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17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'12'!$A$1:$G$65</definedName>
    <definedName name="_xlnm.Print_Area" localSheetId="8">'8'!$B$1:$F$57</definedName>
    <definedName name="_xlnm.Print_Area" localSheetId="9">'9'!$A$1:$H$108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<sst xmlns="http://schemas.openxmlformats.org/spreadsheetml/2006/main" count="2165" uniqueCount="909">
  <si>
    <t xml:space="preserve">           Valsts kases oficiālais mēneša pārskats</t>
  </si>
  <si>
    <t>6.tabula</t>
  </si>
  <si>
    <t xml:space="preserve">                                       Valsts speciālā budžeta izdevumi pa ministrijām </t>
  </si>
  <si>
    <t xml:space="preserve">                                                                   (1998.gada janvāris - aprīlis)</t>
  </si>
  <si>
    <t>(tūkst.latu)</t>
  </si>
  <si>
    <t>Rādītāji</t>
  </si>
  <si>
    <t>Likumā apstiprinā-tais gada plāns</t>
  </si>
  <si>
    <t>Finansēša-nas plāns pārskata periodam</t>
  </si>
  <si>
    <t>Izpilde no gada sākuma</t>
  </si>
  <si>
    <t>Izpilde % pret gada plānu       (4/2)</t>
  </si>
  <si>
    <t>Izpilde % pret finansēšanas plānu pārskata periodam   (4/3)</t>
  </si>
  <si>
    <t>Finansēša-nas plāns aprīļa mēnesim</t>
  </si>
  <si>
    <t>Aprīļa izpilde</t>
  </si>
  <si>
    <t>Izpilde % pret finansēšanas plānu        (8/7)</t>
  </si>
  <si>
    <t xml:space="preserve">        Izdevumi - kopā *</t>
  </si>
  <si>
    <t xml:space="preserve">        Uzturēšanas izdevumi</t>
  </si>
  <si>
    <t xml:space="preserve">        Izdevumi kapitālieguldījumiem</t>
  </si>
  <si>
    <t>Labklājības ministrija *</t>
  </si>
  <si>
    <t xml:space="preserve">  Valsts speciālais veselības aprūpes budžets</t>
  </si>
  <si>
    <t>Sociālā apdrošināšana *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</si>
  <si>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</si>
  <si>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</si>
  <si>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</si>
  <si>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</si>
  <si>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</si>
  <si>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</si>
  <si>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</si>
  <si>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</si>
  <si>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</si>
  <si>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      Izdevumi kapitālieguldļjumiem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</si>
  <si>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</si>
  <si>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</si>
  <si>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</si>
  <si>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</si>
  <si>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</si>
  <si>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</si>
  <si>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</si>
  <si>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Transportlīdzekļu īpašnieku apdrošināšanas apdrošinājuma ņēmēju interešu aizsardzības fonds</t>
  </si>
  <si>
    <t>Ceļu satiksmes negadījumu novēršana un profilakse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</si>
  <si>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</si>
  <si>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</si>
  <si>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</si>
  <si>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</si>
  <si>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</si>
  <si>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</si>
  <si>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</si>
  <si>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</si>
  <si>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ziedojumi **</t>
  </si>
  <si>
    <t>*-nav iekļauta "Valsts sociālās apdrošināšanas aģentūra"</t>
  </si>
  <si>
    <t>**-nav iekļautas Valsts īpašuma privatizācijas fonda iemaksas</t>
  </si>
  <si>
    <t>Valsts kases pārvaldnieks _______________________________________</t>
  </si>
  <si>
    <t>A.Veiss</t>
  </si>
  <si>
    <t>Valsts kase / Pārskatu departaments</t>
  </si>
  <si>
    <t>15.05.1998.g.</t>
  </si>
  <si>
    <t>Valsts kases oficiālais mēneša pārskats par valsts kopbudžeta izpildi</t>
  </si>
  <si>
    <t xml:space="preserve">       (1998.gada janvāris - aprīlis)</t>
  </si>
  <si>
    <t>Valsts budžets</t>
  </si>
  <si>
    <t>Pašvaldību budžets</t>
  </si>
  <si>
    <t>Konsolidētais kopbudžets**</t>
  </si>
  <si>
    <t>1.Ieņēmumi *</t>
  </si>
  <si>
    <t>2.Izdevumi *</t>
  </si>
  <si>
    <t>3.Finansiālais deficīts(-) vai pārpalikums(+)</t>
  </si>
  <si>
    <t>4.Budžeta aizdevumi un atmaksas</t>
  </si>
  <si>
    <t xml:space="preserve">  Valsts budžeta aizdevumi</t>
  </si>
  <si>
    <t xml:space="preserve"> Valsts budžeta aizdevumu atmaksas</t>
  </si>
  <si>
    <t>5.Fiskālais deficīts(-) vai pārpalikums(+)</t>
  </si>
  <si>
    <t>6.Finansēšana</t>
  </si>
  <si>
    <t>6.1.Iekšējā finansēšana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</si>
  <si>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</si>
  <si>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</si>
  <si>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</si>
  <si>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</si>
  <si>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</si>
  <si>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</si>
  <si>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</si>
  <si>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</si>
  <si>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</si>
  <si>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t.sk.Tīrais aizņēmumu apjoms</t>
  </si>
  <si>
    <t>Pārējā iekšējā finansēšana</t>
  </si>
  <si>
    <t>6.2.Ārējā finansēšana</t>
  </si>
  <si>
    <t>*-neieskaitot transfertus</t>
  </si>
  <si>
    <t>**-kopbudžetā konsolidētas pozīcijas:pašvaldību savstarpējie norēķini - 8902 tūkst.latu ,</t>
  </si>
  <si>
    <t xml:space="preserve">                                                        maksājumi no valsts pamatbudžeta - 27368 tūkst.latu ,</t>
  </si>
  <si>
    <t xml:space="preserve">                                                        aizdevumi pašvaldībām -113 tūkst.latu.</t>
  </si>
  <si>
    <t xml:space="preserve">Valsts kases pārvaldnieks  _______________________________________                                                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</si>
  <si>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</si>
  <si>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</si>
  <si>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</si>
  <si>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aprīlis)</t>
  </si>
  <si>
    <t>Valdības funkcijas kods</t>
  </si>
  <si>
    <t>Likumā apstiprinātais gada plāns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</si>
  <si>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</si>
  <si>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</si>
  <si>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</si>
  <si>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</si>
  <si>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</si>
  <si>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</si>
  <si>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</si>
  <si>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</si>
  <si>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</si>
  <si>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</si>
  <si>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</si>
  <si>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</si>
  <si>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</si>
  <si>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</si>
  <si>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</si>
  <si>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</si>
  <si>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pārvaldnieks__________________________________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</si>
  <si>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</si>
  <si>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</si>
  <si>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</si>
  <si>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</si>
  <si>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          (1998.gada janvāris - aprīlis)</t>
  </si>
  <si>
    <t>Saņemtie dāvinājumi un ziedojumi</t>
  </si>
  <si>
    <t xml:space="preserve">                                                                        Valsts kases oficiālais mēneša pārskats</t>
  </si>
  <si>
    <t>1.tabula</t>
  </si>
  <si>
    <t xml:space="preserve">                                                           Valsts konsolidētā budžeta izpilde</t>
  </si>
  <si>
    <t xml:space="preserve">                                                         (1998.gada janvāris - aprīlis)</t>
  </si>
  <si>
    <t>(tūkst. latu)</t>
  </si>
  <si>
    <t>Izpilde no gada sākuma*</t>
  </si>
  <si>
    <t>Izpilde  % pret gada plānu      (3/2)</t>
  </si>
  <si>
    <t>1. Kopējie ieņēmumi (1.1.+1.2.)*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</si>
  <si>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</si>
  <si>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</si>
  <si>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</si>
  <si>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</si>
  <si>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</si>
  <si>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</si>
  <si>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</si>
  <si>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</si>
  <si>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</si>
  <si>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</si>
  <si>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Citiem budžetiem sadalāmie nodokļi</t>
  </si>
  <si>
    <t xml:space="preserve">     Nenodokļu ieņēmumi</t>
  </si>
  <si>
    <t xml:space="preserve">     Maksas pakalpojumi un citi pašu ieņēmumi</t>
  </si>
  <si>
    <t xml:space="preserve">   Valsts speciālā budžeta ieņēmumi (bruto)*</t>
  </si>
  <si>
    <t xml:space="preserve">        mīnus transferts no valsts pamatbudžeta</t>
  </si>
  <si>
    <t>1.2. Valsts speciālā budžeta ieņēmumi (neto)*</t>
  </si>
  <si>
    <t xml:space="preserve">     Nodokļu un nenodokļu ieņēmumi</t>
  </si>
  <si>
    <t xml:space="preserve">      Sociālās apdrošināšanas iemaksas*</t>
  </si>
  <si>
    <t xml:space="preserve">      Akcīzes nodoklis</t>
  </si>
  <si>
    <t xml:space="preserve">      Pārējie maksājumi</t>
  </si>
  <si>
    <t>2. Kopējie izdevumi (tai skaitā tīrie aizdevumi) 
    (2.1.+2.2.+2.3.)*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</si>
  <si>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</si>
  <si>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</si>
  <si>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</si>
  <si>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</si>
  <si>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</si>
  <si>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</si>
  <si>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</si>
  <si>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</si>
  <si>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</si>
  <si>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(bruto)*</t>
  </si>
  <si>
    <t xml:space="preserve">       mīnus transferts valsts pamatbudžetam</t>
  </si>
  <si>
    <t xml:space="preserve">  Valsts speciālā budžeta uzturēšanas izdevumi (neto)*</t>
  </si>
  <si>
    <t xml:space="preserve">    Sociālā apdrošināšana*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</si>
  <si>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</si>
  <si>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</si>
  <si>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</si>
  <si>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</si>
  <si>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</si>
  <si>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>Izpilde no gada sākuma *</t>
  </si>
  <si>
    <t xml:space="preserve">     Citi speciālie budžeti</t>
  </si>
  <si>
    <t xml:space="preserve">          t.sk. atalgojumi</t>
  </si>
  <si>
    <t>2.2. Izdevumi kapitālieguldījumiem (neto)*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</si>
  <si>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</si>
  <si>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remontam*  
     </t>
  </si>
  <si>
    <t xml:space="preserve">          Sociālā apdrošināšana*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</si>
  <si>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</si>
  <si>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</si>
  <si>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</si>
  <si>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</si>
  <si>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</si>
  <si>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budžeta*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</si>
  <si>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</si>
  <si>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</si>
  <si>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</si>
  <si>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</si>
  <si>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</si>
  <si>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</si>
  <si>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</si>
  <si>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</si>
  <si>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</si>
  <si>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</si>
  <si>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</si>
  <si>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 </t>
  </si>
  <si>
    <t xml:space="preserve">Valsts kases pārvaldnieks _____________________________                                                                       </t>
  </si>
  <si>
    <t xml:space="preserve">    Valsts kases oficiâlais mçneða pârskats</t>
  </si>
  <si>
    <t>2.tabula</t>
  </si>
  <si>
    <t xml:space="preserve">                                            Valsts pamatbudþeta ieòçmumi</t>
  </si>
  <si>
    <t xml:space="preserve">                                               (1998.gada janvâris - aprîlis)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</si>
  <si>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</si>
  <si>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</si>
  <si>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</si>
  <si>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</si>
  <si>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</si>
  <si>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   (4/2)</t>
  </si>
  <si>
    <t>Aprîïa prognoze</t>
  </si>
  <si>
    <t>Aprîïa izpilde</t>
  </si>
  <si>
    <t>Izpilde % pret prognozi (7/6)</t>
  </si>
  <si>
    <t xml:space="preserve">1.Ieòçmumi-kopâ </t>
  </si>
  <si>
    <t>I.1.Nodokïu ieòçmumi</t>
  </si>
  <si>
    <t>Tieðie nodokïi</t>
  </si>
  <si>
    <t xml:space="preserve">   Uzòçmumu ienâkuma nodoklis</t>
  </si>
  <si>
    <t>Netieðie nodokïi</t>
  </si>
  <si>
    <t xml:space="preserve">   Pievienotâs vçrtîbas nodoklis</t>
  </si>
  <si>
    <t xml:space="preserve">   Akcîzes nodoklis</t>
  </si>
  <si>
    <t xml:space="preserve">   Muitas nodoklis</t>
  </si>
  <si>
    <t>Citiem budþetiem      
 sadalâmie nodokïi *</t>
  </si>
  <si>
    <t>1.2.Nenodokïu ieòçmumi</t>
  </si>
  <si>
    <t xml:space="preserve">   Latvijas Bankas maksâjumi</t>
  </si>
  <si>
    <t xml:space="preserve">   Maksâjumi par valsts kapitâla                                                                                                                                                                  
   izmantoðanu</t>
  </si>
  <si>
    <t xml:space="preserve">   Procentu maksâjumi par kredîtiem</t>
  </si>
  <si>
    <t xml:space="preserve">   Valsts nodevas par juridiskajiem un citiem pakalpojumiem</t>
  </si>
  <si>
    <t xml:space="preserve">    Valsts nodeva par licenèu
    izsniegðanu    atseviðíu
    uzòçmçjdarbîbas veidu veikðanai</t>
  </si>
  <si>
    <t xml:space="preserve">   Ieòçmumi no valsts îpaðuma
   iznomâðanas</t>
  </si>
  <si>
    <t xml:space="preserve">   Sodi un sankcijas</t>
  </si>
  <si>
    <t xml:space="preserve">   Pârçjie nenodokïu ieòçmumi</t>
  </si>
  <si>
    <t xml:space="preserve">   t.sk.pârskaitîjums valsts pamat-
   budþetâ sociâlâs apdroðinâðanas  
   iemaksu  administrçðanai</t>
  </si>
  <si>
    <t xml:space="preserve">   Valsts privatizâcijas fonda iemaksas</t>
  </si>
  <si>
    <t xml:space="preserve">   Citas iemaksas par nekustamo                                                                   
   îpaðumu</t>
  </si>
  <si>
    <t xml:space="preserve">   t.sk. ieòçmumi no Skrundas RLS                                                                                                                                                         
   maksas 50% apmçrâ </t>
  </si>
  <si>
    <t xml:space="preserve">   Valsts nekustamâ îpaðuma aìen-                                                                                                                  
   tûras iemaksas no nekustamâ                                                           îpaðuma pârdoðanas</t>
  </si>
  <si>
    <t>1.3.Paðu ieòçmumi</t>
  </si>
  <si>
    <t xml:space="preserve">   Budþeta iestâþu ieòçmumi no 
   maksas pakalpojumiem un citiem   
   paðu ieòçmumiem </t>
  </si>
  <si>
    <t>*-ieskaitot nesadalîtâs sociâlâs apdroðinâðanas iemaksas- 1194 tûkst.latu</t>
  </si>
  <si>
    <t>Valsts kases pârvaldnieks _______________________________________</t>
  </si>
  <si>
    <t>Valsts kase /Pârskatu departaments</t>
  </si>
  <si>
    <t xml:space="preserve">              Valsts kases oficiālais mēneša pārskats</t>
  </si>
  <si>
    <t>3.tabula</t>
  </si>
  <si>
    <t xml:space="preserve">                  Valsts pamatbudżeta izdevumi pa ministrijām un pasākumiem</t>
  </si>
  <si>
    <t xml:space="preserve">                                                  (1998.gada janvāris - aprīlis)</t>
  </si>
  <si>
    <t>Finansēšanas plāns pārskata periodam</t>
  </si>
  <si>
    <t>Izpilde % pret gada plānu        (4/2)</t>
  </si>
  <si>
    <t>Izpilde % pret finansēšanas plānu pārskata periodam (4/3)</t>
  </si>
  <si>
    <t>Finansēšanas plāns aprīļa mēnesim</t>
  </si>
  <si>
    <t>Izpilde % pret finansēšanas plānu           (8/7)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</si>
  <si>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</si>
  <si>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</si>
  <si>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</si>
  <si>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</si>
  <si>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</si>
  <si>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</si>
  <si>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</si>
  <si>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</si>
  <si>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</si>
  <si>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Labklājības ministrija</t>
  </si>
  <si>
    <t>Tieslietu ministrija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</si>
  <si>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</si>
  <si>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</si>
  <si>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</si>
  <si>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</si>
  <si>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</si>
  <si>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</si>
  <si>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</si>
  <si>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</si>
  <si>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</si>
  <si>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</si>
  <si>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</si>
  <si>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</si>
  <si>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 pašvaldību finansu izlīdzināšanas fondam</t>
  </si>
  <si>
    <t>Valsts kases pārvaldnieks ________________________________________</t>
  </si>
  <si>
    <t xml:space="preserve"> 4.tabula</t>
  </si>
  <si>
    <t xml:space="preserve">                        Valsts pamatbudžeta izdevumi pēc ekonomiskās klasifikācijas </t>
  </si>
  <si>
    <t xml:space="preserve">                                                          (1998.gada janvāris - aprīlis)</t>
  </si>
  <si>
    <t>Finansēšanas plāns pārskata periodam*</t>
  </si>
  <si>
    <t>Izpilde % pret gada plānu      (4/2)</t>
  </si>
  <si>
    <t>Izpilde % pret finansēša-nas plānu pārskata periodam       (4/3)</t>
  </si>
  <si>
    <t>Finansē-šanas plāns aprīļa mēnesim*</t>
  </si>
  <si>
    <t>Izpilde % pret finansē-šanas plānu              (8/7)</t>
  </si>
  <si>
    <t>1.Izdevumi - kopā (1.1.+1.2.+1.3.)</t>
  </si>
  <si>
    <t>X</t>
  </si>
  <si>
    <t>1.1. Uzturēšanas izdevumi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</si>
  <si>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</si>
  <si>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</si>
  <si>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</si>
  <si>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</si>
  <si>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>Maksājumi par aizņēmumiem un kredītiem</t>
  </si>
  <si>
    <t xml:space="preserve">     procentu nomaksa par 
     iekšējiem aizņēmumiem</t>
  </si>
  <si>
    <t xml:space="preserve">     procentu nomaksa par 
     ārvalstu aizņēmumiem</t>
  </si>
  <si>
    <t>Subsīdijas un dotācijas</t>
  </si>
  <si>
    <t xml:space="preserve">    subsīdijas</t>
  </si>
  <si>
    <t xml:space="preserve">    mērķdotācijas pašvaldību   
    budžetiem</t>
  </si>
  <si>
    <t xml:space="preserve"> 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</si>
  <si>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</si>
  <si>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</si>
  <si>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</si>
  <si>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</si>
  <si>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</si>
  <si>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1.2.Izdevumi kapitālieguldījumiem</t>
  </si>
  <si>
    <t xml:space="preserve">Izdevumi kapitālajām iegādēm un kapitālajam remontam </t>
  </si>
  <si>
    <t>Valsts investīcijas</t>
  </si>
  <si>
    <t>1.3.Valsts budžeta tīrie 
     aizdevumi</t>
  </si>
  <si>
    <t>Valsts budžeta aizdevumi</t>
  </si>
  <si>
    <t>Valsts budžeta aizdevumu atmaksas</t>
  </si>
  <si>
    <t>*-nav iekļauti valsts budžeta tīrie aizdevumi</t>
  </si>
  <si>
    <t xml:space="preserve">                                                                           Valsts kases oficiālais mēneša pārskats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</si>
  <si>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</si>
  <si>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</si>
  <si>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   (1998.gada janvāris - aprīlis)</t>
  </si>
  <si>
    <t>(tūkst.lati)</t>
  </si>
  <si>
    <t>Gada sagaidāmā izpilde %</t>
  </si>
  <si>
    <t>Izpilde % pret gada plānu (4/2)</t>
  </si>
  <si>
    <t>Aprīļa mēneša prognoze</t>
  </si>
  <si>
    <t xml:space="preserve">  Ieņēmumi - kopā* </t>
  </si>
  <si>
    <t xml:space="preserve">Labklājības ministrija*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</si>
  <si>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</si>
  <si>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</si>
  <si>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</si>
  <si>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</si>
  <si>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</si>
  <si>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</si>
  <si>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</si>
  <si>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</si>
  <si>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</si>
  <si>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</si>
  <si>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</si>
  <si>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</si>
  <si>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</si>
  <si>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</si>
  <si>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</si>
  <si>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</si>
  <si>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privatizācijas</t>
  </si>
  <si>
    <t xml:space="preserve">                 Ieņēmumi no pašvaldību īpašuma
                 privatizācijas</t>
  </si>
  <si>
    <t xml:space="preserve">  Centrālā dzīvojamo māju privatizācijas komisija</t>
  </si>
  <si>
    <t xml:space="preserve"> Transportlīdzekļu īpašnieku apdrošināšanas 
  garantijas fonds</t>
  </si>
  <si>
    <t xml:space="preserve">                 Atskaitījumi no obligātās apdrošināšanas 
                 prēmijām</t>
  </si>
  <si>
    <t xml:space="preserve"> Transportlīdzekļu īpašnieku apdrošināšanas 
 apdrošinājuma ņēmēju interešu aizsardzības fonds</t>
  </si>
  <si>
    <t xml:space="preserve">                 Atskaitījumi no obligātās apdrošināšanas
                 prēmijām</t>
  </si>
  <si>
    <t xml:space="preserve">  Speciālais budżets sporta vajadzībām</t>
  </si>
  <si>
    <t xml:space="preserve">                 Ieņēmumi no izlozes un azartspēļu 
                 nodevas un nodokļa maksājumiem</t>
  </si>
  <si>
    <t xml:space="preserve">  Speciālais budżets kultūras vajadzībām</t>
  </si>
  <si>
    <t xml:space="preserve">                 Maksa par rūpnieciskās zvejas tiesību 
                 nomu un izmantošanu</t>
  </si>
  <si>
    <t xml:space="preserve">  Meżsaimniecības attīstības fonds</t>
  </si>
  <si>
    <t xml:space="preserve">                  Ieņēmumi no meżu resursu realizācijas</t>
  </si>
  <si>
    <t xml:space="preserve">                  Pārējie maksājumi</t>
  </si>
  <si>
    <t xml:space="preserve">                  Iekšējie</t>
  </si>
  <si>
    <t xml:space="preserve">                  Ārējie</t>
  </si>
  <si>
    <t xml:space="preserve"> *-nav iekļauta "Valsts sociālās apdrošināšanas aģentūra"</t>
  </si>
  <si>
    <t xml:space="preserve">Valsts kases pārvaldnieks _______________________________________ </t>
  </si>
  <si>
    <t xml:space="preserve"> 15.05.1998.g.</t>
  </si>
  <si>
    <t xml:space="preserve">                   Valsts kases oficiālais mēneša pārskats</t>
  </si>
  <si>
    <t>7.tabula</t>
  </si>
  <si>
    <t xml:space="preserve">                  Valsts speciālā budżeta izdevumi  pēc ekonomiskās klasifikācijas </t>
  </si>
  <si>
    <t xml:space="preserve">                                                              (1998.gada janvāris - aprīlis)</t>
  </si>
  <si>
    <t>Finansēšanas plāns pārskata periodam **</t>
  </si>
  <si>
    <t>Izpilde % pret finansēšanas plānu       (4/3)</t>
  </si>
  <si>
    <t>Finansēšanas plāns aprīļa mēnesim **</t>
  </si>
  <si>
    <t>Izpilde % pret finansēšanas plānu             (8/7)</t>
  </si>
  <si>
    <t>1.Izdevumi - kopā
   (1.1.+1.2.+1.3.) *</t>
  </si>
  <si>
    <t>1.1.Uzturēšanas izdevumi</t>
  </si>
  <si>
    <t xml:space="preserve">    dotācijas pašvaldību    
     budžetiem</t>
  </si>
  <si>
    <t xml:space="preserve">     dotācijas valsts 
     pamatbudžetam sociālās
     apdrošināšanas iemaksu 
     administrēšanai </t>
  </si>
  <si>
    <t>1.2.Izdevumi 
     kapitālieguldījumiem</t>
  </si>
  <si>
    <t>Investīcijas</t>
  </si>
  <si>
    <t>1.3.Valsts budžeta tīrie 
      aizdevumi</t>
  </si>
  <si>
    <t>Valsts speciālā budžeta aizdevumi</t>
  </si>
  <si>
    <t>Valsts speciālā budžeta aizdevumu atmaksas</t>
  </si>
  <si>
    <t>**-nav iekļauti valsts budžeta tīrie aizdevumi</t>
  </si>
  <si>
    <t xml:space="preserve">                       Valsts kases oficiālais mēneša pārskats</t>
  </si>
  <si>
    <t>8.tabula</t>
  </si>
  <si>
    <t xml:space="preserve">      9.tabula</t>
  </si>
  <si>
    <t>Pašvaldību pamatbudžeta ieņēmumi</t>
  </si>
  <si>
    <t>( 1998. gada janvāris - aprīlis )</t>
  </si>
  <si>
    <t xml:space="preserve">                                                           (tūkst.latu)</t>
  </si>
  <si>
    <t>Klasifikācijas kods</t>
  </si>
  <si>
    <t>Gada plāns</t>
  </si>
  <si>
    <t>Izpilde % pret gada plānu(3/4)</t>
  </si>
  <si>
    <t>Aprīļa mēneša izpilde</t>
  </si>
  <si>
    <t>1</t>
  </si>
  <si>
    <t/>
  </si>
  <si>
    <t>1. Ieņēmumi  kopā (1.1. + 1.2.)</t>
  </si>
  <si>
    <t xml:space="preserve">1.1. Nodokļu un nenodokļu ieņēmumi </t>
  </si>
  <si>
    <t xml:space="preserve"> (1.1.1. + 1.1.2.)</t>
  </si>
  <si>
    <t>1.1.1. Nodokļu ieņēmumi</t>
  </si>
  <si>
    <t>Tiešie nodokļi</t>
  </si>
  <si>
    <t xml:space="preserve"> 1100</t>
  </si>
  <si>
    <t>Iedzīvotāju ienākuma nodoklis *</t>
  </si>
  <si>
    <t>Nekustamā īpašuma nodoklis</t>
  </si>
  <si>
    <t xml:space="preserve"> 4210</t>
  </si>
  <si>
    <t>Īpašuma nodoklis</t>
  </si>
  <si>
    <t>Zemes nodokļa parādu maksājumi</t>
  </si>
  <si>
    <t>Netiešie nodokļi</t>
  </si>
  <si>
    <t xml:space="preserve"> 5000</t>
  </si>
  <si>
    <t>Iekšējie nodokļi par pakalpojumiem un precēm</t>
  </si>
  <si>
    <t>1.1.2. Nenodokļu ieņēmumi</t>
  </si>
  <si>
    <t xml:space="preserve"> 8000</t>
  </si>
  <si>
    <t>Ieņēmumi no uzņēmējdarbības un īpašuma</t>
  </si>
  <si>
    <t xml:space="preserve"> 9000</t>
  </si>
  <si>
    <t>Valsts (pašvaldību) nodevas un maksājumi</t>
  </si>
  <si>
    <t xml:space="preserve">     9500</t>
  </si>
  <si>
    <t>Maksājumi par budžeta iestāžu sniegtajiem maksas pakalpojumiem un citi pašu ieņēmumi</t>
  </si>
  <si>
    <t>10000</t>
  </si>
  <si>
    <t>Sodi un sankcijas</t>
  </si>
  <si>
    <t>12000</t>
  </si>
  <si>
    <t>Pārējie nenodokļu ieņēmumi</t>
  </si>
  <si>
    <t>13000</t>
  </si>
  <si>
    <t>Ieņēmumi no valsts (pašvaldības) nekustamā īpašuma pārdošanas</t>
  </si>
  <si>
    <t>15000</t>
  </si>
  <si>
    <t>Ieņēmumi no zemes īpašuma pārdošanas</t>
  </si>
  <si>
    <t>1.2. Saņemtie maksājumi</t>
  </si>
  <si>
    <t>18120</t>
  </si>
  <si>
    <t>Norēķini ar pašvaldību budžetiem</t>
  </si>
  <si>
    <t xml:space="preserve">    18121</t>
  </si>
  <si>
    <t>Norēķini ar citām  pašvaldībām  par izglītības iestāžu sniegtajiem pakalpojumiem</t>
  </si>
  <si>
    <t xml:space="preserve">    18122</t>
  </si>
  <si>
    <t>Norēķini ar citām pašvaldībām par sociālās palīdzības iestāžu sniegtajiem pakalpojumiem</t>
  </si>
  <si>
    <t xml:space="preserve">    18123</t>
  </si>
  <si>
    <t>Pārējie norēķini</t>
  </si>
  <si>
    <t>18200</t>
  </si>
  <si>
    <t>Maksājumi no valsts budžeta</t>
  </si>
  <si>
    <t>18210</t>
  </si>
  <si>
    <t>Dotācijas</t>
  </si>
  <si>
    <t>Dotācijas no IM valsts ģimnāzijām</t>
  </si>
  <si>
    <t>18220</t>
  </si>
  <si>
    <t>Mērķdotācijas</t>
  </si>
  <si>
    <t>18300</t>
  </si>
  <si>
    <t>Maksājumi no pašvaldību  finansu izlīdzināšanas fonda pašvaldību budžetiem</t>
  </si>
  <si>
    <t xml:space="preserve">    18310</t>
  </si>
  <si>
    <t xml:space="preserve">    18320</t>
  </si>
  <si>
    <t>Iepriekšējā gada nesaņemtā dotācija</t>
  </si>
  <si>
    <t>Pārējie maksājumi no pašvaldību finansu izlīdzināšanas fonda pašvaldību budžetiem</t>
  </si>
  <si>
    <t>Maksājumi no citiem budžetiem</t>
  </si>
  <si>
    <t>* - t.sk. nesadalītais atlikums  952 tūkst.latu</t>
  </si>
  <si>
    <t>Valsts kases pārvaldnieks</t>
  </si>
  <si>
    <t xml:space="preserve">  Valsts kases oficiālais mēneša pārskats</t>
  </si>
  <si>
    <t xml:space="preserve">Pašvaldību pamatbudžeta izdevumi </t>
  </si>
  <si>
    <t xml:space="preserve">                                                              (tūkst.latu)</t>
  </si>
  <si>
    <t>Rindas kods</t>
  </si>
  <si>
    <t>Data</t>
  </si>
  <si>
    <t>kods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</si>
  <si>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</si>
  <si>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</si>
  <si>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</si>
  <si>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</si>
  <si>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</si>
  <si>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</si>
  <si>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</si>
  <si>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I Kopā ieņēmumi (II+V)</t>
  </si>
  <si>
    <t>01</t>
  </si>
  <si>
    <t>II Nodokļu un nenodokļu ieņēmumi (III+IV)</t>
  </si>
  <si>
    <t>03</t>
  </si>
  <si>
    <t>2</t>
  </si>
  <si>
    <t>III Nodokļu ieņēmumi</t>
  </si>
  <si>
    <t>05</t>
  </si>
  <si>
    <t>3</t>
  </si>
  <si>
    <t>Iedzīvotāju ienākuma nodoklis</t>
  </si>
  <si>
    <t>07</t>
  </si>
  <si>
    <t>4</t>
  </si>
  <si>
    <t xml:space="preserve"> 4110</t>
  </si>
  <si>
    <t>Zemes nodoklis</t>
  </si>
  <si>
    <t>09</t>
  </si>
  <si>
    <t>5</t>
  </si>
  <si>
    <t>11</t>
  </si>
  <si>
    <t>6</t>
  </si>
  <si>
    <t>13</t>
  </si>
  <si>
    <t>7</t>
  </si>
  <si>
    <t>IV Nenodokļu ieņēmumi</t>
  </si>
  <si>
    <t>15</t>
  </si>
  <si>
    <t>8</t>
  </si>
  <si>
    <t>17</t>
  </si>
  <si>
    <t>9</t>
  </si>
  <si>
    <t>Nodevas un maksājumi</t>
  </si>
  <si>
    <t>19</t>
  </si>
  <si>
    <t>10</t>
  </si>
  <si>
    <t>Maksājumi par budžeta iestāžu sniegtajiem maksas pakalpojumiem</t>
  </si>
  <si>
    <t>21</t>
  </si>
  <si>
    <t>23</t>
  </si>
  <si>
    <t>12</t>
  </si>
  <si>
    <t>25</t>
  </si>
  <si>
    <t>Ieņēmumi no valsts(pašvaldības)nekustamā īpašuma pārdošanas</t>
  </si>
  <si>
    <t>27</t>
  </si>
  <si>
    <t>14</t>
  </si>
  <si>
    <t>29</t>
  </si>
  <si>
    <t>V Saņemtie maksājumi</t>
  </si>
  <si>
    <t>31</t>
  </si>
  <si>
    <t>16</t>
  </si>
  <si>
    <t>33</t>
  </si>
  <si>
    <t>Norēķini ar citu pašvaldību izglītības iestāžu sniegtiem pakalpojumiem</t>
  </si>
  <si>
    <t>35</t>
  </si>
  <si>
    <t>18</t>
  </si>
  <si>
    <t>Norēķini ar citu pašvaldību sociālās palīdzības iestāžu sniegtiem pakalpojumiem</t>
  </si>
  <si>
    <t>37</t>
  </si>
  <si>
    <t>39</t>
  </si>
  <si>
    <t>20</t>
  </si>
  <si>
    <t>41</t>
  </si>
  <si>
    <t>43</t>
  </si>
  <si>
    <t>22</t>
  </si>
  <si>
    <t>45</t>
  </si>
  <si>
    <t>Maksājumi no finansu izlīdzināšanas fonda pašvaldību budžetiem</t>
  </si>
  <si>
    <t>47</t>
  </si>
  <si>
    <t>24</t>
  </si>
  <si>
    <t>49</t>
  </si>
  <si>
    <t>51</t>
  </si>
  <si>
    <t>26</t>
  </si>
  <si>
    <t>t.sk. mērķdotācija teritoriālplānošanai par 1996.gadu</t>
  </si>
  <si>
    <t>53</t>
  </si>
  <si>
    <t>1. Izdevumi kopā (1.1. + 1.2.)</t>
  </si>
  <si>
    <t>02</t>
  </si>
  <si>
    <t>28</t>
  </si>
  <si>
    <t>1.1. Izdevumi pēc valdības funkcijām</t>
  </si>
  <si>
    <t>04</t>
  </si>
  <si>
    <t>01.100</t>
  </si>
  <si>
    <t>Izpildvaras un likumdošanas varas institūcijas</t>
  </si>
  <si>
    <t>06</t>
  </si>
  <si>
    <t>30</t>
  </si>
  <si>
    <t>02.000</t>
  </si>
  <si>
    <t>08</t>
  </si>
  <si>
    <t>03.000</t>
  </si>
  <si>
    <t>32</t>
  </si>
  <si>
    <t>04.000</t>
  </si>
  <si>
    <t>05.000</t>
  </si>
  <si>
    <t>34</t>
  </si>
  <si>
    <t>06.000</t>
  </si>
  <si>
    <t xml:space="preserve">    06.155</t>
  </si>
  <si>
    <t>t.sk. pabalsts un palīdzība trūcīgiem iedzīvotājiem</t>
  </si>
  <si>
    <t>36</t>
  </si>
  <si>
    <t>07.000</t>
  </si>
  <si>
    <t>08.000</t>
  </si>
  <si>
    <t>Brīvais laiks, sports, kultūra un reliģija</t>
  </si>
  <si>
    <t>38</t>
  </si>
  <si>
    <t>09.000</t>
  </si>
  <si>
    <t>10.000</t>
  </si>
  <si>
    <t>Lauksaimniecība (zemkopība), mežkopība un zvejniecība</t>
  </si>
  <si>
    <t>40</t>
  </si>
  <si>
    <t>11.000</t>
  </si>
  <si>
    <t>12.000</t>
  </si>
  <si>
    <t>Transports,sakari</t>
  </si>
  <si>
    <t>42</t>
  </si>
  <si>
    <t>13.000</t>
  </si>
  <si>
    <t>14.110</t>
  </si>
  <si>
    <t xml:space="preserve">Pašvaldību iekšējā parāda procentu nomaksa </t>
  </si>
  <si>
    <t>44</t>
  </si>
  <si>
    <t xml:space="preserve">Pašvaldību ārējo parādu procentu nomaksa </t>
  </si>
  <si>
    <t>14.210</t>
  </si>
  <si>
    <t>Izdevumi neparedzētiem  gadījumiem</t>
  </si>
  <si>
    <t>14.400</t>
  </si>
  <si>
    <t>Pārējie izdevumi, kas nav klasificēti citās pamatfunkcijās</t>
  </si>
  <si>
    <t>46</t>
  </si>
  <si>
    <t>1.2. Norēķini</t>
  </si>
  <si>
    <t>14.320</t>
  </si>
  <si>
    <t>48</t>
  </si>
  <si>
    <t xml:space="preserve">    14.321</t>
  </si>
  <si>
    <t>Norēķini par citu pašvaldību izglītības iestāžu sniegtiem pakalpojumiem</t>
  </si>
  <si>
    <t xml:space="preserve">    14.322</t>
  </si>
  <si>
    <t>Norēķini par citu pašvaldību sociālās palīdzības iestāžu sniegtiem pakalpojumiem</t>
  </si>
  <si>
    <t>50</t>
  </si>
  <si>
    <t xml:space="preserve">    14.323</t>
  </si>
  <si>
    <t>14.340</t>
  </si>
  <si>
    <t>Maksājumi pašvaldību finansu izlīdzināšanas fondam</t>
  </si>
  <si>
    <t>52</t>
  </si>
  <si>
    <t>Pašvaldību atskaites gada maksājumi</t>
  </si>
  <si>
    <t>Pašvaldību iepriekšējā gada parādu maksājumi</t>
  </si>
  <si>
    <t>54</t>
  </si>
  <si>
    <t>IX Izdevumi pēc ekonomiskās klasifikācijas (1+2)</t>
  </si>
  <si>
    <t>56</t>
  </si>
  <si>
    <t>55</t>
  </si>
  <si>
    <t>1. Budžeta izdevumi</t>
  </si>
  <si>
    <t>58</t>
  </si>
  <si>
    <t>atalgojumi (1100)</t>
  </si>
  <si>
    <t>60</t>
  </si>
  <si>
    <t>57</t>
  </si>
  <si>
    <t>darba devēja sociālā nodokļa piemaksas (1200)</t>
  </si>
  <si>
    <t>62</t>
  </si>
  <si>
    <t>preču un pakalpojumu apmaksa (1300, 1400, 1500, 1600, 1990, 0010)</t>
  </si>
  <si>
    <t>64</t>
  </si>
  <si>
    <t>59</t>
  </si>
  <si>
    <t>maksājumi par aizdevumiem un kredītiem (2000)</t>
  </si>
  <si>
    <t>66</t>
  </si>
  <si>
    <t>subsīdijas un dotācijas (3000)</t>
  </si>
  <si>
    <t>68</t>
  </si>
  <si>
    <t>61</t>
  </si>
  <si>
    <t>t.sk. pašvaldību budžeta tranzīta pārskaitījumi (3800)</t>
  </si>
  <si>
    <t>70</t>
  </si>
  <si>
    <t>kapitālie izdevumi (4000)</t>
  </si>
  <si>
    <t>72</t>
  </si>
  <si>
    <t>63</t>
  </si>
  <si>
    <t>vairumpirkumi, zemes iegāde (5000, 6000)</t>
  </si>
  <si>
    <t>74</t>
  </si>
  <si>
    <t>investīcijas (7000)</t>
  </si>
  <si>
    <t>76</t>
  </si>
  <si>
    <t>65</t>
  </si>
  <si>
    <t>2. Budžeta aizdevumi un atmaksas</t>
  </si>
  <si>
    <t>78</t>
  </si>
  <si>
    <t>valsts (pašvaldību) budžeta iekšējie aizdevumi un atmaksas (8000)</t>
  </si>
  <si>
    <t>80</t>
  </si>
  <si>
    <t>67</t>
  </si>
  <si>
    <t>t.sk. valsts (pašvaldību) budžeta iekšējie aizdevumi (8100)</t>
  </si>
  <si>
    <t>82</t>
  </si>
  <si>
    <t>valsts (pašvaldību) budžeta iekšējo aizdevumu atmaksas (8200), ar mīnusu</t>
  </si>
  <si>
    <t>84</t>
  </si>
  <si>
    <t>69</t>
  </si>
  <si>
    <t>valsts (pašvaldību) budžeta ārējie aizdevumi un atmaksas (9000)</t>
  </si>
  <si>
    <t>86</t>
  </si>
  <si>
    <t>t.sk. valsts (pašvaldību) budžeta ārējie aizdevumi (9100)</t>
  </si>
  <si>
    <t>88</t>
  </si>
  <si>
    <t>71</t>
  </si>
  <si>
    <t>valsts (pašvaldību) budžeta ārējo aizdevumu atmaksas (9200)</t>
  </si>
  <si>
    <t>X Ieņēmumu pārsniegums vai deficīts (I-IX)</t>
  </si>
  <si>
    <t>92</t>
  </si>
  <si>
    <t>73</t>
  </si>
  <si>
    <t>XI Finansēšana</t>
  </si>
  <si>
    <t>94</t>
  </si>
  <si>
    <t>Iekšējā finasēšana</t>
  </si>
  <si>
    <t>96</t>
  </si>
  <si>
    <t>75</t>
  </si>
  <si>
    <t>1.</t>
  </si>
  <si>
    <t>98</t>
  </si>
  <si>
    <t>1.1.</t>
  </si>
  <si>
    <t>No citām tā paša līmeņa valsts pārvaldes struktūrām</t>
  </si>
  <si>
    <t>100</t>
  </si>
  <si>
    <t>77</t>
  </si>
  <si>
    <t>1.2.</t>
  </si>
  <si>
    <t>No citiem valsts pārvaldes līmeņiem</t>
  </si>
  <si>
    <t>102</t>
  </si>
  <si>
    <t>2.</t>
  </si>
  <si>
    <t>Budžeta līdzekļu izmaiņas</t>
  </si>
  <si>
    <t>104</t>
  </si>
  <si>
    <t>79</t>
  </si>
  <si>
    <t xml:space="preserve">    budžeta līdzekļu atlikums gada sākumā</t>
  </si>
  <si>
    <t>106</t>
  </si>
  <si>
    <t xml:space="preserve">    budžeta līdzekļu atlikums gada beigās</t>
  </si>
  <si>
    <t>108</t>
  </si>
  <si>
    <t>81</t>
  </si>
  <si>
    <t>3.</t>
  </si>
  <si>
    <t>110</t>
  </si>
  <si>
    <t>4.</t>
  </si>
  <si>
    <t>112</t>
  </si>
  <si>
    <t>83</t>
  </si>
  <si>
    <t>Ārejā finansēšana</t>
  </si>
  <si>
    <t>114</t>
  </si>
  <si>
    <t>8.</t>
  </si>
  <si>
    <t>Pārējā ārzemju finansēšana</t>
  </si>
  <si>
    <t>116</t>
  </si>
  <si>
    <t>85</t>
  </si>
  <si>
    <t xml:space="preserve">                     Valsts kases oficiālais mēneša pārskats</t>
  </si>
  <si>
    <t xml:space="preserve">                    Valsts kases oficiālais mēneša pārskats</t>
  </si>
  <si>
    <t>10.tabula</t>
  </si>
  <si>
    <t xml:space="preserve">Pašvaldību pamatbudžeta izdevumi pēc ekonomiskās klasifikācijas </t>
  </si>
  <si>
    <t xml:space="preserve">                                                                 (tūkst.latu)</t>
  </si>
  <si>
    <t>Izpilde % pret gada plānu (3/4)</t>
  </si>
  <si>
    <t>I Kopā izdevumi (II+III)</t>
  </si>
  <si>
    <t>II Izdevumi pēc valdības funkcijām</t>
  </si>
  <si>
    <t>Sabiedriskā kārtība un drošība,tiesību aizsardzība</t>
  </si>
  <si>
    <t>t.sk. Pabalsts un palīdzība trūcīgiem iedzīvotājiem</t>
  </si>
  <si>
    <t>Dzīvokļu un komunālā saimniecība,vides aizsardzība</t>
  </si>
  <si>
    <t>Brīvais laiks,sports,kultūra un reliģija</t>
  </si>
  <si>
    <t>Lauksaimniecība(zemkopība),mežkopība un zvejniecība</t>
  </si>
  <si>
    <t>Iegūstošā rūpniecība,rūpniecība,celtniecība,derīgie izrakteņi</t>
  </si>
  <si>
    <t>Valsts iekšējā parāda procentu nomaksa</t>
  </si>
  <si>
    <t>Valsts ārējā parāda nomaksa</t>
  </si>
  <si>
    <t>Pārējie izdevumi,kas nav klasif.citās pamatfunkcijās,t.s.neparedz.izd.</t>
  </si>
  <si>
    <t>III Norēķini</t>
  </si>
  <si>
    <t>Norēķini par citu pašvaldību izgl.iestāžu sniegtiem pakalpojumiem</t>
  </si>
  <si>
    <t>Norēķini par citu pašvaldību soc.palīdz.iestāžu sniegtiem pakalpojumiem</t>
  </si>
  <si>
    <t>Maksājumi izlīdzināšanas fondam</t>
  </si>
  <si>
    <t>t.sk. maksājumi par 1997.gadu</t>
  </si>
  <si>
    <t xml:space="preserve">       maksājumi par 1996.gadu</t>
  </si>
  <si>
    <t>1.Izdevumi  kopā (1.1. +1.2. +1.3.)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</si>
  <si>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</si>
  <si>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</si>
  <si>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</si>
  <si>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</si>
  <si>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1.2. Izdevumi kapitālieguldījumiem</t>
  </si>
  <si>
    <t>Izdevumi kapitālajām iegādēm un kapitālajam remontam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</si>
  <si>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</si>
  <si>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</si>
  <si>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</si>
  <si>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 xml:space="preserve">Valsts (pašvaldību) budžeta aizdevumi un atmaksas  ārvalstu valdībām un institūcijām </t>
  </si>
  <si>
    <t xml:space="preserve">valsts (pašvaldību) budžeta aizdevumi </t>
  </si>
  <si>
    <t xml:space="preserve">valsts (pašvaldību) budžeta aizdevumu atmaksas </t>
  </si>
  <si>
    <t xml:space="preserve">                Valsts kases oficiālais mēneša pārskats</t>
  </si>
  <si>
    <t>11. tabula</t>
  </si>
  <si>
    <t>Pašvaldību speciālā budžeta ieņēmumi un izdevumi</t>
  </si>
  <si>
    <t xml:space="preserve">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</si>
  <si>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</si>
  <si>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</si>
  <si>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</si>
  <si>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</si>
  <si>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</si>
  <si>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</si>
  <si>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</si>
  <si>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</si>
  <si>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</si>
  <si>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</si>
  <si>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</si>
  <si>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</si>
  <si>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</si>
  <si>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</si>
  <si>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</si>
  <si>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>Iekšējā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</si>
  <si>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</si>
  <si>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</si>
  <si>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</si>
  <si>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</si>
  <si>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 xml:space="preserve">                            Vaslsts kases oficiālais mēneša pārskats </t>
  </si>
  <si>
    <t xml:space="preserve">                 12. tabula</t>
  </si>
  <si>
    <t>Pašvaldību speciālā budžeta izdevumi pēc ekonomiskās klasifikācijas</t>
  </si>
  <si>
    <t>Kopā ieņēmumi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</si>
  <si>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</si>
  <si>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</si>
  <si>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</si>
  <si>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</si>
  <si>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</si>
  <si>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</si>
  <si>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Kopā izdevumi pēc ieņēmumu veidiem</t>
  </si>
  <si>
    <t>Izdevumi no īpašiem mērķiem iezīmētu līdzekļu avotiem</t>
  </si>
  <si>
    <t xml:space="preserve">       pārējiem ieņēmumiem</t>
  </si>
  <si>
    <t>Izdevumi no saņemto ziedojumu un dāvinājumu līdzekļiem</t>
  </si>
  <si>
    <t>1.Izdevumi kopā (1.1. + 1.2. + 1.3.)</t>
  </si>
  <si>
    <t xml:space="preserve">Valsts sociālāis apdrošināšanas obligātas iemaksas </t>
  </si>
  <si>
    <t xml:space="preserve">Preču un pakalpojumu apmaksa </t>
  </si>
  <si>
    <t xml:space="preserve">Investīcijas </t>
  </si>
  <si>
    <t>1.3. Pašvaldību budžeta tīrie aizdevumi</t>
  </si>
  <si>
    <t>Valsts (pašvaldību) budžeta aizdevumi un atmaksas  ārvalstu valdībām un institūcijām</t>
  </si>
  <si>
    <t xml:space="preserve">         Valsts kases oficiālais mēneša pārskats</t>
  </si>
  <si>
    <t>13. 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</si>
  <si>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</si>
  <si>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</si>
  <si>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</si>
  <si>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</si>
  <si>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</si>
  <si>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</si>
  <si>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</si>
  <si>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</si>
  <si>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</si>
  <si>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</si>
  <si>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</si>
  <si>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</si>
  <si>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</si>
  <si>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</si>
  <si>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</si>
  <si>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</si>
  <si>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</si>
  <si>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</si>
  <si>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</si>
  <si>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</si>
  <si>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KODS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</si>
  <si>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</si>
  <si>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</si>
  <si>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</si>
  <si>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</si>
  <si>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</si>
  <si>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</si>
  <si>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</si>
  <si>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</si>
  <si>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</si>
  <si>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</si>
  <si>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</si>
  <si>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</si>
  <si>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</si>
  <si>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</si>
  <si>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</si>
  <si>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</si>
  <si>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</si>
  <si>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</si>
  <si>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</si>
  <si>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</si>
  <si>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</si>
  <si>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</si>
  <si>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</si>
  <si>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</si>
  <si>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</si>
  <si>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</si>
  <si>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</si>
  <si>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</si>
  <si>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</si>
  <si>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</si>
  <si>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</si>
  <si>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</si>
  <si>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</si>
  <si>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</si>
  <si>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</si>
  <si>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</si>
  <si>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</si>
  <si>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</si>
  <si>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</si>
  <si>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</si>
  <si>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</si>
  <si>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</si>
  <si>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</si>
  <si>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</si>
  <si>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</si>
  <si>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</si>
  <si>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</si>
  <si>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</si>
  <si>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</si>
  <si>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</si>
  <si>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</si>
  <si>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</si>
  <si>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</si>
  <si>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</si>
  <si>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</si>
  <si>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</si>
  <si>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</si>
  <si>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</si>
  <si>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</si>
  <si>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</si>
  <si>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</si>
  <si>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</si>
  <si>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</si>
  <si>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</si>
  <si>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</si>
  <si>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</si>
  <si>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</si>
  <si>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</si>
  <si>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</si>
  <si>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</si>
  <si>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* - neieskaitot iedzīvotāju ienākuma nodokļa atlikumu sadales kontā</t>
  </si>
  <si>
    <t>_______________________________</t>
  </si>
  <si>
    <t>Valsts kases oficiālais pārskats</t>
  </si>
  <si>
    <t>14. tabula</t>
  </si>
  <si>
    <t>Pašvaldību speciālā budžeta izpildes rādītāji</t>
  </si>
  <si>
    <t xml:space="preserve">                            (tūkst. latu)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</si>
  <si>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</si>
  <si>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</si>
  <si>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</si>
  <si>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</si>
  <si>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</si>
  <si>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</si>
  <si>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Ārējā finansēšana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</si>
  <si>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</si>
  <si>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</si>
  <si>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</si>
  <si>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</si>
  <si>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</si>
  <si>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</si>
  <si>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</si>
  <si>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</si>
  <si>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</si>
  <si>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</si>
  <si>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</si>
  <si>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Valsts  kases pārvaldnieks</t>
  </si>
  <si>
    <t xml:space="preserve">                                Valsts kases oficiālais mēneša pārskats</t>
  </si>
  <si>
    <t xml:space="preserve">                15.tabula</t>
  </si>
  <si>
    <t xml:space="preserve">                   Pašvaldību finansu izlīdzināšanas  fonda līdzekļi</t>
  </si>
  <si>
    <t xml:space="preserve">                    ( 1998. gada janvāris - aprīlis )</t>
  </si>
  <si>
    <t xml:space="preserve">                               (latos)</t>
  </si>
  <si>
    <t>Izpilde</t>
  </si>
  <si>
    <t xml:space="preserve">1. Ieņēmumi - kopā   </t>
  </si>
  <si>
    <t>Atlikums uz 1998.gada 1.janvāri</t>
  </si>
  <si>
    <t xml:space="preserve">       t.sk.atlikums pagastu un rajonu teritoriālplānošanai</t>
  </si>
  <si>
    <t xml:space="preserve">             atlikums sadales kontā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</si>
  <si>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</si>
  <si>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</si>
  <si>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</si>
  <si>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</si>
  <si>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</si>
  <si>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</si>
  <si>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</si>
  <si>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3. Atlikums uz 1998.gada 1.maiju (1.-2.)</t>
  </si>
  <si>
    <t>t.sk. atlikums pagastu un rajonu teritoriālplānošanai</t>
  </si>
  <si>
    <t xml:space="preserve">       atlikums sadales kontā</t>
  </si>
  <si>
    <t xml:space="preserve">            no tā : atlikums par 1998.gadu</t>
  </si>
  <si>
    <t xml:space="preserve">                      atlikums par 1997.gadu</t>
  </si>
  <si>
    <t xml:space="preserve">Valsts kases pārvaldnieks                                          _________________                                                                                         </t>
  </si>
  <si>
    <t xml:space="preserve">              A.Veiss</t>
  </si>
  <si>
    <t>16.tabula</t>
  </si>
  <si>
    <t>No pašvaldību finansu izlīdzināšanas fonda pārskaitītie līdzekļi</t>
  </si>
  <si>
    <t xml:space="preserve">                                 ( 1998. gada janvāris - aprīlis )</t>
  </si>
  <si>
    <t>(latos)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</si>
  <si>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</si>
  <si>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</si>
  <si>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</si>
  <si>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</si>
  <si>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</si>
  <si>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</si>
  <si>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</si>
  <si>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</si>
  <si>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</si>
  <si>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</si>
  <si>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</si>
  <si>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</si>
  <si>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</si>
  <si>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</si>
  <si>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</si>
  <si>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</si>
  <si>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</si>
  <si>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</si>
  <si>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</si>
  <si>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</si>
  <si>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</si>
  <si>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</si>
  <si>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</si>
  <si>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</si>
  <si>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</si>
  <si>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</si>
  <si>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</si>
  <si>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</si>
  <si>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</si>
  <si>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</si>
  <si>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</si>
  <si>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</si>
  <si>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</si>
  <si>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</si>
  <si>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</si>
  <si>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</si>
  <si>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</si>
  <si>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_____________</t>
  </si>
  <si>
    <t xml:space="preserve">                                                        Valsts kases oficiālais mēneša pārskats</t>
  </si>
  <si>
    <t>17.tabula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</si>
  <si>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</si>
  <si>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</si>
  <si>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</si>
  <si>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</si>
  <si>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</si>
  <si>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</si>
  <si>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Pārējās mērķdotācijas </t>
  </si>
  <si>
    <t>Mērķdotācijas
 kopā              (2+3+4+5+6)</t>
  </si>
</sst>
</file>

<file path=xl/styles.xml><?xml version="1.0" encoding="utf-8"?>
<styleSheet xmlns="http://schemas.openxmlformats.org/spreadsheetml/2006/main">
  <numFmts count="8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##0"/>
    <numFmt numFmtId="182" formatCode="#\ ###\ ##0"/>
    <numFmt numFmtId="183" formatCode="00.000"/>
    <numFmt numFmtId="184" formatCode="00,000"/>
    <numFmt numFmtId="185" formatCode="#.##0"/>
    <numFmt numFmtId="186" formatCode="#.##"/>
    <numFmt numFmtId="187" formatCode="#.###"/>
    <numFmt numFmtId="188" formatCode="#.####"/>
    <numFmt numFmtId="189" formatCode="#.#####"/>
    <numFmt numFmtId="190" formatCode="#.000"/>
    <numFmt numFmtId="191" formatCode="##.000"/>
    <numFmt numFmtId="192" formatCode="0#.000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0.0"/>
    <numFmt numFmtId="202" formatCode="000\ 000\ 00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0.000"/>
    <numFmt numFmtId="209" formatCode="#\ ##0\ "/>
    <numFmt numFmtId="210" formatCode="#,##0\ &quot;LVR&quot;;\-#,##0\ &quot;LVR&quot;"/>
    <numFmt numFmtId="211" formatCode="#,##0\ &quot;LVR&quot;;[Red]\-#,##0\ &quot;LVR&quot;"/>
    <numFmt numFmtId="212" formatCode="#,##0.00\ &quot;LVR&quot;;\-#,##0.00\ &quot;LVR&quot;"/>
    <numFmt numFmtId="213" formatCode="#,##0.00\ &quot;LVR&quot;;[Red]\-#,##0.00\ &quot;LVR&quot;"/>
    <numFmt numFmtId="214" formatCode="_-* #,##0\ &quot;LVR&quot;_-;\-* #,##0\ &quot;LVR&quot;_-;_-* &quot;-&quot;\ &quot;LVR&quot;_-;_-@_-"/>
    <numFmt numFmtId="215" formatCode="_-* #,##0\ _L_V_R_-;\-* #,##0\ _L_V_R_-;_-* &quot;-&quot;\ _L_V_R_-;_-@_-"/>
    <numFmt numFmtId="216" formatCode="_-* #,##0.00\ &quot;LVR&quot;_-;\-* #,##0.00\ &quot;LVR&quot;_-;_-* &quot;-&quot;??\ &quot;LVR&quot;_-;_-@_-"/>
    <numFmt numFmtId="217" formatCode="_-* #,##0.00\ _L_V_R_-;\-* #,##0.00\ _L_V_R_-;_-* &quot;-&quot;??\ _L_V_R_-;_-@_-"/>
    <numFmt numFmtId="218" formatCode="&quot;Ls&quot;#,##0_);\(&quot;Ls&quot;#,##0\)"/>
    <numFmt numFmtId="219" formatCode="&quot;Ls&quot;#,##0_);[Red]\(&quot;Ls&quot;#,##0\)"/>
    <numFmt numFmtId="220" formatCode="&quot;Ls&quot;#,##0.00_);\(&quot;Ls&quot;#,##0.00\)"/>
    <numFmt numFmtId="221" formatCode="&quot;Ls&quot;#,##0.00_);[Red]\(&quot;Ls&quot;#,##0.00\)"/>
    <numFmt numFmtId="222" formatCode="_(&quot;Ls&quot;* #,##0_);_(&quot;Ls&quot;* \(#,##0\);_(&quot;Ls&quot;* &quot;-&quot;_);_(@_)"/>
    <numFmt numFmtId="223" formatCode="_(&quot;Ls&quot;* #,##0.00_);_(&quot;Ls&quot;* \(#,##0.00\);_(&quot;Ls&quot;* &quot;-&quot;??_);_(@_)"/>
    <numFmt numFmtId="224" formatCode="#,###,##0"/>
    <numFmt numFmtId="225" formatCode="#,000"/>
    <numFmt numFmtId="226" formatCode="#,###,000"/>
    <numFmt numFmtId="227" formatCode="#,"/>
    <numFmt numFmtId="228" formatCode="0,"/>
    <numFmt numFmtId="229" formatCode="##0"/>
    <numFmt numFmtId="230" formatCode="#0,"/>
    <numFmt numFmtId="231" formatCode="#,#00"/>
    <numFmt numFmtId="232" formatCode="#."/>
    <numFmt numFmtId="233" formatCode="##0,"/>
    <numFmt numFmtId="234" formatCode="##0,###"/>
    <numFmt numFmtId="235" formatCode="#,###"/>
    <numFmt numFmtId="236" formatCode="\ #,"/>
    <numFmt numFmtId="237" formatCode="\ #"/>
    <numFmt numFmtId="238" formatCode="#,###,000.0"/>
    <numFmt numFmtId="239" formatCode="#\ ###\ \ ##0"/>
  </numFmts>
  <fonts count="47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RimHelvetica"/>
      <family val="0"/>
    </font>
    <font>
      <sz val="10"/>
      <name val="RimHelvetica"/>
      <family val="0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RimHelvetica"/>
      <family val="0"/>
    </font>
    <font>
      <sz val="9"/>
      <name val="BaltSouvenirLight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9"/>
      <name val="RimHelvetica"/>
      <family val="0"/>
    </font>
    <font>
      <b/>
      <sz val="11"/>
      <name val="RimHelvetica"/>
      <family val="0"/>
    </font>
    <font>
      <sz val="10"/>
      <name val="Arial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b/>
      <sz val="8"/>
      <name val="RimHelvetica"/>
      <family val="0"/>
    </font>
    <font>
      <sz val="9"/>
      <name val="Times New Roman Cyr"/>
      <family val="1"/>
    </font>
    <font>
      <i/>
      <sz val="11"/>
      <name val="RimHelvetica"/>
      <family val="0"/>
    </font>
    <font>
      <sz val="8.5"/>
      <name val="MS Sans Serif"/>
      <family val="0"/>
    </font>
    <font>
      <sz val="8.5"/>
      <name val="RimHelvetica"/>
      <family val="0"/>
    </font>
    <font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8"/>
      <name val="RusHelvetica"/>
      <family val="0"/>
    </font>
    <font>
      <sz val="8"/>
      <name val="RimAvantGarde"/>
      <family val="0"/>
    </font>
    <font>
      <sz val="9"/>
      <name val="MS Sans Serif"/>
      <family val="0"/>
    </font>
    <font>
      <sz val="9"/>
      <name val="RimAvantGarde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sz val="8.5"/>
      <name val="RimAvantGarde"/>
      <family val="0"/>
    </font>
    <font>
      <i/>
      <sz val="9"/>
      <name val="RimTimes"/>
      <family val="0"/>
    </font>
    <font>
      <sz val="10"/>
      <name val="RimAvantGarde"/>
      <family val="0"/>
    </font>
    <font>
      <sz val="12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  <font>
      <sz val="11"/>
      <name val="BaltTimesRoman"/>
      <family val="2"/>
    </font>
    <font>
      <sz val="11"/>
      <name val="BaltSouvenirLight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8" fontId="1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0" fontId="1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97" fontId="1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2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9" fontId="1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22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1" fillId="0" borderId="1" xfId="58" applyFont="1" applyBorder="1" applyAlignment="1">
      <alignment horizontal="center" vertical="center"/>
      <protection/>
    </xf>
    <xf numFmtId="0" fontId="11" fillId="0" borderId="1" xfId="58" applyFont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180" fontId="9" fillId="0" borderId="1" xfId="58" applyNumberFormat="1" applyFont="1" applyBorder="1" applyAlignment="1">
      <alignment horizontal="left" vertical="center"/>
      <protection/>
    </xf>
    <xf numFmtId="180" fontId="9" fillId="0" borderId="1" xfId="58" applyNumberFormat="1" applyFont="1" applyBorder="1" applyAlignment="1">
      <alignment horizontal="right"/>
      <protection/>
    </xf>
    <xf numFmtId="0" fontId="13" fillId="0" borderId="1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180" fontId="9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right"/>
      <protection/>
    </xf>
    <xf numFmtId="0" fontId="13" fillId="0" borderId="1" xfId="58" applyFont="1" applyBorder="1">
      <alignment/>
      <protection/>
    </xf>
    <xf numFmtId="180" fontId="11" fillId="0" borderId="1" xfId="58" applyNumberFormat="1" applyFont="1" applyBorder="1" applyAlignment="1">
      <alignment horizontal="left" vertical="center"/>
      <protection/>
    </xf>
    <xf numFmtId="180" fontId="16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 wrapText="1"/>
      <protection/>
    </xf>
    <xf numFmtId="180" fontId="10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/>
      <protection/>
    </xf>
    <xf numFmtId="180" fontId="10" fillId="0" borderId="1" xfId="58" applyNumberFormat="1" applyFont="1" applyBorder="1" applyAlignment="1">
      <alignment horizontal="left" wrapText="1"/>
      <protection/>
    </xf>
    <xf numFmtId="180" fontId="11" fillId="0" borderId="1" xfId="58" applyNumberFormat="1" applyFont="1" applyBorder="1" applyAlignment="1">
      <alignment horizontal="left"/>
      <protection/>
    </xf>
    <xf numFmtId="180" fontId="10" fillId="0" borderId="1" xfId="58" applyNumberFormat="1" applyFont="1" applyBorder="1" applyAlignment="1">
      <alignment horizontal="left"/>
      <protection/>
    </xf>
    <xf numFmtId="0" fontId="9" fillId="0" borderId="1" xfId="58" applyFont="1" applyBorder="1" applyAlignment="1">
      <alignment horizontal="left"/>
      <protection/>
    </xf>
    <xf numFmtId="0" fontId="4" fillId="0" borderId="0" xfId="58" applyFont="1" applyAlignment="1">
      <alignment/>
      <protection/>
    </xf>
    <xf numFmtId="181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0" fontId="11" fillId="0" borderId="0" xfId="58" applyFont="1" applyAlignment="1">
      <alignment/>
      <protection/>
    </xf>
    <xf numFmtId="181" fontId="11" fillId="0" borderId="0" xfId="58" applyNumberFormat="1" applyFont="1">
      <alignment/>
      <protection/>
    </xf>
    <xf numFmtId="180" fontId="11" fillId="0" borderId="0" xfId="58" applyNumberFormat="1" applyFont="1">
      <alignment/>
      <protection/>
    </xf>
    <xf numFmtId="181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0" fontId="11" fillId="0" borderId="0" xfId="51" applyFont="1">
      <alignment/>
      <protection/>
    </xf>
    <xf numFmtId="0" fontId="5" fillId="0" borderId="0" xfId="51" applyFont="1">
      <alignment/>
      <protection/>
    </xf>
    <xf numFmtId="0" fontId="12" fillId="0" borderId="0" xfId="51">
      <alignment/>
      <protection/>
    </xf>
    <xf numFmtId="0" fontId="5" fillId="0" borderId="0" xfId="51" applyFont="1" applyAlignment="1">
      <alignment horizontal="left"/>
      <protection/>
    </xf>
    <xf numFmtId="0" fontId="6" fillId="0" borderId="0" xfId="51" applyFont="1">
      <alignment/>
      <protection/>
    </xf>
    <xf numFmtId="0" fontId="11" fillId="0" borderId="0" xfId="51" applyFont="1" applyAlignment="1">
      <alignment horizontal="left"/>
      <protection/>
    </xf>
    <xf numFmtId="0" fontId="11" fillId="0" borderId="1" xfId="51" applyFont="1" applyBorder="1" applyAlignment="1">
      <alignment horizontal="center" vertical="center"/>
      <protection/>
    </xf>
    <xf numFmtId="0" fontId="11" fillId="0" borderId="1" xfId="51" applyFont="1" applyBorder="1" applyAlignment="1">
      <alignment horizontal="center" vertical="center" wrapText="1"/>
      <protection/>
    </xf>
    <xf numFmtId="0" fontId="4" fillId="0" borderId="1" xfId="51" applyFont="1" applyBorder="1" applyAlignment="1">
      <alignment horizontal="center" vertical="center"/>
      <protection/>
    </xf>
    <xf numFmtId="0" fontId="4" fillId="0" borderId="1" xfId="51" applyFont="1" applyBorder="1" applyAlignment="1">
      <alignment horizontal="center" vertical="center" wrapText="1"/>
      <protection/>
    </xf>
    <xf numFmtId="0" fontId="17" fillId="0" borderId="1" xfId="51" applyFont="1" applyBorder="1" applyAlignment="1">
      <alignment horizontal="left"/>
      <protection/>
    </xf>
    <xf numFmtId="0" fontId="9" fillId="0" borderId="1" xfId="51" applyFont="1" applyBorder="1" applyAlignment="1">
      <alignment horizontal="center"/>
      <protection/>
    </xf>
    <xf numFmtId="180" fontId="9" fillId="0" borderId="1" xfId="51" applyNumberFormat="1" applyFont="1" applyBorder="1">
      <alignment/>
      <protection/>
    </xf>
    <xf numFmtId="10" fontId="9" fillId="0" borderId="1" xfId="51" applyNumberFormat="1" applyFont="1" applyBorder="1">
      <alignment/>
      <protection/>
    </xf>
    <xf numFmtId="0" fontId="11" fillId="0" borderId="1" xfId="51" applyFont="1" applyBorder="1" applyAlignment="1">
      <alignment/>
      <protection/>
    </xf>
    <xf numFmtId="183" fontId="11" fillId="0" borderId="1" xfId="51" applyNumberFormat="1" applyFont="1" applyBorder="1" applyAlignment="1">
      <alignment horizontal="center"/>
      <protection/>
    </xf>
    <xf numFmtId="180" fontId="11" fillId="0" borderId="1" xfId="51" applyNumberFormat="1" applyFont="1" applyBorder="1">
      <alignment/>
      <protection/>
    </xf>
    <xf numFmtId="10" fontId="11" fillId="0" borderId="1" xfId="51" applyNumberFormat="1" applyFont="1" applyBorder="1">
      <alignment/>
      <protection/>
    </xf>
    <xf numFmtId="0" fontId="11" fillId="0" borderId="1" xfId="51" applyFont="1" applyBorder="1">
      <alignment/>
      <protection/>
    </xf>
    <xf numFmtId="0" fontId="11" fillId="0" borderId="1" xfId="51" applyFont="1" applyBorder="1" applyAlignment="1">
      <alignment wrapText="1"/>
      <protection/>
    </xf>
    <xf numFmtId="0" fontId="11" fillId="0" borderId="0" xfId="51" applyFont="1" applyAlignment="1">
      <alignment horizontal="center"/>
      <protection/>
    </xf>
    <xf numFmtId="180" fontId="5" fillId="0" borderId="0" xfId="51" applyNumberFormat="1" applyFont="1">
      <alignment/>
      <protection/>
    </xf>
    <xf numFmtId="10" fontId="11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80" fontId="11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0" fontId="11" fillId="0" borderId="0" xfId="52" applyFont="1">
      <alignment/>
      <protection/>
    </xf>
    <xf numFmtId="0" fontId="5" fillId="0" borderId="0" xfId="52" applyFont="1">
      <alignment/>
      <protection/>
    </xf>
    <xf numFmtId="0" fontId="12" fillId="0" borderId="0" xfId="52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11" fillId="0" borderId="0" xfId="52" applyFont="1" applyBorder="1" applyAlignment="1">
      <alignment horizontal="center"/>
      <protection/>
    </xf>
    <xf numFmtId="0" fontId="11" fillId="0" borderId="1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1" fillId="0" borderId="1" xfId="52" applyFont="1" applyBorder="1">
      <alignment/>
      <protection/>
    </xf>
    <xf numFmtId="0" fontId="11" fillId="0" borderId="1" xfId="52" applyFont="1" applyBorder="1" applyAlignment="1">
      <alignment horizontal="center" vertical="center"/>
      <protection/>
    </xf>
    <xf numFmtId="0" fontId="11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 vertical="center"/>
      <protection/>
    </xf>
    <xf numFmtId="0" fontId="4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/>
      <protection/>
    </xf>
    <xf numFmtId="0" fontId="17" fillId="0" borderId="1" xfId="52" applyFont="1" applyBorder="1" applyAlignment="1">
      <alignment horizontal="left"/>
      <protection/>
    </xf>
    <xf numFmtId="0" fontId="9" fillId="0" borderId="1" xfId="52" applyFont="1" applyBorder="1" applyAlignment="1">
      <alignment horizontal="center"/>
      <protection/>
    </xf>
    <xf numFmtId="180" fontId="9" fillId="0" borderId="1" xfId="52" applyNumberFormat="1" applyFont="1" applyBorder="1">
      <alignment/>
      <protection/>
    </xf>
    <xf numFmtId="10" fontId="9" fillId="0" borderId="1" xfId="52" applyNumberFormat="1" applyFont="1" applyBorder="1">
      <alignment/>
      <protection/>
    </xf>
    <xf numFmtId="0" fontId="11" fillId="0" borderId="1" xfId="52" applyFont="1" applyBorder="1" applyAlignment="1">
      <alignment/>
      <protection/>
    </xf>
    <xf numFmtId="183" fontId="11" fillId="0" borderId="1" xfId="52" applyNumberFormat="1" applyFont="1" applyBorder="1" applyAlignment="1">
      <alignment horizontal="center"/>
      <protection/>
    </xf>
    <xf numFmtId="180" fontId="11" fillId="0" borderId="1" xfId="52" applyNumberFormat="1" applyFont="1" applyBorder="1">
      <alignment/>
      <protection/>
    </xf>
    <xf numFmtId="10" fontId="11" fillId="0" borderId="1" xfId="52" applyNumberFormat="1" applyFont="1" applyBorder="1">
      <alignment/>
      <protection/>
    </xf>
    <xf numFmtId="0" fontId="11" fillId="0" borderId="1" xfId="52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180" fontId="5" fillId="0" borderId="0" xfId="52" applyNumberFormat="1" applyFont="1">
      <alignment/>
      <protection/>
    </xf>
    <xf numFmtId="10" fontId="11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180" fontId="11" fillId="0" borderId="0" xfId="52" applyNumberFormat="1" applyFont="1">
      <alignment/>
      <protection/>
    </xf>
    <xf numFmtId="10" fontId="4" fillId="0" borderId="0" xfId="52" applyNumberFormat="1" applyFont="1">
      <alignment/>
      <protection/>
    </xf>
    <xf numFmtId="0" fontId="11" fillId="0" borderId="0" xfId="52" applyFont="1" applyBorder="1">
      <alignment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18" fillId="0" borderId="0" xfId="53">
      <alignment/>
      <protection/>
    </xf>
    <xf numFmtId="0" fontId="6" fillId="0" borderId="0" xfId="53" applyFont="1" applyAlignment="1">
      <alignment horizontal="centerContinuous"/>
      <protection/>
    </xf>
    <xf numFmtId="0" fontId="19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4" fillId="0" borderId="1" xfId="53" applyFont="1" applyBorder="1" applyAlignment="1">
      <alignment horizontal="center" vertical="center" wrapText="1"/>
      <protection/>
    </xf>
    <xf numFmtId="0" fontId="9" fillId="0" borderId="1" xfId="53" applyFont="1" applyBorder="1" applyAlignment="1">
      <alignment vertical="center"/>
      <protection/>
    </xf>
    <xf numFmtId="180" fontId="9" fillId="0" borderId="1" xfId="53" applyNumberFormat="1" applyFont="1" applyBorder="1">
      <alignment/>
      <protection/>
    </xf>
    <xf numFmtId="10" fontId="9" fillId="0" borderId="1" xfId="53" applyNumberFormat="1" applyFont="1" applyBorder="1">
      <alignment/>
      <protection/>
    </xf>
    <xf numFmtId="0" fontId="4" fillId="0" borderId="1" xfId="53" applyFont="1" applyBorder="1">
      <alignment/>
      <protection/>
    </xf>
    <xf numFmtId="180" fontId="4" fillId="0" borderId="1" xfId="53" applyNumberFormat="1" applyFont="1" applyBorder="1">
      <alignment/>
      <protection/>
    </xf>
    <xf numFmtId="10" fontId="4" fillId="0" borderId="1" xfId="53" applyNumberFormat="1" applyFont="1" applyBorder="1">
      <alignment/>
      <protection/>
    </xf>
    <xf numFmtId="0" fontId="20" fillId="0" borderId="1" xfId="53" applyFont="1" applyBorder="1">
      <alignment/>
      <protection/>
    </xf>
    <xf numFmtId="0" fontId="9" fillId="0" borderId="1" xfId="53" applyFont="1" applyBorder="1" applyAlignment="1">
      <alignment wrapText="1"/>
      <protection/>
    </xf>
    <xf numFmtId="0" fontId="9" fillId="0" borderId="1" xfId="53" applyFont="1" applyBorder="1">
      <alignment/>
      <protection/>
    </xf>
    <xf numFmtId="0" fontId="4" fillId="0" borderId="1" xfId="53" applyFont="1" applyBorder="1" applyAlignment="1">
      <alignment wrapText="1"/>
      <protection/>
    </xf>
    <xf numFmtId="10" fontId="4" fillId="0" borderId="1" xfId="53" applyNumberFormat="1" applyFont="1" applyBorder="1" applyAlignment="1">
      <alignment horizontal="right"/>
      <protection/>
    </xf>
    <xf numFmtId="0" fontId="4" fillId="0" borderId="1" xfId="53" applyFont="1" applyBorder="1" applyAlignment="1">
      <alignment vertical="center" wrapText="1"/>
      <protection/>
    </xf>
    <xf numFmtId="0" fontId="9" fillId="0" borderId="1" xfId="53" applyFont="1" applyBorder="1" applyAlignment="1">
      <alignment vertical="center" wrapText="1"/>
      <protection/>
    </xf>
    <xf numFmtId="0" fontId="4" fillId="0" borderId="1" xfId="53" applyFont="1" applyBorder="1" applyAlignment="1">
      <alignment horizontal="left" wrapText="1"/>
      <protection/>
    </xf>
    <xf numFmtId="0" fontId="4" fillId="0" borderId="1" xfId="53" applyFont="1" applyBorder="1" applyAlignment="1">
      <alignment/>
      <protection/>
    </xf>
    <xf numFmtId="0" fontId="4" fillId="0" borderId="1" xfId="53" applyFont="1" applyBorder="1" applyAlignment="1">
      <alignment vertical="justify" wrapText="1"/>
      <protection/>
    </xf>
    <xf numFmtId="0" fontId="20" fillId="0" borderId="1" xfId="53" applyFont="1" applyBorder="1" applyAlignment="1">
      <alignment wrapText="1"/>
      <protection/>
    </xf>
    <xf numFmtId="0" fontId="21" fillId="0" borderId="1" xfId="53" applyFont="1" applyBorder="1" applyAlignment="1">
      <alignment wrapText="1"/>
      <protection/>
    </xf>
    <xf numFmtId="180" fontId="21" fillId="0" borderId="1" xfId="53" applyNumberFormat="1" applyFont="1" applyBorder="1">
      <alignment/>
      <protection/>
    </xf>
    <xf numFmtId="10" fontId="21" fillId="0" borderId="1" xfId="53" applyNumberFormat="1" applyFont="1" applyBorder="1">
      <alignment/>
      <protection/>
    </xf>
    <xf numFmtId="0" fontId="11" fillId="0" borderId="0" xfId="53" applyFont="1">
      <alignment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5" fillId="0" borderId="0" xfId="54" applyFont="1">
      <alignment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>
      <alignment/>
      <protection/>
    </xf>
    <xf numFmtId="0" fontId="19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vertical="center" wrapText="1"/>
      <protection/>
    </xf>
    <xf numFmtId="0" fontId="4" fillId="0" borderId="1" xfId="54" applyFont="1" applyBorder="1" applyAlignment="1">
      <alignment horizontal="center" vertical="center"/>
      <protection/>
    </xf>
    <xf numFmtId="0" fontId="4" fillId="0" borderId="1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wrapText="1"/>
      <protection/>
    </xf>
    <xf numFmtId="0" fontId="9" fillId="0" borderId="1" xfId="54" applyFont="1" applyBorder="1" applyAlignment="1">
      <alignment horizontal="center"/>
      <protection/>
    </xf>
    <xf numFmtId="180" fontId="9" fillId="0" borderId="1" xfId="54" applyNumberFormat="1" applyFont="1" applyBorder="1" applyAlignment="1">
      <alignment/>
      <protection/>
    </xf>
    <xf numFmtId="10" fontId="9" fillId="0" borderId="1" xfId="54" applyNumberFormat="1" applyFont="1" applyBorder="1" applyAlignment="1">
      <alignment horizontal="right"/>
      <protection/>
    </xf>
    <xf numFmtId="10" fontId="9" fillId="0" borderId="1" xfId="59" applyNumberFormat="1" applyFont="1" applyBorder="1" applyAlignment="1">
      <alignment horizontal="right"/>
    </xf>
    <xf numFmtId="10" fontId="9" fillId="0" borderId="1" xfId="59" applyNumberFormat="1" applyFont="1" applyBorder="1" applyAlignment="1">
      <alignment/>
    </xf>
    <xf numFmtId="0" fontId="4" fillId="0" borderId="1" xfId="54" applyFont="1" applyBorder="1">
      <alignment/>
      <protection/>
    </xf>
    <xf numFmtId="180" fontId="4" fillId="0" borderId="1" xfId="54" applyNumberFormat="1" applyFont="1" applyBorder="1" applyAlignment="1">
      <alignment/>
      <protection/>
    </xf>
    <xf numFmtId="10" fontId="4" fillId="0" borderId="1" xfId="54" applyNumberFormat="1" applyFont="1" applyBorder="1" applyAlignment="1">
      <alignment horizontal="right"/>
      <protection/>
    </xf>
    <xf numFmtId="10" fontId="4" fillId="0" borderId="1" xfId="59" applyNumberFormat="1" applyFont="1" applyBorder="1" applyAlignment="1">
      <alignment/>
    </xf>
    <xf numFmtId="180" fontId="4" fillId="0" borderId="1" xfId="54" applyNumberFormat="1" applyFont="1" applyBorder="1">
      <alignment/>
      <protection/>
    </xf>
    <xf numFmtId="0" fontId="4" fillId="0" borderId="1" xfId="54" applyFont="1" applyBorder="1" applyAlignment="1">
      <alignment horizontal="left"/>
      <protection/>
    </xf>
    <xf numFmtId="0" fontId="9" fillId="0" borderId="1" xfId="54" applyFont="1" applyBorder="1" applyAlignment="1">
      <alignment horizontal="center" vertical="center" wrapText="1"/>
      <protection/>
    </xf>
    <xf numFmtId="180" fontId="9" fillId="0" borderId="1" xfId="54" applyNumberFormat="1" applyFont="1" applyBorder="1">
      <alignment/>
      <protection/>
    </xf>
    <xf numFmtId="0" fontId="4" fillId="0" borderId="1" xfId="54" applyFont="1" applyBorder="1" applyAlignment="1">
      <alignment horizontal="left" wrapText="1"/>
      <protection/>
    </xf>
    <xf numFmtId="0" fontId="20" fillId="0" borderId="1" xfId="54" applyFont="1" applyBorder="1" applyAlignment="1">
      <alignment vertical="center" wrapText="1"/>
      <protection/>
    </xf>
    <xf numFmtId="180" fontId="20" fillId="0" borderId="1" xfId="54" applyNumberFormat="1" applyFont="1" applyBorder="1" applyAlignment="1">
      <alignment/>
      <protection/>
    </xf>
    <xf numFmtId="10" fontId="20" fillId="0" borderId="1" xfId="54" applyNumberFormat="1" applyFont="1" applyBorder="1" applyAlignment="1">
      <alignment horizontal="right"/>
      <protection/>
    </xf>
    <xf numFmtId="10" fontId="20" fillId="0" borderId="1" xfId="59" applyNumberFormat="1" applyFont="1" applyBorder="1" applyAlignment="1">
      <alignment/>
    </xf>
    <xf numFmtId="0" fontId="4" fillId="0" borderId="1" xfId="54" applyFont="1" applyBorder="1" applyAlignment="1">
      <alignment wrapText="1"/>
      <protection/>
    </xf>
    <xf numFmtId="0" fontId="4" fillId="0" borderId="1" xfId="54" applyFont="1" applyBorder="1" applyAlignment="1">
      <alignment vertical="center" wrapText="1"/>
      <protection/>
    </xf>
    <xf numFmtId="0" fontId="9" fillId="0" borderId="1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left"/>
      <protection/>
    </xf>
    <xf numFmtId="180" fontId="4" fillId="0" borderId="0" xfId="54" applyNumberFormat="1" applyFont="1" applyBorder="1" applyAlignment="1">
      <alignment/>
      <protection/>
    </xf>
    <xf numFmtId="10" fontId="4" fillId="0" borderId="0" xfId="54" applyNumberFormat="1" applyFont="1" applyBorder="1" applyAlignment="1">
      <alignment horizontal="right"/>
      <protection/>
    </xf>
    <xf numFmtId="10" fontId="4" fillId="0" borderId="0" xfId="59" applyNumberFormat="1" applyFont="1" applyBorder="1" applyAlignment="1">
      <alignment/>
    </xf>
    <xf numFmtId="0" fontId="4" fillId="0" borderId="0" xfId="54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180" fontId="11" fillId="0" borderId="0" xfId="54" applyNumberFormat="1" applyFont="1" applyBorder="1" applyAlignment="1">
      <alignment/>
      <protection/>
    </xf>
    <xf numFmtId="180" fontId="10" fillId="0" borderId="0" xfId="54" applyNumberFormat="1" applyFont="1" applyBorder="1">
      <alignment/>
      <protection/>
    </xf>
    <xf numFmtId="10" fontId="11" fillId="0" borderId="0" xfId="54" applyNumberFormat="1" applyFont="1" applyBorder="1" applyAlignment="1">
      <alignment horizontal="right" wrapText="1"/>
      <protection/>
    </xf>
    <xf numFmtId="180" fontId="11" fillId="0" borderId="0" xfId="54" applyNumberFormat="1" applyFont="1" applyAlignment="1">
      <alignment/>
      <protection/>
    </xf>
    <xf numFmtId="180" fontId="11" fillId="0" borderId="0" xfId="54" applyNumberFormat="1" applyFont="1">
      <alignment/>
      <protection/>
    </xf>
    <xf numFmtId="10" fontId="11" fillId="0" borderId="0" xfId="54" applyNumberFormat="1" applyFont="1">
      <alignment/>
      <protection/>
    </xf>
    <xf numFmtId="180" fontId="20" fillId="0" borderId="0" xfId="54" applyNumberFormat="1" applyFont="1">
      <alignment/>
      <protection/>
    </xf>
    <xf numFmtId="0" fontId="4" fillId="0" borderId="0" xfId="54" applyFont="1">
      <alignment/>
      <protection/>
    </xf>
    <xf numFmtId="180" fontId="4" fillId="0" borderId="0" xfId="54" applyNumberFormat="1" applyFont="1" applyAlignment="1">
      <alignment/>
      <protection/>
    </xf>
    <xf numFmtId="180" fontId="4" fillId="0" borderId="0" xfId="54" applyNumberFormat="1" applyFont="1">
      <alignment/>
      <protection/>
    </xf>
    <xf numFmtId="10" fontId="4" fillId="0" borderId="0" xfId="54" applyNumberFormat="1" applyFont="1">
      <alignment/>
      <protection/>
    </xf>
    <xf numFmtId="180" fontId="5" fillId="0" borderId="0" xfId="54" applyNumberFormat="1" applyFont="1" applyAlignment="1">
      <alignment/>
      <protection/>
    </xf>
    <xf numFmtId="180" fontId="5" fillId="0" borderId="0" xfId="54" applyNumberFormat="1" applyFont="1">
      <alignment/>
      <protection/>
    </xf>
    <xf numFmtId="180" fontId="10" fillId="0" borderId="0" xfId="54" applyNumberFormat="1" applyFont="1">
      <alignment/>
      <protection/>
    </xf>
    <xf numFmtId="0" fontId="12" fillId="0" borderId="0" xfId="55">
      <alignment/>
      <protection/>
    </xf>
    <xf numFmtId="0" fontId="4" fillId="0" borderId="0" xfId="55" applyFont="1">
      <alignment/>
      <protection/>
    </xf>
    <xf numFmtId="0" fontId="11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2" fillId="0" borderId="1" xfId="55" applyBorder="1" applyAlignment="1">
      <alignment horizontal="center"/>
      <protection/>
    </xf>
    <xf numFmtId="0" fontId="4" fillId="0" borderId="1" xfId="55" applyFont="1" applyBorder="1" applyAlignment="1">
      <alignment horizontal="center" vertical="center" wrapText="1"/>
      <protection/>
    </xf>
    <xf numFmtId="0" fontId="12" fillId="0" borderId="1" xfId="55" applyBorder="1">
      <alignment/>
      <protection/>
    </xf>
    <xf numFmtId="0" fontId="4" fillId="0" borderId="1" xfId="55" applyFont="1" applyBorder="1" applyAlignment="1">
      <alignment horizontal="center"/>
      <protection/>
    </xf>
    <xf numFmtId="0" fontId="9" fillId="0" borderId="1" xfId="55" applyFont="1" applyBorder="1" applyAlignment="1">
      <alignment horizontal="center"/>
      <protection/>
    </xf>
    <xf numFmtId="180" fontId="9" fillId="0" borderId="1" xfId="55" applyNumberFormat="1" applyFont="1" applyBorder="1" applyAlignment="1">
      <alignment horizontal="right"/>
      <protection/>
    </xf>
    <xf numFmtId="10" fontId="9" fillId="0" borderId="1" xfId="55" applyNumberFormat="1" applyFont="1" applyBorder="1" applyAlignment="1">
      <alignment horizontal="right"/>
      <protection/>
    </xf>
    <xf numFmtId="0" fontId="4" fillId="0" borderId="1" xfId="55" applyFont="1" applyBorder="1" applyAlignment="1">
      <alignment horizontal="left"/>
      <protection/>
    </xf>
    <xf numFmtId="180" fontId="4" fillId="0" borderId="1" xfId="55" applyNumberFormat="1" applyFont="1" applyBorder="1" applyAlignment="1">
      <alignment horizontal="right"/>
      <protection/>
    </xf>
    <xf numFmtId="10" fontId="4" fillId="0" borderId="1" xfId="55" applyNumberFormat="1" applyFont="1" applyBorder="1" applyAlignment="1">
      <alignment horizontal="right"/>
      <protection/>
    </xf>
    <xf numFmtId="0" fontId="9" fillId="0" borderId="1" xfId="55" applyFont="1" applyBorder="1" applyAlignment="1">
      <alignment wrapText="1"/>
      <protection/>
    </xf>
    <xf numFmtId="180" fontId="5" fillId="0" borderId="1" xfId="55" applyNumberFormat="1" applyFont="1" applyBorder="1">
      <alignment/>
      <protection/>
    </xf>
    <xf numFmtId="10" fontId="5" fillId="0" borderId="1" xfId="55" applyNumberFormat="1" applyFont="1" applyBorder="1" applyAlignment="1">
      <alignment horizontal="right"/>
      <protection/>
    </xf>
    <xf numFmtId="180" fontId="4" fillId="0" borderId="1" xfId="55" applyNumberFormat="1" applyFont="1" applyBorder="1">
      <alignment/>
      <protection/>
    </xf>
    <xf numFmtId="0" fontId="4" fillId="0" borderId="1" xfId="55" applyFont="1" applyBorder="1">
      <alignment/>
      <protection/>
    </xf>
    <xf numFmtId="0" fontId="9" fillId="0" borderId="1" xfId="55" applyFont="1" applyBorder="1">
      <alignment/>
      <protection/>
    </xf>
    <xf numFmtId="0" fontId="9" fillId="0" borderId="1" xfId="55" applyFont="1" applyBorder="1" applyAlignment="1">
      <alignment horizontal="left" vertical="center" wrapText="1"/>
      <protection/>
    </xf>
    <xf numFmtId="0" fontId="9" fillId="0" borderId="1" xfId="55" applyFont="1" applyBorder="1" applyAlignment="1">
      <alignment vertical="center" wrapText="1"/>
      <protection/>
    </xf>
    <xf numFmtId="0" fontId="4" fillId="0" borderId="1" xfId="55" applyFont="1" applyBorder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180" fontId="4" fillId="0" borderId="0" xfId="55" applyNumberFormat="1" applyFont="1" applyBorder="1">
      <alignment/>
      <protection/>
    </xf>
    <xf numFmtId="10" fontId="4" fillId="0" borderId="0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8" fillId="0" borderId="0" xfId="55" applyFont="1" applyBorder="1" applyAlignment="1">
      <alignment wrapText="1"/>
      <protection/>
    </xf>
    <xf numFmtId="180" fontId="5" fillId="0" borderId="0" xfId="55" applyNumberFormat="1" applyFont="1" applyBorder="1">
      <alignment/>
      <protection/>
    </xf>
    <xf numFmtId="10" fontId="11" fillId="0" borderId="0" xfId="55" applyNumberFormat="1" applyFont="1" applyBorder="1" applyAlignment="1">
      <alignment wrapText="1"/>
      <protection/>
    </xf>
    <xf numFmtId="180" fontId="10" fillId="0" borderId="0" xfId="55" applyNumberFormat="1" applyFont="1" applyBorder="1">
      <alignment/>
      <protection/>
    </xf>
    <xf numFmtId="3" fontId="11" fillId="0" borderId="0" xfId="55" applyNumberFormat="1" applyFont="1">
      <alignment/>
      <protection/>
    </xf>
    <xf numFmtId="180" fontId="11" fillId="0" borderId="0" xfId="55" applyNumberFormat="1" applyFont="1">
      <alignment/>
      <protection/>
    </xf>
    <xf numFmtId="10" fontId="11" fillId="0" borderId="0" xfId="55" applyNumberFormat="1" applyFont="1" applyBorder="1" applyAlignment="1">
      <alignment/>
      <protection/>
    </xf>
    <xf numFmtId="180" fontId="10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180" fontId="4" fillId="0" borderId="0" xfId="55" applyNumberFormat="1" applyFont="1">
      <alignment/>
      <protection/>
    </xf>
    <xf numFmtId="10" fontId="4" fillId="0" borderId="0" xfId="55" applyNumberFormat="1" applyFont="1" applyBorder="1" applyAlignment="1">
      <alignment/>
      <protection/>
    </xf>
    <xf numFmtId="180" fontId="20" fillId="0" borderId="0" xfId="55" applyNumberFormat="1" applyFont="1">
      <alignment/>
      <protection/>
    </xf>
    <xf numFmtId="0" fontId="12" fillId="0" borderId="0" xfId="56">
      <alignment/>
      <protection/>
    </xf>
    <xf numFmtId="0" fontId="11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0" xfId="56" applyFont="1">
      <alignment/>
      <protection/>
    </xf>
    <xf numFmtId="0" fontId="11" fillId="0" borderId="1" xfId="56" applyFont="1" applyBorder="1" applyAlignment="1">
      <alignment horizontal="center"/>
      <protection/>
    </xf>
    <xf numFmtId="0" fontId="12" fillId="0" borderId="1" xfId="56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4" fillId="0" borderId="1" xfId="56" applyFont="1" applyBorder="1" applyAlignment="1">
      <alignment horizontal="center" vertical="center" wrapText="1"/>
      <protection/>
    </xf>
    <xf numFmtId="0" fontId="12" fillId="0" borderId="1" xfId="56" applyBorder="1">
      <alignment/>
      <protection/>
    </xf>
    <xf numFmtId="0" fontId="9" fillId="0" borderId="1" xfId="56" applyFont="1" applyBorder="1" applyAlignment="1">
      <alignment horizontal="left" vertical="center"/>
      <protection/>
    </xf>
    <xf numFmtId="180" fontId="9" fillId="0" borderId="1" xfId="56" applyNumberFormat="1" applyFont="1" applyBorder="1" applyAlignment="1">
      <alignment/>
      <protection/>
    </xf>
    <xf numFmtId="10" fontId="9" fillId="0" borderId="1" xfId="56" applyNumberFormat="1" applyFont="1" applyBorder="1" applyAlignment="1">
      <alignment horizontal="right" wrapText="1"/>
      <protection/>
    </xf>
    <xf numFmtId="10" fontId="9" fillId="0" borderId="1" xfId="56" applyNumberFormat="1" applyFont="1" applyBorder="1" applyAlignment="1">
      <alignment horizontal="center"/>
      <protection/>
    </xf>
    <xf numFmtId="0" fontId="9" fillId="0" borderId="1" xfId="56" applyFont="1" applyBorder="1" applyAlignment="1">
      <alignment horizontal="center"/>
      <protection/>
    </xf>
    <xf numFmtId="180" fontId="9" fillId="0" borderId="1" xfId="56" applyNumberFormat="1" applyFont="1" applyBorder="1">
      <alignment/>
      <protection/>
    </xf>
    <xf numFmtId="10" fontId="9" fillId="0" borderId="1" xfId="56" applyNumberFormat="1" applyFont="1" applyBorder="1" applyAlignment="1">
      <alignment horizontal="right"/>
      <protection/>
    </xf>
    <xf numFmtId="0" fontId="4" fillId="0" borderId="1" xfId="56" applyFont="1" applyBorder="1" applyAlignment="1">
      <alignment horizontal="left"/>
      <protection/>
    </xf>
    <xf numFmtId="180" fontId="4" fillId="0" borderId="1" xfId="56" applyNumberFormat="1" applyFont="1" applyBorder="1">
      <alignment/>
      <protection/>
    </xf>
    <xf numFmtId="10" fontId="4" fillId="0" borderId="1" xfId="56" applyNumberFormat="1" applyFont="1" applyBorder="1" applyAlignment="1">
      <alignment horizontal="right" wrapText="1"/>
      <protection/>
    </xf>
    <xf numFmtId="10" fontId="4" fillId="0" borderId="1" xfId="56" applyNumberFormat="1" applyFont="1" applyBorder="1" applyAlignment="1">
      <alignment horizontal="right"/>
      <protection/>
    </xf>
    <xf numFmtId="0" fontId="4" fillId="0" borderId="1" xfId="56" applyFont="1" applyBorder="1">
      <alignment/>
      <protection/>
    </xf>
    <xf numFmtId="0" fontId="4" fillId="0" borderId="1" xfId="56" applyFont="1" applyBorder="1" applyAlignment="1">
      <alignment wrapText="1"/>
      <protection/>
    </xf>
    <xf numFmtId="0" fontId="9" fillId="0" borderId="1" xfId="56" applyFont="1" applyBorder="1" applyAlignment="1">
      <alignment horizontal="left"/>
      <protection/>
    </xf>
    <xf numFmtId="0" fontId="4" fillId="0" borderId="1" xfId="56" applyFont="1" applyBorder="1" applyAlignment="1">
      <alignment vertical="center" wrapText="1"/>
      <protection/>
    </xf>
    <xf numFmtId="0" fontId="9" fillId="0" borderId="1" xfId="56" applyFont="1" applyBorder="1" applyAlignment="1">
      <alignment horizontal="left" wrapText="1"/>
      <protection/>
    </xf>
    <xf numFmtId="180" fontId="4" fillId="0" borderId="0" xfId="56" applyNumberFormat="1" applyFont="1">
      <alignment/>
      <protection/>
    </xf>
    <xf numFmtId="0" fontId="4" fillId="0" borderId="1" xfId="56" applyFont="1" applyBorder="1" applyAlignment="1">
      <alignment horizontal="left" wrapText="1"/>
      <protection/>
    </xf>
    <xf numFmtId="180" fontId="5" fillId="0" borderId="0" xfId="56" applyNumberFormat="1" applyFont="1">
      <alignment/>
      <protection/>
    </xf>
    <xf numFmtId="10" fontId="16" fillId="0" borderId="0" xfId="56" applyNumberFormat="1" applyFont="1" applyBorder="1" applyAlignment="1">
      <alignment horizontal="right" wrapText="1"/>
      <protection/>
    </xf>
    <xf numFmtId="180" fontId="10" fillId="0" borderId="0" xfId="56" applyNumberFormat="1" applyFont="1">
      <alignment/>
      <protection/>
    </xf>
    <xf numFmtId="0" fontId="8" fillId="0" borderId="0" xfId="56" applyFont="1">
      <alignment/>
      <protection/>
    </xf>
    <xf numFmtId="10" fontId="16" fillId="0" borderId="0" xfId="56" applyNumberFormat="1" applyFont="1" applyBorder="1" applyAlignment="1">
      <alignment horizontal="center" wrapText="1"/>
      <protection/>
    </xf>
    <xf numFmtId="180" fontId="11" fillId="0" borderId="0" xfId="56" applyNumberFormat="1" applyFont="1">
      <alignment/>
      <protection/>
    </xf>
    <xf numFmtId="10" fontId="11" fillId="0" borderId="0" xfId="56" applyNumberFormat="1" applyFont="1" applyBorder="1" applyAlignment="1">
      <alignment/>
      <protection/>
    </xf>
    <xf numFmtId="180" fontId="20" fillId="0" borderId="0" xfId="56" applyNumberFormat="1" applyFont="1">
      <alignment/>
      <protection/>
    </xf>
    <xf numFmtId="3" fontId="11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22" fillId="0" borderId="0" xfId="56" applyFont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 wrapText="1"/>
    </xf>
    <xf numFmtId="180" fontId="4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80" fontId="5" fillId="0" borderId="0" xfId="0" applyNumberFormat="1" applyFont="1" applyAlignment="1">
      <alignment/>
    </xf>
    <xf numFmtId="10" fontId="16" fillId="0" borderId="0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4" fillId="0" borderId="0" xfId="57" applyNumberFormat="1" applyAlignment="1">
      <alignment horizontal="center" vertical="top" wrapText="1"/>
      <protection/>
    </xf>
    <xf numFmtId="49" fontId="25" fillId="0" borderId="0" xfId="57" applyNumberFormat="1" applyFont="1" applyAlignment="1">
      <alignment vertical="top" wrapText="1"/>
      <protection/>
    </xf>
    <xf numFmtId="0" fontId="24" fillId="0" borderId="0" xfId="57">
      <alignment/>
      <protection/>
    </xf>
    <xf numFmtId="0" fontId="24" fillId="0" borderId="0" xfId="57" applyAlignment="1">
      <alignment horizontal="centerContinuous"/>
      <protection/>
    </xf>
    <xf numFmtId="49" fontId="26" fillId="0" borderId="0" xfId="57" applyNumberFormat="1" applyFont="1" applyAlignment="1">
      <alignment horizontal="centerContinuous" vertical="top" wrapText="1"/>
      <protection/>
    </xf>
    <xf numFmtId="49" fontId="5" fillId="0" borderId="0" xfId="57" applyNumberFormat="1" applyFont="1" applyAlignment="1">
      <alignment horizontal="centerContinuous" vertical="top" wrapText="1"/>
      <protection/>
    </xf>
    <xf numFmtId="0" fontId="26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49" fontId="27" fillId="0" borderId="0" xfId="57" applyNumberFormat="1" applyFont="1" applyAlignment="1">
      <alignment horizontal="center" vertical="top" wrapText="1"/>
      <protection/>
    </xf>
    <xf numFmtId="49" fontId="6" fillId="0" borderId="0" xfId="57" applyNumberFormat="1" applyFont="1" applyAlignment="1">
      <alignment horizontal="centerContinuous" vertical="top" wrapText="1"/>
      <protection/>
    </xf>
    <xf numFmtId="0" fontId="27" fillId="0" borderId="0" xfId="57" applyFont="1" applyAlignment="1">
      <alignment horizontal="centerContinuous"/>
      <protection/>
    </xf>
    <xf numFmtId="0" fontId="27" fillId="0" borderId="0" xfId="57" applyFont="1">
      <alignment/>
      <protection/>
    </xf>
    <xf numFmtId="0" fontId="25" fillId="0" borderId="0" xfId="57" applyFont="1" applyAlignment="1">
      <alignment horizontal="centerContinuous"/>
      <protection/>
    </xf>
    <xf numFmtId="49" fontId="28" fillId="0" borderId="0" xfId="57" applyNumberFormat="1" applyFont="1" applyAlignment="1">
      <alignment horizontal="center" vertical="top" wrapText="1"/>
      <protection/>
    </xf>
    <xf numFmtId="49" fontId="4" fillId="0" borderId="0" xfId="57" applyNumberFormat="1" applyFont="1" applyAlignment="1">
      <alignment vertical="top" wrapText="1"/>
      <protection/>
    </xf>
    <xf numFmtId="0" fontId="28" fillId="0" borderId="2" xfId="57" applyFont="1" applyBorder="1">
      <alignment/>
      <protection/>
    </xf>
    <xf numFmtId="0" fontId="4" fillId="0" borderId="2" xfId="57" applyFont="1" applyBorder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28" fillId="0" borderId="2" xfId="57" applyFont="1" applyBorder="1" applyAlignment="1">
      <alignment horizontal="centerContinuous"/>
      <protection/>
    </xf>
    <xf numFmtId="0" fontId="28" fillId="0" borderId="0" xfId="57" applyFont="1">
      <alignment/>
      <protection/>
    </xf>
    <xf numFmtId="49" fontId="29" fillId="0" borderId="3" xfId="57" applyNumberFormat="1" applyFont="1" applyFill="1" applyBorder="1" applyAlignment="1">
      <alignment horizontal="center" vertical="top" wrapText="1"/>
      <protection/>
    </xf>
    <xf numFmtId="49" fontId="4" fillId="0" borderId="3" xfId="57" applyNumberFormat="1" applyFont="1" applyFill="1" applyBorder="1" applyAlignment="1">
      <alignment horizontal="centerContinuous" vertical="center"/>
      <protection/>
    </xf>
    <xf numFmtId="49" fontId="4" fillId="0" borderId="4" xfId="57" applyNumberFormat="1" applyFont="1" applyFill="1" applyBorder="1" applyAlignment="1">
      <alignment horizontal="center" vertical="center" wrapText="1"/>
      <protection/>
    </xf>
    <xf numFmtId="49" fontId="4" fillId="0" borderId="5" xfId="57" applyNumberFormat="1" applyFont="1" applyFill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4" fillId="0" borderId="0" xfId="57" applyFont="1">
      <alignment/>
      <protection/>
    </xf>
    <xf numFmtId="0" fontId="29" fillId="0" borderId="0" xfId="57" applyFont="1">
      <alignment/>
      <protection/>
    </xf>
    <xf numFmtId="49" fontId="28" fillId="0" borderId="6" xfId="57" applyNumberFormat="1" applyFont="1" applyFill="1" applyBorder="1" applyAlignment="1">
      <alignment horizontal="center" vertical="top" wrapText="1"/>
      <protection/>
    </xf>
    <xf numFmtId="49" fontId="4" fillId="0" borderId="6" xfId="57" applyNumberFormat="1" applyFont="1" applyFill="1" applyBorder="1" applyAlignment="1">
      <alignment horizontal="center" vertical="top" wrapText="1"/>
      <protection/>
    </xf>
    <xf numFmtId="49" fontId="28" fillId="0" borderId="1" xfId="57" applyNumberFormat="1" applyFont="1" applyFill="1" applyBorder="1" applyAlignment="1">
      <alignment horizontal="center" vertical="top" wrapText="1"/>
      <protection/>
    </xf>
    <xf numFmtId="0" fontId="28" fillId="0" borderId="1" xfId="57" applyFont="1" applyBorder="1" applyAlignment="1">
      <alignment horizontal="center"/>
      <protection/>
    </xf>
    <xf numFmtId="3" fontId="28" fillId="0" borderId="1" xfId="57" applyNumberFormat="1" applyFont="1" applyBorder="1" applyAlignment="1">
      <alignment horizontal="center"/>
      <protection/>
    </xf>
    <xf numFmtId="49" fontId="28" fillId="0" borderId="7" xfId="57" applyNumberFormat="1" applyFont="1" applyFill="1" applyBorder="1" applyAlignment="1">
      <alignment horizontal="center" vertical="top" wrapText="1"/>
      <protection/>
    </xf>
    <xf numFmtId="49" fontId="26" fillId="0" borderId="1" xfId="57" applyNumberFormat="1" applyFont="1" applyFill="1" applyBorder="1" applyAlignment="1">
      <alignment vertical="top" wrapText="1"/>
      <protection/>
    </xf>
    <xf numFmtId="3" fontId="9" fillId="0" borderId="6" xfId="57" applyNumberFormat="1" applyFont="1" applyBorder="1" applyAlignment="1">
      <alignment horizontal="center"/>
      <protection/>
    </xf>
    <xf numFmtId="3" fontId="5" fillId="0" borderId="1" xfId="57" applyNumberFormat="1" applyFont="1" applyBorder="1">
      <alignment/>
      <protection/>
    </xf>
    <xf numFmtId="3" fontId="11" fillId="0" borderId="1" xfId="57" applyNumberFormat="1" applyFont="1" applyBorder="1">
      <alignment/>
      <protection/>
    </xf>
    <xf numFmtId="3" fontId="11" fillId="0" borderId="7" xfId="57" applyNumberFormat="1" applyFont="1" applyBorder="1">
      <alignment/>
      <protection/>
    </xf>
    <xf numFmtId="49" fontId="9" fillId="0" borderId="8" xfId="57" applyNumberFormat="1" applyFont="1" applyFill="1" applyBorder="1" applyAlignment="1">
      <alignment horizontal="left" vertical="top" wrapText="1"/>
      <protection/>
    </xf>
    <xf numFmtId="3" fontId="5" fillId="2" borderId="9" xfId="57" applyNumberFormat="1" applyFont="1" applyFill="1" applyBorder="1">
      <alignment/>
      <protection/>
    </xf>
    <xf numFmtId="3" fontId="5" fillId="0" borderId="9" xfId="57" applyNumberFormat="1" applyFont="1" applyBorder="1">
      <alignment/>
      <protection/>
    </xf>
    <xf numFmtId="3" fontId="5" fillId="2" borderId="10" xfId="57" applyNumberFormat="1" applyFont="1" applyFill="1" applyBorder="1">
      <alignment/>
      <protection/>
    </xf>
    <xf numFmtId="49" fontId="9" fillId="0" borderId="11" xfId="57" applyNumberFormat="1" applyFont="1" applyFill="1" applyBorder="1" applyAlignment="1">
      <alignment horizontal="centerContinuous" vertical="top" wrapText="1"/>
      <protection/>
    </xf>
    <xf numFmtId="3" fontId="5" fillId="2" borderId="12" xfId="57" applyNumberFormat="1" applyFont="1" applyFill="1" applyBorder="1">
      <alignment/>
      <protection/>
    </xf>
    <xf numFmtId="3" fontId="11" fillId="0" borderId="12" xfId="57" applyNumberFormat="1" applyFont="1" applyBorder="1">
      <alignment/>
      <protection/>
    </xf>
    <xf numFmtId="3" fontId="5" fillId="0" borderId="12" xfId="57" applyNumberFormat="1" applyFont="1" applyBorder="1">
      <alignment/>
      <protection/>
    </xf>
    <xf numFmtId="3" fontId="11" fillId="2" borderId="13" xfId="57" applyNumberFormat="1" applyFont="1" applyFill="1" applyBorder="1">
      <alignment/>
      <protection/>
    </xf>
    <xf numFmtId="3" fontId="9" fillId="0" borderId="6" xfId="57" applyNumberFormat="1" applyFont="1" applyBorder="1" applyAlignment="1">
      <alignment horizontal="left"/>
      <protection/>
    </xf>
    <xf numFmtId="49" fontId="4" fillId="0" borderId="1" xfId="57" applyNumberFormat="1" applyFont="1" applyFill="1" applyBorder="1" applyAlignment="1">
      <alignment vertical="top" wrapText="1"/>
      <protection/>
    </xf>
    <xf numFmtId="3" fontId="4" fillId="0" borderId="6" xfId="57" applyNumberFormat="1" applyFont="1" applyBorder="1">
      <alignment/>
      <protection/>
    </xf>
    <xf numFmtId="3" fontId="4" fillId="0" borderId="1" xfId="57" applyNumberFormat="1" applyFont="1" applyBorder="1">
      <alignment/>
      <protection/>
    </xf>
    <xf numFmtId="49" fontId="28" fillId="0" borderId="1" xfId="57" applyNumberFormat="1" applyFont="1" applyFill="1" applyBorder="1" applyAlignment="1">
      <alignment vertical="top" wrapText="1"/>
      <protection/>
    </xf>
    <xf numFmtId="49" fontId="24" fillId="0" borderId="1" xfId="57" applyNumberFormat="1" applyFill="1" applyBorder="1" applyAlignment="1">
      <alignment vertical="top" wrapText="1"/>
      <protection/>
    </xf>
    <xf numFmtId="49" fontId="4" fillId="0" borderId="6" xfId="57" applyNumberFormat="1" applyFont="1" applyFill="1" applyBorder="1" applyAlignment="1">
      <alignment vertical="top" wrapText="1"/>
      <protection/>
    </xf>
    <xf numFmtId="3" fontId="11" fillId="0" borderId="1" xfId="57" applyNumberFormat="1" applyFont="1" applyBorder="1" applyAlignment="1">
      <alignment horizontal="right"/>
      <protection/>
    </xf>
    <xf numFmtId="3" fontId="4" fillId="0" borderId="6" xfId="57" applyNumberFormat="1" applyFont="1" applyBorder="1" applyAlignment="1">
      <alignment horizontal="center"/>
      <protection/>
    </xf>
    <xf numFmtId="49" fontId="11" fillId="0" borderId="6" xfId="57" applyNumberFormat="1" applyFont="1" applyFill="1" applyBorder="1" applyAlignment="1">
      <alignment vertical="top" wrapText="1"/>
      <protection/>
    </xf>
    <xf numFmtId="3" fontId="4" fillId="0" borderId="14" xfId="57" applyNumberFormat="1" applyFont="1" applyBorder="1" applyAlignment="1">
      <alignment horizontal="center"/>
      <protection/>
    </xf>
    <xf numFmtId="3" fontId="11" fillId="0" borderId="15" xfId="57" applyNumberFormat="1" applyFont="1" applyBorder="1">
      <alignment/>
      <protection/>
    </xf>
    <xf numFmtId="3" fontId="11" fillId="2" borderId="16" xfId="57" applyNumberFormat="1" applyFont="1" applyFill="1" applyBorder="1">
      <alignment/>
      <protection/>
    </xf>
    <xf numFmtId="49" fontId="4" fillId="0" borderId="0" xfId="57" applyNumberFormat="1" applyFont="1" applyAlignment="1">
      <alignment horizontal="left" vertical="top" wrapText="1"/>
      <protection/>
    </xf>
    <xf numFmtId="0" fontId="30" fillId="0" borderId="0" xfId="57" applyFont="1" applyAlignment="1">
      <alignment horizontal="left"/>
      <protection/>
    </xf>
    <xf numFmtId="0" fontId="24" fillId="0" borderId="0" xfId="57" applyAlignment="1">
      <alignment horizontal="left"/>
      <protection/>
    </xf>
    <xf numFmtId="49" fontId="24" fillId="0" borderId="0" xfId="57" applyNumberFormat="1" applyAlignment="1">
      <alignment horizontal="left" vertical="top" wrapText="1"/>
      <protection/>
    </xf>
    <xf numFmtId="49" fontId="11" fillId="0" borderId="0" xfId="57" applyNumberFormat="1" applyFont="1" applyAlignment="1">
      <alignment horizontal="left" vertical="top" wrapText="1"/>
      <protection/>
    </xf>
    <xf numFmtId="0" fontId="24" fillId="0" borderId="0" xfId="57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1" fillId="0" borderId="0" xfId="57" applyNumberFormat="1" applyFont="1" applyAlignment="1">
      <alignment vertical="top" wrapText="1"/>
      <protection/>
    </xf>
    <xf numFmtId="0" fontId="11" fillId="0" borderId="2" xfId="57" applyFont="1" applyBorder="1" applyAlignment="1">
      <alignment horizontal="center"/>
      <protection/>
    </xf>
    <xf numFmtId="0" fontId="11" fillId="0" borderId="0" xfId="57" applyFont="1" applyAlignment="1">
      <alignment/>
      <protection/>
    </xf>
    <xf numFmtId="0" fontId="11" fillId="0" borderId="0" xfId="57" applyFont="1">
      <alignment/>
      <protection/>
    </xf>
    <xf numFmtId="49" fontId="5" fillId="0" borderId="0" xfId="57" applyNumberFormat="1" applyFont="1" applyAlignment="1">
      <alignment vertical="top" wrapText="1"/>
      <protection/>
    </xf>
    <xf numFmtId="0" fontId="24" fillId="0" borderId="0" xfId="57" applyFont="1" applyAlignment="1">
      <alignment horizontal="left"/>
      <protection/>
    </xf>
    <xf numFmtId="49" fontId="25" fillId="0" borderId="0" xfId="57" applyNumberFormat="1" applyFont="1" applyAlignment="1">
      <alignment horizontal="left" vertical="top" wrapText="1"/>
      <protection/>
    </xf>
    <xf numFmtId="0" fontId="4" fillId="0" borderId="0" xfId="57" applyFont="1" applyAlignment="1">
      <alignment horizontal="left"/>
      <protection/>
    </xf>
    <xf numFmtId="49" fontId="32" fillId="0" borderId="0" xfId="57" applyNumberFormat="1" applyFont="1" applyAlignment="1">
      <alignment vertical="top" wrapText="1"/>
      <protection/>
    </xf>
    <xf numFmtId="0" fontId="24" fillId="0" borderId="0" xfId="57" applyAlignment="1">
      <alignment/>
      <protection/>
    </xf>
    <xf numFmtId="0" fontId="30" fillId="0" borderId="0" xfId="57" applyFont="1">
      <alignment/>
      <protection/>
    </xf>
    <xf numFmtId="49" fontId="30" fillId="0" borderId="0" xfId="57" applyNumberFormat="1" applyFont="1" applyAlignment="1">
      <alignment vertical="top" wrapText="1"/>
      <protection/>
    </xf>
    <xf numFmtId="0" fontId="32" fillId="0" borderId="0" xfId="57" applyFont="1">
      <alignment/>
      <protection/>
    </xf>
    <xf numFmtId="0" fontId="28" fillId="0" borderId="0" xfId="57" applyFont="1" applyAlignment="1">
      <alignment horizontal="centerContinuous"/>
      <protection/>
    </xf>
    <xf numFmtId="49" fontId="26" fillId="0" borderId="0" xfId="57" applyNumberFormat="1" applyFont="1" applyAlignment="1">
      <alignment horizontal="center" vertical="top" wrapText="1"/>
      <protection/>
    </xf>
    <xf numFmtId="49" fontId="4" fillId="0" borderId="0" xfId="57" applyNumberFormat="1" applyFont="1" applyAlignment="1">
      <alignment horizontal="centerContinuous" vertical="top" wrapText="1"/>
      <protection/>
    </xf>
    <xf numFmtId="49" fontId="28" fillId="0" borderId="0" xfId="57" applyNumberFormat="1" applyFont="1" applyAlignment="1">
      <alignment horizontal="centerContinuous" vertical="top" wrapText="1"/>
      <protection/>
    </xf>
    <xf numFmtId="49" fontId="27" fillId="0" borderId="0" xfId="57" applyNumberFormat="1" applyFont="1" applyAlignment="1">
      <alignment horizontal="centerContinuous" vertical="top" wrapText="1"/>
      <protection/>
    </xf>
    <xf numFmtId="49" fontId="24" fillId="0" borderId="0" xfId="57" applyNumberFormat="1" applyAlignment="1">
      <alignment horizontal="centerContinuous" vertical="top" wrapText="1"/>
      <protection/>
    </xf>
    <xf numFmtId="49" fontId="4" fillId="0" borderId="3" xfId="57" applyNumberFormat="1" applyFont="1" applyFill="1" applyBorder="1" applyAlignment="1">
      <alignment horizontal="center" vertical="center" wrapText="1"/>
      <protection/>
    </xf>
    <xf numFmtId="49" fontId="4" fillId="0" borderId="4" xfId="57" applyNumberFormat="1" applyFont="1" applyFill="1" applyBorder="1" applyAlignment="1">
      <alignment horizontal="center" vertical="top" wrapText="1"/>
      <protection/>
    </xf>
    <xf numFmtId="0" fontId="4" fillId="0" borderId="4" xfId="57" applyFont="1" applyFill="1" applyBorder="1" applyAlignment="1">
      <alignment horizontal="center"/>
      <protection/>
    </xf>
    <xf numFmtId="49" fontId="33" fillId="0" borderId="6" xfId="57" applyNumberFormat="1" applyFont="1" applyFill="1" applyBorder="1" applyAlignment="1">
      <alignment horizontal="center" vertical="top" wrapText="1"/>
      <protection/>
    </xf>
    <xf numFmtId="49" fontId="33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Border="1">
      <alignment/>
      <protection/>
    </xf>
    <xf numFmtId="49" fontId="24" fillId="0" borderId="6" xfId="57" applyNumberFormat="1" applyFill="1" applyBorder="1" applyAlignment="1">
      <alignment vertical="top" wrapText="1"/>
      <protection/>
    </xf>
    <xf numFmtId="49" fontId="34" fillId="0" borderId="6" xfId="57" applyNumberFormat="1" applyFont="1" applyFill="1" applyBorder="1" applyAlignment="1">
      <alignment horizontal="center" vertical="top" wrapText="1"/>
      <protection/>
    </xf>
    <xf numFmtId="49" fontId="24" fillId="0" borderId="1" xfId="57" applyNumberFormat="1" applyFill="1" applyBorder="1" applyAlignment="1">
      <alignment horizontal="center" vertical="top" wrapText="1"/>
      <protection/>
    </xf>
    <xf numFmtId="3" fontId="24" fillId="0" borderId="1" xfId="57" applyNumberFormat="1" applyBorder="1">
      <alignment/>
      <protection/>
    </xf>
    <xf numFmtId="0" fontId="24" fillId="0" borderId="1" xfId="57" applyNumberFormat="1" applyBorder="1">
      <alignment/>
      <protection/>
    </xf>
    <xf numFmtId="49" fontId="16" fillId="0" borderId="6" xfId="57" applyNumberFormat="1" applyFont="1" applyFill="1" applyBorder="1" applyAlignment="1">
      <alignment vertical="top" wrapText="1"/>
      <protection/>
    </xf>
    <xf numFmtId="49" fontId="10" fillId="0" borderId="6" xfId="57" applyNumberFormat="1" applyFont="1" applyFill="1" applyBorder="1" applyAlignment="1">
      <alignment vertical="top" wrapText="1"/>
      <protection/>
    </xf>
    <xf numFmtId="0" fontId="28" fillId="0" borderId="1" xfId="57" applyFont="1" applyBorder="1">
      <alignment/>
      <protection/>
    </xf>
    <xf numFmtId="0" fontId="28" fillId="0" borderId="1" xfId="57" applyNumberFormat="1" applyFont="1" applyBorder="1" applyAlignment="1">
      <alignment horizontal="center"/>
      <protection/>
    </xf>
    <xf numFmtId="3" fontId="4" fillId="0" borderId="7" xfId="57" applyNumberFormat="1" applyFont="1" applyBorder="1" applyAlignment="1">
      <alignment horizontal="center"/>
      <protection/>
    </xf>
    <xf numFmtId="49" fontId="5" fillId="0" borderId="6" xfId="57" applyNumberFormat="1" applyFont="1" applyFill="1" applyBorder="1" applyAlignment="1">
      <alignment vertical="top" wrapText="1"/>
      <protection/>
    </xf>
    <xf numFmtId="49" fontId="9" fillId="0" borderId="6" xfId="57" applyNumberFormat="1" applyFont="1" applyFill="1" applyBorder="1" applyAlignment="1">
      <alignment horizontal="center" vertical="top" wrapText="1"/>
      <protection/>
    </xf>
    <xf numFmtId="49" fontId="5" fillId="0" borderId="1" xfId="57" applyNumberFormat="1" applyFont="1" applyFill="1" applyBorder="1" applyAlignment="1">
      <alignment horizontal="center" vertical="top" wrapText="1"/>
      <protection/>
    </xf>
    <xf numFmtId="0" fontId="5" fillId="0" borderId="17" xfId="57" applyFont="1" applyBorder="1">
      <alignment/>
      <protection/>
    </xf>
    <xf numFmtId="0" fontId="5" fillId="0" borderId="0" xfId="57" applyFont="1">
      <alignment/>
      <protection/>
    </xf>
    <xf numFmtId="49" fontId="9" fillId="0" borderId="6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center" vertical="top" wrapText="1"/>
      <protection/>
    </xf>
    <xf numFmtId="0" fontId="11" fillId="0" borderId="17" xfId="57" applyFont="1" applyBorder="1">
      <alignment/>
      <protection/>
    </xf>
    <xf numFmtId="49" fontId="11" fillId="0" borderId="6" xfId="57" applyNumberFormat="1" applyFont="1" applyFill="1" applyBorder="1" applyAlignment="1">
      <alignment horizontal="left" vertical="top" wrapText="1"/>
      <protection/>
    </xf>
    <xf numFmtId="49" fontId="4" fillId="0" borderId="6" xfId="57" applyNumberFormat="1" applyFont="1" applyFill="1" applyBorder="1" applyAlignment="1">
      <alignment horizontal="left" vertical="top" wrapText="1"/>
      <protection/>
    </xf>
    <xf numFmtId="3" fontId="11" fillId="0" borderId="9" xfId="57" applyNumberFormat="1" applyFont="1" applyBorder="1">
      <alignment/>
      <protection/>
    </xf>
    <xf numFmtId="3" fontId="11" fillId="0" borderId="10" xfId="57" applyNumberFormat="1" applyFont="1" applyBorder="1">
      <alignment/>
      <protection/>
    </xf>
    <xf numFmtId="49" fontId="4" fillId="0" borderId="14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left" vertical="top" wrapText="1"/>
      <protection/>
    </xf>
    <xf numFmtId="0" fontId="11" fillId="0" borderId="17" xfId="57" applyFont="1" applyBorder="1" applyAlignment="1">
      <alignment horizontal="left"/>
      <protection/>
    </xf>
    <xf numFmtId="3" fontId="11" fillId="0" borderId="15" xfId="57" applyNumberFormat="1" applyFont="1" applyBorder="1" applyAlignment="1">
      <alignment horizontal="left"/>
      <protection/>
    </xf>
    <xf numFmtId="3" fontId="11" fillId="0" borderId="18" xfId="57" applyNumberFormat="1" applyFont="1" applyBorder="1">
      <alignment/>
      <protection/>
    </xf>
    <xf numFmtId="0" fontId="11" fillId="0" borderId="0" xfId="57" applyFont="1" applyAlignment="1">
      <alignment horizontal="left"/>
      <protection/>
    </xf>
    <xf numFmtId="49" fontId="11" fillId="0" borderId="14" xfId="57" applyNumberFormat="1" applyFont="1" applyFill="1" applyBorder="1" applyAlignment="1">
      <alignment vertical="top" wrapText="1"/>
      <protection/>
    </xf>
    <xf numFmtId="49" fontId="11" fillId="0" borderId="15" xfId="57" applyNumberFormat="1" applyFont="1" applyFill="1" applyBorder="1" applyAlignment="1">
      <alignment horizontal="center" vertical="top" wrapText="1"/>
      <protection/>
    </xf>
    <xf numFmtId="49" fontId="11" fillId="0" borderId="1" xfId="57" applyNumberFormat="1" applyFont="1" applyFill="1" applyBorder="1" applyAlignment="1">
      <alignment vertical="top" wrapText="1"/>
      <protection/>
    </xf>
    <xf numFmtId="49" fontId="16" fillId="0" borderId="1" xfId="57" applyNumberFormat="1" applyFont="1" applyFill="1" applyBorder="1" applyAlignment="1">
      <alignment horizontal="center" vertical="top" wrapText="1"/>
      <protection/>
    </xf>
    <xf numFmtId="3" fontId="11" fillId="0" borderId="17" xfId="57" applyNumberFormat="1" applyFont="1" applyBorder="1">
      <alignment/>
      <protection/>
    </xf>
    <xf numFmtId="3" fontId="11" fillId="0" borderId="0" xfId="57" applyNumberFormat="1" applyFont="1">
      <alignment/>
      <protection/>
    </xf>
    <xf numFmtId="0" fontId="11" fillId="0" borderId="0" xfId="57" applyNumberFormat="1" applyFont="1">
      <alignment/>
      <protection/>
    </xf>
    <xf numFmtId="3" fontId="11" fillId="0" borderId="19" xfId="57" applyNumberFormat="1" applyFont="1" applyBorder="1">
      <alignment/>
      <protection/>
    </xf>
    <xf numFmtId="49" fontId="16" fillId="0" borderId="1" xfId="57" applyNumberFormat="1" applyFont="1" applyFill="1" applyBorder="1" applyAlignment="1">
      <alignment vertical="top" wrapText="1"/>
      <protection/>
    </xf>
    <xf numFmtId="49" fontId="10" fillId="0" borderId="1" xfId="57" applyNumberFormat="1" applyFont="1" applyFill="1" applyBorder="1" applyAlignment="1">
      <alignment vertical="top" wrapText="1"/>
      <protection/>
    </xf>
    <xf numFmtId="0" fontId="11" fillId="0" borderId="1" xfId="57" applyFont="1" applyFill="1" applyBorder="1" applyAlignment="1">
      <alignment/>
      <protection/>
    </xf>
    <xf numFmtId="0" fontId="11" fillId="0" borderId="20" xfId="57" applyFont="1" applyBorder="1">
      <alignment/>
      <protection/>
    </xf>
    <xf numFmtId="3" fontId="11" fillId="0" borderId="20" xfId="57" applyNumberFormat="1" applyFont="1" applyBorder="1">
      <alignment/>
      <protection/>
    </xf>
    <xf numFmtId="3" fontId="11" fillId="0" borderId="21" xfId="57" applyNumberFormat="1" applyFont="1" applyBorder="1">
      <alignment/>
      <protection/>
    </xf>
    <xf numFmtId="0" fontId="11" fillId="0" borderId="21" xfId="57" applyNumberFormat="1" applyFont="1" applyBorder="1">
      <alignment/>
      <protection/>
    </xf>
    <xf numFmtId="3" fontId="11" fillId="0" borderId="22" xfId="57" applyNumberFormat="1" applyFont="1" applyBorder="1">
      <alignment/>
      <protection/>
    </xf>
    <xf numFmtId="49" fontId="11" fillId="0" borderId="0" xfId="57" applyNumberFormat="1" applyFont="1" applyFill="1" applyBorder="1" applyAlignment="1">
      <alignment horizontal="center" vertical="top" wrapText="1"/>
      <protection/>
    </xf>
    <xf numFmtId="49" fontId="11" fillId="0" borderId="0" xfId="57" applyNumberFormat="1" applyFont="1" applyFill="1" applyBorder="1" applyAlignment="1">
      <alignment vertical="top" wrapText="1"/>
      <protection/>
    </xf>
    <xf numFmtId="0" fontId="11" fillId="0" borderId="0" xfId="57" applyFont="1" applyBorder="1">
      <alignment/>
      <protection/>
    </xf>
    <xf numFmtId="3" fontId="11" fillId="0" borderId="0" xfId="57" applyNumberFormat="1" applyFont="1" applyBorder="1">
      <alignment/>
      <protection/>
    </xf>
    <xf numFmtId="0" fontId="11" fillId="0" borderId="0" xfId="57" applyNumberFormat="1" applyFont="1" applyBorder="1">
      <alignment/>
      <protection/>
    </xf>
    <xf numFmtId="0" fontId="11" fillId="0" borderId="2" xfId="57" applyFont="1" applyBorder="1" applyAlignment="1">
      <alignment/>
      <protection/>
    </xf>
    <xf numFmtId="0" fontId="11" fillId="0" borderId="2" xfId="57" applyFont="1" applyBorder="1">
      <alignment/>
      <protection/>
    </xf>
    <xf numFmtId="49" fontId="24" fillId="0" borderId="0" xfId="57" applyNumberFormat="1" applyAlignment="1">
      <alignment vertical="top" wrapText="1"/>
      <protection/>
    </xf>
    <xf numFmtId="0" fontId="32" fillId="0" borderId="0" xfId="57" applyFont="1" applyAlignment="1">
      <alignment/>
      <protection/>
    </xf>
    <xf numFmtId="0" fontId="35" fillId="0" borderId="0" xfId="57" applyFont="1">
      <alignment/>
      <protection/>
    </xf>
    <xf numFmtId="49" fontId="5" fillId="0" borderId="0" xfId="57" applyNumberFormat="1" applyFont="1" applyAlignment="1">
      <alignment horizontal="right" vertical="top" wrapText="1"/>
      <protection/>
    </xf>
    <xf numFmtId="49" fontId="17" fillId="0" borderId="0" xfId="57" applyNumberFormat="1" applyFont="1" applyAlignment="1">
      <alignment horizontal="centerContinuous" vertical="top" wrapText="1"/>
      <protection/>
    </xf>
    <xf numFmtId="0" fontId="24" fillId="0" borderId="7" xfId="57" applyBorder="1">
      <alignment/>
      <protection/>
    </xf>
    <xf numFmtId="3" fontId="24" fillId="0" borderId="7" xfId="57" applyNumberFormat="1" applyBorder="1">
      <alignment/>
      <protection/>
    </xf>
    <xf numFmtId="0" fontId="11" fillId="0" borderId="6" xfId="57" applyFont="1" applyFill="1" applyBorder="1" applyAlignment="1">
      <alignment/>
      <protection/>
    </xf>
    <xf numFmtId="49" fontId="36" fillId="0" borderId="6" xfId="57" applyNumberFormat="1" applyFont="1" applyFill="1" applyBorder="1" applyAlignment="1">
      <alignment vertical="top" wrapText="1"/>
      <protection/>
    </xf>
    <xf numFmtId="49" fontId="4" fillId="0" borderId="1" xfId="57" applyNumberFormat="1" applyFont="1" applyFill="1" applyBorder="1" applyAlignment="1">
      <alignment horizontal="center" vertical="top" wrapText="1"/>
      <protection/>
    </xf>
    <xf numFmtId="0" fontId="4" fillId="0" borderId="1" xfId="57" applyFont="1" applyBorder="1">
      <alignment/>
      <protection/>
    </xf>
    <xf numFmtId="3" fontId="4" fillId="0" borderId="1" xfId="57" applyNumberFormat="1" applyFont="1" applyBorder="1" applyAlignment="1">
      <alignment horizontal="center"/>
      <protection/>
    </xf>
    <xf numFmtId="0" fontId="4" fillId="0" borderId="1" xfId="57" applyNumberFormat="1" applyFont="1" applyBorder="1" applyAlignment="1">
      <alignment horizontal="center"/>
      <protection/>
    </xf>
    <xf numFmtId="0" fontId="4" fillId="0" borderId="7" xfId="57" applyNumberFormat="1" applyFont="1" applyBorder="1" applyAlignment="1">
      <alignment horizontal="center"/>
      <protection/>
    </xf>
    <xf numFmtId="49" fontId="26" fillId="0" borderId="1" xfId="57" applyNumberFormat="1" applyFont="1" applyFill="1" applyBorder="1" applyAlignment="1">
      <alignment horizontal="center" vertical="top" wrapText="1"/>
      <protection/>
    </xf>
    <xf numFmtId="0" fontId="26" fillId="0" borderId="1" xfId="57" applyFont="1" applyBorder="1">
      <alignment/>
      <protection/>
    </xf>
    <xf numFmtId="49" fontId="24" fillId="0" borderId="1" xfId="57" applyNumberFormat="1" applyFill="1" applyBorder="1" applyAlignment="1">
      <alignment horizontal="left" vertical="top" wrapText="1"/>
      <protection/>
    </xf>
    <xf numFmtId="0" fontId="24" fillId="0" borderId="1" xfId="57" applyBorder="1" applyAlignment="1">
      <alignment horizontal="left"/>
      <protection/>
    </xf>
    <xf numFmtId="49" fontId="24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Font="1" applyBorder="1">
      <alignment/>
      <protection/>
    </xf>
    <xf numFmtId="0" fontId="24" fillId="0" borderId="15" xfId="57" applyNumberFormat="1" applyFont="1" applyBorder="1">
      <alignment/>
      <protection/>
    </xf>
    <xf numFmtId="0" fontId="24" fillId="0" borderId="0" xfId="57" applyFont="1">
      <alignment/>
      <protection/>
    </xf>
    <xf numFmtId="49" fontId="20" fillId="0" borderId="6" xfId="57" applyNumberFormat="1" applyFont="1" applyFill="1" applyBorder="1" applyAlignment="1">
      <alignment horizontal="left" vertical="top" wrapText="1"/>
      <protection/>
    </xf>
    <xf numFmtId="49" fontId="24" fillId="0" borderId="15" xfId="57" applyNumberFormat="1" applyFill="1" applyBorder="1" applyAlignment="1">
      <alignment horizontal="center" vertical="top" wrapText="1"/>
      <protection/>
    </xf>
    <xf numFmtId="0" fontId="24" fillId="0" borderId="15" xfId="57" applyBorder="1">
      <alignment/>
      <protection/>
    </xf>
    <xf numFmtId="0" fontId="24" fillId="0" borderId="17" xfId="57" applyBorder="1">
      <alignment/>
      <protection/>
    </xf>
    <xf numFmtId="3" fontId="24" fillId="0" borderId="17" xfId="57" applyNumberFormat="1" applyBorder="1">
      <alignment/>
      <protection/>
    </xf>
    <xf numFmtId="3" fontId="24" fillId="0" borderId="0" xfId="57" applyNumberFormat="1">
      <alignment/>
      <protection/>
    </xf>
    <xf numFmtId="0" fontId="24" fillId="0" borderId="0" xfId="57" applyNumberFormat="1">
      <alignment/>
      <protection/>
    </xf>
    <xf numFmtId="3" fontId="24" fillId="0" borderId="19" xfId="57" applyNumberFormat="1" applyBorder="1">
      <alignment/>
      <protection/>
    </xf>
    <xf numFmtId="0" fontId="24" fillId="0" borderId="20" xfId="57" applyBorder="1">
      <alignment/>
      <protection/>
    </xf>
    <xf numFmtId="3" fontId="24" fillId="0" borderId="20" xfId="57" applyNumberFormat="1" applyBorder="1">
      <alignment/>
      <protection/>
    </xf>
    <xf numFmtId="3" fontId="24" fillId="0" borderId="21" xfId="57" applyNumberFormat="1" applyBorder="1">
      <alignment/>
      <protection/>
    </xf>
    <xf numFmtId="0" fontId="24" fillId="0" borderId="21" xfId="57" applyNumberFormat="1" applyBorder="1">
      <alignment/>
      <protection/>
    </xf>
    <xf numFmtId="3" fontId="24" fillId="0" borderId="22" xfId="57" applyNumberFormat="1" applyBorder="1">
      <alignment/>
      <protection/>
    </xf>
    <xf numFmtId="0" fontId="35" fillId="0" borderId="0" xfId="57" applyFont="1" applyAlignment="1">
      <alignment/>
      <protection/>
    </xf>
    <xf numFmtId="49" fontId="24" fillId="0" borderId="0" xfId="57" applyNumberFormat="1" applyAlignment="1">
      <alignment horizontal="center"/>
      <protection/>
    </xf>
    <xf numFmtId="49" fontId="5" fillId="0" borderId="0" xfId="57" applyNumberFormat="1" applyFont="1" applyAlignment="1">
      <alignment horizontal="centerContinuous"/>
      <protection/>
    </xf>
    <xf numFmtId="49" fontId="4" fillId="0" borderId="0" xfId="57" applyNumberFormat="1" applyFont="1" applyAlignment="1">
      <alignment horizontal="center"/>
      <protection/>
    </xf>
    <xf numFmtId="0" fontId="24" fillId="0" borderId="6" xfId="57" applyBorder="1">
      <alignment/>
      <protection/>
    </xf>
    <xf numFmtId="49" fontId="24" fillId="0" borderId="1" xfId="57" applyNumberFormat="1" applyBorder="1" applyAlignment="1">
      <alignment horizontal="center"/>
      <protection/>
    </xf>
    <xf numFmtId="49" fontId="9" fillId="0" borderId="7" xfId="57" applyNumberFormat="1" applyFont="1" applyFill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/>
      <protection/>
    </xf>
    <xf numFmtId="49" fontId="4" fillId="0" borderId="1" xfId="57" applyNumberFormat="1" applyFont="1" applyBorder="1" applyAlignment="1">
      <alignment horizontal="center"/>
      <protection/>
    </xf>
    <xf numFmtId="0" fontId="4" fillId="0" borderId="1" xfId="57" applyFont="1" applyBorder="1" applyAlignment="1">
      <alignment horizontal="center"/>
      <protection/>
    </xf>
    <xf numFmtId="0" fontId="9" fillId="0" borderId="6" xfId="57" applyFont="1" applyBorder="1" applyAlignment="1">
      <alignment horizontal="left" vertical="top" wrapText="1"/>
      <protection/>
    </xf>
    <xf numFmtId="49" fontId="11" fillId="0" borderId="1" xfId="57" applyNumberFormat="1" applyFont="1" applyBorder="1" applyAlignment="1">
      <alignment horizontal="center"/>
      <protection/>
    </xf>
    <xf numFmtId="0" fontId="11" fillId="0" borderId="1" xfId="57" applyFont="1" applyBorder="1">
      <alignment/>
      <protection/>
    </xf>
    <xf numFmtId="3" fontId="11" fillId="0" borderId="1" xfId="57" applyNumberFormat="1" applyFont="1" applyBorder="1" applyAlignment="1">
      <alignment horizontal="center"/>
      <protection/>
    </xf>
    <xf numFmtId="2" fontId="11" fillId="0" borderId="1" xfId="57" applyNumberFormat="1" applyFont="1" applyBorder="1">
      <alignment/>
      <protection/>
    </xf>
    <xf numFmtId="0" fontId="4" fillId="0" borderId="6" xfId="57" applyFont="1" applyBorder="1" applyAlignment="1">
      <alignment vertical="top" wrapText="1"/>
      <protection/>
    </xf>
    <xf numFmtId="49" fontId="25" fillId="0" borderId="1" xfId="57" applyNumberFormat="1" applyFont="1" applyBorder="1" applyAlignment="1">
      <alignment horizontal="center"/>
      <protection/>
    </xf>
    <xf numFmtId="0" fontId="25" fillId="0" borderId="1" xfId="57" applyFont="1" applyBorder="1">
      <alignment/>
      <protection/>
    </xf>
    <xf numFmtId="0" fontId="25" fillId="0" borderId="0" xfId="57" applyFont="1">
      <alignment/>
      <protection/>
    </xf>
    <xf numFmtId="0" fontId="9" fillId="0" borderId="6" xfId="57" applyFont="1" applyBorder="1" applyAlignment="1">
      <alignment vertical="top" wrapText="1"/>
      <protection/>
    </xf>
    <xf numFmtId="0" fontId="9" fillId="0" borderId="14" xfId="57" applyFont="1" applyBorder="1" applyAlignment="1">
      <alignment vertical="top" wrapText="1"/>
      <protection/>
    </xf>
    <xf numFmtId="49" fontId="24" fillId="0" borderId="15" xfId="57" applyNumberFormat="1" applyBorder="1" applyAlignment="1">
      <alignment horizontal="center"/>
      <protection/>
    </xf>
    <xf numFmtId="0" fontId="4" fillId="0" borderId="15" xfId="57" applyNumberFormat="1" applyFont="1" applyBorder="1" applyAlignment="1">
      <alignment horizontal="center"/>
      <protection/>
    </xf>
    <xf numFmtId="0" fontId="34" fillId="0" borderId="0" xfId="57" applyFont="1" applyAlignment="1">
      <alignment horizontal="center" vertical="top" wrapText="1"/>
      <protection/>
    </xf>
    <xf numFmtId="0" fontId="16" fillId="0" borderId="0" xfId="57" applyFont="1" applyAlignment="1">
      <alignment vertical="top" wrapText="1"/>
      <protection/>
    </xf>
    <xf numFmtId="0" fontId="11" fillId="0" borderId="0" xfId="57" applyFont="1" applyAlignment="1">
      <alignment vertical="top" wrapText="1"/>
      <protection/>
    </xf>
    <xf numFmtId="0" fontId="36" fillId="0" borderId="0" xfId="57" applyFont="1" applyAlignment="1">
      <alignment vertical="top" wrapText="1"/>
      <protection/>
    </xf>
    <xf numFmtId="49" fontId="25" fillId="0" borderId="0" xfId="57" applyNumberFormat="1" applyFont="1" applyAlignment="1">
      <alignment horizontal="center" vertical="top" wrapText="1"/>
      <protection/>
    </xf>
    <xf numFmtId="0" fontId="24" fillId="0" borderId="0" xfId="57" applyAlignment="1">
      <alignment horizontal="center"/>
      <protection/>
    </xf>
    <xf numFmtId="49" fontId="37" fillId="0" borderId="0" xfId="57" applyNumberFormat="1" applyFont="1" applyAlignment="1">
      <alignment vertical="top" wrapText="1"/>
      <protection/>
    </xf>
    <xf numFmtId="0" fontId="5" fillId="0" borderId="0" xfId="57" applyFont="1" applyAlignment="1">
      <alignment horizontal="right"/>
      <protection/>
    </xf>
    <xf numFmtId="0" fontId="34" fillId="0" borderId="6" xfId="57" applyFont="1" applyBorder="1" applyAlignment="1">
      <alignment horizontal="center" vertical="top" wrapText="1"/>
      <protection/>
    </xf>
    <xf numFmtId="0" fontId="11" fillId="0" borderId="6" xfId="57" applyFont="1" applyBorder="1" applyAlignment="1">
      <alignment vertical="top" wrapText="1"/>
      <protection/>
    </xf>
    <xf numFmtId="0" fontId="36" fillId="0" borderId="6" xfId="57" applyFont="1" applyBorder="1" applyAlignment="1">
      <alignment vertical="top" wrapText="1"/>
      <protection/>
    </xf>
    <xf numFmtId="0" fontId="4" fillId="0" borderId="6" xfId="57" applyFont="1" applyBorder="1" applyAlignment="1">
      <alignment horizontal="center" vertical="top" wrapText="1"/>
      <protection/>
    </xf>
    <xf numFmtId="49" fontId="28" fillId="0" borderId="1" xfId="57" applyNumberFormat="1" applyFont="1" applyBorder="1" applyAlignment="1">
      <alignment horizontal="center"/>
      <protection/>
    </xf>
    <xf numFmtId="3" fontId="11" fillId="0" borderId="7" xfId="57" applyNumberFormat="1" applyFont="1" applyBorder="1" applyAlignment="1">
      <alignment horizontal="center"/>
      <protection/>
    </xf>
    <xf numFmtId="0" fontId="9" fillId="0" borderId="6" xfId="57" applyFont="1" applyBorder="1" applyAlignment="1">
      <alignment horizontal="center" vertical="top" wrapText="1"/>
      <protection/>
    </xf>
    <xf numFmtId="3" fontId="25" fillId="0" borderId="1" xfId="57" applyNumberFormat="1" applyFont="1" applyBorder="1">
      <alignment/>
      <protection/>
    </xf>
    <xf numFmtId="49" fontId="26" fillId="0" borderId="1" xfId="57" applyNumberFormat="1" applyFont="1" applyBorder="1" applyAlignment="1">
      <alignment horizontal="center"/>
      <protection/>
    </xf>
    <xf numFmtId="3" fontId="26" fillId="0" borderId="1" xfId="57" applyNumberFormat="1" applyFont="1" applyBorder="1">
      <alignment/>
      <protection/>
    </xf>
    <xf numFmtId="0" fontId="4" fillId="0" borderId="6" xfId="57" applyFont="1" applyBorder="1" applyAlignment="1">
      <alignment horizontal="left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3" fontId="25" fillId="0" borderId="15" xfId="57" applyNumberFormat="1" applyFont="1" applyBorder="1">
      <alignment/>
      <protection/>
    </xf>
    <xf numFmtId="0" fontId="20" fillId="0" borderId="6" xfId="57" applyFont="1" applyBorder="1" applyAlignment="1">
      <alignment horizontal="left" vertical="top" wrapText="1"/>
      <protection/>
    </xf>
    <xf numFmtId="0" fontId="20" fillId="0" borderId="14" xfId="57" applyFont="1" applyBorder="1" applyAlignment="1">
      <alignment horizontal="left" vertical="top" wrapText="1"/>
      <protection/>
    </xf>
    <xf numFmtId="3" fontId="24" fillId="0" borderId="15" xfId="57" applyNumberFormat="1" applyBorder="1">
      <alignment/>
      <protection/>
    </xf>
    <xf numFmtId="49" fontId="30" fillId="0" borderId="0" xfId="57" applyNumberFormat="1" applyFont="1" applyAlignment="1">
      <alignment horizontal="center" vertical="top" wrapText="1"/>
      <protection/>
    </xf>
    <xf numFmtId="49" fontId="26" fillId="0" borderId="0" xfId="57" applyNumberFormat="1" applyFont="1" applyAlignment="1">
      <alignment vertical="top" wrapText="1"/>
      <protection/>
    </xf>
    <xf numFmtId="0" fontId="26" fillId="0" borderId="0" xfId="57" applyFont="1" applyAlignment="1">
      <alignment/>
      <protection/>
    </xf>
    <xf numFmtId="0" fontId="37" fillId="0" borderId="0" xfId="57" applyFont="1" applyAlignment="1">
      <alignment/>
      <protection/>
    </xf>
    <xf numFmtId="0" fontId="24" fillId="0" borderId="0" xfId="57" applyAlignment="1">
      <alignment wrapText="1"/>
      <protection/>
    </xf>
    <xf numFmtId="0" fontId="11" fillId="0" borderId="0" xfId="57" applyFont="1" applyAlignment="1">
      <alignment horizontal="centerContinuous"/>
      <protection/>
    </xf>
    <xf numFmtId="0" fontId="5" fillId="0" borderId="0" xfId="57" applyFont="1" applyAlignment="1">
      <alignment wrapText="1"/>
      <protection/>
    </xf>
    <xf numFmtId="0" fontId="6" fillId="0" borderId="0" xfId="57" applyFont="1" applyAlignment="1">
      <alignment horizontal="centerContinuous" wrapText="1"/>
      <protection/>
    </xf>
    <xf numFmtId="0" fontId="38" fillId="0" borderId="0" xfId="57" applyFont="1" applyAlignment="1">
      <alignment horizontal="centerContinuous"/>
      <protection/>
    </xf>
    <xf numFmtId="0" fontId="38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3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21" fillId="0" borderId="0" xfId="57" applyFont="1" applyAlignment="1">
      <alignment horizontal="centerContinuous" wrapText="1"/>
      <protection/>
    </xf>
    <xf numFmtId="0" fontId="5" fillId="0" borderId="23" xfId="57" applyFont="1" applyBorder="1" applyAlignment="1">
      <alignment wrapText="1"/>
      <protection/>
    </xf>
    <xf numFmtId="0" fontId="5" fillId="0" borderId="24" xfId="57" applyFont="1" applyBorder="1" applyAlignment="1">
      <alignment/>
      <protection/>
    </xf>
    <xf numFmtId="0" fontId="4" fillId="0" borderId="25" xfId="57" applyFont="1" applyBorder="1" applyAlignment="1">
      <alignment horizontal="centerContinuous"/>
      <protection/>
    </xf>
    <xf numFmtId="0" fontId="4" fillId="0" borderId="26" xfId="57" applyFont="1" applyBorder="1" applyAlignment="1">
      <alignment horizontal="centerContinuous"/>
      <protection/>
    </xf>
    <xf numFmtId="0" fontId="5" fillId="0" borderId="27" xfId="57" applyFont="1" applyBorder="1" applyAlignment="1">
      <alignment/>
      <protection/>
    </xf>
    <xf numFmtId="0" fontId="4" fillId="0" borderId="26" xfId="57" applyFont="1" applyBorder="1" applyAlignment="1">
      <alignment horizontal="centerContinuous" vertical="center"/>
      <protection/>
    </xf>
    <xf numFmtId="0" fontId="4" fillId="0" borderId="25" xfId="57" applyFont="1" applyBorder="1" applyAlignment="1">
      <alignment horizontal="centerContinuous" vertical="center" wrapText="1"/>
      <protection/>
    </xf>
    <xf numFmtId="0" fontId="5" fillId="0" borderId="25" xfId="57" applyFont="1" applyBorder="1" applyAlignment="1">
      <alignment horizontal="centerContinuous"/>
      <protection/>
    </xf>
    <xf numFmtId="0" fontId="5" fillId="0" borderId="28" xfId="57" applyFont="1" applyBorder="1" applyAlignment="1">
      <alignment horizontal="center"/>
      <protection/>
    </xf>
    <xf numFmtId="0" fontId="39" fillId="0" borderId="29" xfId="57" applyFont="1" applyBorder="1" applyAlignment="1">
      <alignment wrapText="1"/>
      <protection/>
    </xf>
    <xf numFmtId="0" fontId="39" fillId="0" borderId="0" xfId="57" applyFont="1" applyAlignment="1">
      <alignment/>
      <protection/>
    </xf>
    <xf numFmtId="0" fontId="39" fillId="0" borderId="30" xfId="57" applyFont="1" applyBorder="1" applyAlignment="1">
      <alignment/>
      <protection/>
    </xf>
    <xf numFmtId="0" fontId="4" fillId="0" borderId="12" xfId="57" applyFont="1" applyBorder="1" applyAlignment="1">
      <alignment horizontal="centerContinuous"/>
      <protection/>
    </xf>
    <xf numFmtId="0" fontId="39" fillId="0" borderId="31" xfId="57" applyFont="1" applyBorder="1" applyAlignment="1">
      <alignment horizontal="center"/>
      <protection/>
    </xf>
    <xf numFmtId="49" fontId="4" fillId="0" borderId="29" xfId="57" applyNumberFormat="1" applyFont="1" applyBorder="1" applyAlignment="1">
      <alignment horizontal="center" vertical="top" wrapText="1"/>
      <protection/>
    </xf>
    <xf numFmtId="49" fontId="4" fillId="0" borderId="0" xfId="57" applyNumberFormat="1" applyFont="1" applyAlignment="1">
      <alignment/>
      <protection/>
    </xf>
    <xf numFmtId="49" fontId="4" fillId="0" borderId="32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 applyAlignment="1">
      <alignment horizontal="center" vertical="center" wrapText="1"/>
      <protection/>
    </xf>
    <xf numFmtId="49" fontId="4" fillId="0" borderId="30" xfId="57" applyNumberFormat="1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49" fontId="4" fillId="0" borderId="31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>
      <alignment/>
      <protection/>
    </xf>
    <xf numFmtId="0" fontId="4" fillId="0" borderId="6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7" xfId="57" applyFont="1" applyBorder="1" applyAlignment="1">
      <alignment horizontal="center"/>
      <protection/>
    </xf>
    <xf numFmtId="3" fontId="9" fillId="0" borderId="33" xfId="57" applyNumberFormat="1" applyFont="1" applyBorder="1">
      <alignment/>
      <protection/>
    </xf>
    <xf numFmtId="0" fontId="24" fillId="0" borderId="2" xfId="57" applyBorder="1">
      <alignment/>
      <protection/>
    </xf>
    <xf numFmtId="3" fontId="24" fillId="0" borderId="33" xfId="57" applyNumberFormat="1" applyBorder="1">
      <alignment/>
      <protection/>
    </xf>
    <xf numFmtId="0" fontId="24" fillId="0" borderId="34" xfId="57" applyBorder="1">
      <alignment/>
      <protection/>
    </xf>
    <xf numFmtId="3" fontId="39" fillId="0" borderId="35" xfId="57" applyNumberFormat="1" applyFont="1" applyBorder="1" applyAlignment="1">
      <alignment/>
      <protection/>
    </xf>
    <xf numFmtId="0" fontId="24" fillId="0" borderId="36" xfId="57" applyBorder="1">
      <alignment/>
      <protection/>
    </xf>
    <xf numFmtId="3" fontId="4" fillId="0" borderId="33" xfId="57" applyNumberFormat="1" applyFont="1" applyBorder="1">
      <alignment/>
      <protection/>
    </xf>
    <xf numFmtId="0" fontId="24" fillId="0" borderId="37" xfId="57" applyBorder="1">
      <alignment/>
      <protection/>
    </xf>
    <xf numFmtId="3" fontId="24" fillId="0" borderId="38" xfId="57" applyNumberFormat="1" applyBorder="1">
      <alignment/>
      <protection/>
    </xf>
    <xf numFmtId="3" fontId="24" fillId="0" borderId="39" xfId="57" applyNumberFormat="1" applyBorder="1">
      <alignment/>
      <protection/>
    </xf>
    <xf numFmtId="3" fontId="24" fillId="0" borderId="40" xfId="57" applyNumberFormat="1" applyBorder="1">
      <alignment/>
      <protection/>
    </xf>
    <xf numFmtId="3" fontId="24" fillId="0" borderId="35" xfId="57" applyNumberFormat="1" applyBorder="1">
      <alignment/>
      <protection/>
    </xf>
    <xf numFmtId="3" fontId="40" fillId="0" borderId="0" xfId="57" applyNumberFormat="1" applyFont="1" applyBorder="1">
      <alignment/>
      <protection/>
    </xf>
    <xf numFmtId="3" fontId="40" fillId="0" borderId="0" xfId="57" applyNumberFormat="1" applyFont="1">
      <alignment/>
      <protection/>
    </xf>
    <xf numFmtId="3" fontId="40" fillId="0" borderId="35" xfId="57" applyNumberFormat="1" applyFont="1" applyBorder="1">
      <alignment/>
      <protection/>
    </xf>
    <xf numFmtId="0" fontId="40" fillId="0" borderId="37" xfId="57" applyFont="1" applyBorder="1">
      <alignment/>
      <protection/>
    </xf>
    <xf numFmtId="0" fontId="40" fillId="0" borderId="0" xfId="57" applyFont="1">
      <alignment/>
      <protection/>
    </xf>
    <xf numFmtId="0" fontId="9" fillId="0" borderId="41" xfId="57" applyFont="1" applyBorder="1" applyAlignment="1">
      <alignment horizontal="right" wrapText="1"/>
      <protection/>
    </xf>
    <xf numFmtId="0" fontId="4" fillId="0" borderId="0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center"/>
      <protection/>
    </xf>
    <xf numFmtId="0" fontId="24" fillId="0" borderId="0" xfId="57" applyBorder="1" applyAlignment="1">
      <alignment wrapText="1"/>
      <protection/>
    </xf>
    <xf numFmtId="0" fontId="24" fillId="0" borderId="0" xfId="57" applyBorder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4" fillId="0" borderId="0" xfId="57" applyFont="1" applyAlignment="1">
      <alignment horizontal="centerContinuous" wrapText="1"/>
      <protection/>
    </xf>
    <xf numFmtId="0" fontId="5" fillId="0" borderId="42" xfId="57" applyFont="1" applyBorder="1" applyAlignment="1">
      <alignment horizontal="center" vertical="top" wrapText="1"/>
      <protection/>
    </xf>
    <xf numFmtId="0" fontId="5" fillId="0" borderId="42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Continuous"/>
      <protection/>
    </xf>
    <xf numFmtId="0" fontId="5" fillId="0" borderId="26" xfId="57" applyFont="1" applyBorder="1" applyAlignment="1">
      <alignment horizontal="centerContinuous" vertical="center"/>
      <protection/>
    </xf>
    <xf numFmtId="0" fontId="5" fillId="0" borderId="25" xfId="57" applyFont="1" applyBorder="1" applyAlignment="1">
      <alignment horizontal="centerContinuous" vertical="center" wrapText="1"/>
      <protection/>
    </xf>
    <xf numFmtId="0" fontId="5" fillId="0" borderId="28" xfId="57" applyFont="1" applyBorder="1" applyAlignment="1">
      <alignment horizontal="center" vertical="top" wrapText="1"/>
      <protection/>
    </xf>
    <xf numFmtId="0" fontId="30" fillId="0" borderId="43" xfId="57" applyFont="1" applyBorder="1" applyAlignment="1">
      <alignment horizontal="center" vertical="top" wrapText="1"/>
      <protection/>
    </xf>
    <xf numFmtId="0" fontId="30" fillId="0" borderId="43" xfId="57" applyFont="1" applyBorder="1" applyAlignment="1">
      <alignment horizontal="center" vertical="top"/>
      <protection/>
    </xf>
    <xf numFmtId="0" fontId="30" fillId="0" borderId="30" xfId="57" applyFont="1" applyBorder="1" applyAlignment="1">
      <alignment horizontal="center" vertical="top"/>
      <protection/>
    </xf>
    <xf numFmtId="0" fontId="28" fillId="0" borderId="30" xfId="57" applyFont="1" applyBorder="1" applyAlignment="1">
      <alignment/>
      <protection/>
    </xf>
    <xf numFmtId="0" fontId="30" fillId="0" borderId="44" xfId="57" applyFont="1" applyBorder="1" applyAlignment="1">
      <alignment horizontal="centerContinuous"/>
      <protection/>
    </xf>
    <xf numFmtId="0" fontId="28" fillId="0" borderId="45" xfId="57" applyFont="1" applyBorder="1" applyAlignment="1">
      <alignment horizontal="centerContinuous"/>
      <protection/>
    </xf>
    <xf numFmtId="0" fontId="4" fillId="0" borderId="30" xfId="57" applyFont="1" applyBorder="1" applyAlignment="1">
      <alignment/>
      <protection/>
    </xf>
    <xf numFmtId="0" fontId="28" fillId="0" borderId="31" xfId="57" applyFont="1" applyBorder="1" applyAlignment="1">
      <alignment/>
      <protection/>
    </xf>
    <xf numFmtId="0" fontId="4" fillId="0" borderId="43" xfId="57" applyFont="1" applyBorder="1" applyAlignment="1">
      <alignment horizontal="center" vertical="top" wrapText="1"/>
      <protection/>
    </xf>
    <xf numFmtId="0" fontId="4" fillId="0" borderId="43" xfId="57" applyFont="1" applyBorder="1" applyAlignment="1">
      <alignment horizontal="center" vertical="top"/>
      <protection/>
    </xf>
    <xf numFmtId="0" fontId="4" fillId="0" borderId="30" xfId="57" applyFont="1" applyBorder="1" applyAlignment="1">
      <alignment horizontal="center" vertical="top" wrapText="1"/>
      <protection/>
    </xf>
    <xf numFmtId="0" fontId="4" fillId="0" borderId="31" xfId="57" applyFont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 vertical="center" wrapText="1"/>
      <protection/>
    </xf>
    <xf numFmtId="0" fontId="4" fillId="0" borderId="1" xfId="57" applyFont="1" applyBorder="1" applyAlignment="1">
      <alignment horizontal="center" vertical="center"/>
      <protection/>
    </xf>
    <xf numFmtId="0" fontId="4" fillId="0" borderId="7" xfId="57" applyFont="1" applyBorder="1" applyAlignment="1">
      <alignment horizontal="center" vertical="center"/>
      <protection/>
    </xf>
    <xf numFmtId="0" fontId="4" fillId="0" borderId="0" xfId="57" applyFont="1" applyAlignment="1">
      <alignment/>
      <protection/>
    </xf>
    <xf numFmtId="0" fontId="9" fillId="0" borderId="43" xfId="57" applyFont="1" applyBorder="1" applyAlignment="1">
      <alignment horizontal="left" wrapText="1"/>
      <protection/>
    </xf>
    <xf numFmtId="0" fontId="24" fillId="0" borderId="0" xfId="57" applyBorder="1" applyAlignment="1">
      <alignment horizontal="center" vertical="center"/>
      <protection/>
    </xf>
    <xf numFmtId="3" fontId="24" fillId="0" borderId="35" xfId="57" applyNumberFormat="1" applyBorder="1" applyAlignment="1">
      <alignment horizontal="center" vertical="center"/>
      <protection/>
    </xf>
    <xf numFmtId="0" fontId="24" fillId="0" borderId="43" xfId="57" applyBorder="1" applyAlignment="1">
      <alignment wrapText="1"/>
      <protection/>
    </xf>
    <xf numFmtId="0" fontId="24" fillId="0" borderId="38" xfId="57" applyBorder="1">
      <alignment/>
      <protection/>
    </xf>
    <xf numFmtId="0" fontId="24" fillId="0" borderId="46" xfId="57" applyBorder="1">
      <alignment/>
      <protection/>
    </xf>
    <xf numFmtId="0" fontId="4" fillId="0" borderId="6" xfId="57" applyFont="1" applyBorder="1" applyAlignment="1">
      <alignment wrapText="1"/>
      <protection/>
    </xf>
    <xf numFmtId="0" fontId="24" fillId="0" borderId="43" xfId="57" applyBorder="1">
      <alignment/>
      <protection/>
    </xf>
    <xf numFmtId="0" fontId="11" fillId="0" borderId="6" xfId="57" applyFont="1" applyBorder="1" applyAlignment="1">
      <alignment wrapText="1"/>
      <protection/>
    </xf>
    <xf numFmtId="0" fontId="9" fillId="0" borderId="6" xfId="57" applyFont="1" applyBorder="1" applyAlignment="1">
      <alignment horizontal="right" wrapText="1"/>
      <protection/>
    </xf>
    <xf numFmtId="0" fontId="33" fillId="0" borderId="1" xfId="57" applyFont="1" applyBorder="1">
      <alignment/>
      <protection/>
    </xf>
    <xf numFmtId="3" fontId="33" fillId="0" borderId="7" xfId="57" applyNumberFormat="1" applyFont="1" applyBorder="1">
      <alignment/>
      <protection/>
    </xf>
    <xf numFmtId="3" fontId="33" fillId="0" borderId="0" xfId="57" applyNumberFormat="1" applyFont="1">
      <alignment/>
      <protection/>
    </xf>
    <xf numFmtId="0" fontId="33" fillId="0" borderId="0" xfId="57" applyFont="1">
      <alignment/>
      <protection/>
    </xf>
    <xf numFmtId="0" fontId="9" fillId="0" borderId="47" xfId="57" applyFont="1" applyBorder="1" applyAlignment="1">
      <alignment horizontal="left" wrapText="1"/>
      <protection/>
    </xf>
    <xf numFmtId="0" fontId="24" fillId="0" borderId="48" xfId="57" applyBorder="1" applyAlignment="1">
      <alignment horizontal="center" vertical="center"/>
      <protection/>
    </xf>
    <xf numFmtId="0" fontId="9" fillId="0" borderId="14" xfId="57" applyFont="1" applyBorder="1" applyAlignment="1">
      <alignment horizontal="right" wrapText="1"/>
      <protection/>
    </xf>
    <xf numFmtId="3" fontId="24" fillId="0" borderId="18" xfId="57" applyNumberFormat="1" applyBorder="1">
      <alignment/>
      <protection/>
    </xf>
    <xf numFmtId="49" fontId="5" fillId="0" borderId="0" xfId="57" applyNumberFormat="1" applyFont="1" applyBorder="1" applyAlignment="1">
      <alignment vertical="top" wrapText="1"/>
      <protection/>
    </xf>
    <xf numFmtId="49" fontId="26" fillId="0" borderId="0" xfId="57" applyNumberFormat="1" applyFont="1" applyBorder="1" applyAlignment="1">
      <alignment horizontal="center" vertical="top" wrapText="1"/>
      <protection/>
    </xf>
    <xf numFmtId="0" fontId="26" fillId="0" borderId="0" xfId="57" applyFont="1" applyBorder="1">
      <alignment/>
      <protection/>
    </xf>
    <xf numFmtId="3" fontId="24" fillId="0" borderId="0" xfId="57" applyNumberFormat="1" applyBorder="1">
      <alignment/>
      <protection/>
    </xf>
    <xf numFmtId="0" fontId="11" fillId="0" borderId="0" xfId="57" applyFont="1" applyAlignment="1">
      <alignment wrapText="1"/>
      <protection/>
    </xf>
    <xf numFmtId="49" fontId="30" fillId="0" borderId="0" xfId="57" applyNumberFormat="1" applyFont="1" applyBorder="1" applyAlignment="1">
      <alignment vertical="top" wrapText="1"/>
      <protection/>
    </xf>
    <xf numFmtId="0" fontId="28" fillId="0" borderId="0" xfId="57" applyFont="1" applyBorder="1" applyAlignment="1">
      <alignment horizontal="center"/>
      <protection/>
    </xf>
    <xf numFmtId="49" fontId="28" fillId="0" borderId="0" xfId="57" applyNumberFormat="1" applyFont="1" applyBorder="1" applyAlignment="1">
      <alignment horizontal="center" vertical="top" wrapText="1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>
      <alignment/>
      <protection/>
    </xf>
    <xf numFmtId="0" fontId="14" fillId="0" borderId="0" xfId="57" applyFont="1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14" fillId="0" borderId="2" xfId="57" applyFont="1" applyBorder="1">
      <alignment/>
      <protection/>
    </xf>
    <xf numFmtId="0" fontId="4" fillId="0" borderId="2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49" xfId="57" applyFont="1" applyBorder="1" applyAlignment="1">
      <alignment horizontal="center"/>
      <protection/>
    </xf>
    <xf numFmtId="0" fontId="13" fillId="0" borderId="1" xfId="57" applyFont="1" applyBorder="1">
      <alignment/>
      <protection/>
    </xf>
    <xf numFmtId="0" fontId="9" fillId="0" borderId="6" xfId="57" applyFont="1" applyBorder="1" applyAlignment="1">
      <alignment horizontal="left"/>
      <protection/>
    </xf>
    <xf numFmtId="3" fontId="11" fillId="0" borderId="50" xfId="57" applyNumberFormat="1" applyFont="1" applyBorder="1" applyAlignment="1">
      <alignment horizontal="center"/>
      <protection/>
    </xf>
    <xf numFmtId="0" fontId="5" fillId="0" borderId="6" xfId="57" applyFont="1" applyBorder="1" applyAlignment="1">
      <alignment horizontal="left"/>
      <protection/>
    </xf>
    <xf numFmtId="0" fontId="5" fillId="0" borderId="6" xfId="57" applyFont="1" applyBorder="1">
      <alignment/>
      <protection/>
    </xf>
    <xf numFmtId="0" fontId="5" fillId="0" borderId="50" xfId="57" applyFont="1" applyBorder="1" applyAlignment="1">
      <alignment horizontal="center"/>
      <protection/>
    </xf>
    <xf numFmtId="0" fontId="5" fillId="0" borderId="14" xfId="57" applyFont="1" applyBorder="1">
      <alignment/>
      <protection/>
    </xf>
    <xf numFmtId="3" fontId="11" fillId="0" borderId="49" xfId="57" applyNumberFormat="1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41" fillId="0" borderId="0" xfId="57" applyFont="1">
      <alignment/>
      <protection/>
    </xf>
    <xf numFmtId="3" fontId="13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0" fontId="42" fillId="0" borderId="0" xfId="57" applyFont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0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5" fillId="0" borderId="51" xfId="57" applyFont="1" applyBorder="1" applyAlignment="1">
      <alignment horizontal="center" vertical="center" wrapText="1"/>
      <protection/>
    </xf>
    <xf numFmtId="0" fontId="4" fillId="0" borderId="51" xfId="57" applyFont="1" applyBorder="1" applyAlignment="1">
      <alignment horizontal="center" vertical="center" wrapText="1"/>
      <protection/>
    </xf>
    <xf numFmtId="0" fontId="5" fillId="0" borderId="50" xfId="57" applyFont="1" applyBorder="1" applyAlignment="1">
      <alignment wrapText="1"/>
      <protection/>
    </xf>
    <xf numFmtId="0" fontId="5" fillId="0" borderId="50" xfId="57" applyFont="1" applyBorder="1" applyAlignment="1">
      <alignment horizontal="center" vertical="center" wrapText="1"/>
      <protection/>
    </xf>
    <xf numFmtId="0" fontId="9" fillId="0" borderId="51" xfId="57" applyFont="1" applyBorder="1" applyAlignment="1">
      <alignment wrapText="1"/>
      <protection/>
    </xf>
    <xf numFmtId="0" fontId="11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left"/>
      <protection/>
    </xf>
    <xf numFmtId="182" fontId="13" fillId="0" borderId="0" xfId="57" applyNumberFormat="1" applyFont="1">
      <alignment/>
      <protection/>
    </xf>
    <xf numFmtId="4" fontId="13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3" fontId="43" fillId="0" borderId="0" xfId="57" applyNumberFormat="1" applyFont="1">
      <alignment/>
      <protection/>
    </xf>
    <xf numFmtId="4" fontId="24" fillId="0" borderId="0" xfId="57" applyNumberFormat="1">
      <alignment/>
      <protection/>
    </xf>
    <xf numFmtId="0" fontId="44" fillId="0" borderId="0" xfId="57" applyFont="1">
      <alignment/>
      <protection/>
    </xf>
    <xf numFmtId="0" fontId="4" fillId="0" borderId="1" xfId="57" applyFont="1" applyBorder="1" applyAlignment="1">
      <alignment horizontal="center" vertical="center" wrapText="1"/>
      <protection/>
    </xf>
    <xf numFmtId="0" fontId="4" fillId="0" borderId="7" xfId="57" applyFont="1" applyBorder="1" applyAlignment="1">
      <alignment horizontal="center" vertical="center" wrapText="1"/>
      <protection/>
    </xf>
    <xf numFmtId="180" fontId="4" fillId="0" borderId="6" xfId="57" applyNumberFormat="1" applyFont="1" applyBorder="1" applyAlignment="1">
      <alignment horizontal="center"/>
      <protection/>
    </xf>
    <xf numFmtId="180" fontId="4" fillId="0" borderId="1" xfId="57" applyNumberFormat="1" applyFont="1" applyBorder="1" applyAlignment="1">
      <alignment horizontal="center"/>
      <protection/>
    </xf>
    <xf numFmtId="180" fontId="4" fillId="0" borderId="44" xfId="57" applyNumberFormat="1" applyFont="1" applyBorder="1" applyAlignment="1">
      <alignment horizontal="center"/>
      <protection/>
    </xf>
    <xf numFmtId="180" fontId="4" fillId="0" borderId="7" xfId="57" applyNumberFormat="1" applyFont="1" applyBorder="1" applyAlignment="1">
      <alignment horizontal="center"/>
      <protection/>
    </xf>
    <xf numFmtId="4" fontId="11" fillId="0" borderId="6" xfId="57" applyNumberFormat="1" applyFont="1" applyBorder="1">
      <alignment/>
      <protection/>
    </xf>
    <xf numFmtId="180" fontId="11" fillId="0" borderId="1" xfId="57" applyNumberFormat="1" applyFont="1" applyBorder="1">
      <alignment/>
      <protection/>
    </xf>
    <xf numFmtId="3" fontId="11" fillId="0" borderId="45" xfId="57" applyNumberFormat="1" applyFont="1" applyBorder="1" applyAlignment="1">
      <alignment horizontal="right"/>
      <protection/>
    </xf>
    <xf numFmtId="180" fontId="11" fillId="0" borderId="44" xfId="57" applyNumberFormat="1" applyFont="1" applyBorder="1">
      <alignment/>
      <protection/>
    </xf>
    <xf numFmtId="3" fontId="11" fillId="0" borderId="7" xfId="57" applyNumberFormat="1" applyFont="1" applyBorder="1" applyAlignment="1">
      <alignment horizontal="right"/>
      <protection/>
    </xf>
    <xf numFmtId="3" fontId="11" fillId="0" borderId="33" xfId="57" applyNumberFormat="1" applyFont="1" applyBorder="1" applyAlignment="1">
      <alignment horizontal="right"/>
      <protection/>
    </xf>
    <xf numFmtId="4" fontId="11" fillId="0" borderId="45" xfId="57" applyNumberFormat="1" applyFont="1" applyBorder="1">
      <alignment/>
      <protection/>
    </xf>
    <xf numFmtId="4" fontId="11" fillId="0" borderId="48" xfId="57" applyNumberFormat="1" applyFont="1" applyBorder="1">
      <alignment/>
      <protection/>
    </xf>
    <xf numFmtId="4" fontId="16" fillId="0" borderId="41" xfId="57" applyNumberFormat="1" applyFont="1" applyBorder="1">
      <alignment/>
      <protection/>
    </xf>
    <xf numFmtId="3" fontId="11" fillId="0" borderId="52" xfId="57" applyNumberFormat="1" applyFont="1" applyBorder="1" applyAlignment="1">
      <alignment horizontal="right"/>
      <protection/>
    </xf>
    <xf numFmtId="3" fontId="11" fillId="0" borderId="16" xfId="57" applyNumberFormat="1" applyFont="1" applyBorder="1" applyAlignment="1">
      <alignment horizontal="right"/>
      <protection/>
    </xf>
    <xf numFmtId="4" fontId="16" fillId="0" borderId="0" xfId="57" applyNumberFormat="1" applyFont="1" applyBorder="1">
      <alignment/>
      <protection/>
    </xf>
    <xf numFmtId="3" fontId="11" fillId="0" borderId="0" xfId="57" applyNumberFormat="1" applyFont="1" applyBorder="1" applyAlignment="1">
      <alignment horizontal="right"/>
      <protection/>
    </xf>
    <xf numFmtId="4" fontId="45" fillId="0" borderId="0" xfId="57" applyNumberFormat="1" applyFont="1" applyBorder="1">
      <alignment/>
      <protection/>
    </xf>
    <xf numFmtId="182" fontId="45" fillId="0" borderId="0" xfId="57" applyNumberFormat="1" applyFont="1" applyBorder="1">
      <alignment/>
      <protection/>
    </xf>
    <xf numFmtId="239" fontId="45" fillId="0" borderId="0" xfId="57" applyNumberFormat="1" applyFont="1" applyBorder="1">
      <alignment/>
      <protection/>
    </xf>
    <xf numFmtId="180" fontId="45" fillId="0" borderId="0" xfId="57" applyNumberFormat="1" applyFont="1" applyBorder="1">
      <alignment/>
      <protection/>
    </xf>
    <xf numFmtId="4" fontId="11" fillId="0" borderId="0" xfId="57" applyNumberFormat="1" applyFont="1" applyBorder="1">
      <alignment/>
      <protection/>
    </xf>
    <xf numFmtId="182" fontId="11" fillId="0" borderId="0" xfId="57" applyNumberFormat="1" applyFont="1" applyBorder="1">
      <alignment/>
      <protection/>
    </xf>
    <xf numFmtId="239" fontId="11" fillId="0" borderId="0" xfId="57" applyNumberFormat="1" applyFont="1" applyBorder="1">
      <alignment/>
      <protection/>
    </xf>
    <xf numFmtId="180" fontId="11" fillId="0" borderId="0" xfId="57" applyNumberFormat="1" applyFont="1" applyBorder="1">
      <alignment/>
      <protection/>
    </xf>
    <xf numFmtId="180" fontId="45" fillId="0" borderId="2" xfId="57" applyNumberFormat="1" applyFont="1" applyBorder="1">
      <alignment/>
      <protection/>
    </xf>
    <xf numFmtId="180" fontId="11" fillId="0" borderId="2" xfId="57" applyNumberFormat="1" applyFont="1" applyBorder="1">
      <alignment/>
      <protection/>
    </xf>
    <xf numFmtId="4" fontId="46" fillId="0" borderId="0" xfId="57" applyNumberFormat="1" applyFont="1">
      <alignment/>
      <protection/>
    </xf>
    <xf numFmtId="180" fontId="13" fillId="0" borderId="0" xfId="57" applyNumberFormat="1" applyFont="1">
      <alignment/>
      <protection/>
    </xf>
    <xf numFmtId="0" fontId="24" fillId="0" borderId="0" xfId="57" applyAlignment="1">
      <alignment horizontal="right"/>
      <protection/>
    </xf>
  </cellXfs>
  <cellStyles count="46">
    <cellStyle name="Normal" xfId="0"/>
    <cellStyle name="Comma" xfId="15"/>
    <cellStyle name="Comma [0]" xfId="16"/>
    <cellStyle name="Comma [0]_18TAB0798" xfId="17"/>
    <cellStyle name="Comma [0]_19TAB0798" xfId="18"/>
    <cellStyle name="Comma [0]_1TAB0798" xfId="19"/>
    <cellStyle name="Comma [0]_2T0798Eng" xfId="20"/>
    <cellStyle name="Comma [0]_3TAB0798" xfId="21"/>
    <cellStyle name="Comma [0]_4TAB0798" xfId="22"/>
    <cellStyle name="Comma [0]_Psma0498" xfId="23"/>
    <cellStyle name="Comma [0]_SUM0798" xfId="24"/>
    <cellStyle name="Comma_18TAB0798" xfId="25"/>
    <cellStyle name="Comma_19TAB0798" xfId="26"/>
    <cellStyle name="Comma_1TAB0798" xfId="27"/>
    <cellStyle name="Comma_2T0798Eng" xfId="28"/>
    <cellStyle name="Comma_3TAB0798" xfId="29"/>
    <cellStyle name="Comma_4TAB0798" xfId="30"/>
    <cellStyle name="Comma_Psma0498" xfId="31"/>
    <cellStyle name="Comma_SUM0798" xfId="32"/>
    <cellStyle name="Currency" xfId="33"/>
    <cellStyle name="Currency [0]" xfId="34"/>
    <cellStyle name="Currency [0]_18TAB0798" xfId="35"/>
    <cellStyle name="Currency [0]_19TAB0798" xfId="36"/>
    <cellStyle name="Currency [0]_1TAB0798" xfId="37"/>
    <cellStyle name="Currency [0]_2T0798Eng" xfId="38"/>
    <cellStyle name="Currency [0]_3TAB0798" xfId="39"/>
    <cellStyle name="Currency [0]_4TAB0798" xfId="40"/>
    <cellStyle name="Currency [0]_Psma0498" xfId="41"/>
    <cellStyle name="Currency [0]_SUM0798" xfId="42"/>
    <cellStyle name="Currency_18TAB0798" xfId="43"/>
    <cellStyle name="Currency_19TAB0798" xfId="44"/>
    <cellStyle name="Currency_1TAB0798" xfId="45"/>
    <cellStyle name="Currency_2T0798Eng" xfId="46"/>
    <cellStyle name="Currency_3TAB0798" xfId="47"/>
    <cellStyle name="Currency_4TAB0798" xfId="48"/>
    <cellStyle name="Currency_Psma0498" xfId="49"/>
    <cellStyle name="Currency_SUM0798" xfId="50"/>
    <cellStyle name="Normal_18TAB0798" xfId="51"/>
    <cellStyle name="Normal_19TAB0798" xfId="52"/>
    <cellStyle name="Normal_1TAB0798" xfId="53"/>
    <cellStyle name="Normal_2T0798Eng" xfId="54"/>
    <cellStyle name="Normal_3TAB0798" xfId="55"/>
    <cellStyle name="Normal_4TAB0798" xfId="56"/>
    <cellStyle name="Normal_Psma0498" xfId="57"/>
    <cellStyle name="Normal_SUM0798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6TAB0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1TAB0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alsts%20budzets-1998-ma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3TAB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4TAB07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5TAB07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7TAB0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3">
          <cell r="D13">
            <v>19628</v>
          </cell>
        </row>
        <row r="14">
          <cell r="D14">
            <v>5</v>
          </cell>
        </row>
        <row r="19">
          <cell r="D19">
            <v>73098</v>
          </cell>
        </row>
        <row r="21">
          <cell r="D21">
            <v>3327</v>
          </cell>
        </row>
        <row r="22">
          <cell r="D22">
            <v>3</v>
          </cell>
        </row>
        <row r="24">
          <cell r="D24">
            <v>73</v>
          </cell>
        </row>
        <row r="26">
          <cell r="D26">
            <v>15119</v>
          </cell>
        </row>
        <row r="29">
          <cell r="D29">
            <v>873</v>
          </cell>
        </row>
        <row r="30">
          <cell r="D30">
            <v>158</v>
          </cell>
        </row>
        <row r="32">
          <cell r="D32">
            <v>2</v>
          </cell>
        </row>
        <row r="33">
          <cell r="D33">
            <v>280</v>
          </cell>
        </row>
        <row r="36">
          <cell r="D36">
            <v>10175</v>
          </cell>
        </row>
        <row r="37">
          <cell r="D37">
            <v>45</v>
          </cell>
        </row>
        <row r="39">
          <cell r="D39">
            <v>130</v>
          </cell>
        </row>
        <row r="40">
          <cell r="D40">
            <v>25</v>
          </cell>
        </row>
        <row r="42">
          <cell r="D42">
            <v>13</v>
          </cell>
        </row>
        <row r="45">
          <cell r="D45">
            <v>1711</v>
          </cell>
        </row>
        <row r="47">
          <cell r="D47">
            <v>282</v>
          </cell>
        </row>
        <row r="48">
          <cell r="D48">
            <v>20</v>
          </cell>
        </row>
        <row r="51">
          <cell r="D51">
            <v>141</v>
          </cell>
        </row>
        <row r="55">
          <cell r="D55">
            <v>0</v>
          </cell>
        </row>
        <row r="57">
          <cell r="D57">
            <v>0</v>
          </cell>
        </row>
        <row r="60">
          <cell r="D60">
            <v>279</v>
          </cell>
        </row>
        <row r="61">
          <cell r="D61">
            <v>176</v>
          </cell>
        </row>
        <row r="64">
          <cell r="D64">
            <v>500</v>
          </cell>
        </row>
        <row r="68">
          <cell r="D68">
            <v>153</v>
          </cell>
        </row>
        <row r="71">
          <cell r="D71">
            <v>4068</v>
          </cell>
        </row>
        <row r="72">
          <cell r="D72">
            <v>195</v>
          </cell>
        </row>
        <row r="74">
          <cell r="D74">
            <v>25</v>
          </cell>
        </row>
        <row r="76">
          <cell r="D76">
            <v>364</v>
          </cell>
        </row>
        <row r="77">
          <cell r="D77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8">
          <cell r="C8">
            <v>303374</v>
          </cell>
        </row>
        <row r="9">
          <cell r="C9">
            <v>168671</v>
          </cell>
        </row>
        <row r="10">
          <cell r="C10">
            <v>839</v>
          </cell>
        </row>
        <row r="11">
          <cell r="C11">
            <v>167832</v>
          </cell>
        </row>
        <row r="12">
          <cell r="C12">
            <v>143458</v>
          </cell>
        </row>
        <row r="13">
          <cell r="C13">
            <v>22326</v>
          </cell>
        </row>
        <row r="14">
          <cell r="C14">
            <v>22326</v>
          </cell>
        </row>
        <row r="15">
          <cell r="C15">
            <v>117250</v>
          </cell>
        </row>
        <row r="16">
          <cell r="C16">
            <v>82744</v>
          </cell>
        </row>
        <row r="17">
          <cell r="C17">
            <v>29443</v>
          </cell>
        </row>
        <row r="18">
          <cell r="C18">
            <v>5063</v>
          </cell>
        </row>
        <row r="19">
          <cell r="C19">
            <v>3882</v>
          </cell>
        </row>
        <row r="20">
          <cell r="C20">
            <v>8303</v>
          </cell>
        </row>
        <row r="21">
          <cell r="C21">
            <v>16071</v>
          </cell>
        </row>
        <row r="22">
          <cell r="C22">
            <v>142053</v>
          </cell>
        </row>
        <row r="23">
          <cell r="C23">
            <v>6511</v>
          </cell>
        </row>
        <row r="24">
          <cell r="C24">
            <v>135542</v>
          </cell>
        </row>
        <row r="25">
          <cell r="C25">
            <v>136703</v>
          </cell>
        </row>
        <row r="26">
          <cell r="C26">
            <v>98910</v>
          </cell>
        </row>
        <row r="27">
          <cell r="C27">
            <v>7533</v>
          </cell>
        </row>
        <row r="28">
          <cell r="C28">
            <v>30260</v>
          </cell>
        </row>
        <row r="29">
          <cell r="C29">
            <v>263707</v>
          </cell>
        </row>
        <row r="30">
          <cell r="C30">
            <v>255243</v>
          </cell>
        </row>
        <row r="31">
          <cell r="C31">
            <v>132645</v>
          </cell>
        </row>
        <row r="32">
          <cell r="C32">
            <v>6511</v>
          </cell>
        </row>
        <row r="33">
          <cell r="C33">
            <v>126134</v>
          </cell>
        </row>
        <row r="35">
          <cell r="C35">
            <v>30378</v>
          </cell>
        </row>
        <row r="36">
          <cell r="C36">
            <v>6492</v>
          </cell>
        </row>
        <row r="37">
          <cell r="C37">
            <v>49067</v>
          </cell>
        </row>
        <row r="38">
          <cell r="C38">
            <v>1026</v>
          </cell>
        </row>
        <row r="39">
          <cell r="C39">
            <v>129948</v>
          </cell>
        </row>
        <row r="40">
          <cell r="C40">
            <v>839</v>
          </cell>
        </row>
        <row r="41">
          <cell r="C41">
            <v>129109</v>
          </cell>
        </row>
        <row r="42">
          <cell r="C42">
            <v>91278</v>
          </cell>
        </row>
        <row r="43">
          <cell r="C43">
            <v>2410</v>
          </cell>
        </row>
        <row r="44">
          <cell r="C44">
            <v>17</v>
          </cell>
        </row>
        <row r="45">
          <cell r="C45">
            <v>0</v>
          </cell>
        </row>
        <row r="46">
          <cell r="C46">
            <v>88868</v>
          </cell>
        </row>
        <row r="50">
          <cell r="C50">
            <v>37831</v>
          </cell>
        </row>
        <row r="51">
          <cell r="C51">
            <v>9956</v>
          </cell>
        </row>
        <row r="52">
          <cell r="C52">
            <v>1692</v>
          </cell>
        </row>
        <row r="53">
          <cell r="C53">
            <v>27875</v>
          </cell>
        </row>
        <row r="54">
          <cell r="C54">
            <v>9313</v>
          </cell>
        </row>
        <row r="55">
          <cell r="C55">
            <v>2478</v>
          </cell>
        </row>
        <row r="56">
          <cell r="C56">
            <v>686</v>
          </cell>
        </row>
        <row r="57">
          <cell r="C57">
            <v>5</v>
          </cell>
        </row>
        <row r="58">
          <cell r="C58">
            <v>681</v>
          </cell>
        </row>
        <row r="59">
          <cell r="C59">
            <v>6149</v>
          </cell>
        </row>
        <row r="60">
          <cell r="C60">
            <v>5840</v>
          </cell>
        </row>
        <row r="61">
          <cell r="C61">
            <v>0</v>
          </cell>
        </row>
        <row r="62">
          <cell r="C62">
            <v>5840</v>
          </cell>
        </row>
        <row r="63">
          <cell r="C63">
            <v>309</v>
          </cell>
        </row>
        <row r="64">
          <cell r="C64">
            <v>-849</v>
          </cell>
        </row>
        <row r="65">
          <cell r="C65">
            <v>5086</v>
          </cell>
        </row>
        <row r="66">
          <cell r="C66">
            <v>5935</v>
          </cell>
        </row>
        <row r="67">
          <cell r="C67">
            <v>5960</v>
          </cell>
        </row>
        <row r="68">
          <cell r="C68">
            <v>874</v>
          </cell>
        </row>
        <row r="69">
          <cell r="C69">
            <v>5086</v>
          </cell>
        </row>
        <row r="70">
          <cell r="C70">
            <v>5935</v>
          </cell>
        </row>
        <row r="71">
          <cell r="C71">
            <v>0</v>
          </cell>
        </row>
        <row r="72">
          <cell r="C72">
            <v>5935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39667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budze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2">
        <row r="8">
          <cell r="D8">
            <v>168671</v>
          </cell>
        </row>
        <row r="9">
          <cell r="D9">
            <v>143458</v>
          </cell>
        </row>
        <row r="10">
          <cell r="D10">
            <v>22326</v>
          </cell>
        </row>
        <row r="11">
          <cell r="D11">
            <v>22326</v>
          </cell>
        </row>
        <row r="12">
          <cell r="D12">
            <v>117250</v>
          </cell>
        </row>
        <row r="13">
          <cell r="D13">
            <v>82744</v>
          </cell>
        </row>
        <row r="14">
          <cell r="D14">
            <v>29443</v>
          </cell>
        </row>
        <row r="15">
          <cell r="D15">
            <v>5063</v>
          </cell>
        </row>
        <row r="16">
          <cell r="D16">
            <v>3882</v>
          </cell>
        </row>
        <row r="17">
          <cell r="D17">
            <v>9142</v>
          </cell>
        </row>
        <row r="19">
          <cell r="D19">
            <v>120</v>
          </cell>
        </row>
        <row r="20">
          <cell r="D20">
            <v>1761</v>
          </cell>
        </row>
        <row r="21">
          <cell r="D21">
            <v>2608</v>
          </cell>
        </row>
        <row r="22">
          <cell r="D22">
            <v>317</v>
          </cell>
        </row>
        <row r="23">
          <cell r="D23">
            <v>185</v>
          </cell>
        </row>
        <row r="24">
          <cell r="D24">
            <v>1218</v>
          </cell>
        </row>
        <row r="25">
          <cell r="D25">
            <v>1651</v>
          </cell>
        </row>
        <row r="26">
          <cell r="D26">
            <v>339</v>
          </cell>
        </row>
        <row r="27">
          <cell r="D27">
            <v>500</v>
          </cell>
        </row>
        <row r="28">
          <cell r="D28">
            <v>782</v>
          </cell>
        </row>
        <row r="29">
          <cell r="D29">
            <v>738</v>
          </cell>
        </row>
        <row r="30">
          <cell r="D30">
            <v>44</v>
          </cell>
        </row>
        <row r="31">
          <cell r="D31">
            <v>16071</v>
          </cell>
        </row>
        <row r="32">
          <cell r="D32">
            <v>16071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4">
          <cell r="D14">
            <v>201</v>
          </cell>
        </row>
        <row r="15">
          <cell r="D15">
            <v>14</v>
          </cell>
        </row>
        <row r="17">
          <cell r="D17">
            <v>904</v>
          </cell>
        </row>
        <row r="18">
          <cell r="D18">
            <v>112</v>
          </cell>
        </row>
        <row r="20">
          <cell r="D20">
            <v>739</v>
          </cell>
        </row>
        <row r="21">
          <cell r="D21">
            <v>52</v>
          </cell>
        </row>
        <row r="23">
          <cell r="D23">
            <v>4743</v>
          </cell>
        </row>
        <row r="24">
          <cell r="D24">
            <v>189</v>
          </cell>
        </row>
        <row r="26">
          <cell r="D26">
            <v>2891</v>
          </cell>
        </row>
        <row r="27">
          <cell r="D27">
            <v>24</v>
          </cell>
        </row>
        <row r="29">
          <cell r="D29">
            <v>799</v>
          </cell>
        </row>
        <row r="30">
          <cell r="D30">
            <v>48</v>
          </cell>
        </row>
        <row r="32">
          <cell r="D32">
            <v>15818</v>
          </cell>
        </row>
        <row r="33">
          <cell r="D33">
            <v>1938</v>
          </cell>
        </row>
        <row r="35">
          <cell r="D35">
            <v>17739</v>
          </cell>
        </row>
        <row r="36">
          <cell r="D36">
            <v>1060</v>
          </cell>
        </row>
        <row r="38">
          <cell r="D38">
            <v>11855</v>
          </cell>
        </row>
        <row r="39">
          <cell r="D39">
            <v>348</v>
          </cell>
        </row>
        <row r="41">
          <cell r="D41">
            <v>10142</v>
          </cell>
        </row>
        <row r="42">
          <cell r="D42">
            <v>475</v>
          </cell>
        </row>
        <row r="44">
          <cell r="D44">
            <v>1279</v>
          </cell>
        </row>
        <row r="45">
          <cell r="D45">
            <v>291</v>
          </cell>
        </row>
        <row r="47">
          <cell r="D47">
            <v>33877</v>
          </cell>
        </row>
        <row r="48">
          <cell r="D48">
            <v>1626</v>
          </cell>
        </row>
        <row r="50">
          <cell r="D50">
            <v>2159</v>
          </cell>
        </row>
        <row r="51">
          <cell r="D51">
            <v>85</v>
          </cell>
        </row>
        <row r="55">
          <cell r="D55">
            <v>1305</v>
          </cell>
        </row>
        <row r="56">
          <cell r="D56">
            <v>318</v>
          </cell>
        </row>
        <row r="58">
          <cell r="D58">
            <v>2874</v>
          </cell>
        </row>
        <row r="59">
          <cell r="D59">
            <v>313</v>
          </cell>
        </row>
        <row r="61">
          <cell r="D61">
            <v>2234</v>
          </cell>
        </row>
        <row r="62">
          <cell r="D62">
            <v>238</v>
          </cell>
        </row>
        <row r="64">
          <cell r="D64">
            <v>202</v>
          </cell>
        </row>
        <row r="65">
          <cell r="D65">
            <v>8</v>
          </cell>
        </row>
        <row r="67">
          <cell r="D67">
            <v>141</v>
          </cell>
        </row>
        <row r="68">
          <cell r="D68">
            <v>12</v>
          </cell>
        </row>
        <row r="70">
          <cell r="D70">
            <v>44</v>
          </cell>
        </row>
        <row r="71">
          <cell r="D71">
            <v>10</v>
          </cell>
        </row>
        <row r="73">
          <cell r="D73">
            <v>1226</v>
          </cell>
        </row>
        <row r="74">
          <cell r="D74">
            <v>59</v>
          </cell>
        </row>
        <row r="76">
          <cell r="D76">
            <v>15</v>
          </cell>
        </row>
        <row r="77">
          <cell r="D77">
            <v>2</v>
          </cell>
        </row>
        <row r="79">
          <cell r="D79">
            <v>10</v>
          </cell>
        </row>
        <row r="81">
          <cell r="D81">
            <v>196</v>
          </cell>
        </row>
        <row r="83">
          <cell r="D83">
            <v>1521</v>
          </cell>
        </row>
        <row r="84">
          <cell r="D84">
            <v>23</v>
          </cell>
        </row>
        <row r="86">
          <cell r="D86">
            <v>18</v>
          </cell>
        </row>
        <row r="88">
          <cell r="D88">
            <v>19267</v>
          </cell>
        </row>
        <row r="89">
          <cell r="D89">
            <v>1073</v>
          </cell>
        </row>
        <row r="91">
          <cell r="D91">
            <v>446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2">
          <cell r="D12">
            <v>69549</v>
          </cell>
        </row>
        <row r="13">
          <cell r="D13">
            <v>30378</v>
          </cell>
        </row>
        <row r="14">
          <cell r="D14">
            <v>8791</v>
          </cell>
        </row>
        <row r="15">
          <cell r="D15">
            <v>30380</v>
          </cell>
        </row>
        <row r="16">
          <cell r="D16">
            <v>6492</v>
          </cell>
        </row>
        <row r="17">
          <cell r="D17">
            <v>2892</v>
          </cell>
        </row>
        <row r="18">
          <cell r="D18">
            <v>3600</v>
          </cell>
        </row>
        <row r="19">
          <cell r="D19">
            <v>55578</v>
          </cell>
        </row>
        <row r="20">
          <cell r="D20">
            <v>2654</v>
          </cell>
        </row>
        <row r="21">
          <cell r="D21">
            <v>19267</v>
          </cell>
        </row>
        <row r="22">
          <cell r="D22">
            <v>646</v>
          </cell>
        </row>
        <row r="23">
          <cell r="D23">
            <v>14337</v>
          </cell>
        </row>
        <row r="25">
          <cell r="D25">
            <v>17437</v>
          </cell>
        </row>
        <row r="26">
          <cell r="D26">
            <v>1237</v>
          </cell>
        </row>
        <row r="27">
          <cell r="D27">
            <v>1026</v>
          </cell>
        </row>
        <row r="28">
          <cell r="D28">
            <v>8318</v>
          </cell>
        </row>
        <row r="29">
          <cell r="D29">
            <v>2478</v>
          </cell>
        </row>
        <row r="30">
          <cell r="D30">
            <v>5840</v>
          </cell>
        </row>
        <row r="32">
          <cell r="D32">
            <v>5960</v>
          </cell>
        </row>
        <row r="33">
          <cell r="D33">
            <v>5935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1">
          <cell r="D11">
            <v>13871</v>
          </cell>
        </row>
        <row r="12">
          <cell r="D12">
            <v>3592</v>
          </cell>
        </row>
        <row r="15">
          <cell r="D15">
            <v>77380</v>
          </cell>
        </row>
        <row r="16">
          <cell r="D16">
            <v>7885</v>
          </cell>
        </row>
        <row r="17">
          <cell r="D17">
            <v>250</v>
          </cell>
        </row>
        <row r="18">
          <cell r="D18">
            <v>16783</v>
          </cell>
        </row>
        <row r="21">
          <cell r="D21">
            <v>1734</v>
          </cell>
        </row>
        <row r="22">
          <cell r="D22">
            <v>6</v>
          </cell>
        </row>
        <row r="23">
          <cell r="D23">
            <v>745</v>
          </cell>
        </row>
        <row r="26">
          <cell r="D26">
            <v>2103</v>
          </cell>
        </row>
        <row r="27">
          <cell r="D27">
            <v>7533</v>
          </cell>
        </row>
        <row r="28">
          <cell r="D28">
            <v>5</v>
          </cell>
        </row>
        <row r="30">
          <cell r="D30">
            <v>232</v>
          </cell>
        </row>
        <row r="31">
          <cell r="D31">
            <v>1</v>
          </cell>
        </row>
        <row r="32">
          <cell r="D32">
            <v>389</v>
          </cell>
        </row>
        <row r="35">
          <cell r="D35">
            <v>1376</v>
          </cell>
        </row>
        <row r="36">
          <cell r="D36">
            <v>61</v>
          </cell>
        </row>
        <row r="39">
          <cell r="D39">
            <v>412</v>
          </cell>
        </row>
        <row r="42">
          <cell r="D42">
            <v>-586</v>
          </cell>
        </row>
        <row r="43">
          <cell r="D43">
            <v>-12</v>
          </cell>
        </row>
        <row r="45">
          <cell r="D45">
            <v>28</v>
          </cell>
        </row>
        <row r="48">
          <cell r="D48">
            <v>19</v>
          </cell>
        </row>
        <row r="53">
          <cell r="D53">
            <v>272</v>
          </cell>
        </row>
        <row r="57">
          <cell r="D57">
            <v>458</v>
          </cell>
        </row>
        <row r="61">
          <cell r="D61">
            <v>90</v>
          </cell>
        </row>
        <row r="62">
          <cell r="D62">
            <v>289</v>
          </cell>
        </row>
        <row r="64">
          <cell r="D64">
            <v>5783</v>
          </cell>
        </row>
        <row r="65">
          <cell r="D65">
            <v>623</v>
          </cell>
        </row>
        <row r="67">
          <cell r="D67">
            <v>26</v>
          </cell>
        </row>
        <row r="69">
          <cell r="D69">
            <v>451</v>
          </cell>
        </row>
        <row r="70">
          <cell r="D70">
            <v>254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3">
          <cell r="D13">
            <v>12655</v>
          </cell>
        </row>
        <row r="14">
          <cell r="D14">
            <v>1709</v>
          </cell>
        </row>
        <row r="15">
          <cell r="D15">
            <v>499</v>
          </cell>
        </row>
        <row r="16">
          <cell r="D16">
            <v>10447</v>
          </cell>
        </row>
        <row r="17">
          <cell r="D17">
            <v>913</v>
          </cell>
        </row>
        <row r="18">
          <cell r="D18">
            <v>601</v>
          </cell>
        </row>
        <row r="19">
          <cell r="D19">
            <v>312</v>
          </cell>
        </row>
        <row r="20">
          <cell r="D20">
            <v>115457</v>
          </cell>
        </row>
        <row r="21">
          <cell r="D21">
            <v>486</v>
          </cell>
        </row>
        <row r="22">
          <cell r="D22">
            <v>3773</v>
          </cell>
        </row>
        <row r="23">
          <cell r="D23">
            <v>22400</v>
          </cell>
        </row>
        <row r="25">
          <cell r="D25">
            <v>88790</v>
          </cell>
        </row>
        <row r="26">
          <cell r="D26">
            <v>8</v>
          </cell>
        </row>
        <row r="27">
          <cell r="D27">
            <v>923</v>
          </cell>
        </row>
        <row r="28">
          <cell r="D28">
            <v>995</v>
          </cell>
        </row>
        <row r="29">
          <cell r="D29">
            <v>686</v>
          </cell>
        </row>
        <row r="30">
          <cell r="D30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2" sqref="A2"/>
    </sheetView>
  </sheetViews>
  <sheetFormatPr defaultColWidth="9.33203125" defaultRowHeight="11.25"/>
  <cols>
    <col min="1" max="1" width="46.5" style="29" customWidth="1"/>
    <col min="2" max="2" width="20.33203125" style="29" customWidth="1"/>
    <col min="3" max="3" width="22" style="29" customWidth="1"/>
    <col min="4" max="4" width="22.66015625" style="29" customWidth="1"/>
    <col min="5" max="5" width="11.66015625" style="29" customWidth="1"/>
    <col min="6" max="6" width="13.33203125" style="29" customWidth="1"/>
    <col min="7" max="16384" width="10.66015625" style="29" customWidth="1"/>
  </cols>
  <sheetData>
    <row r="1" spans="1:5" ht="12.75">
      <c r="A1" s="27"/>
      <c r="B1" s="27"/>
      <c r="C1" s="27"/>
      <c r="D1" s="27"/>
      <c r="E1" s="28"/>
    </row>
    <row r="2" spans="1:5" ht="12.75">
      <c r="A2" s="27"/>
      <c r="B2" s="27"/>
      <c r="C2" s="27"/>
      <c r="D2" s="27"/>
      <c r="E2" s="28"/>
    </row>
    <row r="3" spans="1:5" ht="12.75">
      <c r="A3" s="27"/>
      <c r="B3" s="27"/>
      <c r="C3" s="27"/>
      <c r="D3" s="27"/>
      <c r="E3" s="28"/>
    </row>
    <row r="4" spans="1:5" ht="12.75">
      <c r="A4" s="27"/>
      <c r="B4" s="27"/>
      <c r="C4" s="27"/>
      <c r="D4" s="27"/>
      <c r="E4" s="28"/>
    </row>
    <row r="5" spans="1:12" s="32" customFormat="1" ht="15.75">
      <c r="A5" s="30" t="s">
        <v>54</v>
      </c>
      <c r="B5" s="31"/>
      <c r="C5" s="31"/>
      <c r="D5" s="31"/>
      <c r="E5" s="29"/>
      <c r="F5" s="29"/>
      <c r="G5" s="29"/>
      <c r="H5" s="29"/>
      <c r="I5" s="29"/>
      <c r="J5" s="29"/>
      <c r="K5" s="29"/>
      <c r="L5" s="29"/>
    </row>
    <row r="6" spans="1:12" s="32" customFormat="1" ht="15.75">
      <c r="A6" s="30" t="s">
        <v>55</v>
      </c>
      <c r="B6" s="31"/>
      <c r="C6" s="31"/>
      <c r="D6" s="31"/>
      <c r="E6" s="29"/>
      <c r="F6" s="29"/>
      <c r="G6" s="29"/>
      <c r="H6" s="29"/>
      <c r="I6" s="29"/>
      <c r="J6" s="29"/>
      <c r="K6" s="29"/>
      <c r="L6" s="29"/>
    </row>
    <row r="7" spans="1:12" s="34" customFormat="1" ht="15.75">
      <c r="A7" s="30"/>
      <c r="B7" s="31"/>
      <c r="C7" s="31"/>
      <c r="D7" s="33" t="s">
        <v>4</v>
      </c>
      <c r="E7" s="29"/>
      <c r="F7" s="29"/>
      <c r="G7" s="29"/>
      <c r="H7" s="29"/>
      <c r="I7" s="29"/>
      <c r="J7" s="29"/>
      <c r="K7" s="29"/>
      <c r="L7" s="29"/>
    </row>
    <row r="8" spans="1:12" s="37" customFormat="1" ht="41.25" customHeight="1">
      <c r="A8" s="35" t="s">
        <v>5</v>
      </c>
      <c r="B8" s="36" t="s">
        <v>56</v>
      </c>
      <c r="C8" s="36" t="s">
        <v>57</v>
      </c>
      <c r="D8" s="36" t="s">
        <v>58</v>
      </c>
      <c r="E8" s="29"/>
      <c r="F8" s="29"/>
      <c r="G8" s="29"/>
      <c r="H8" s="29"/>
      <c r="I8" s="29"/>
      <c r="J8" s="29"/>
      <c r="K8" s="29"/>
      <c r="L8" s="29"/>
    </row>
    <row r="9" spans="1:12" s="40" customFormat="1" ht="18.75" customHeight="1">
      <c r="A9" s="38" t="s">
        <v>59</v>
      </c>
      <c r="B9" s="39">
        <v>402058</v>
      </c>
      <c r="C9" s="39">
        <v>119935</v>
      </c>
      <c r="D9" s="39">
        <v>494625</v>
      </c>
      <c r="E9" s="29"/>
      <c r="F9" s="29"/>
      <c r="G9" s="29"/>
      <c r="H9" s="29"/>
      <c r="I9" s="29"/>
      <c r="J9" s="29"/>
      <c r="K9" s="29"/>
      <c r="L9" s="29"/>
    </row>
    <row r="10" spans="1:12" s="41" customFormat="1" ht="18" customHeight="1">
      <c r="A10" s="38" t="s">
        <v>60</v>
      </c>
      <c r="B10" s="39">
        <v>363134</v>
      </c>
      <c r="C10" s="39">
        <v>106913</v>
      </c>
      <c r="D10" s="39">
        <v>442679</v>
      </c>
      <c r="E10" s="29"/>
      <c r="F10" s="29"/>
      <c r="G10" s="29"/>
      <c r="H10" s="29"/>
      <c r="I10" s="29"/>
      <c r="J10" s="29"/>
      <c r="K10" s="29"/>
      <c r="L10" s="29"/>
    </row>
    <row r="11" spans="1:12" s="41" customFormat="1" ht="27.75" customHeight="1">
      <c r="A11" s="42" t="s">
        <v>61</v>
      </c>
      <c r="B11" s="39">
        <v>38924</v>
      </c>
      <c r="C11" s="39">
        <v>13022</v>
      </c>
      <c r="D11" s="39">
        <v>51946</v>
      </c>
      <c r="E11" s="29"/>
      <c r="F11" s="29"/>
      <c r="G11" s="29"/>
      <c r="H11" s="29"/>
      <c r="I11" s="29"/>
      <c r="J11" s="29"/>
      <c r="K11" s="29"/>
      <c r="L11" s="29"/>
    </row>
    <row r="12" spans="1:12" s="41" customFormat="1" ht="16.5" customHeight="1">
      <c r="A12" s="42" t="s">
        <v>62</v>
      </c>
      <c r="B12" s="39">
        <v>-709</v>
      </c>
      <c r="C12" s="39">
        <v>146</v>
      </c>
      <c r="D12" s="39">
        <v>-450</v>
      </c>
      <c r="E12" s="29"/>
      <c r="F12" s="29"/>
      <c r="G12" s="29"/>
      <c r="H12" s="29"/>
      <c r="I12" s="29"/>
      <c r="J12" s="29"/>
      <c r="K12" s="29"/>
      <c r="L12" s="29"/>
    </row>
    <row r="13" spans="1:12" s="41" customFormat="1" ht="12.75" customHeight="1">
      <c r="A13" s="43" t="s">
        <v>63</v>
      </c>
      <c r="B13" s="44">
        <v>6375</v>
      </c>
      <c r="C13" s="44">
        <v>596</v>
      </c>
      <c r="D13" s="44">
        <v>7084</v>
      </c>
      <c r="E13" s="29"/>
      <c r="F13" s="29"/>
      <c r="G13" s="29"/>
      <c r="H13" s="29"/>
      <c r="I13" s="29"/>
      <c r="J13" s="29"/>
      <c r="K13" s="29"/>
      <c r="L13" s="29"/>
    </row>
    <row r="14" spans="1:12" s="41" customFormat="1" ht="14.25" customHeight="1">
      <c r="A14" s="43" t="s">
        <v>64</v>
      </c>
      <c r="B14" s="44">
        <v>7084</v>
      </c>
      <c r="C14" s="44">
        <v>450</v>
      </c>
      <c r="D14" s="44">
        <v>7534</v>
      </c>
      <c r="E14" s="29"/>
      <c r="F14" s="29"/>
      <c r="G14" s="29"/>
      <c r="H14" s="29"/>
      <c r="I14" s="29"/>
      <c r="J14" s="29"/>
      <c r="K14" s="29"/>
      <c r="L14" s="29"/>
    </row>
    <row r="15" spans="1:12" s="41" customFormat="1" ht="25.5" customHeight="1">
      <c r="A15" s="42" t="s">
        <v>65</v>
      </c>
      <c r="B15" s="39">
        <v>39633</v>
      </c>
      <c r="C15" s="39">
        <v>12876</v>
      </c>
      <c r="D15" s="39">
        <v>52396</v>
      </c>
      <c r="E15" s="29"/>
      <c r="F15" s="29"/>
      <c r="G15" s="29"/>
      <c r="H15" s="29"/>
      <c r="I15" s="29"/>
      <c r="J15" s="29"/>
      <c r="K15" s="29"/>
      <c r="L15" s="29"/>
    </row>
    <row r="16" spans="1:12" s="41" customFormat="1" ht="17.25" customHeight="1">
      <c r="A16" s="38" t="s">
        <v>66</v>
      </c>
      <c r="B16" s="39">
        <v>-39633</v>
      </c>
      <c r="C16" s="39">
        <v>-12876</v>
      </c>
      <c r="D16" s="39">
        <v>-52396</v>
      </c>
      <c r="E16" s="29"/>
      <c r="F16" s="29"/>
      <c r="G16" s="29"/>
      <c r="H16" s="29"/>
      <c r="I16" s="29"/>
      <c r="J16" s="29"/>
      <c r="K16" s="29"/>
      <c r="L16" s="29"/>
    </row>
    <row r="17" spans="1:12" s="45" customFormat="1" ht="18.75" customHeight="1">
      <c r="A17" s="38" t="s">
        <v>67</v>
      </c>
      <c r="B17" s="39">
        <v>-35472</v>
      </c>
      <c r="C17" s="39">
        <v>-12910</v>
      </c>
      <c r="D17" s="39">
        <v>-48269</v>
      </c>
      <c r="E17" s="29"/>
      <c r="F17" s="29"/>
      <c r="G17" s="29"/>
      <c r="H17" s="29"/>
      <c r="I17" s="29"/>
      <c r="J17" s="29"/>
      <c r="K17" s="29"/>
      <c r="L17" s="29"/>
    </row>
    <row r="18" spans="1:12" s="45" customFormat="1" ht="14.25" customHeight="1">
      <c r="A18" s="46" t="s">
        <v>68</v>
      </c>
      <c r="B18" s="47"/>
      <c r="C18" s="44">
        <v>-178</v>
      </c>
      <c r="D18" s="44">
        <v>-65</v>
      </c>
      <c r="E18" s="29"/>
      <c r="F18" s="29"/>
      <c r="G18" s="29"/>
      <c r="H18" s="29"/>
      <c r="I18" s="29"/>
      <c r="J18" s="29"/>
      <c r="K18" s="29"/>
      <c r="L18" s="29"/>
    </row>
    <row r="19" spans="1:12" s="45" customFormat="1" ht="24" customHeight="1">
      <c r="A19" s="48" t="s">
        <v>69</v>
      </c>
      <c r="B19" s="47"/>
      <c r="C19" s="49">
        <v>-29</v>
      </c>
      <c r="D19" s="49">
        <v>-29</v>
      </c>
      <c r="E19" s="29"/>
      <c r="F19" s="29"/>
      <c r="G19" s="29"/>
      <c r="H19" s="29"/>
      <c r="I19" s="29"/>
      <c r="J19" s="29"/>
      <c r="K19" s="29"/>
      <c r="L19" s="29"/>
    </row>
    <row r="20" spans="1:12" s="45" customFormat="1" ht="15.75" customHeight="1">
      <c r="A20" s="50" t="s">
        <v>70</v>
      </c>
      <c r="B20" s="47"/>
      <c r="C20" s="49">
        <v>-149</v>
      </c>
      <c r="D20" s="49">
        <v>-36</v>
      </c>
      <c r="E20" s="29"/>
      <c r="F20" s="29"/>
      <c r="G20" s="29"/>
      <c r="H20" s="29"/>
      <c r="I20" s="29"/>
      <c r="J20" s="29"/>
      <c r="K20" s="29"/>
      <c r="L20" s="29"/>
    </row>
    <row r="21" spans="1:12" s="45" customFormat="1" ht="14.25" customHeight="1">
      <c r="A21" s="43" t="s">
        <v>71</v>
      </c>
      <c r="B21" s="44">
        <v>-46085</v>
      </c>
      <c r="C21" s="44"/>
      <c r="D21" s="44">
        <v>-46085</v>
      </c>
      <c r="E21" s="29"/>
      <c r="F21" s="29"/>
      <c r="G21" s="29"/>
      <c r="H21" s="29"/>
      <c r="I21" s="29"/>
      <c r="J21" s="29"/>
      <c r="K21" s="29"/>
      <c r="L21" s="29"/>
    </row>
    <row r="22" spans="1:12" s="45" customFormat="1" ht="14.25" customHeight="1">
      <c r="A22" s="51" t="s">
        <v>72</v>
      </c>
      <c r="B22" s="49"/>
      <c r="C22" s="44"/>
      <c r="D22" s="44"/>
      <c r="E22" s="29"/>
      <c r="F22" s="29"/>
      <c r="G22" s="29"/>
      <c r="H22" s="29"/>
      <c r="I22" s="29"/>
      <c r="J22" s="29"/>
      <c r="K22" s="29"/>
      <c r="L22" s="29"/>
    </row>
    <row r="23" spans="1:12" s="45" customFormat="1" ht="14.25" customHeight="1">
      <c r="A23" s="51" t="s">
        <v>73</v>
      </c>
      <c r="B23" s="49">
        <v>-50398</v>
      </c>
      <c r="C23" s="44"/>
      <c r="D23" s="49">
        <v>-50398</v>
      </c>
      <c r="E23" s="29"/>
      <c r="F23" s="29"/>
      <c r="G23" s="29"/>
      <c r="H23" s="29"/>
      <c r="I23" s="29"/>
      <c r="J23" s="29"/>
      <c r="K23" s="29"/>
      <c r="L23" s="29"/>
    </row>
    <row r="24" spans="1:12" s="45" customFormat="1" ht="24.75" customHeight="1">
      <c r="A24" s="51" t="s">
        <v>74</v>
      </c>
      <c r="B24" s="49">
        <v>16329</v>
      </c>
      <c r="C24" s="44"/>
      <c r="D24" s="49">
        <v>16329</v>
      </c>
      <c r="E24" s="29"/>
      <c r="F24" s="29"/>
      <c r="G24" s="29"/>
      <c r="H24" s="29"/>
      <c r="I24" s="29"/>
      <c r="J24" s="29"/>
      <c r="K24" s="29"/>
      <c r="L24" s="29"/>
    </row>
    <row r="25" spans="1:12" s="45" customFormat="1" ht="14.25" customHeight="1">
      <c r="A25" s="51" t="s">
        <v>75</v>
      </c>
      <c r="B25" s="49">
        <v>-12016</v>
      </c>
      <c r="C25" s="44"/>
      <c r="D25" s="49">
        <v>-12016</v>
      </c>
      <c r="E25" s="29"/>
      <c r="F25" s="29"/>
      <c r="G25" s="29"/>
      <c r="H25" s="29"/>
      <c r="I25" s="29"/>
      <c r="J25" s="29"/>
      <c r="K25" s="29"/>
      <c r="L25" s="29"/>
    </row>
    <row r="26" spans="1:12" s="45" customFormat="1" ht="14.25" customHeight="1">
      <c r="A26" s="52" t="s">
        <v>76</v>
      </c>
      <c r="B26" s="44">
        <v>10613</v>
      </c>
      <c r="C26" s="44">
        <v>-12786</v>
      </c>
      <c r="D26" s="44">
        <v>-2173</v>
      </c>
      <c r="E26" s="29"/>
      <c r="F26" s="29"/>
      <c r="G26" s="29"/>
      <c r="H26" s="29"/>
      <c r="I26" s="29"/>
      <c r="J26" s="29"/>
      <c r="K26" s="29"/>
      <c r="L26" s="29"/>
    </row>
    <row r="27" spans="1:12" s="45" customFormat="1" ht="15.75" customHeight="1">
      <c r="A27" s="53" t="s">
        <v>77</v>
      </c>
      <c r="B27" s="49">
        <v>20000</v>
      </c>
      <c r="C27" s="49">
        <v>-182</v>
      </c>
      <c r="D27" s="49">
        <v>19818</v>
      </c>
      <c r="E27" s="29"/>
      <c r="F27" s="29"/>
      <c r="G27" s="29"/>
      <c r="H27" s="29"/>
      <c r="I27" s="29"/>
      <c r="J27" s="29"/>
      <c r="K27" s="29"/>
      <c r="L27" s="29"/>
    </row>
    <row r="28" spans="1:12" s="45" customFormat="1" ht="15.75" customHeight="1">
      <c r="A28" s="53" t="s">
        <v>73</v>
      </c>
      <c r="B28" s="49">
        <v>-9387</v>
      </c>
      <c r="C28" s="44"/>
      <c r="D28" s="49">
        <v>-9387</v>
      </c>
      <c r="E28" s="29"/>
      <c r="F28" s="29"/>
      <c r="G28" s="29"/>
      <c r="H28" s="29"/>
      <c r="I28" s="29"/>
      <c r="J28" s="29"/>
      <c r="K28" s="29"/>
      <c r="L28" s="29"/>
    </row>
    <row r="29" spans="1:12" s="45" customFormat="1" ht="25.5" customHeight="1">
      <c r="A29" s="51" t="s">
        <v>74</v>
      </c>
      <c r="B29" s="47"/>
      <c r="C29" s="49">
        <v>-12604</v>
      </c>
      <c r="D29" s="49">
        <v>-12604</v>
      </c>
      <c r="E29" s="29"/>
      <c r="F29" s="29"/>
      <c r="G29" s="29"/>
      <c r="H29" s="29"/>
      <c r="I29" s="29"/>
      <c r="J29" s="29"/>
      <c r="K29" s="29"/>
      <c r="L29" s="29"/>
    </row>
    <row r="30" spans="1:12" s="45" customFormat="1" ht="15" customHeight="1">
      <c r="A30" s="52" t="s">
        <v>78</v>
      </c>
      <c r="B30" s="47"/>
      <c r="C30" s="44">
        <v>54</v>
      </c>
      <c r="D30" s="44">
        <v>54</v>
      </c>
      <c r="E30" s="29"/>
      <c r="F30" s="29"/>
      <c r="G30" s="29"/>
      <c r="H30" s="29"/>
      <c r="I30" s="29"/>
      <c r="J30" s="29"/>
      <c r="K30" s="29"/>
      <c r="L30" s="29"/>
    </row>
    <row r="31" spans="1:12" s="45" customFormat="1" ht="15" customHeight="1">
      <c r="A31" s="54" t="s">
        <v>79</v>
      </c>
      <c r="B31" s="39">
        <v>-4161</v>
      </c>
      <c r="C31" s="39">
        <v>34</v>
      </c>
      <c r="D31" s="39">
        <v>-4127</v>
      </c>
      <c r="E31" s="29"/>
      <c r="F31" s="29"/>
      <c r="G31" s="29"/>
      <c r="H31" s="29"/>
      <c r="I31" s="29"/>
      <c r="J31" s="29"/>
      <c r="K31" s="29"/>
      <c r="L31" s="29"/>
    </row>
    <row r="32" spans="1:12" s="45" customFormat="1" ht="16.5" customHeight="1">
      <c r="A32" s="55" t="s">
        <v>80</v>
      </c>
      <c r="B32" s="56"/>
      <c r="C32" s="57"/>
      <c r="D32" s="57"/>
      <c r="E32" s="29"/>
      <c r="F32" s="29"/>
      <c r="G32" s="29"/>
      <c r="H32" s="29"/>
      <c r="I32" s="29"/>
      <c r="J32" s="29"/>
      <c r="K32" s="29"/>
      <c r="L32" s="29"/>
    </row>
    <row r="33" spans="1:12" s="45" customFormat="1" ht="12">
      <c r="A33" s="58" t="s">
        <v>81</v>
      </c>
      <c r="B33" s="59"/>
      <c r="C33" s="60"/>
      <c r="D33" s="60"/>
      <c r="E33" s="29"/>
      <c r="F33" s="29"/>
      <c r="G33" s="29"/>
      <c r="H33" s="29"/>
      <c r="I33" s="29"/>
      <c r="J33" s="29"/>
      <c r="K33" s="29"/>
      <c r="L33" s="29"/>
    </row>
    <row r="34" spans="1:12" s="45" customFormat="1" ht="12">
      <c r="A34" s="58" t="s">
        <v>82</v>
      </c>
      <c r="B34" s="59"/>
      <c r="C34" s="60"/>
      <c r="D34" s="60"/>
      <c r="E34" s="29"/>
      <c r="F34" s="29"/>
      <c r="G34" s="29"/>
      <c r="H34" s="29"/>
      <c r="I34" s="29"/>
      <c r="J34" s="29"/>
      <c r="K34" s="29"/>
      <c r="L34" s="29"/>
    </row>
    <row r="35" spans="1:12" s="32" customFormat="1" ht="12">
      <c r="A35" s="58" t="s">
        <v>83</v>
      </c>
      <c r="B35" s="59"/>
      <c r="C35" s="60"/>
      <c r="D35" s="60"/>
      <c r="E35" s="60"/>
      <c r="F35" s="29"/>
      <c r="G35" s="29"/>
      <c r="H35" s="29"/>
      <c r="I35" s="29"/>
      <c r="J35" s="29"/>
      <c r="K35" s="29"/>
      <c r="L35" s="29"/>
    </row>
    <row r="36" spans="1:12" s="32" customFormat="1" ht="12">
      <c r="A36" s="58"/>
      <c r="B36" s="59"/>
      <c r="C36" s="60"/>
      <c r="D36" s="60"/>
      <c r="E36" s="29"/>
      <c r="F36" s="29"/>
      <c r="G36" s="29"/>
      <c r="H36" s="29"/>
      <c r="I36" s="29"/>
      <c r="J36" s="29"/>
      <c r="K36" s="29"/>
      <c r="L36" s="29"/>
    </row>
    <row r="37" spans="1:12" s="32" customFormat="1" ht="12">
      <c r="A37" s="58"/>
      <c r="B37" s="59"/>
      <c r="C37" s="60"/>
      <c r="D37" s="60"/>
      <c r="E37" s="29"/>
      <c r="F37" s="29"/>
      <c r="G37" s="29"/>
      <c r="H37" s="29"/>
      <c r="I37" s="29"/>
      <c r="J37" s="29"/>
      <c r="K37" s="29"/>
      <c r="L37" s="29"/>
    </row>
    <row r="38" spans="1:12" s="32" customFormat="1" ht="12">
      <c r="A38" s="58"/>
      <c r="B38" s="59"/>
      <c r="C38" s="60"/>
      <c r="D38" s="60"/>
      <c r="E38" s="29"/>
      <c r="F38" s="29"/>
      <c r="G38" s="29"/>
      <c r="H38" s="29"/>
      <c r="I38" s="29"/>
      <c r="J38" s="29"/>
      <c r="K38" s="29"/>
      <c r="L38" s="29"/>
    </row>
    <row r="39" spans="1:12" s="32" customFormat="1" ht="12">
      <c r="A39" s="58"/>
      <c r="B39" s="59"/>
      <c r="C39" s="60"/>
      <c r="D39" s="60"/>
      <c r="E39" s="29"/>
      <c r="F39" s="29"/>
      <c r="G39" s="29"/>
      <c r="H39" s="29"/>
      <c r="I39" s="29"/>
      <c r="J39" s="29"/>
      <c r="K39" s="29"/>
      <c r="L39" s="29"/>
    </row>
    <row r="40" spans="1:12" s="32" customFormat="1" ht="12">
      <c r="A40" s="58"/>
      <c r="B40" s="59"/>
      <c r="C40" s="60"/>
      <c r="D40" s="60"/>
      <c r="E40" s="29"/>
      <c r="F40" s="29"/>
      <c r="G40" s="29"/>
      <c r="H40" s="29"/>
      <c r="I40" s="29"/>
      <c r="J40" s="29"/>
      <c r="K40" s="29"/>
      <c r="L40" s="29"/>
    </row>
    <row r="41" spans="1:12" s="32" customFormat="1" ht="12">
      <c r="A41" s="58"/>
      <c r="B41" s="59"/>
      <c r="C41" s="60"/>
      <c r="D41" s="60"/>
      <c r="E41" s="29"/>
      <c r="F41" s="29"/>
      <c r="G41" s="29"/>
      <c r="H41" s="29"/>
      <c r="I41" s="29"/>
      <c r="J41" s="29"/>
      <c r="K41" s="29"/>
      <c r="L41" s="29"/>
    </row>
    <row r="42" spans="1:12" s="32" customFormat="1" ht="12">
      <c r="A42" s="58" t="s">
        <v>84</v>
      </c>
      <c r="B42" s="61"/>
      <c r="C42" s="62" t="s">
        <v>51</v>
      </c>
      <c r="D42" s="62"/>
      <c r="E42" s="29"/>
      <c r="F42" s="29"/>
      <c r="G42" s="29"/>
      <c r="H42" s="29"/>
      <c r="I42" s="29"/>
      <c r="J42" s="29"/>
      <c r="K42" s="29"/>
      <c r="L42" s="29"/>
    </row>
    <row r="43" spans="1:12" s="32" customFormat="1" ht="12">
      <c r="A43" s="28"/>
      <c r="B43" s="59"/>
      <c r="C43" s="60"/>
      <c r="D43" s="60"/>
      <c r="E43" s="29"/>
      <c r="F43" s="29"/>
      <c r="G43" s="29"/>
      <c r="H43" s="29"/>
      <c r="I43" s="29"/>
      <c r="J43" s="29"/>
      <c r="K43" s="29"/>
      <c r="L43" s="29"/>
    </row>
    <row r="44" spans="1:12" s="32" customFormat="1" ht="12">
      <c r="A44" s="58"/>
      <c r="B44" s="61"/>
      <c r="C44" s="62"/>
      <c r="D44" s="63"/>
      <c r="E44" s="29"/>
      <c r="F44" s="29"/>
      <c r="G44" s="29"/>
      <c r="H44" s="29"/>
      <c r="I44" s="29"/>
      <c r="J44" s="29"/>
      <c r="K44" s="29"/>
      <c r="L44" s="29"/>
    </row>
    <row r="45" spans="1:12" s="32" customFormat="1" ht="12">
      <c r="A45" s="28"/>
      <c r="B45" s="28"/>
      <c r="C45" s="60"/>
      <c r="D45" s="28"/>
      <c r="E45" s="29"/>
      <c r="F45" s="29"/>
      <c r="G45" s="29"/>
      <c r="H45" s="29"/>
      <c r="I45" s="29"/>
      <c r="J45" s="29"/>
      <c r="K45" s="29"/>
      <c r="L45" s="29"/>
    </row>
    <row r="46" spans="1:12" s="32" customFormat="1" ht="12">
      <c r="A46" s="28"/>
      <c r="B46" s="28"/>
      <c r="C46" s="60"/>
      <c r="D46" s="28"/>
      <c r="E46" s="29"/>
      <c r="F46" s="29"/>
      <c r="G46" s="29"/>
      <c r="H46" s="29"/>
      <c r="I46" s="29"/>
      <c r="J46" s="29"/>
      <c r="K46" s="29"/>
      <c r="L46" s="29"/>
    </row>
    <row r="47" spans="1:12" s="32" customFormat="1" ht="12">
      <c r="A47" s="28"/>
      <c r="B47" s="28"/>
      <c r="C47" s="60"/>
      <c r="D47" s="28"/>
      <c r="E47" s="29"/>
      <c r="F47" s="29"/>
      <c r="G47" s="29"/>
      <c r="H47" s="29"/>
      <c r="I47" s="29"/>
      <c r="J47" s="29"/>
      <c r="K47" s="29"/>
      <c r="L47" s="29"/>
    </row>
    <row r="48" spans="1:12" s="32" customFormat="1" ht="12">
      <c r="A48" s="28" t="s">
        <v>52</v>
      </c>
      <c r="B48" s="28"/>
      <c r="C48" s="60"/>
      <c r="D48" s="28"/>
      <c r="E48" s="29"/>
      <c r="F48" s="29"/>
      <c r="G48" s="29"/>
      <c r="H48" s="29"/>
      <c r="I48" s="29"/>
      <c r="J48" s="29"/>
      <c r="K48" s="29"/>
      <c r="L48" s="29"/>
    </row>
    <row r="49" spans="1:12" s="32" customFormat="1" ht="12">
      <c r="A49" s="28" t="s">
        <v>53</v>
      </c>
      <c r="B49" s="28"/>
      <c r="C49" s="28"/>
      <c r="D49" s="28"/>
      <c r="E49" s="29"/>
      <c r="F49" s="29"/>
      <c r="G49" s="29"/>
      <c r="H49" s="29"/>
      <c r="I49" s="29"/>
      <c r="J49" s="29"/>
      <c r="K49" s="29"/>
      <c r="L49" s="29"/>
    </row>
    <row r="50" spans="1:12" s="32" customFormat="1" ht="12">
      <c r="A50" s="28"/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</row>
    <row r="51" spans="1:12" s="32" customFormat="1" ht="12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</row>
    <row r="52" spans="1:12" s="32" customFormat="1" ht="12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</row>
    <row r="53" spans="1:12" s="32" customFormat="1" ht="12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</row>
    <row r="54" spans="1:12" s="32" customFormat="1" ht="12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</row>
    <row r="55" spans="1:12" s="32" customFormat="1" ht="12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</row>
    <row r="56" spans="1:12" s="32" customFormat="1" ht="12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</row>
    <row r="57" spans="1:12" s="32" customFormat="1" ht="12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</row>
    <row r="58" spans="1:12" s="32" customFormat="1" ht="12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</row>
    <row r="59" spans="1:12" s="32" customFormat="1" ht="12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</row>
    <row r="60" spans="1:12" s="32" customFormat="1" ht="12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</row>
    <row r="61" spans="1:12" s="32" customFormat="1" ht="12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29"/>
    </row>
    <row r="62" spans="1:12" s="32" customFormat="1" ht="1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s="32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s="32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s="32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2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32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s="32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32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s="32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32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s="32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32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s="32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2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s="32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s="32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32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</sheetData>
  <printOptions/>
  <pageMargins left="0.75" right="0.25" top="0.55" bottom="0.58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8"/>
  <sheetViews>
    <sheetView showGridLines="0" showZeros="0" workbookViewId="0" topLeftCell="B1">
      <selection activeCell="B4" sqref="B4"/>
    </sheetView>
  </sheetViews>
  <sheetFormatPr defaultColWidth="9.33203125" defaultRowHeight="11.25"/>
  <cols>
    <col min="1" max="1" width="9.66015625" style="318" hidden="1" customWidth="1"/>
    <col min="2" max="2" width="45.33203125" style="319" customWidth="1"/>
    <col min="3" max="3" width="6.5" style="318" hidden="1" customWidth="1"/>
    <col min="4" max="4" width="3.66015625" style="320" hidden="1" customWidth="1"/>
    <col min="5" max="6" width="14.16015625" style="320" customWidth="1"/>
    <col min="7" max="8" width="13.16015625" style="320" customWidth="1"/>
    <col min="9" max="16384" width="9.33203125" style="320" customWidth="1"/>
  </cols>
  <sheetData>
    <row r="1" spans="1:8" s="338" customFormat="1" ht="10.5">
      <c r="A1" s="332"/>
      <c r="B1" s="333"/>
      <c r="C1" s="332"/>
      <c r="G1" s="401"/>
      <c r="H1" s="401"/>
    </row>
    <row r="2" spans="1:8" s="343" customFormat="1" ht="12.75">
      <c r="A2" s="402"/>
      <c r="B2" s="323" t="s">
        <v>425</v>
      </c>
      <c r="C2" s="322"/>
      <c r="D2" s="324"/>
      <c r="E2" s="324"/>
      <c r="F2" s="326"/>
      <c r="G2" s="326"/>
      <c r="H2" s="392" t="s">
        <v>361</v>
      </c>
    </row>
    <row r="3" spans="1:7" s="338" customFormat="1" ht="10.5">
      <c r="A3" s="332"/>
      <c r="B3" s="403"/>
      <c r="C3" s="404"/>
      <c r="D3" s="401"/>
      <c r="E3" s="401"/>
      <c r="F3" s="336"/>
      <c r="G3" s="401"/>
    </row>
    <row r="4" spans="1:7" s="330" customFormat="1" ht="15.75">
      <c r="A4" s="327"/>
      <c r="B4" s="328" t="s">
        <v>426</v>
      </c>
      <c r="C4" s="405"/>
      <c r="D4" s="329"/>
      <c r="E4" s="329"/>
      <c r="F4" s="329"/>
      <c r="G4" s="329"/>
    </row>
    <row r="5" spans="1:7" s="330" customFormat="1" ht="15.75">
      <c r="A5" s="327"/>
      <c r="B5" s="328" t="s">
        <v>363</v>
      </c>
      <c r="C5" s="405"/>
      <c r="D5" s="329"/>
      <c r="E5" s="329"/>
      <c r="F5" s="329"/>
      <c r="G5" s="329"/>
    </row>
    <row r="6" spans="3:7" ht="10.5">
      <c r="C6" s="406"/>
      <c r="D6" s="321"/>
      <c r="E6" s="321"/>
      <c r="F6" s="321"/>
      <c r="G6" s="321"/>
    </row>
    <row r="7" spans="1:8" s="338" customFormat="1" ht="10.5">
      <c r="A7" s="332"/>
      <c r="B7" s="333"/>
      <c r="C7" s="332"/>
      <c r="F7" s="336" t="s">
        <v>427</v>
      </c>
      <c r="G7" s="336"/>
      <c r="H7" s="401"/>
    </row>
    <row r="8" spans="1:9" s="345" customFormat="1" ht="40.5" customHeight="1">
      <c r="A8" s="339" t="s">
        <v>365</v>
      </c>
      <c r="B8" s="407" t="s">
        <v>5</v>
      </c>
      <c r="C8" s="408" t="s">
        <v>428</v>
      </c>
      <c r="D8" s="409"/>
      <c r="E8" s="341" t="s">
        <v>366</v>
      </c>
      <c r="F8" s="341" t="s">
        <v>8</v>
      </c>
      <c r="G8" s="341" t="s">
        <v>367</v>
      </c>
      <c r="H8" s="342" t="s">
        <v>368</v>
      </c>
      <c r="I8" s="344"/>
    </row>
    <row r="9" spans="1:8" ht="12" hidden="1">
      <c r="A9" s="410"/>
      <c r="B9" s="410"/>
      <c r="C9" s="411"/>
      <c r="D9" s="412"/>
      <c r="E9" s="412" t="s">
        <v>429</v>
      </c>
      <c r="F9" s="412"/>
      <c r="G9" s="412"/>
      <c r="H9" s="356"/>
    </row>
    <row r="10" spans="1:8" ht="12" hidden="1">
      <c r="A10" s="410" t="s">
        <v>430</v>
      </c>
      <c r="B10" s="410" t="s">
        <v>431</v>
      </c>
      <c r="C10" s="411" t="s">
        <v>432</v>
      </c>
      <c r="D10" s="412" t="s">
        <v>433</v>
      </c>
      <c r="E10" s="412" t="s">
        <v>434</v>
      </c>
      <c r="F10" s="412" t="s">
        <v>435</v>
      </c>
      <c r="G10" s="412" t="s">
        <v>436</v>
      </c>
      <c r="H10" s="356" t="s">
        <v>437</v>
      </c>
    </row>
    <row r="11" spans="1:8" ht="12.75" hidden="1">
      <c r="A11" s="413" t="s">
        <v>370</v>
      </c>
      <c r="B11" s="414" t="s">
        <v>438</v>
      </c>
      <c r="C11" s="415" t="s">
        <v>439</v>
      </c>
      <c r="D11" s="412" t="s">
        <v>369</v>
      </c>
      <c r="E11" s="416">
        <v>286638</v>
      </c>
      <c r="F11" s="416">
        <v>215045</v>
      </c>
      <c r="G11" s="417">
        <v>112.53</v>
      </c>
      <c r="H11" s="356">
        <v>26365</v>
      </c>
    </row>
    <row r="12" spans="1:8" ht="12" hidden="1">
      <c r="A12" s="413" t="s">
        <v>370</v>
      </c>
      <c r="B12" s="418" t="s">
        <v>440</v>
      </c>
      <c r="C12" s="415" t="s">
        <v>441</v>
      </c>
      <c r="D12" s="412" t="s">
        <v>442</v>
      </c>
      <c r="E12" s="416">
        <v>188643</v>
      </c>
      <c r="F12" s="416">
        <v>142336</v>
      </c>
      <c r="G12" s="417">
        <v>113.18</v>
      </c>
      <c r="H12" s="356">
        <v>19082</v>
      </c>
    </row>
    <row r="13" spans="1:8" ht="12" hidden="1">
      <c r="A13" s="413" t="s">
        <v>370</v>
      </c>
      <c r="B13" s="418" t="s">
        <v>443</v>
      </c>
      <c r="C13" s="415" t="s">
        <v>444</v>
      </c>
      <c r="D13" s="412" t="s">
        <v>445</v>
      </c>
      <c r="E13" s="416">
        <v>156656</v>
      </c>
      <c r="F13" s="416">
        <v>116909</v>
      </c>
      <c r="G13" s="417">
        <v>111.94</v>
      </c>
      <c r="H13" s="356">
        <v>15794</v>
      </c>
    </row>
    <row r="14" spans="1:8" ht="12" hidden="1">
      <c r="A14" s="413" t="s">
        <v>376</v>
      </c>
      <c r="B14" s="375" t="s">
        <v>446</v>
      </c>
      <c r="C14" s="415" t="s">
        <v>447</v>
      </c>
      <c r="D14" s="412" t="s">
        <v>448</v>
      </c>
      <c r="E14" s="416">
        <v>123941</v>
      </c>
      <c r="F14" s="416">
        <v>89060</v>
      </c>
      <c r="G14" s="417">
        <v>107.78</v>
      </c>
      <c r="H14" s="356">
        <v>11700</v>
      </c>
    </row>
    <row r="15" spans="1:8" ht="12" hidden="1">
      <c r="A15" s="413" t="s">
        <v>449</v>
      </c>
      <c r="B15" s="375" t="s">
        <v>450</v>
      </c>
      <c r="C15" s="415" t="s">
        <v>451</v>
      </c>
      <c r="D15" s="412" t="s">
        <v>452</v>
      </c>
      <c r="E15" s="416">
        <v>16712</v>
      </c>
      <c r="F15" s="416">
        <v>8151</v>
      </c>
      <c r="G15" s="417">
        <v>73.16</v>
      </c>
      <c r="H15" s="356">
        <v>2203</v>
      </c>
    </row>
    <row r="16" spans="1:8" ht="12" hidden="1">
      <c r="A16" s="413" t="s">
        <v>379</v>
      </c>
      <c r="B16" s="375" t="s">
        <v>380</v>
      </c>
      <c r="C16" s="415" t="s">
        <v>453</v>
      </c>
      <c r="D16" s="412" t="s">
        <v>454</v>
      </c>
      <c r="E16" s="416">
        <v>12694</v>
      </c>
      <c r="F16" s="416">
        <v>16941</v>
      </c>
      <c r="G16" s="417">
        <v>200.18</v>
      </c>
      <c r="H16" s="356">
        <v>1600</v>
      </c>
    </row>
    <row r="17" spans="1:8" ht="12" hidden="1">
      <c r="A17" s="413" t="s">
        <v>383</v>
      </c>
      <c r="B17" s="375" t="s">
        <v>384</v>
      </c>
      <c r="C17" s="415" t="s">
        <v>455</v>
      </c>
      <c r="D17" s="412" t="s">
        <v>456</v>
      </c>
      <c r="E17" s="416">
        <v>3309</v>
      </c>
      <c r="F17" s="416">
        <v>2757</v>
      </c>
      <c r="G17" s="417">
        <v>124.98</v>
      </c>
      <c r="H17" s="356">
        <v>291</v>
      </c>
    </row>
    <row r="18" spans="1:8" ht="12" hidden="1">
      <c r="A18" s="413" t="s">
        <v>370</v>
      </c>
      <c r="B18" s="418" t="s">
        <v>457</v>
      </c>
      <c r="C18" s="415" t="s">
        <v>458</v>
      </c>
      <c r="D18" s="412" t="s">
        <v>459</v>
      </c>
      <c r="E18" s="416">
        <v>31987</v>
      </c>
      <c r="F18" s="416">
        <v>25427</v>
      </c>
      <c r="G18" s="417">
        <v>119.24</v>
      </c>
      <c r="H18" s="356">
        <v>3288</v>
      </c>
    </row>
    <row r="19" spans="1:8" ht="12" hidden="1">
      <c r="A19" s="413" t="s">
        <v>386</v>
      </c>
      <c r="B19" s="375" t="s">
        <v>387</v>
      </c>
      <c r="C19" s="415" t="s">
        <v>460</v>
      </c>
      <c r="D19" s="412" t="s">
        <v>461</v>
      </c>
      <c r="E19" s="416">
        <v>97</v>
      </c>
      <c r="F19" s="416">
        <v>127</v>
      </c>
      <c r="G19" s="417">
        <v>195.38</v>
      </c>
      <c r="H19" s="356">
        <v>9</v>
      </c>
    </row>
    <row r="20" spans="1:8" ht="12" hidden="1">
      <c r="A20" s="413" t="s">
        <v>388</v>
      </c>
      <c r="B20" s="375" t="s">
        <v>462</v>
      </c>
      <c r="C20" s="415" t="s">
        <v>463</v>
      </c>
      <c r="D20" s="412" t="s">
        <v>464</v>
      </c>
      <c r="E20" s="416">
        <v>1806</v>
      </c>
      <c r="F20" s="416">
        <v>1218</v>
      </c>
      <c r="G20" s="417">
        <v>101.16</v>
      </c>
      <c r="H20" s="356">
        <v>106</v>
      </c>
    </row>
    <row r="21" spans="1:8" ht="24" hidden="1">
      <c r="A21" s="413" t="s">
        <v>390</v>
      </c>
      <c r="B21" s="375" t="s">
        <v>465</v>
      </c>
      <c r="C21" s="415" t="s">
        <v>466</v>
      </c>
      <c r="D21" s="412" t="s">
        <v>453</v>
      </c>
      <c r="E21" s="416">
        <v>20711</v>
      </c>
      <c r="F21" s="416">
        <v>16309</v>
      </c>
      <c r="G21" s="417">
        <v>118.12</v>
      </c>
      <c r="H21" s="356">
        <v>2217</v>
      </c>
    </row>
    <row r="22" spans="1:8" ht="12" hidden="1">
      <c r="A22" s="413" t="s">
        <v>392</v>
      </c>
      <c r="B22" s="375" t="s">
        <v>393</v>
      </c>
      <c r="C22" s="415" t="s">
        <v>467</v>
      </c>
      <c r="D22" s="412" t="s">
        <v>468</v>
      </c>
      <c r="E22" s="416">
        <v>167</v>
      </c>
      <c r="F22" s="416">
        <v>144</v>
      </c>
      <c r="G22" s="417">
        <v>129.73</v>
      </c>
      <c r="H22" s="356">
        <v>26</v>
      </c>
    </row>
    <row r="23" spans="1:8" ht="12" hidden="1">
      <c r="A23" s="413" t="s">
        <v>394</v>
      </c>
      <c r="B23" s="375" t="s">
        <v>395</v>
      </c>
      <c r="C23" s="415" t="s">
        <v>469</v>
      </c>
      <c r="D23" s="412" t="s">
        <v>455</v>
      </c>
      <c r="E23" s="416">
        <v>8931</v>
      </c>
      <c r="F23" s="416">
        <v>7466</v>
      </c>
      <c r="G23" s="417">
        <v>125.39</v>
      </c>
      <c r="H23" s="356">
        <v>884</v>
      </c>
    </row>
    <row r="24" spans="1:8" ht="24" hidden="1">
      <c r="A24" s="413" t="s">
        <v>396</v>
      </c>
      <c r="B24" s="375" t="s">
        <v>470</v>
      </c>
      <c r="C24" s="415" t="s">
        <v>471</v>
      </c>
      <c r="D24" s="412" t="s">
        <v>472</v>
      </c>
      <c r="E24" s="416">
        <v>262</v>
      </c>
      <c r="F24" s="416">
        <v>148</v>
      </c>
      <c r="G24" s="417">
        <v>84.57</v>
      </c>
      <c r="H24" s="356">
        <v>46</v>
      </c>
    </row>
    <row r="25" spans="1:8" ht="12" hidden="1">
      <c r="A25" s="413" t="s">
        <v>398</v>
      </c>
      <c r="B25" s="375" t="s">
        <v>399</v>
      </c>
      <c r="C25" s="415" t="s">
        <v>473</v>
      </c>
      <c r="D25" s="412" t="s">
        <v>458</v>
      </c>
      <c r="E25" s="416">
        <v>13</v>
      </c>
      <c r="F25" s="416">
        <v>14</v>
      </c>
      <c r="G25" s="417">
        <v>175</v>
      </c>
      <c r="H25" s="356">
        <v>0</v>
      </c>
    </row>
    <row r="26" spans="1:8" ht="12" hidden="1">
      <c r="A26" s="413" t="s">
        <v>370</v>
      </c>
      <c r="B26" s="418" t="s">
        <v>474</v>
      </c>
      <c r="C26" s="415" t="s">
        <v>475</v>
      </c>
      <c r="D26" s="412" t="s">
        <v>476</v>
      </c>
      <c r="E26" s="416">
        <v>97995</v>
      </c>
      <c r="F26" s="416">
        <v>72709</v>
      </c>
      <c r="G26" s="417">
        <v>111.29</v>
      </c>
      <c r="H26" s="356">
        <v>7283</v>
      </c>
    </row>
    <row r="27" spans="1:8" ht="12" hidden="1">
      <c r="A27" s="413" t="s">
        <v>401</v>
      </c>
      <c r="B27" s="375" t="s">
        <v>402</v>
      </c>
      <c r="C27" s="415" t="s">
        <v>477</v>
      </c>
      <c r="D27" s="412" t="s">
        <v>460</v>
      </c>
      <c r="E27" s="416">
        <v>3125</v>
      </c>
      <c r="F27" s="416">
        <v>1951</v>
      </c>
      <c r="G27" s="417">
        <v>93.66</v>
      </c>
      <c r="H27" s="356">
        <v>346</v>
      </c>
    </row>
    <row r="28" spans="1:8" ht="24" hidden="1">
      <c r="A28" s="413" t="s">
        <v>403</v>
      </c>
      <c r="B28" s="375" t="s">
        <v>478</v>
      </c>
      <c r="C28" s="415" t="s">
        <v>479</v>
      </c>
      <c r="D28" s="412" t="s">
        <v>480</v>
      </c>
      <c r="E28" s="416">
        <v>2840</v>
      </c>
      <c r="F28" s="416">
        <v>1681</v>
      </c>
      <c r="G28" s="417">
        <v>88.8</v>
      </c>
      <c r="H28" s="356">
        <v>269</v>
      </c>
    </row>
    <row r="29" spans="1:8" ht="24" hidden="1">
      <c r="A29" s="413" t="s">
        <v>405</v>
      </c>
      <c r="B29" s="375" t="s">
        <v>481</v>
      </c>
      <c r="C29" s="415" t="s">
        <v>482</v>
      </c>
      <c r="D29" s="412" t="s">
        <v>463</v>
      </c>
      <c r="E29" s="416">
        <v>100</v>
      </c>
      <c r="F29" s="416">
        <v>58</v>
      </c>
      <c r="G29" s="417">
        <v>86.57</v>
      </c>
      <c r="H29" s="356">
        <v>3</v>
      </c>
    </row>
    <row r="30" spans="1:8" ht="12" hidden="1">
      <c r="A30" s="413" t="s">
        <v>407</v>
      </c>
      <c r="B30" s="375" t="s">
        <v>408</v>
      </c>
      <c r="C30" s="415" t="s">
        <v>483</v>
      </c>
      <c r="D30" s="412" t="s">
        <v>484</v>
      </c>
      <c r="E30" s="416">
        <v>185</v>
      </c>
      <c r="F30" s="416">
        <v>212</v>
      </c>
      <c r="G30" s="417">
        <v>172.36</v>
      </c>
      <c r="H30" s="356">
        <v>75</v>
      </c>
    </row>
    <row r="31" spans="1:8" ht="12" hidden="1">
      <c r="A31" s="413" t="s">
        <v>409</v>
      </c>
      <c r="B31" s="375" t="s">
        <v>410</v>
      </c>
      <c r="C31" s="415" t="s">
        <v>485</v>
      </c>
      <c r="D31" s="412" t="s">
        <v>466</v>
      </c>
      <c r="E31" s="416">
        <v>16749</v>
      </c>
      <c r="F31" s="416">
        <v>12329</v>
      </c>
      <c r="G31" s="417">
        <v>110.42</v>
      </c>
      <c r="H31" s="356">
        <v>3015</v>
      </c>
    </row>
    <row r="32" spans="1:8" ht="12" hidden="1">
      <c r="A32" s="413" t="s">
        <v>411</v>
      </c>
      <c r="B32" s="375" t="s">
        <v>412</v>
      </c>
      <c r="C32" s="415" t="s">
        <v>486</v>
      </c>
      <c r="D32" s="412" t="s">
        <v>487</v>
      </c>
      <c r="E32" s="416">
        <v>117</v>
      </c>
      <c r="F32" s="416">
        <v>0</v>
      </c>
      <c r="G32" s="417">
        <v>0</v>
      </c>
      <c r="H32" s="356">
        <v>0</v>
      </c>
    </row>
    <row r="33" spans="1:8" ht="12" hidden="1">
      <c r="A33" s="413" t="s">
        <v>414</v>
      </c>
      <c r="B33" s="375" t="s">
        <v>415</v>
      </c>
      <c r="C33" s="415" t="s">
        <v>488</v>
      </c>
      <c r="D33" s="412" t="s">
        <v>467</v>
      </c>
      <c r="E33" s="416">
        <v>16632</v>
      </c>
      <c r="F33" s="416">
        <v>12329</v>
      </c>
      <c r="G33" s="417">
        <v>111.19</v>
      </c>
      <c r="H33" s="356">
        <v>3015</v>
      </c>
    </row>
    <row r="34" spans="1:8" ht="24" hidden="1">
      <c r="A34" s="413" t="s">
        <v>416</v>
      </c>
      <c r="B34" s="375" t="s">
        <v>489</v>
      </c>
      <c r="C34" s="415" t="s">
        <v>490</v>
      </c>
      <c r="D34" s="412" t="s">
        <v>491</v>
      </c>
      <c r="E34" s="416">
        <v>78121</v>
      </c>
      <c r="F34" s="416">
        <v>58429</v>
      </c>
      <c r="G34" s="417">
        <v>112.19</v>
      </c>
      <c r="H34" s="356">
        <v>3922</v>
      </c>
    </row>
    <row r="35" spans="1:8" ht="12" hidden="1">
      <c r="A35" s="413" t="s">
        <v>418</v>
      </c>
      <c r="B35" s="375" t="s">
        <v>412</v>
      </c>
      <c r="C35" s="415" t="s">
        <v>492</v>
      </c>
      <c r="D35" s="412" t="s">
        <v>469</v>
      </c>
      <c r="E35" s="416">
        <v>26431</v>
      </c>
      <c r="F35" s="416">
        <v>19756</v>
      </c>
      <c r="G35" s="417">
        <v>112.12</v>
      </c>
      <c r="H35" s="356">
        <v>2113</v>
      </c>
    </row>
    <row r="36" spans="1:8" ht="12" hidden="1">
      <c r="A36" s="413" t="s">
        <v>419</v>
      </c>
      <c r="B36" s="375" t="s">
        <v>415</v>
      </c>
      <c r="C36" s="415" t="s">
        <v>493</v>
      </c>
      <c r="D36" s="412" t="s">
        <v>494</v>
      </c>
      <c r="E36" s="416">
        <v>51690</v>
      </c>
      <c r="F36" s="416">
        <v>38673</v>
      </c>
      <c r="G36" s="417">
        <v>112.23</v>
      </c>
      <c r="H36" s="356">
        <v>1809</v>
      </c>
    </row>
    <row r="37" spans="1:8" ht="24" hidden="1">
      <c r="A37" s="413" t="s">
        <v>370</v>
      </c>
      <c r="B37" s="419" t="s">
        <v>495</v>
      </c>
      <c r="C37" s="415" t="s">
        <v>496</v>
      </c>
      <c r="D37" s="412" t="s">
        <v>471</v>
      </c>
      <c r="E37" s="416">
        <v>295</v>
      </c>
      <c r="F37" s="416">
        <v>102</v>
      </c>
      <c r="G37" s="417">
        <v>51.78</v>
      </c>
      <c r="H37" s="356">
        <v>32</v>
      </c>
    </row>
    <row r="38" spans="1:8" s="338" customFormat="1" ht="10.5">
      <c r="A38" s="346" t="s">
        <v>369</v>
      </c>
      <c r="B38" s="347" t="s">
        <v>369</v>
      </c>
      <c r="C38" s="348"/>
      <c r="D38" s="420"/>
      <c r="E38" s="350">
        <v>2</v>
      </c>
      <c r="F38" s="350">
        <v>3</v>
      </c>
      <c r="G38" s="421">
        <v>4</v>
      </c>
      <c r="H38" s="422">
        <v>5</v>
      </c>
    </row>
    <row r="39" spans="1:8" s="427" customFormat="1" ht="12.75">
      <c r="A39" s="423" t="s">
        <v>370</v>
      </c>
      <c r="B39" s="424" t="s">
        <v>497</v>
      </c>
      <c r="C39" s="425" t="s">
        <v>498</v>
      </c>
      <c r="D39" s="426" t="s">
        <v>499</v>
      </c>
      <c r="E39" s="354">
        <v>0</v>
      </c>
      <c r="F39" s="355">
        <v>107924</v>
      </c>
      <c r="G39" s="355"/>
      <c r="H39" s="356">
        <v>28520</v>
      </c>
    </row>
    <row r="40" spans="1:8" s="391" customFormat="1" ht="12.75">
      <c r="A40" s="375" t="s">
        <v>370</v>
      </c>
      <c r="B40" s="428" t="s">
        <v>500</v>
      </c>
      <c r="C40" s="429" t="s">
        <v>501</v>
      </c>
      <c r="D40" s="430" t="s">
        <v>473</v>
      </c>
      <c r="E40" s="355">
        <v>0</v>
      </c>
      <c r="F40" s="355">
        <v>99022</v>
      </c>
      <c r="G40" s="355"/>
      <c r="H40" s="356">
        <v>26706</v>
      </c>
    </row>
    <row r="41" spans="1:8" s="391" customFormat="1" ht="12">
      <c r="A41" s="375" t="s">
        <v>502</v>
      </c>
      <c r="B41" s="372" t="s">
        <v>503</v>
      </c>
      <c r="C41" s="429" t="s">
        <v>504</v>
      </c>
      <c r="D41" s="430" t="s">
        <v>505</v>
      </c>
      <c r="E41" s="355">
        <v>0</v>
      </c>
      <c r="F41" s="355">
        <v>14703</v>
      </c>
      <c r="G41" s="355"/>
      <c r="H41" s="356">
        <v>3590</v>
      </c>
    </row>
    <row r="42" spans="1:8" s="391" customFormat="1" ht="12">
      <c r="A42" s="375" t="s">
        <v>506</v>
      </c>
      <c r="B42" s="372" t="s">
        <v>94</v>
      </c>
      <c r="C42" s="429" t="s">
        <v>507</v>
      </c>
      <c r="D42" s="430" t="s">
        <v>475</v>
      </c>
      <c r="E42" s="355">
        <v>0</v>
      </c>
      <c r="F42" s="355">
        <v>105</v>
      </c>
      <c r="G42" s="355"/>
      <c r="H42" s="356">
        <v>35</v>
      </c>
    </row>
    <row r="43" spans="1:12" s="391" customFormat="1" ht="12">
      <c r="A43" s="375" t="s">
        <v>508</v>
      </c>
      <c r="B43" s="372" t="s">
        <v>95</v>
      </c>
      <c r="C43" s="429" t="s">
        <v>464</v>
      </c>
      <c r="D43" s="430" t="s">
        <v>509</v>
      </c>
      <c r="E43" s="355">
        <v>0</v>
      </c>
      <c r="F43" s="355">
        <v>1374</v>
      </c>
      <c r="G43" s="355"/>
      <c r="H43" s="356">
        <v>344</v>
      </c>
      <c r="L43" s="391" t="s">
        <v>185</v>
      </c>
    </row>
    <row r="44" spans="1:8" s="391" customFormat="1" ht="12">
      <c r="A44" s="375" t="s">
        <v>510</v>
      </c>
      <c r="B44" s="372" t="s">
        <v>96</v>
      </c>
      <c r="C44" s="429" t="s">
        <v>468</v>
      </c>
      <c r="D44" s="430" t="s">
        <v>477</v>
      </c>
      <c r="E44" s="355">
        <v>0</v>
      </c>
      <c r="F44" s="355">
        <v>50141</v>
      </c>
      <c r="G44" s="355"/>
      <c r="H44" s="356">
        <v>13400</v>
      </c>
    </row>
    <row r="45" spans="1:8" s="391" customFormat="1" ht="12">
      <c r="A45" s="375" t="s">
        <v>511</v>
      </c>
      <c r="B45" s="372" t="s">
        <v>97</v>
      </c>
      <c r="C45" s="429" t="s">
        <v>472</v>
      </c>
      <c r="D45" s="430" t="s">
        <v>512</v>
      </c>
      <c r="E45" s="355">
        <v>0</v>
      </c>
      <c r="F45" s="355">
        <v>1588</v>
      </c>
      <c r="G45" s="355"/>
      <c r="H45" s="356">
        <v>647</v>
      </c>
    </row>
    <row r="46" spans="1:8" s="391" customFormat="1" ht="12">
      <c r="A46" s="375" t="s">
        <v>513</v>
      </c>
      <c r="B46" s="372" t="s">
        <v>98</v>
      </c>
      <c r="C46" s="429" t="s">
        <v>476</v>
      </c>
      <c r="D46" s="430" t="s">
        <v>479</v>
      </c>
      <c r="E46" s="355">
        <v>0</v>
      </c>
      <c r="F46" s="355">
        <v>8555</v>
      </c>
      <c r="G46" s="355"/>
      <c r="H46" s="356">
        <v>2235</v>
      </c>
    </row>
    <row r="47" spans="1:8" s="391" customFormat="1" ht="12">
      <c r="A47" s="375" t="s">
        <v>514</v>
      </c>
      <c r="B47" s="372" t="s">
        <v>515</v>
      </c>
      <c r="C47" s="429" t="s">
        <v>480</v>
      </c>
      <c r="D47" s="430" t="s">
        <v>516</v>
      </c>
      <c r="E47" s="355">
        <v>0</v>
      </c>
      <c r="F47" s="355">
        <v>4268</v>
      </c>
      <c r="G47" s="355"/>
      <c r="H47" s="356">
        <v>1149</v>
      </c>
    </row>
    <row r="48" spans="1:8" s="391" customFormat="1" ht="12" customHeight="1">
      <c r="A48" s="375" t="s">
        <v>517</v>
      </c>
      <c r="B48" s="372" t="s">
        <v>99</v>
      </c>
      <c r="C48" s="429" t="s">
        <v>484</v>
      </c>
      <c r="D48" s="430" t="s">
        <v>482</v>
      </c>
      <c r="E48" s="355">
        <v>0</v>
      </c>
      <c r="F48" s="355">
        <v>13561</v>
      </c>
      <c r="G48" s="355"/>
      <c r="H48" s="356">
        <v>3565</v>
      </c>
    </row>
    <row r="49" spans="1:8" s="391" customFormat="1" ht="12">
      <c r="A49" s="375" t="s">
        <v>518</v>
      </c>
      <c r="B49" s="372" t="s">
        <v>519</v>
      </c>
      <c r="C49" s="429" t="s">
        <v>487</v>
      </c>
      <c r="D49" s="430" t="s">
        <v>520</v>
      </c>
      <c r="E49" s="355">
        <v>0</v>
      </c>
      <c r="F49" s="355">
        <v>5401</v>
      </c>
      <c r="G49" s="355"/>
      <c r="H49" s="356">
        <v>1568</v>
      </c>
    </row>
    <row r="50" spans="1:8" s="391" customFormat="1" ht="12">
      <c r="A50" s="375" t="s">
        <v>521</v>
      </c>
      <c r="B50" s="372" t="s">
        <v>101</v>
      </c>
      <c r="C50" s="429" t="s">
        <v>491</v>
      </c>
      <c r="D50" s="430" t="s">
        <v>483</v>
      </c>
      <c r="E50" s="355">
        <v>0</v>
      </c>
      <c r="F50" s="355">
        <v>691</v>
      </c>
      <c r="G50" s="355"/>
      <c r="H50" s="356">
        <v>102</v>
      </c>
    </row>
    <row r="51" spans="1:8" s="391" customFormat="1" ht="12" customHeight="1">
      <c r="A51" s="375" t="s">
        <v>522</v>
      </c>
      <c r="B51" s="372" t="s">
        <v>523</v>
      </c>
      <c r="C51" s="429" t="s">
        <v>494</v>
      </c>
      <c r="D51" s="430" t="s">
        <v>524</v>
      </c>
      <c r="E51" s="355">
        <v>0</v>
      </c>
      <c r="F51" s="355">
        <v>117</v>
      </c>
      <c r="G51" s="355"/>
      <c r="H51" s="356">
        <v>31</v>
      </c>
    </row>
    <row r="52" spans="1:8" s="391" customFormat="1" ht="12" customHeight="1">
      <c r="A52" s="375" t="s">
        <v>525</v>
      </c>
      <c r="B52" s="372" t="s">
        <v>103</v>
      </c>
      <c r="C52" s="429" t="s">
        <v>499</v>
      </c>
      <c r="D52" s="430" t="s">
        <v>485</v>
      </c>
      <c r="E52" s="355">
        <v>0</v>
      </c>
      <c r="F52" s="355"/>
      <c r="G52" s="355"/>
      <c r="H52" s="356"/>
    </row>
    <row r="53" spans="1:8" s="391" customFormat="1" ht="12">
      <c r="A53" s="375" t="s">
        <v>526</v>
      </c>
      <c r="B53" s="372" t="s">
        <v>527</v>
      </c>
      <c r="C53" s="429" t="s">
        <v>505</v>
      </c>
      <c r="D53" s="430" t="s">
        <v>528</v>
      </c>
      <c r="E53" s="355">
        <v>0</v>
      </c>
      <c r="F53" s="355">
        <v>1548</v>
      </c>
      <c r="G53" s="355"/>
      <c r="H53" s="356">
        <v>548</v>
      </c>
    </row>
    <row r="54" spans="1:8" s="391" customFormat="1" ht="12">
      <c r="A54" s="375" t="s">
        <v>529</v>
      </c>
      <c r="B54" s="372" t="s">
        <v>105</v>
      </c>
      <c r="C54" s="429" t="s">
        <v>509</v>
      </c>
      <c r="D54" s="430" t="s">
        <v>486</v>
      </c>
      <c r="E54" s="355">
        <v>0</v>
      </c>
      <c r="F54" s="355">
        <v>213</v>
      </c>
      <c r="G54" s="355"/>
      <c r="H54" s="356">
        <v>62</v>
      </c>
    </row>
    <row r="55" spans="1:8" s="391" customFormat="1" ht="12" customHeight="1">
      <c r="A55" s="375" t="s">
        <v>530</v>
      </c>
      <c r="B55" s="372" t="s">
        <v>531</v>
      </c>
      <c r="C55" s="429" t="s">
        <v>512</v>
      </c>
      <c r="D55" s="430" t="s">
        <v>532</v>
      </c>
      <c r="E55" s="355">
        <v>0</v>
      </c>
      <c r="F55" s="355">
        <v>468</v>
      </c>
      <c r="G55" s="355"/>
      <c r="H55" s="356">
        <v>201</v>
      </c>
    </row>
    <row r="56" spans="1:8" s="391" customFormat="1" ht="12">
      <c r="A56" s="375"/>
      <c r="B56" s="372" t="s">
        <v>533</v>
      </c>
      <c r="C56" s="429"/>
      <c r="D56" s="430"/>
      <c r="E56" s="355">
        <v>0</v>
      </c>
      <c r="F56" s="355">
        <v>13</v>
      </c>
      <c r="G56" s="355"/>
      <c r="H56" s="356"/>
    </row>
    <row r="57" spans="1:8" s="391" customFormat="1" ht="12">
      <c r="A57" s="375" t="s">
        <v>534</v>
      </c>
      <c r="B57" s="372" t="s">
        <v>535</v>
      </c>
      <c r="C57" s="429">
        <v>36</v>
      </c>
      <c r="D57" s="430" t="s">
        <v>488</v>
      </c>
      <c r="E57" s="355">
        <v>0</v>
      </c>
      <c r="F57" s="355">
        <v>9</v>
      </c>
      <c r="G57" s="355"/>
      <c r="H57" s="356"/>
    </row>
    <row r="58" spans="1:8" s="391" customFormat="1" ht="12" customHeight="1">
      <c r="A58" s="375" t="s">
        <v>536</v>
      </c>
      <c r="B58" s="372" t="s">
        <v>537</v>
      </c>
      <c r="C58" s="429" t="s">
        <v>520</v>
      </c>
      <c r="D58" s="430" t="s">
        <v>538</v>
      </c>
      <c r="E58" s="355">
        <v>0</v>
      </c>
      <c r="F58" s="355">
        <v>535</v>
      </c>
      <c r="G58" s="355"/>
      <c r="H58" s="356">
        <v>378</v>
      </c>
    </row>
    <row r="59" spans="1:8" s="391" customFormat="1" ht="12.75">
      <c r="A59" s="375" t="s">
        <v>370</v>
      </c>
      <c r="B59" s="428" t="s">
        <v>539</v>
      </c>
      <c r="C59" s="429" t="s">
        <v>524</v>
      </c>
      <c r="D59" s="430" t="s">
        <v>490</v>
      </c>
      <c r="E59" s="355">
        <v>0</v>
      </c>
      <c r="F59" s="355">
        <v>8902</v>
      </c>
      <c r="G59" s="355"/>
      <c r="H59" s="356">
        <v>1814</v>
      </c>
    </row>
    <row r="60" spans="1:8" s="391" customFormat="1" ht="12">
      <c r="A60" s="431" t="s">
        <v>540</v>
      </c>
      <c r="B60" s="347" t="s">
        <v>402</v>
      </c>
      <c r="C60" s="429" t="s">
        <v>528</v>
      </c>
      <c r="D60" s="430" t="s">
        <v>541</v>
      </c>
      <c r="E60" s="355">
        <v>0</v>
      </c>
      <c r="F60" s="355">
        <v>970</v>
      </c>
      <c r="G60" s="355"/>
      <c r="H60" s="356">
        <v>395</v>
      </c>
    </row>
    <row r="61" spans="1:8" s="391" customFormat="1" ht="21">
      <c r="A61" s="375" t="s">
        <v>542</v>
      </c>
      <c r="B61" s="432" t="s">
        <v>543</v>
      </c>
      <c r="C61" s="429" t="s">
        <v>532</v>
      </c>
      <c r="D61" s="430" t="s">
        <v>492</v>
      </c>
      <c r="E61" s="355">
        <v>0</v>
      </c>
      <c r="F61" s="355">
        <v>829</v>
      </c>
      <c r="G61" s="355"/>
      <c r="H61" s="356">
        <v>348</v>
      </c>
    </row>
    <row r="62" spans="1:8" s="391" customFormat="1" ht="21">
      <c r="A62" s="375" t="s">
        <v>544</v>
      </c>
      <c r="B62" s="432" t="s">
        <v>545</v>
      </c>
      <c r="C62" s="429" t="s">
        <v>538</v>
      </c>
      <c r="D62" s="430" t="s">
        <v>546</v>
      </c>
      <c r="E62" s="355">
        <v>0</v>
      </c>
      <c r="F62" s="355">
        <v>32</v>
      </c>
      <c r="G62" s="355"/>
      <c r="H62" s="356">
        <v>12</v>
      </c>
    </row>
    <row r="63" spans="1:8" s="391" customFormat="1" ht="12">
      <c r="A63" s="375" t="s">
        <v>547</v>
      </c>
      <c r="B63" s="432" t="s">
        <v>408</v>
      </c>
      <c r="C63" s="429" t="s">
        <v>541</v>
      </c>
      <c r="D63" s="430" t="s">
        <v>493</v>
      </c>
      <c r="E63" s="355">
        <v>0</v>
      </c>
      <c r="F63" s="355">
        <v>109</v>
      </c>
      <c r="G63" s="355"/>
      <c r="H63" s="356">
        <v>35</v>
      </c>
    </row>
    <row r="64" spans="1:8" s="391" customFormat="1" ht="12" customHeight="1">
      <c r="A64" s="375" t="s">
        <v>548</v>
      </c>
      <c r="B64" s="347" t="s">
        <v>549</v>
      </c>
      <c r="C64" s="429" t="s">
        <v>546</v>
      </c>
      <c r="D64" s="430" t="s">
        <v>550</v>
      </c>
      <c r="E64" s="355">
        <v>0</v>
      </c>
      <c r="F64" s="355">
        <v>7932</v>
      </c>
      <c r="G64" s="355"/>
      <c r="H64" s="356">
        <v>1419</v>
      </c>
    </row>
    <row r="65" spans="1:8" s="391" customFormat="1" ht="12">
      <c r="A65" s="375"/>
      <c r="B65" s="432" t="s">
        <v>551</v>
      </c>
      <c r="C65" s="429"/>
      <c r="D65" s="430"/>
      <c r="E65" s="433"/>
      <c r="F65" s="433">
        <v>7932</v>
      </c>
      <c r="G65" s="433"/>
      <c r="H65" s="434">
        <v>1419</v>
      </c>
    </row>
    <row r="66" spans="1:8" s="440" customFormat="1" ht="12">
      <c r="A66" s="431" t="s">
        <v>370</v>
      </c>
      <c r="B66" s="435" t="s">
        <v>552</v>
      </c>
      <c r="C66" s="436" t="s">
        <v>550</v>
      </c>
      <c r="D66" s="437" t="s">
        <v>496</v>
      </c>
      <c r="E66" s="438">
        <v>0</v>
      </c>
      <c r="F66" s="377"/>
      <c r="G66" s="377"/>
      <c r="H66" s="439"/>
    </row>
    <row r="67" spans="1:4" s="391" customFormat="1" ht="12">
      <c r="A67" s="441" t="s">
        <v>370</v>
      </c>
      <c r="B67" s="320"/>
      <c r="C67" s="442" t="s">
        <v>553</v>
      </c>
      <c r="D67" s="430" t="s">
        <v>553</v>
      </c>
    </row>
    <row r="68" spans="1:8" s="391" customFormat="1" ht="24" hidden="1">
      <c r="A68" s="443" t="s">
        <v>370</v>
      </c>
      <c r="B68" s="444" t="s">
        <v>554</v>
      </c>
      <c r="C68" s="429" t="s">
        <v>555</v>
      </c>
      <c r="D68" s="430" t="s">
        <v>556</v>
      </c>
      <c r="E68" s="445">
        <v>284407</v>
      </c>
      <c r="F68" s="446">
        <v>212433</v>
      </c>
      <c r="G68" s="447">
        <v>112.04</v>
      </c>
      <c r="H68" s="448">
        <v>22112</v>
      </c>
    </row>
    <row r="69" spans="1:8" s="391" customFormat="1" ht="12" hidden="1">
      <c r="A69" s="443" t="s">
        <v>370</v>
      </c>
      <c r="B69" s="449" t="s">
        <v>557</v>
      </c>
      <c r="C69" s="429" t="s">
        <v>558</v>
      </c>
      <c r="D69" s="430" t="s">
        <v>555</v>
      </c>
      <c r="E69" s="445">
        <v>283337</v>
      </c>
      <c r="F69" s="446">
        <v>211544</v>
      </c>
      <c r="G69" s="447">
        <v>111.99</v>
      </c>
      <c r="H69" s="448">
        <v>21426</v>
      </c>
    </row>
    <row r="70" spans="1:8" s="391" customFormat="1" ht="12" hidden="1">
      <c r="A70" s="443" t="s">
        <v>370</v>
      </c>
      <c r="B70" s="443" t="s">
        <v>559</v>
      </c>
      <c r="C70" s="429" t="s">
        <v>560</v>
      </c>
      <c r="D70" s="430" t="s">
        <v>561</v>
      </c>
      <c r="E70" s="445">
        <v>82913</v>
      </c>
      <c r="F70" s="446">
        <v>59661</v>
      </c>
      <c r="G70" s="447">
        <v>107.93</v>
      </c>
      <c r="H70" s="448">
        <v>5091</v>
      </c>
    </row>
    <row r="71" spans="1:8" s="391" customFormat="1" ht="12" hidden="1">
      <c r="A71" s="443" t="s">
        <v>370</v>
      </c>
      <c r="B71" s="443" t="s">
        <v>562</v>
      </c>
      <c r="C71" s="429" t="s">
        <v>563</v>
      </c>
      <c r="D71" s="430" t="s">
        <v>558</v>
      </c>
      <c r="E71" s="445">
        <v>22940</v>
      </c>
      <c r="F71" s="446">
        <v>17408</v>
      </c>
      <c r="G71" s="447">
        <v>113.82</v>
      </c>
      <c r="H71" s="448">
        <v>1708</v>
      </c>
    </row>
    <row r="72" spans="1:8" s="391" customFormat="1" ht="24" hidden="1">
      <c r="A72" s="443" t="s">
        <v>370</v>
      </c>
      <c r="B72" s="443" t="s">
        <v>564</v>
      </c>
      <c r="C72" s="429" t="s">
        <v>565</v>
      </c>
      <c r="D72" s="430" t="s">
        <v>566</v>
      </c>
      <c r="E72" s="445">
        <v>110944</v>
      </c>
      <c r="F72" s="446">
        <v>83177</v>
      </c>
      <c r="G72" s="447">
        <v>112.46</v>
      </c>
      <c r="H72" s="448">
        <v>10032</v>
      </c>
    </row>
    <row r="73" spans="1:8" s="391" customFormat="1" ht="24" hidden="1">
      <c r="A73" s="443" t="s">
        <v>370</v>
      </c>
      <c r="B73" s="443" t="s">
        <v>567</v>
      </c>
      <c r="C73" s="429" t="s">
        <v>568</v>
      </c>
      <c r="D73" s="430" t="s">
        <v>560</v>
      </c>
      <c r="E73" s="445">
        <v>3044</v>
      </c>
      <c r="F73" s="446">
        <v>1283</v>
      </c>
      <c r="G73" s="447">
        <v>63.23</v>
      </c>
      <c r="H73" s="448">
        <v>101</v>
      </c>
    </row>
    <row r="74" spans="1:8" s="391" customFormat="1" ht="12" hidden="1">
      <c r="A74" s="443" t="s">
        <v>370</v>
      </c>
      <c r="B74" s="443" t="s">
        <v>569</v>
      </c>
      <c r="C74" s="429" t="s">
        <v>570</v>
      </c>
      <c r="D74" s="430" t="s">
        <v>571</v>
      </c>
      <c r="E74" s="445">
        <v>50656</v>
      </c>
      <c r="F74" s="446">
        <v>34982</v>
      </c>
      <c r="G74" s="447">
        <v>103.59</v>
      </c>
      <c r="H74" s="448">
        <v>2173</v>
      </c>
    </row>
    <row r="75" spans="1:8" s="391" customFormat="1" ht="24" hidden="1">
      <c r="A75" s="443" t="s">
        <v>370</v>
      </c>
      <c r="B75" s="450" t="s">
        <v>572</v>
      </c>
      <c r="C75" s="429" t="s">
        <v>573</v>
      </c>
      <c r="D75" s="430" t="s">
        <v>563</v>
      </c>
      <c r="E75" s="445">
        <v>1304</v>
      </c>
      <c r="F75" s="446">
        <v>267</v>
      </c>
      <c r="G75" s="447">
        <v>30.72</v>
      </c>
      <c r="H75" s="448">
        <v>33</v>
      </c>
    </row>
    <row r="76" spans="1:8" s="391" customFormat="1" ht="12" hidden="1">
      <c r="A76" s="443" t="s">
        <v>370</v>
      </c>
      <c r="B76" s="443" t="s">
        <v>574</v>
      </c>
      <c r="C76" s="429" t="s">
        <v>575</v>
      </c>
      <c r="D76" s="430" t="s">
        <v>576</v>
      </c>
      <c r="E76" s="445">
        <v>9348</v>
      </c>
      <c r="F76" s="446">
        <v>12167</v>
      </c>
      <c r="G76" s="447">
        <v>195.23</v>
      </c>
      <c r="H76" s="448">
        <v>1993</v>
      </c>
    </row>
    <row r="77" spans="1:8" s="391" customFormat="1" ht="12" hidden="1">
      <c r="A77" s="443" t="s">
        <v>370</v>
      </c>
      <c r="B77" s="443" t="s">
        <v>577</v>
      </c>
      <c r="C77" s="429" t="s">
        <v>578</v>
      </c>
      <c r="D77" s="430" t="s">
        <v>565</v>
      </c>
      <c r="E77" s="445">
        <v>23</v>
      </c>
      <c r="F77" s="446">
        <v>26</v>
      </c>
      <c r="G77" s="447">
        <v>162.5</v>
      </c>
      <c r="H77" s="448">
        <v>7</v>
      </c>
    </row>
    <row r="78" spans="1:8" s="391" customFormat="1" ht="12" hidden="1">
      <c r="A78" s="443" t="s">
        <v>370</v>
      </c>
      <c r="B78" s="443" t="s">
        <v>579</v>
      </c>
      <c r="C78" s="429" t="s">
        <v>580</v>
      </c>
      <c r="D78" s="430" t="s">
        <v>581</v>
      </c>
      <c r="E78" s="445">
        <v>3468</v>
      </c>
      <c r="F78" s="446">
        <v>2838</v>
      </c>
      <c r="G78" s="447">
        <v>122.75</v>
      </c>
      <c r="H78" s="448">
        <v>320</v>
      </c>
    </row>
    <row r="79" spans="1:8" s="391" customFormat="1" ht="12" hidden="1">
      <c r="A79" s="443" t="s">
        <v>370</v>
      </c>
      <c r="B79" s="449" t="s">
        <v>582</v>
      </c>
      <c r="C79" s="429" t="s">
        <v>583</v>
      </c>
      <c r="D79" s="430" t="s">
        <v>568</v>
      </c>
      <c r="E79" s="445">
        <v>1070</v>
      </c>
      <c r="F79" s="446">
        <v>890</v>
      </c>
      <c r="G79" s="447">
        <v>124.82</v>
      </c>
      <c r="H79" s="448">
        <v>687</v>
      </c>
    </row>
    <row r="80" spans="1:8" s="391" customFormat="1" ht="24" hidden="1">
      <c r="A80" s="443" t="s">
        <v>370</v>
      </c>
      <c r="B80" s="443" t="s">
        <v>584</v>
      </c>
      <c r="C80" s="429" t="s">
        <v>585</v>
      </c>
      <c r="D80" s="430" t="s">
        <v>586</v>
      </c>
      <c r="E80" s="445">
        <v>1064</v>
      </c>
      <c r="F80" s="446">
        <v>890</v>
      </c>
      <c r="G80" s="447">
        <v>125.53</v>
      </c>
      <c r="H80" s="448">
        <v>687</v>
      </c>
    </row>
    <row r="81" spans="1:8" s="391" customFormat="1" ht="24" hidden="1">
      <c r="A81" s="443" t="s">
        <v>370</v>
      </c>
      <c r="B81" s="450" t="s">
        <v>587</v>
      </c>
      <c r="C81" s="429" t="s">
        <v>588</v>
      </c>
      <c r="D81" s="430" t="s">
        <v>570</v>
      </c>
      <c r="E81" s="445">
        <v>662</v>
      </c>
      <c r="F81" s="446">
        <v>465</v>
      </c>
      <c r="G81" s="447">
        <v>105.44</v>
      </c>
      <c r="H81" s="448">
        <v>239</v>
      </c>
    </row>
    <row r="82" spans="1:8" s="391" customFormat="1" ht="24" hidden="1">
      <c r="A82" s="443" t="s">
        <v>370</v>
      </c>
      <c r="B82" s="450" t="s">
        <v>589</v>
      </c>
      <c r="C82" s="429" t="s">
        <v>590</v>
      </c>
      <c r="D82" s="430" t="s">
        <v>591</v>
      </c>
      <c r="E82" s="445">
        <v>402</v>
      </c>
      <c r="F82" s="446">
        <v>424</v>
      </c>
      <c r="G82" s="447">
        <v>158.21</v>
      </c>
      <c r="H82" s="448">
        <v>448</v>
      </c>
    </row>
    <row r="83" spans="1:8" s="391" customFormat="1" ht="24" hidden="1">
      <c r="A83" s="443" t="s">
        <v>370</v>
      </c>
      <c r="B83" s="443" t="s">
        <v>592</v>
      </c>
      <c r="C83" s="429" t="s">
        <v>593</v>
      </c>
      <c r="D83" s="430" t="s">
        <v>573</v>
      </c>
      <c r="E83" s="445">
        <v>6</v>
      </c>
      <c r="F83" s="446">
        <v>0</v>
      </c>
      <c r="G83" s="447">
        <v>0</v>
      </c>
      <c r="H83" s="448">
        <v>0</v>
      </c>
    </row>
    <row r="84" spans="1:8" s="391" customFormat="1" ht="24" hidden="1">
      <c r="A84" s="443" t="s">
        <v>370</v>
      </c>
      <c r="B84" s="450" t="s">
        <v>594</v>
      </c>
      <c r="C84" s="429" t="s">
        <v>595</v>
      </c>
      <c r="D84" s="430" t="s">
        <v>596</v>
      </c>
      <c r="E84" s="445">
        <v>0</v>
      </c>
      <c r="F84" s="446">
        <v>0</v>
      </c>
      <c r="G84" s="447">
        <v>0</v>
      </c>
      <c r="H84" s="448">
        <v>0</v>
      </c>
    </row>
    <row r="85" spans="1:8" s="391" customFormat="1" ht="24" hidden="1">
      <c r="A85" s="451"/>
      <c r="B85" s="450" t="s">
        <v>597</v>
      </c>
      <c r="C85" s="429">
        <v>90</v>
      </c>
      <c r="D85" s="430" t="s">
        <v>575</v>
      </c>
      <c r="E85" s="445">
        <v>6</v>
      </c>
      <c r="F85" s="446">
        <v>0</v>
      </c>
      <c r="G85" s="447">
        <v>0</v>
      </c>
      <c r="H85" s="448">
        <v>0</v>
      </c>
    </row>
    <row r="86" spans="1:8" s="391" customFormat="1" ht="12" hidden="1">
      <c r="A86" s="443" t="s">
        <v>370</v>
      </c>
      <c r="B86" s="449" t="s">
        <v>598</v>
      </c>
      <c r="C86" s="429" t="s">
        <v>599</v>
      </c>
      <c r="D86" s="430" t="s">
        <v>600</v>
      </c>
      <c r="E86" s="445">
        <v>2230</v>
      </c>
      <c r="F86" s="446">
        <v>2611</v>
      </c>
      <c r="G86" s="447">
        <v>175.59</v>
      </c>
      <c r="H86" s="448">
        <v>4253</v>
      </c>
    </row>
    <row r="87" spans="1:8" s="391" customFormat="1" ht="12" hidden="1">
      <c r="A87" s="443" t="s">
        <v>370</v>
      </c>
      <c r="B87" s="449" t="s">
        <v>601</v>
      </c>
      <c r="C87" s="429" t="s">
        <v>602</v>
      </c>
      <c r="D87" s="430" t="s">
        <v>578</v>
      </c>
      <c r="E87" s="445">
        <v>-2230</v>
      </c>
      <c r="F87" s="446">
        <v>-2611</v>
      </c>
      <c r="G87" s="447">
        <v>175.59</v>
      </c>
      <c r="H87" s="448">
        <v>-4253</v>
      </c>
    </row>
    <row r="88" spans="1:8" s="391" customFormat="1" ht="12" hidden="1">
      <c r="A88" s="443" t="s">
        <v>370</v>
      </c>
      <c r="B88" s="443" t="s">
        <v>603</v>
      </c>
      <c r="C88" s="429" t="s">
        <v>604</v>
      </c>
      <c r="D88" s="430" t="s">
        <v>605</v>
      </c>
      <c r="E88" s="445">
        <v>-2242</v>
      </c>
      <c r="F88" s="446">
        <v>-3426</v>
      </c>
      <c r="G88" s="447">
        <v>229.16</v>
      </c>
      <c r="H88" s="448">
        <v>-4251</v>
      </c>
    </row>
    <row r="89" spans="1:8" s="391" customFormat="1" ht="12" hidden="1">
      <c r="A89" s="429" t="s">
        <v>606</v>
      </c>
      <c r="B89" s="443" t="s">
        <v>68</v>
      </c>
      <c r="C89" s="429" t="s">
        <v>607</v>
      </c>
      <c r="D89" s="430" t="s">
        <v>580</v>
      </c>
      <c r="E89" s="445">
        <v>-2414</v>
      </c>
      <c r="F89" s="446">
        <v>9846</v>
      </c>
      <c r="G89" s="447">
        <v>-611.93</v>
      </c>
      <c r="H89" s="448">
        <v>905</v>
      </c>
    </row>
    <row r="90" spans="1:8" s="391" customFormat="1" ht="24" hidden="1">
      <c r="A90" s="429" t="s">
        <v>608</v>
      </c>
      <c r="B90" s="443" t="s">
        <v>609</v>
      </c>
      <c r="C90" s="429" t="s">
        <v>610</v>
      </c>
      <c r="D90" s="430" t="s">
        <v>611</v>
      </c>
      <c r="E90" s="445">
        <v>-98</v>
      </c>
      <c r="F90" s="446">
        <v>11</v>
      </c>
      <c r="G90" s="447">
        <v>-16.92</v>
      </c>
      <c r="H90" s="448">
        <v>6</v>
      </c>
    </row>
    <row r="91" spans="1:8" s="391" customFormat="1" ht="12" hidden="1">
      <c r="A91" s="429" t="s">
        <v>612</v>
      </c>
      <c r="B91" s="443" t="s">
        <v>613</v>
      </c>
      <c r="C91" s="429" t="s">
        <v>614</v>
      </c>
      <c r="D91" s="430" t="s">
        <v>583</v>
      </c>
      <c r="E91" s="445">
        <v>-2316</v>
      </c>
      <c r="F91" s="446">
        <v>9835</v>
      </c>
      <c r="G91" s="447">
        <v>-636.98</v>
      </c>
      <c r="H91" s="448">
        <v>899</v>
      </c>
    </row>
    <row r="92" spans="1:8" s="391" customFormat="1" ht="12" hidden="1">
      <c r="A92" s="429" t="s">
        <v>615</v>
      </c>
      <c r="B92" s="443" t="s">
        <v>616</v>
      </c>
      <c r="C92" s="429" t="s">
        <v>617</v>
      </c>
      <c r="D92" s="430" t="s">
        <v>618</v>
      </c>
      <c r="E92" s="445">
        <v>3066</v>
      </c>
      <c r="F92" s="446">
        <v>-9056</v>
      </c>
      <c r="G92" s="447">
        <v>-443.05</v>
      </c>
      <c r="H92" s="448">
        <v>-4814</v>
      </c>
    </row>
    <row r="93" spans="1:8" s="391" customFormat="1" ht="12" hidden="1">
      <c r="A93" s="429" t="s">
        <v>370</v>
      </c>
      <c r="B93" s="450" t="s">
        <v>619</v>
      </c>
      <c r="C93" s="429" t="s">
        <v>620</v>
      </c>
      <c r="D93" s="430" t="s">
        <v>585</v>
      </c>
      <c r="E93" s="445">
        <v>5221</v>
      </c>
      <c r="F93" s="446">
        <v>8816</v>
      </c>
      <c r="G93" s="447">
        <v>253.26</v>
      </c>
      <c r="H93" s="448">
        <v>0</v>
      </c>
    </row>
    <row r="94" spans="1:8" s="391" customFormat="1" ht="12" hidden="1">
      <c r="A94" s="429" t="s">
        <v>370</v>
      </c>
      <c r="B94" s="450" t="s">
        <v>621</v>
      </c>
      <c r="C94" s="429" t="s">
        <v>622</v>
      </c>
      <c r="D94" s="430" t="s">
        <v>623</v>
      </c>
      <c r="E94" s="445">
        <v>2155</v>
      </c>
      <c r="F94" s="446">
        <v>17873</v>
      </c>
      <c r="G94" s="447">
        <v>1244.64</v>
      </c>
      <c r="H94" s="448">
        <v>4815</v>
      </c>
    </row>
    <row r="95" spans="1:8" s="391" customFormat="1" ht="12" hidden="1">
      <c r="A95" s="429" t="s">
        <v>624</v>
      </c>
      <c r="B95" s="443" t="s">
        <v>76</v>
      </c>
      <c r="C95" s="429" t="s">
        <v>625</v>
      </c>
      <c r="D95" s="430" t="s">
        <v>588</v>
      </c>
      <c r="E95" s="445">
        <v>-2819</v>
      </c>
      <c r="F95" s="446">
        <v>-4244</v>
      </c>
      <c r="G95" s="447">
        <v>225.86</v>
      </c>
      <c r="H95" s="448">
        <v>-305</v>
      </c>
    </row>
    <row r="96" spans="1:8" s="391" customFormat="1" ht="12" hidden="1">
      <c r="A96" s="429" t="s">
        <v>626</v>
      </c>
      <c r="B96" s="443" t="s">
        <v>78</v>
      </c>
      <c r="C96" s="429" t="s">
        <v>627</v>
      </c>
      <c r="D96" s="430" t="s">
        <v>628</v>
      </c>
      <c r="E96" s="445">
        <v>-76</v>
      </c>
      <c r="F96" s="446">
        <v>28</v>
      </c>
      <c r="G96" s="447">
        <v>-54.9</v>
      </c>
      <c r="H96" s="448">
        <v>-37</v>
      </c>
    </row>
    <row r="97" spans="1:8" s="391" customFormat="1" ht="12" hidden="1">
      <c r="A97" s="429" t="s">
        <v>370</v>
      </c>
      <c r="B97" s="449" t="s">
        <v>629</v>
      </c>
      <c r="C97" s="429" t="s">
        <v>630</v>
      </c>
      <c r="D97" s="430" t="s">
        <v>590</v>
      </c>
      <c r="E97" s="445">
        <v>12</v>
      </c>
      <c r="F97" s="446">
        <v>815</v>
      </c>
      <c r="G97" s="447">
        <v>10187.5</v>
      </c>
      <c r="H97" s="448">
        <v>-2</v>
      </c>
    </row>
    <row r="98" spans="1:8" s="391" customFormat="1" ht="12" hidden="1">
      <c r="A98" s="429" t="s">
        <v>631</v>
      </c>
      <c r="B98" s="443" t="s">
        <v>632</v>
      </c>
      <c r="C98" s="429" t="s">
        <v>633</v>
      </c>
      <c r="D98" s="452" t="s">
        <v>634</v>
      </c>
      <c r="E98" s="453">
        <v>12</v>
      </c>
      <c r="F98" s="454">
        <v>815</v>
      </c>
      <c r="G98" s="455">
        <v>10187.5</v>
      </c>
      <c r="H98" s="456">
        <v>-2</v>
      </c>
    </row>
    <row r="99" spans="1:8" s="391" customFormat="1" ht="12">
      <c r="A99" s="457"/>
      <c r="B99" s="458"/>
      <c r="C99" s="457"/>
      <c r="D99" s="459"/>
      <c r="E99" s="460"/>
      <c r="F99" s="460"/>
      <c r="G99" s="461"/>
      <c r="H99" s="460"/>
    </row>
    <row r="100" spans="1:8" s="391" customFormat="1" ht="12">
      <c r="A100" s="457"/>
      <c r="B100" s="458"/>
      <c r="C100" s="457"/>
      <c r="D100" s="459"/>
      <c r="E100" s="460"/>
      <c r="F100" s="460"/>
      <c r="G100" s="461"/>
      <c r="H100" s="460"/>
    </row>
    <row r="101" spans="1:3" s="391" customFormat="1" ht="12">
      <c r="A101" s="387"/>
      <c r="B101" s="388"/>
      <c r="C101" s="387"/>
    </row>
    <row r="102" spans="1:8" s="391" customFormat="1" ht="11.25" customHeight="1">
      <c r="A102" s="387"/>
      <c r="B102" s="388" t="s">
        <v>424</v>
      </c>
      <c r="C102" s="388"/>
      <c r="D102" s="390"/>
      <c r="E102" s="390"/>
      <c r="F102" s="462"/>
      <c r="G102" s="463"/>
      <c r="H102" s="391" t="s">
        <v>51</v>
      </c>
    </row>
    <row r="103" spans="1:6" s="391" customFormat="1" ht="12">
      <c r="A103" s="387"/>
      <c r="B103" s="388"/>
      <c r="C103" s="388"/>
      <c r="D103" s="390"/>
      <c r="E103" s="390"/>
      <c r="F103" s="390"/>
    </row>
    <row r="104" spans="1:3" s="391" customFormat="1" ht="12">
      <c r="A104" s="387"/>
      <c r="B104" s="388"/>
      <c r="C104" s="387"/>
    </row>
    <row r="105" spans="1:6" s="391" customFormat="1" ht="12">
      <c r="A105" s="387"/>
      <c r="B105" s="388"/>
      <c r="C105" s="388"/>
      <c r="D105" s="390"/>
      <c r="E105" s="390"/>
      <c r="F105" s="390"/>
    </row>
    <row r="106" spans="1:5" s="391" customFormat="1" ht="12">
      <c r="A106" s="387"/>
      <c r="B106" s="388"/>
      <c r="C106" s="388"/>
      <c r="D106" s="390"/>
      <c r="E106" s="390"/>
    </row>
    <row r="107" spans="2:7" ht="12">
      <c r="B107" s="388"/>
      <c r="C107" s="464"/>
      <c r="D107" s="397"/>
      <c r="E107" s="397"/>
      <c r="F107" s="465"/>
      <c r="G107" s="466"/>
    </row>
    <row r="108" ht="10.5">
      <c r="B108" s="399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&amp;L&amp;"RimHelvetica,Roman"&amp;9Valsts kase /  Pārskatu  departaments 
15.05.98.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3">
      <selection activeCell="B4" sqref="B4"/>
    </sheetView>
  </sheetViews>
  <sheetFormatPr defaultColWidth="9.33203125" defaultRowHeight="11.25"/>
  <cols>
    <col min="1" max="1" width="39.33203125" style="319" customWidth="1"/>
    <col min="2" max="2" width="6.5" style="318" hidden="1" customWidth="1"/>
    <col min="3" max="3" width="3.66015625" style="320" hidden="1" customWidth="1"/>
    <col min="4" max="5" width="14.5" style="320" customWidth="1"/>
    <col min="6" max="6" width="15.16015625" style="320" customWidth="1"/>
    <col min="7" max="7" width="13.16015625" style="320" customWidth="1"/>
    <col min="8" max="16384" width="9.33203125" style="320" customWidth="1"/>
  </cols>
  <sheetData>
    <row r="1" spans="1:7" s="338" customFormat="1" ht="10.5">
      <c r="A1" s="333"/>
      <c r="B1" s="332"/>
      <c r="F1" s="401"/>
      <c r="G1" s="401"/>
    </row>
    <row r="2" spans="1:8" s="427" customFormat="1" ht="13.5" customHeight="1">
      <c r="A2" s="323" t="s">
        <v>635</v>
      </c>
      <c r="B2" s="323" t="s">
        <v>636</v>
      </c>
      <c r="C2" s="323"/>
      <c r="D2" s="326"/>
      <c r="E2" s="326"/>
      <c r="F2" s="326"/>
      <c r="G2" s="467" t="s">
        <v>637</v>
      </c>
      <c r="H2" s="392"/>
    </row>
    <row r="3" spans="1:7" s="338" customFormat="1" ht="10.5">
      <c r="A3" s="333"/>
      <c r="B3" s="332"/>
      <c r="F3" s="401"/>
      <c r="G3" s="401"/>
    </row>
    <row r="4" spans="1:7" s="330" customFormat="1" ht="15.75">
      <c r="A4" s="328" t="s">
        <v>638</v>
      </c>
      <c r="B4" s="405"/>
      <c r="C4" s="329"/>
      <c r="D4" s="329"/>
      <c r="E4" s="329"/>
      <c r="F4" s="329"/>
      <c r="G4" s="329"/>
    </row>
    <row r="5" spans="1:7" s="330" customFormat="1" ht="15.75">
      <c r="A5" s="328" t="s">
        <v>363</v>
      </c>
      <c r="B5" s="405"/>
      <c r="C5" s="329"/>
      <c r="D5" s="329"/>
      <c r="E5" s="329"/>
      <c r="F5" s="329"/>
      <c r="G5" s="329"/>
    </row>
    <row r="6" spans="1:6" ht="15">
      <c r="A6" s="468"/>
      <c r="B6" s="406"/>
      <c r="C6" s="321"/>
      <c r="D6" s="321"/>
      <c r="E6" s="321"/>
      <c r="F6" s="321"/>
    </row>
    <row r="7" spans="1:7" s="338" customFormat="1" ht="10.5">
      <c r="A7" s="333"/>
      <c r="B7" s="332"/>
      <c r="E7" s="336" t="s">
        <v>639</v>
      </c>
      <c r="F7" s="401"/>
      <c r="G7" s="401"/>
    </row>
    <row r="8" spans="1:7" s="344" customFormat="1" ht="21">
      <c r="A8" s="407" t="s">
        <v>5</v>
      </c>
      <c r="B8" s="408" t="s">
        <v>428</v>
      </c>
      <c r="C8" s="409"/>
      <c r="D8" s="341" t="s">
        <v>366</v>
      </c>
      <c r="E8" s="341" t="s">
        <v>8</v>
      </c>
      <c r="F8" s="341" t="s">
        <v>640</v>
      </c>
      <c r="G8" s="342" t="s">
        <v>368</v>
      </c>
    </row>
    <row r="9" spans="1:7" ht="10.5" hidden="1">
      <c r="A9" s="410"/>
      <c r="B9" s="411"/>
      <c r="C9" s="412"/>
      <c r="D9" s="412" t="s">
        <v>429</v>
      </c>
      <c r="E9" s="412"/>
      <c r="F9" s="412"/>
      <c r="G9" s="469"/>
    </row>
    <row r="10" spans="1:7" ht="10.5" hidden="1">
      <c r="A10" s="410" t="s">
        <v>431</v>
      </c>
      <c r="B10" s="411" t="s">
        <v>432</v>
      </c>
      <c r="C10" s="412" t="s">
        <v>433</v>
      </c>
      <c r="D10" s="412" t="s">
        <v>434</v>
      </c>
      <c r="E10" s="412" t="s">
        <v>435</v>
      </c>
      <c r="F10" s="412" t="s">
        <v>436</v>
      </c>
      <c r="G10" s="469" t="s">
        <v>437</v>
      </c>
    </row>
    <row r="11" spans="1:7" ht="12.75" hidden="1">
      <c r="A11" s="414" t="s">
        <v>438</v>
      </c>
      <c r="B11" s="415" t="s">
        <v>439</v>
      </c>
      <c r="C11" s="412" t="s">
        <v>369</v>
      </c>
      <c r="D11" s="416">
        <v>286638</v>
      </c>
      <c r="E11" s="416">
        <v>215045</v>
      </c>
      <c r="F11" s="417">
        <v>112.53</v>
      </c>
      <c r="G11" s="470">
        <v>26365</v>
      </c>
    </row>
    <row r="12" spans="1:7" ht="24" hidden="1">
      <c r="A12" s="418" t="s">
        <v>440</v>
      </c>
      <c r="B12" s="415" t="s">
        <v>441</v>
      </c>
      <c r="C12" s="412" t="s">
        <v>442</v>
      </c>
      <c r="D12" s="416">
        <v>188643</v>
      </c>
      <c r="E12" s="416">
        <v>142336</v>
      </c>
      <c r="F12" s="417">
        <v>113.18</v>
      </c>
      <c r="G12" s="470">
        <v>19082</v>
      </c>
    </row>
    <row r="13" spans="1:7" ht="12" hidden="1">
      <c r="A13" s="418" t="s">
        <v>443</v>
      </c>
      <c r="B13" s="415" t="s">
        <v>444</v>
      </c>
      <c r="C13" s="412" t="s">
        <v>445</v>
      </c>
      <c r="D13" s="416">
        <v>156656</v>
      </c>
      <c r="E13" s="416">
        <v>116909</v>
      </c>
      <c r="F13" s="417">
        <v>111.94</v>
      </c>
      <c r="G13" s="470">
        <v>15794</v>
      </c>
    </row>
    <row r="14" spans="1:7" ht="12" hidden="1">
      <c r="A14" s="375" t="s">
        <v>446</v>
      </c>
      <c r="B14" s="415" t="s">
        <v>447</v>
      </c>
      <c r="C14" s="412" t="s">
        <v>448</v>
      </c>
      <c r="D14" s="416">
        <v>123941</v>
      </c>
      <c r="E14" s="416">
        <v>89060</v>
      </c>
      <c r="F14" s="417">
        <v>107.78</v>
      </c>
      <c r="G14" s="470">
        <v>11700</v>
      </c>
    </row>
    <row r="15" spans="1:7" ht="12" hidden="1">
      <c r="A15" s="375" t="s">
        <v>450</v>
      </c>
      <c r="B15" s="415" t="s">
        <v>451</v>
      </c>
      <c r="C15" s="412" t="s">
        <v>452</v>
      </c>
      <c r="D15" s="416">
        <v>16712</v>
      </c>
      <c r="E15" s="416">
        <v>8151</v>
      </c>
      <c r="F15" s="417">
        <v>73.16</v>
      </c>
      <c r="G15" s="470">
        <v>2203</v>
      </c>
    </row>
    <row r="16" spans="1:7" ht="12" hidden="1">
      <c r="A16" s="375" t="s">
        <v>380</v>
      </c>
      <c r="B16" s="415" t="s">
        <v>453</v>
      </c>
      <c r="C16" s="412" t="s">
        <v>454</v>
      </c>
      <c r="D16" s="416">
        <v>12694</v>
      </c>
      <c r="E16" s="416">
        <v>16941</v>
      </c>
      <c r="F16" s="417">
        <v>200.18</v>
      </c>
      <c r="G16" s="470">
        <v>1600</v>
      </c>
    </row>
    <row r="17" spans="1:7" ht="24" hidden="1">
      <c r="A17" s="375" t="s">
        <v>384</v>
      </c>
      <c r="B17" s="415" t="s">
        <v>455</v>
      </c>
      <c r="C17" s="412" t="s">
        <v>456</v>
      </c>
      <c r="D17" s="416">
        <v>3309</v>
      </c>
      <c r="E17" s="416">
        <v>2757</v>
      </c>
      <c r="F17" s="417">
        <v>124.98</v>
      </c>
      <c r="G17" s="470">
        <v>291</v>
      </c>
    </row>
    <row r="18" spans="1:7" ht="12" hidden="1">
      <c r="A18" s="418" t="s">
        <v>457</v>
      </c>
      <c r="B18" s="415" t="s">
        <v>458</v>
      </c>
      <c r="C18" s="412" t="s">
        <v>459</v>
      </c>
      <c r="D18" s="416">
        <v>31987</v>
      </c>
      <c r="E18" s="416">
        <v>25427</v>
      </c>
      <c r="F18" s="417">
        <v>119.24</v>
      </c>
      <c r="G18" s="470">
        <v>3288</v>
      </c>
    </row>
    <row r="19" spans="1:7" ht="24" hidden="1">
      <c r="A19" s="375" t="s">
        <v>387</v>
      </c>
      <c r="B19" s="415" t="s">
        <v>460</v>
      </c>
      <c r="C19" s="412" t="s">
        <v>461</v>
      </c>
      <c r="D19" s="416">
        <v>97</v>
      </c>
      <c r="E19" s="416">
        <v>127</v>
      </c>
      <c r="F19" s="417">
        <v>195.38</v>
      </c>
      <c r="G19" s="470">
        <v>9</v>
      </c>
    </row>
    <row r="20" spans="1:7" ht="12" hidden="1">
      <c r="A20" s="375" t="s">
        <v>462</v>
      </c>
      <c r="B20" s="415" t="s">
        <v>463</v>
      </c>
      <c r="C20" s="412" t="s">
        <v>464</v>
      </c>
      <c r="D20" s="416">
        <v>1806</v>
      </c>
      <c r="E20" s="416">
        <v>1218</v>
      </c>
      <c r="F20" s="417">
        <v>101.16</v>
      </c>
      <c r="G20" s="470">
        <v>106</v>
      </c>
    </row>
    <row r="21" spans="1:7" ht="24" hidden="1">
      <c r="A21" s="375" t="s">
        <v>465</v>
      </c>
      <c r="B21" s="415" t="s">
        <v>466</v>
      </c>
      <c r="C21" s="412" t="s">
        <v>453</v>
      </c>
      <c r="D21" s="416">
        <v>20711</v>
      </c>
      <c r="E21" s="416">
        <v>16309</v>
      </c>
      <c r="F21" s="417">
        <v>118.12</v>
      </c>
      <c r="G21" s="470">
        <v>2217</v>
      </c>
    </row>
    <row r="22" spans="1:7" ht="12" hidden="1">
      <c r="A22" s="375" t="s">
        <v>393</v>
      </c>
      <c r="B22" s="415" t="s">
        <v>467</v>
      </c>
      <c r="C22" s="412" t="s">
        <v>468</v>
      </c>
      <c r="D22" s="416">
        <v>167</v>
      </c>
      <c r="E22" s="416">
        <v>144</v>
      </c>
      <c r="F22" s="417">
        <v>129.73</v>
      </c>
      <c r="G22" s="470">
        <v>26</v>
      </c>
    </row>
    <row r="23" spans="1:7" ht="12" hidden="1">
      <c r="A23" s="375" t="s">
        <v>395</v>
      </c>
      <c r="B23" s="415" t="s">
        <v>469</v>
      </c>
      <c r="C23" s="412" t="s">
        <v>455</v>
      </c>
      <c r="D23" s="416">
        <v>8931</v>
      </c>
      <c r="E23" s="416">
        <v>7466</v>
      </c>
      <c r="F23" s="417">
        <v>125.39</v>
      </c>
      <c r="G23" s="470">
        <v>884</v>
      </c>
    </row>
    <row r="24" spans="1:7" ht="36" hidden="1">
      <c r="A24" s="375" t="s">
        <v>470</v>
      </c>
      <c r="B24" s="415" t="s">
        <v>471</v>
      </c>
      <c r="C24" s="412" t="s">
        <v>472</v>
      </c>
      <c r="D24" s="416">
        <v>262</v>
      </c>
      <c r="E24" s="416">
        <v>148</v>
      </c>
      <c r="F24" s="417">
        <v>84.57</v>
      </c>
      <c r="G24" s="470">
        <v>46</v>
      </c>
    </row>
    <row r="25" spans="1:7" ht="24" hidden="1">
      <c r="A25" s="375" t="s">
        <v>399</v>
      </c>
      <c r="B25" s="415" t="s">
        <v>473</v>
      </c>
      <c r="C25" s="412" t="s">
        <v>458</v>
      </c>
      <c r="D25" s="416">
        <v>13</v>
      </c>
      <c r="E25" s="416">
        <v>14</v>
      </c>
      <c r="F25" s="417">
        <v>175</v>
      </c>
      <c r="G25" s="470">
        <v>0</v>
      </c>
    </row>
    <row r="26" spans="1:7" ht="12" hidden="1">
      <c r="A26" s="418" t="s">
        <v>474</v>
      </c>
      <c r="B26" s="415" t="s">
        <v>475</v>
      </c>
      <c r="C26" s="412" t="s">
        <v>476</v>
      </c>
      <c r="D26" s="416">
        <v>97995</v>
      </c>
      <c r="E26" s="416">
        <v>72709</v>
      </c>
      <c r="F26" s="417">
        <v>111.29</v>
      </c>
      <c r="G26" s="470">
        <v>7283</v>
      </c>
    </row>
    <row r="27" spans="1:7" ht="12" hidden="1">
      <c r="A27" s="375" t="s">
        <v>402</v>
      </c>
      <c r="B27" s="415" t="s">
        <v>477</v>
      </c>
      <c r="C27" s="412" t="s">
        <v>460</v>
      </c>
      <c r="D27" s="416">
        <v>3125</v>
      </c>
      <c r="E27" s="416">
        <v>1951</v>
      </c>
      <c r="F27" s="417">
        <v>93.66</v>
      </c>
      <c r="G27" s="470">
        <v>346</v>
      </c>
    </row>
    <row r="28" spans="1:7" ht="24" hidden="1">
      <c r="A28" s="375" t="s">
        <v>478</v>
      </c>
      <c r="B28" s="415" t="s">
        <v>479</v>
      </c>
      <c r="C28" s="412" t="s">
        <v>480</v>
      </c>
      <c r="D28" s="416">
        <v>2840</v>
      </c>
      <c r="E28" s="416">
        <v>1681</v>
      </c>
      <c r="F28" s="417">
        <v>88.8</v>
      </c>
      <c r="G28" s="470">
        <v>269</v>
      </c>
    </row>
    <row r="29" spans="1:7" ht="36" hidden="1">
      <c r="A29" s="375" t="s">
        <v>481</v>
      </c>
      <c r="B29" s="415" t="s">
        <v>482</v>
      </c>
      <c r="C29" s="412" t="s">
        <v>463</v>
      </c>
      <c r="D29" s="416">
        <v>100</v>
      </c>
      <c r="E29" s="416">
        <v>58</v>
      </c>
      <c r="F29" s="417">
        <v>86.57</v>
      </c>
      <c r="G29" s="470">
        <v>3</v>
      </c>
    </row>
    <row r="30" spans="1:7" ht="12" hidden="1">
      <c r="A30" s="375" t="s">
        <v>408</v>
      </c>
      <c r="B30" s="415" t="s">
        <v>483</v>
      </c>
      <c r="C30" s="412" t="s">
        <v>484</v>
      </c>
      <c r="D30" s="416">
        <v>185</v>
      </c>
      <c r="E30" s="416">
        <v>212</v>
      </c>
      <c r="F30" s="417">
        <v>172.36</v>
      </c>
      <c r="G30" s="470">
        <v>75</v>
      </c>
    </row>
    <row r="31" spans="1:7" ht="12" hidden="1">
      <c r="A31" s="375" t="s">
        <v>410</v>
      </c>
      <c r="B31" s="415" t="s">
        <v>485</v>
      </c>
      <c r="C31" s="412" t="s">
        <v>466</v>
      </c>
      <c r="D31" s="416">
        <v>16749</v>
      </c>
      <c r="E31" s="416">
        <v>12329</v>
      </c>
      <c r="F31" s="417">
        <v>110.42</v>
      </c>
      <c r="G31" s="470">
        <v>3015</v>
      </c>
    </row>
    <row r="32" spans="1:7" ht="12" hidden="1">
      <c r="A32" s="375" t="s">
        <v>412</v>
      </c>
      <c r="B32" s="415" t="s">
        <v>486</v>
      </c>
      <c r="C32" s="412" t="s">
        <v>487</v>
      </c>
      <c r="D32" s="416">
        <v>117</v>
      </c>
      <c r="E32" s="416">
        <v>0</v>
      </c>
      <c r="F32" s="417">
        <v>0</v>
      </c>
      <c r="G32" s="470">
        <v>0</v>
      </c>
    </row>
    <row r="33" spans="1:7" ht="12" hidden="1">
      <c r="A33" s="375" t="s">
        <v>415</v>
      </c>
      <c r="B33" s="415" t="s">
        <v>488</v>
      </c>
      <c r="C33" s="412" t="s">
        <v>467</v>
      </c>
      <c r="D33" s="416">
        <v>16632</v>
      </c>
      <c r="E33" s="416">
        <v>12329</v>
      </c>
      <c r="F33" s="417">
        <v>111.19</v>
      </c>
      <c r="G33" s="470">
        <v>3015</v>
      </c>
    </row>
    <row r="34" spans="1:7" ht="24" hidden="1">
      <c r="A34" s="375" t="s">
        <v>489</v>
      </c>
      <c r="B34" s="415" t="s">
        <v>490</v>
      </c>
      <c r="C34" s="412" t="s">
        <v>491</v>
      </c>
      <c r="D34" s="416">
        <v>78121</v>
      </c>
      <c r="E34" s="416">
        <v>58429</v>
      </c>
      <c r="F34" s="417">
        <v>112.19</v>
      </c>
      <c r="G34" s="470">
        <v>3922</v>
      </c>
    </row>
    <row r="35" spans="1:7" ht="12" hidden="1">
      <c r="A35" s="375" t="s">
        <v>412</v>
      </c>
      <c r="B35" s="415" t="s">
        <v>492</v>
      </c>
      <c r="C35" s="412" t="s">
        <v>469</v>
      </c>
      <c r="D35" s="416">
        <v>26431</v>
      </c>
      <c r="E35" s="416">
        <v>19756</v>
      </c>
      <c r="F35" s="417">
        <v>112.12</v>
      </c>
      <c r="G35" s="470">
        <v>2113</v>
      </c>
    </row>
    <row r="36" spans="1:7" ht="12" hidden="1">
      <c r="A36" s="375" t="s">
        <v>415</v>
      </c>
      <c r="B36" s="415" t="s">
        <v>493</v>
      </c>
      <c r="C36" s="412" t="s">
        <v>494</v>
      </c>
      <c r="D36" s="416">
        <v>51690</v>
      </c>
      <c r="E36" s="416">
        <v>38673</v>
      </c>
      <c r="F36" s="417">
        <v>112.23</v>
      </c>
      <c r="G36" s="470">
        <v>1809</v>
      </c>
    </row>
    <row r="37" spans="1:7" ht="24" hidden="1">
      <c r="A37" s="419" t="s">
        <v>495</v>
      </c>
      <c r="B37" s="415" t="s">
        <v>496</v>
      </c>
      <c r="C37" s="412" t="s">
        <v>471</v>
      </c>
      <c r="D37" s="416">
        <v>295</v>
      </c>
      <c r="E37" s="416">
        <v>102</v>
      </c>
      <c r="F37" s="417">
        <v>51.78</v>
      </c>
      <c r="G37" s="470">
        <v>32</v>
      </c>
    </row>
    <row r="38" spans="1:7" ht="12.75" hidden="1">
      <c r="A38" s="414" t="s">
        <v>641</v>
      </c>
      <c r="B38" s="415" t="s">
        <v>498</v>
      </c>
      <c r="C38" s="412" t="s">
        <v>499</v>
      </c>
      <c r="D38" s="416">
        <v>284407</v>
      </c>
      <c r="E38" s="416">
        <v>212433</v>
      </c>
      <c r="F38" s="417">
        <v>112.04</v>
      </c>
      <c r="G38" s="470">
        <v>22112</v>
      </c>
    </row>
    <row r="39" spans="1:7" ht="12" hidden="1">
      <c r="A39" s="418" t="s">
        <v>642</v>
      </c>
      <c r="B39" s="415" t="s">
        <v>501</v>
      </c>
      <c r="C39" s="412" t="s">
        <v>473</v>
      </c>
      <c r="D39" s="416">
        <v>254343</v>
      </c>
      <c r="E39" s="416">
        <v>191630</v>
      </c>
      <c r="F39" s="417">
        <v>113.01</v>
      </c>
      <c r="G39" s="470">
        <v>19233</v>
      </c>
    </row>
    <row r="40" spans="1:7" ht="24" hidden="1">
      <c r="A40" s="375" t="s">
        <v>503</v>
      </c>
      <c r="B40" s="415" t="s">
        <v>504</v>
      </c>
      <c r="C40" s="412" t="s">
        <v>505</v>
      </c>
      <c r="D40" s="416">
        <v>28875</v>
      </c>
      <c r="E40" s="416">
        <v>22964</v>
      </c>
      <c r="F40" s="417">
        <v>119.29</v>
      </c>
      <c r="G40" s="470">
        <v>2741</v>
      </c>
    </row>
    <row r="41" spans="1:7" ht="12" hidden="1">
      <c r="A41" s="375" t="s">
        <v>94</v>
      </c>
      <c r="B41" s="415" t="s">
        <v>507</v>
      </c>
      <c r="C41" s="412" t="s">
        <v>475</v>
      </c>
      <c r="D41" s="416">
        <v>316</v>
      </c>
      <c r="E41" s="416">
        <v>241</v>
      </c>
      <c r="F41" s="417">
        <v>114.22</v>
      </c>
      <c r="G41" s="470">
        <v>26</v>
      </c>
    </row>
    <row r="42" spans="1:7" ht="24" hidden="1">
      <c r="A42" s="375" t="s">
        <v>643</v>
      </c>
      <c r="B42" s="415" t="s">
        <v>464</v>
      </c>
      <c r="C42" s="412" t="s">
        <v>509</v>
      </c>
      <c r="D42" s="416">
        <v>3757</v>
      </c>
      <c r="E42" s="416">
        <v>2763</v>
      </c>
      <c r="F42" s="417">
        <v>110.3</v>
      </c>
      <c r="G42" s="470">
        <v>362</v>
      </c>
    </row>
    <row r="43" spans="1:7" ht="12" hidden="1">
      <c r="A43" s="375" t="s">
        <v>96</v>
      </c>
      <c r="B43" s="415" t="s">
        <v>468</v>
      </c>
      <c r="C43" s="412" t="s">
        <v>477</v>
      </c>
      <c r="D43" s="416">
        <v>127684</v>
      </c>
      <c r="E43" s="416">
        <v>91965</v>
      </c>
      <c r="F43" s="417">
        <v>108.04</v>
      </c>
      <c r="G43" s="470">
        <v>7429</v>
      </c>
    </row>
    <row r="44" spans="1:7" ht="12" hidden="1">
      <c r="A44" s="375" t="s">
        <v>97</v>
      </c>
      <c r="B44" s="415" t="s">
        <v>472</v>
      </c>
      <c r="C44" s="412" t="s">
        <v>512</v>
      </c>
      <c r="D44" s="416">
        <v>5767</v>
      </c>
      <c r="E44" s="416">
        <v>5174</v>
      </c>
      <c r="F44" s="417">
        <v>134.6</v>
      </c>
      <c r="G44" s="470">
        <v>619</v>
      </c>
    </row>
    <row r="45" spans="1:7" ht="24" hidden="1">
      <c r="A45" s="375" t="s">
        <v>98</v>
      </c>
      <c r="B45" s="415" t="s">
        <v>476</v>
      </c>
      <c r="C45" s="412" t="s">
        <v>479</v>
      </c>
      <c r="D45" s="416">
        <v>23742</v>
      </c>
      <c r="E45" s="416">
        <v>16231</v>
      </c>
      <c r="F45" s="417">
        <v>102.55</v>
      </c>
      <c r="G45" s="470">
        <v>1856</v>
      </c>
    </row>
    <row r="46" spans="1:7" ht="24" hidden="1">
      <c r="A46" s="375" t="s">
        <v>644</v>
      </c>
      <c r="B46" s="415" t="s">
        <v>480</v>
      </c>
      <c r="C46" s="412" t="s">
        <v>516</v>
      </c>
      <c r="D46" s="416">
        <v>14155</v>
      </c>
      <c r="E46" s="416">
        <v>8172</v>
      </c>
      <c r="F46" s="417">
        <v>86.6</v>
      </c>
      <c r="G46" s="470">
        <v>1149</v>
      </c>
    </row>
    <row r="47" spans="1:7" ht="24" hidden="1">
      <c r="A47" s="375" t="s">
        <v>645</v>
      </c>
      <c r="B47" s="415" t="s">
        <v>484</v>
      </c>
      <c r="C47" s="412" t="s">
        <v>482</v>
      </c>
      <c r="D47" s="416">
        <v>35018</v>
      </c>
      <c r="E47" s="416">
        <v>30855</v>
      </c>
      <c r="F47" s="417">
        <v>132.17</v>
      </c>
      <c r="G47" s="470">
        <v>3146</v>
      </c>
    </row>
    <row r="48" spans="1:7" ht="12" hidden="1">
      <c r="A48" s="375" t="s">
        <v>646</v>
      </c>
      <c r="B48" s="415" t="s">
        <v>487</v>
      </c>
      <c r="C48" s="412" t="s">
        <v>520</v>
      </c>
      <c r="D48" s="416">
        <v>13987</v>
      </c>
      <c r="E48" s="416">
        <v>11004</v>
      </c>
      <c r="F48" s="417">
        <v>118.01</v>
      </c>
      <c r="G48" s="470">
        <v>1848</v>
      </c>
    </row>
    <row r="49" spans="1:7" ht="24" hidden="1">
      <c r="A49" s="375" t="s">
        <v>101</v>
      </c>
      <c r="B49" s="415" t="s">
        <v>491</v>
      </c>
      <c r="C49" s="412" t="s">
        <v>483</v>
      </c>
      <c r="D49" s="416">
        <v>3863</v>
      </c>
      <c r="E49" s="416">
        <v>4798</v>
      </c>
      <c r="F49" s="417">
        <v>186.33</v>
      </c>
      <c r="G49" s="470">
        <v>162</v>
      </c>
    </row>
    <row r="50" spans="1:7" ht="24" hidden="1">
      <c r="A50" s="375" t="s">
        <v>647</v>
      </c>
      <c r="B50" s="415" t="s">
        <v>494</v>
      </c>
      <c r="C50" s="412" t="s">
        <v>524</v>
      </c>
      <c r="D50" s="416">
        <v>288</v>
      </c>
      <c r="E50" s="416">
        <v>251</v>
      </c>
      <c r="F50" s="417">
        <v>130.73</v>
      </c>
      <c r="G50" s="470">
        <v>30</v>
      </c>
    </row>
    <row r="51" spans="1:7" ht="36" hidden="1">
      <c r="A51" s="375" t="s">
        <v>648</v>
      </c>
      <c r="B51" s="415" t="s">
        <v>499</v>
      </c>
      <c r="C51" s="412" t="s">
        <v>485</v>
      </c>
      <c r="D51" s="416">
        <v>0</v>
      </c>
      <c r="E51" s="416">
        <v>103</v>
      </c>
      <c r="F51" s="417">
        <v>0</v>
      </c>
      <c r="G51" s="470">
        <v>13</v>
      </c>
    </row>
    <row r="52" spans="1:7" ht="12" hidden="1">
      <c r="A52" s="375" t="s">
        <v>527</v>
      </c>
      <c r="B52" s="415" t="s">
        <v>505</v>
      </c>
      <c r="C52" s="412" t="s">
        <v>528</v>
      </c>
      <c r="D52" s="416">
        <v>3697</v>
      </c>
      <c r="E52" s="416">
        <v>2968</v>
      </c>
      <c r="F52" s="417">
        <v>120.45</v>
      </c>
      <c r="G52" s="470">
        <v>304</v>
      </c>
    </row>
    <row r="53" spans="1:7" ht="12" hidden="1">
      <c r="A53" s="375" t="s">
        <v>105</v>
      </c>
      <c r="B53" s="415" t="s">
        <v>509</v>
      </c>
      <c r="C53" s="412" t="s">
        <v>486</v>
      </c>
      <c r="D53" s="416">
        <v>559</v>
      </c>
      <c r="E53" s="416">
        <v>347</v>
      </c>
      <c r="F53" s="417">
        <v>93.03</v>
      </c>
      <c r="G53" s="470">
        <v>97</v>
      </c>
    </row>
    <row r="54" spans="1:7" ht="12" hidden="1">
      <c r="A54" s="375" t="s">
        <v>649</v>
      </c>
      <c r="B54" s="415" t="s">
        <v>512</v>
      </c>
      <c r="C54" s="412" t="s">
        <v>532</v>
      </c>
      <c r="D54" s="416">
        <v>2628</v>
      </c>
      <c r="E54" s="416">
        <v>802</v>
      </c>
      <c r="F54" s="417">
        <v>45.78</v>
      </c>
      <c r="G54" s="470">
        <v>65</v>
      </c>
    </row>
    <row r="55" spans="1:7" ht="12" hidden="1">
      <c r="A55" s="471" t="s">
        <v>650</v>
      </c>
      <c r="B55" s="415">
        <v>36</v>
      </c>
      <c r="C55" s="412" t="s">
        <v>488</v>
      </c>
      <c r="D55" s="416">
        <v>118</v>
      </c>
      <c r="E55" s="416">
        <v>49</v>
      </c>
      <c r="F55" s="417">
        <v>62.03</v>
      </c>
      <c r="G55" s="470">
        <v>4</v>
      </c>
    </row>
    <row r="56" spans="1:7" ht="24" hidden="1">
      <c r="A56" s="375" t="s">
        <v>651</v>
      </c>
      <c r="B56" s="415" t="s">
        <v>520</v>
      </c>
      <c r="C56" s="412" t="s">
        <v>538</v>
      </c>
      <c r="D56" s="416">
        <v>4046</v>
      </c>
      <c r="E56" s="416">
        <v>1115</v>
      </c>
      <c r="F56" s="417">
        <v>41.34</v>
      </c>
      <c r="G56" s="470">
        <v>533</v>
      </c>
    </row>
    <row r="57" spans="1:7" ht="12" hidden="1">
      <c r="A57" s="418" t="s">
        <v>652</v>
      </c>
      <c r="B57" s="415" t="s">
        <v>524</v>
      </c>
      <c r="C57" s="412" t="s">
        <v>490</v>
      </c>
      <c r="D57" s="416">
        <v>30064</v>
      </c>
      <c r="E57" s="416">
        <v>20803</v>
      </c>
      <c r="F57" s="417">
        <v>103.8</v>
      </c>
      <c r="G57" s="470">
        <v>2879</v>
      </c>
    </row>
    <row r="58" spans="1:7" ht="12" hidden="1">
      <c r="A58" s="375" t="s">
        <v>402</v>
      </c>
      <c r="B58" s="415" t="s">
        <v>528</v>
      </c>
      <c r="C58" s="412" t="s">
        <v>541</v>
      </c>
      <c r="D58" s="416">
        <v>4569</v>
      </c>
      <c r="E58" s="416">
        <v>2028</v>
      </c>
      <c r="F58" s="417">
        <v>66.58</v>
      </c>
      <c r="G58" s="470">
        <v>348</v>
      </c>
    </row>
    <row r="59" spans="1:7" ht="24" hidden="1">
      <c r="A59" s="472" t="s">
        <v>653</v>
      </c>
      <c r="B59" s="415" t="s">
        <v>532</v>
      </c>
      <c r="C59" s="412" t="s">
        <v>492</v>
      </c>
      <c r="D59" s="416">
        <v>4316</v>
      </c>
      <c r="E59" s="416">
        <v>1803</v>
      </c>
      <c r="F59" s="417">
        <v>62.67</v>
      </c>
      <c r="G59" s="470">
        <v>325</v>
      </c>
    </row>
    <row r="60" spans="1:7" ht="36" hidden="1">
      <c r="A60" s="472" t="s">
        <v>654</v>
      </c>
      <c r="B60" s="415" t="s">
        <v>538</v>
      </c>
      <c r="C60" s="412" t="s">
        <v>546</v>
      </c>
      <c r="D60" s="416">
        <v>113</v>
      </c>
      <c r="E60" s="416">
        <v>20</v>
      </c>
      <c r="F60" s="417">
        <v>26.67</v>
      </c>
      <c r="G60" s="470">
        <v>-31</v>
      </c>
    </row>
    <row r="61" spans="1:7" ht="12" hidden="1">
      <c r="A61" s="472" t="s">
        <v>408</v>
      </c>
      <c r="B61" s="415" t="s">
        <v>541</v>
      </c>
      <c r="C61" s="412" t="s">
        <v>493</v>
      </c>
      <c r="D61" s="416">
        <v>140</v>
      </c>
      <c r="E61" s="416">
        <v>205</v>
      </c>
      <c r="F61" s="417">
        <v>220.43</v>
      </c>
      <c r="G61" s="470">
        <v>55</v>
      </c>
    </row>
    <row r="62" spans="1:7" ht="12" hidden="1">
      <c r="A62" s="375" t="s">
        <v>655</v>
      </c>
      <c r="B62" s="415" t="s">
        <v>546</v>
      </c>
      <c r="C62" s="412" t="s">
        <v>550</v>
      </c>
      <c r="D62" s="416">
        <v>25495</v>
      </c>
      <c r="E62" s="416">
        <v>18775</v>
      </c>
      <c r="F62" s="417">
        <v>110.46</v>
      </c>
      <c r="G62" s="470">
        <v>2531</v>
      </c>
    </row>
    <row r="63" spans="1:7" ht="12" hidden="1">
      <c r="A63" s="472" t="s">
        <v>656</v>
      </c>
      <c r="B63" s="415" t="s">
        <v>550</v>
      </c>
      <c r="C63" s="412" t="s">
        <v>496</v>
      </c>
      <c r="D63" s="416">
        <v>24657</v>
      </c>
      <c r="E63" s="416">
        <v>17959</v>
      </c>
      <c r="F63" s="417">
        <v>109.25</v>
      </c>
      <c r="G63" s="470">
        <v>2423</v>
      </c>
    </row>
    <row r="64" spans="1:7" ht="12" hidden="1">
      <c r="A64" s="472" t="s">
        <v>657</v>
      </c>
      <c r="B64" s="415" t="s">
        <v>553</v>
      </c>
      <c r="C64" s="412" t="s">
        <v>553</v>
      </c>
      <c r="D64" s="416">
        <v>838</v>
      </c>
      <c r="E64" s="416">
        <v>816</v>
      </c>
      <c r="F64" s="417">
        <v>146.24</v>
      </c>
      <c r="G64" s="470">
        <v>108</v>
      </c>
    </row>
    <row r="65" spans="1:7" s="344" customFormat="1" ht="10.5">
      <c r="A65" s="347" t="s">
        <v>369</v>
      </c>
      <c r="B65" s="473"/>
      <c r="C65" s="474"/>
      <c r="D65" s="475">
        <v>2</v>
      </c>
      <c r="E65" s="475">
        <v>3</v>
      </c>
      <c r="F65" s="476">
        <v>4</v>
      </c>
      <c r="G65" s="477">
        <v>5</v>
      </c>
    </row>
    <row r="66" spans="1:7" s="343" customFormat="1" ht="12.75">
      <c r="A66" s="424" t="s">
        <v>658</v>
      </c>
      <c r="B66" s="478" t="s">
        <v>555</v>
      </c>
      <c r="C66" s="479" t="s">
        <v>556</v>
      </c>
      <c r="D66" s="417">
        <v>0</v>
      </c>
      <c r="E66" s="355">
        <v>107924</v>
      </c>
      <c r="F66" s="355"/>
      <c r="G66" s="356">
        <v>28520</v>
      </c>
    </row>
    <row r="67" spans="1:7" s="381" customFormat="1" ht="11.25" customHeight="1">
      <c r="A67" s="428" t="s">
        <v>272</v>
      </c>
      <c r="B67" s="480" t="s">
        <v>558</v>
      </c>
      <c r="C67" s="481" t="s">
        <v>555</v>
      </c>
      <c r="D67" s="417">
        <v>0</v>
      </c>
      <c r="E67" s="355">
        <v>101885</v>
      </c>
      <c r="F67" s="355"/>
      <c r="G67" s="356">
        <v>26782</v>
      </c>
    </row>
    <row r="68" spans="1:7" ht="12">
      <c r="A68" s="432" t="s">
        <v>659</v>
      </c>
      <c r="B68" s="415" t="s">
        <v>560</v>
      </c>
      <c r="C68" s="412" t="s">
        <v>561</v>
      </c>
      <c r="D68" s="417">
        <v>0</v>
      </c>
      <c r="E68" s="355">
        <v>33366</v>
      </c>
      <c r="F68" s="355"/>
      <c r="G68" s="356">
        <v>11091</v>
      </c>
    </row>
    <row r="69" spans="1:7" ht="11.25" customHeight="1">
      <c r="A69" s="432" t="s">
        <v>660</v>
      </c>
      <c r="B69" s="415" t="s">
        <v>563</v>
      </c>
      <c r="C69" s="412" t="s">
        <v>558</v>
      </c>
      <c r="D69" s="417">
        <v>0</v>
      </c>
      <c r="E69" s="355">
        <v>9678</v>
      </c>
      <c r="F69" s="355"/>
      <c r="G69" s="356">
        <v>3206</v>
      </c>
    </row>
    <row r="70" spans="1:7" ht="12">
      <c r="A70" s="432" t="s">
        <v>661</v>
      </c>
      <c r="B70" s="415" t="s">
        <v>565</v>
      </c>
      <c r="C70" s="412" t="s">
        <v>566</v>
      </c>
      <c r="D70" s="417">
        <v>0</v>
      </c>
      <c r="E70" s="355">
        <v>37419</v>
      </c>
      <c r="F70" s="355"/>
      <c r="G70" s="356">
        <v>8269</v>
      </c>
    </row>
    <row r="71" spans="1:7" ht="12">
      <c r="A71" s="432" t="s">
        <v>662</v>
      </c>
      <c r="B71" s="415" t="s">
        <v>568</v>
      </c>
      <c r="C71" s="412" t="s">
        <v>560</v>
      </c>
      <c r="D71" s="417">
        <v>0</v>
      </c>
      <c r="E71" s="355">
        <v>499</v>
      </c>
      <c r="F71" s="355"/>
      <c r="G71" s="356">
        <v>-259</v>
      </c>
    </row>
    <row r="72" spans="1:7" ht="12">
      <c r="A72" s="432" t="s">
        <v>280</v>
      </c>
      <c r="B72" s="415"/>
      <c r="C72" s="412"/>
      <c r="D72" s="417">
        <v>0</v>
      </c>
      <c r="E72" s="355">
        <v>20923</v>
      </c>
      <c r="F72" s="355"/>
      <c r="G72" s="356">
        <v>4475</v>
      </c>
    </row>
    <row r="73" spans="1:7" s="381" customFormat="1" ht="11.25" customHeight="1">
      <c r="A73" s="428" t="s">
        <v>663</v>
      </c>
      <c r="B73" s="480" t="s">
        <v>570</v>
      </c>
      <c r="C73" s="481" t="s">
        <v>571</v>
      </c>
      <c r="D73" s="417">
        <v>0</v>
      </c>
      <c r="E73" s="355">
        <v>6073</v>
      </c>
      <c r="F73" s="355"/>
      <c r="G73" s="356">
        <v>1788</v>
      </c>
    </row>
    <row r="74" spans="1:7" ht="12.75" customHeight="1">
      <c r="A74" s="432" t="s">
        <v>664</v>
      </c>
      <c r="B74" s="415" t="s">
        <v>575</v>
      </c>
      <c r="C74" s="412" t="s">
        <v>576</v>
      </c>
      <c r="D74" s="417">
        <v>0</v>
      </c>
      <c r="E74" s="355">
        <v>2800</v>
      </c>
      <c r="F74" s="355"/>
      <c r="G74" s="356">
        <v>380</v>
      </c>
    </row>
    <row r="75" spans="1:7" ht="12">
      <c r="A75" s="432" t="s">
        <v>354</v>
      </c>
      <c r="B75" s="415" t="s">
        <v>580</v>
      </c>
      <c r="C75" s="412" t="s">
        <v>581</v>
      </c>
      <c r="D75" s="417">
        <v>0</v>
      </c>
      <c r="E75" s="355">
        <v>3273</v>
      </c>
      <c r="F75" s="355"/>
      <c r="G75" s="356">
        <v>1408</v>
      </c>
    </row>
    <row r="76" spans="1:7" s="381" customFormat="1" ht="11.25" customHeight="1">
      <c r="A76" s="428" t="s">
        <v>665</v>
      </c>
      <c r="B76" s="480" t="s">
        <v>583</v>
      </c>
      <c r="C76" s="481" t="s">
        <v>568</v>
      </c>
      <c r="D76" s="417">
        <v>0</v>
      </c>
      <c r="E76" s="355">
        <v>-34</v>
      </c>
      <c r="F76" s="355"/>
      <c r="G76" s="356">
        <v>-50</v>
      </c>
    </row>
    <row r="77" spans="1:7" ht="11.25" customHeight="1">
      <c r="A77" s="432" t="s">
        <v>666</v>
      </c>
      <c r="B77" s="415" t="s">
        <v>585</v>
      </c>
      <c r="C77" s="412" t="s">
        <v>586</v>
      </c>
      <c r="D77" s="417">
        <v>0</v>
      </c>
      <c r="E77" s="355">
        <v>329</v>
      </c>
      <c r="F77" s="355"/>
      <c r="G77" s="356">
        <v>55</v>
      </c>
    </row>
    <row r="78" spans="1:7" s="485" customFormat="1" ht="11.25" customHeight="1">
      <c r="A78" s="435" t="s">
        <v>667</v>
      </c>
      <c r="B78" s="482" t="s">
        <v>590</v>
      </c>
      <c r="C78" s="483" t="s">
        <v>591</v>
      </c>
      <c r="D78" s="484">
        <v>0</v>
      </c>
      <c r="E78" s="377">
        <v>-363</v>
      </c>
      <c r="F78" s="377"/>
      <c r="G78" s="439">
        <v>-105</v>
      </c>
    </row>
    <row r="79" spans="1:7" ht="12" customHeight="1" hidden="1">
      <c r="A79" s="486" t="s">
        <v>667</v>
      </c>
      <c r="B79" s="415" t="s">
        <v>590</v>
      </c>
      <c r="C79" s="412" t="s">
        <v>591</v>
      </c>
      <c r="D79" s="417">
        <v>0</v>
      </c>
      <c r="E79" s="355"/>
      <c r="F79" s="355"/>
      <c r="G79" s="356"/>
    </row>
    <row r="80" spans="1:7" ht="21" hidden="1">
      <c r="A80" s="432" t="s">
        <v>668</v>
      </c>
      <c r="B80" s="415" t="s">
        <v>593</v>
      </c>
      <c r="C80" s="412" t="s">
        <v>573</v>
      </c>
      <c r="D80" s="417">
        <v>0</v>
      </c>
      <c r="E80" s="355"/>
      <c r="F80" s="355"/>
      <c r="G80" s="356"/>
    </row>
    <row r="81" spans="1:7" ht="12" hidden="1">
      <c r="A81" s="486" t="s">
        <v>669</v>
      </c>
      <c r="B81" s="415" t="s">
        <v>595</v>
      </c>
      <c r="C81" s="412" t="s">
        <v>596</v>
      </c>
      <c r="D81" s="417">
        <v>0</v>
      </c>
      <c r="E81" s="355"/>
      <c r="F81" s="355"/>
      <c r="G81" s="356"/>
    </row>
    <row r="82" spans="1:7" ht="11.25" customHeight="1" hidden="1">
      <c r="A82" s="486" t="s">
        <v>670</v>
      </c>
      <c r="B82" s="487">
        <v>90</v>
      </c>
      <c r="C82" s="488" t="s">
        <v>575</v>
      </c>
      <c r="D82" s="377">
        <v>0</v>
      </c>
      <c r="E82" s="377"/>
      <c r="F82" s="377"/>
      <c r="G82" s="439"/>
    </row>
    <row r="83" spans="1:7" ht="25.5" hidden="1">
      <c r="A83" s="424" t="s">
        <v>598</v>
      </c>
      <c r="B83" s="415" t="s">
        <v>599</v>
      </c>
      <c r="C83" s="489" t="s">
        <v>600</v>
      </c>
      <c r="D83" s="490">
        <v>2230</v>
      </c>
      <c r="E83" s="491">
        <v>2611</v>
      </c>
      <c r="F83" s="492">
        <v>175.59</v>
      </c>
      <c r="G83" s="493">
        <v>4253</v>
      </c>
    </row>
    <row r="84" spans="1:7" ht="12.75" hidden="1">
      <c r="A84" s="424" t="s">
        <v>601</v>
      </c>
      <c r="B84" s="415" t="s">
        <v>602</v>
      </c>
      <c r="C84" s="489" t="s">
        <v>578</v>
      </c>
      <c r="D84" s="490">
        <v>-2230</v>
      </c>
      <c r="E84" s="491">
        <v>-2611</v>
      </c>
      <c r="F84" s="492">
        <v>175.59</v>
      </c>
      <c r="G84" s="493">
        <v>-4253</v>
      </c>
    </row>
    <row r="85" spans="1:7" ht="12.75" hidden="1">
      <c r="A85" s="424" t="s">
        <v>603</v>
      </c>
      <c r="B85" s="415" t="s">
        <v>604</v>
      </c>
      <c r="C85" s="489" t="s">
        <v>605</v>
      </c>
      <c r="D85" s="490">
        <v>-2242</v>
      </c>
      <c r="E85" s="491">
        <v>-3426</v>
      </c>
      <c r="F85" s="492">
        <v>229.16</v>
      </c>
      <c r="G85" s="493">
        <v>-4251</v>
      </c>
    </row>
    <row r="86" spans="1:7" ht="25.5" hidden="1">
      <c r="A86" s="424" t="s">
        <v>68</v>
      </c>
      <c r="B86" s="415" t="s">
        <v>607</v>
      </c>
      <c r="C86" s="489" t="s">
        <v>580</v>
      </c>
      <c r="D86" s="490">
        <v>-2414</v>
      </c>
      <c r="E86" s="491">
        <v>9846</v>
      </c>
      <c r="F86" s="492">
        <v>-611.93</v>
      </c>
      <c r="G86" s="493">
        <v>905</v>
      </c>
    </row>
    <row r="87" spans="1:7" ht="25.5" hidden="1">
      <c r="A87" s="424" t="s">
        <v>609</v>
      </c>
      <c r="B87" s="415" t="s">
        <v>610</v>
      </c>
      <c r="C87" s="489" t="s">
        <v>611</v>
      </c>
      <c r="D87" s="490">
        <v>-98</v>
      </c>
      <c r="E87" s="491">
        <v>11</v>
      </c>
      <c r="F87" s="492">
        <v>-16.92</v>
      </c>
      <c r="G87" s="493">
        <v>6</v>
      </c>
    </row>
    <row r="88" spans="1:7" ht="25.5" hidden="1">
      <c r="A88" s="424" t="s">
        <v>613</v>
      </c>
      <c r="B88" s="415" t="s">
        <v>614</v>
      </c>
      <c r="C88" s="489" t="s">
        <v>583</v>
      </c>
      <c r="D88" s="490">
        <v>-2316</v>
      </c>
      <c r="E88" s="491">
        <v>9835</v>
      </c>
      <c r="F88" s="492">
        <v>-636.98</v>
      </c>
      <c r="G88" s="493">
        <v>899</v>
      </c>
    </row>
    <row r="89" spans="1:7" ht="12.75" hidden="1">
      <c r="A89" s="424" t="s">
        <v>616</v>
      </c>
      <c r="B89" s="415" t="s">
        <v>617</v>
      </c>
      <c r="C89" s="489" t="s">
        <v>618</v>
      </c>
      <c r="D89" s="490">
        <v>3066</v>
      </c>
      <c r="E89" s="491">
        <v>-9056</v>
      </c>
      <c r="F89" s="492">
        <v>-443.05</v>
      </c>
      <c r="G89" s="493">
        <v>-4814</v>
      </c>
    </row>
    <row r="90" spans="1:7" ht="25.5" hidden="1">
      <c r="A90" s="424" t="s">
        <v>619</v>
      </c>
      <c r="B90" s="415" t="s">
        <v>620</v>
      </c>
      <c r="C90" s="489" t="s">
        <v>585</v>
      </c>
      <c r="D90" s="490">
        <v>5221</v>
      </c>
      <c r="E90" s="491">
        <v>8816</v>
      </c>
      <c r="F90" s="492">
        <v>253.26</v>
      </c>
      <c r="G90" s="493">
        <v>0</v>
      </c>
    </row>
    <row r="91" spans="1:7" ht="25.5" hidden="1">
      <c r="A91" s="424" t="s">
        <v>621</v>
      </c>
      <c r="B91" s="415" t="s">
        <v>622</v>
      </c>
      <c r="C91" s="489" t="s">
        <v>623</v>
      </c>
      <c r="D91" s="490">
        <v>2155</v>
      </c>
      <c r="E91" s="491">
        <v>17873</v>
      </c>
      <c r="F91" s="492">
        <v>1244.64</v>
      </c>
      <c r="G91" s="493">
        <v>4815</v>
      </c>
    </row>
    <row r="92" spans="1:7" ht="12.75" hidden="1">
      <c r="A92" s="424" t="s">
        <v>76</v>
      </c>
      <c r="B92" s="415" t="s">
        <v>625</v>
      </c>
      <c r="C92" s="489" t="s">
        <v>588</v>
      </c>
      <c r="D92" s="490">
        <v>-2819</v>
      </c>
      <c r="E92" s="491">
        <v>-4244</v>
      </c>
      <c r="F92" s="492">
        <v>225.86</v>
      </c>
      <c r="G92" s="493">
        <v>-305</v>
      </c>
    </row>
    <row r="93" spans="1:7" ht="12.75" hidden="1">
      <c r="A93" s="424" t="s">
        <v>78</v>
      </c>
      <c r="B93" s="415" t="s">
        <v>627</v>
      </c>
      <c r="C93" s="489" t="s">
        <v>628</v>
      </c>
      <c r="D93" s="490">
        <v>-76</v>
      </c>
      <c r="E93" s="491">
        <v>28</v>
      </c>
      <c r="F93" s="492">
        <v>-54.9</v>
      </c>
      <c r="G93" s="493">
        <v>-37</v>
      </c>
    </row>
    <row r="94" spans="1:7" ht="12.75" hidden="1">
      <c r="A94" s="424" t="s">
        <v>629</v>
      </c>
      <c r="B94" s="415" t="s">
        <v>630</v>
      </c>
      <c r="C94" s="489" t="s">
        <v>590</v>
      </c>
      <c r="D94" s="490">
        <v>12</v>
      </c>
      <c r="E94" s="491">
        <v>815</v>
      </c>
      <c r="F94" s="492">
        <v>10187.5</v>
      </c>
      <c r="G94" s="493">
        <v>-2</v>
      </c>
    </row>
    <row r="95" spans="1:7" ht="12.75" hidden="1">
      <c r="A95" s="424" t="s">
        <v>632</v>
      </c>
      <c r="B95" s="415" t="s">
        <v>633</v>
      </c>
      <c r="C95" s="494" t="s">
        <v>634</v>
      </c>
      <c r="D95" s="495">
        <v>12</v>
      </c>
      <c r="E95" s="496">
        <v>815</v>
      </c>
      <c r="F95" s="497">
        <v>10187.5</v>
      </c>
      <c r="G95" s="498">
        <v>-2</v>
      </c>
    </row>
    <row r="96" spans="1:3" s="391" customFormat="1" ht="12">
      <c r="A96" s="387"/>
      <c r="B96" s="388"/>
      <c r="C96" s="387"/>
    </row>
    <row r="97" spans="1:3" s="391" customFormat="1" ht="12">
      <c r="A97" s="387"/>
      <c r="B97" s="388"/>
      <c r="C97" s="387"/>
    </row>
    <row r="98" spans="1:3" s="391" customFormat="1" ht="12">
      <c r="A98" s="387"/>
      <c r="B98" s="388"/>
      <c r="C98" s="387"/>
    </row>
    <row r="99" spans="6:8" ht="12">
      <c r="F99" s="499"/>
      <c r="G99" s="465"/>
      <c r="H99" s="397"/>
    </row>
    <row r="100" spans="1:7" s="391" customFormat="1" ht="12">
      <c r="A100" s="388" t="s">
        <v>424</v>
      </c>
      <c r="B100" s="388"/>
      <c r="C100" s="390"/>
      <c r="D100" s="390"/>
      <c r="E100" s="462"/>
      <c r="F100" s="463"/>
      <c r="G100" s="391" t="s">
        <v>51</v>
      </c>
    </row>
    <row r="101" s="391" customFormat="1" ht="12"/>
    <row r="102" spans="1:6" s="391" customFormat="1" ht="12">
      <c r="A102" s="387"/>
      <c r="B102" s="388"/>
      <c r="C102" s="388"/>
      <c r="D102" s="390"/>
      <c r="E102" s="390"/>
      <c r="F102" s="390"/>
    </row>
    <row r="103" spans="1:4" s="391" customFormat="1" ht="12">
      <c r="A103" s="387"/>
      <c r="B103" s="388"/>
      <c r="C103" s="388"/>
      <c r="D103" s="390"/>
    </row>
    <row r="104" spans="1:7" ht="12">
      <c r="A104" s="318"/>
      <c r="B104" s="399"/>
      <c r="C104" s="464"/>
      <c r="D104" s="397"/>
      <c r="F104" s="465"/>
      <c r="G104" s="466"/>
    </row>
    <row r="105" spans="6:8" ht="12">
      <c r="F105" s="499"/>
      <c r="G105" s="465"/>
      <c r="H105" s="397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&amp;L&amp;"RimHelvetica,Roman"&amp;9Valsts kase/ Pārskatu departaments
15.05.98.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69"/>
  <sheetViews>
    <sheetView showZeros="0" workbookViewId="0" topLeftCell="A22">
      <selection activeCell="B4" sqref="B4"/>
    </sheetView>
  </sheetViews>
  <sheetFormatPr defaultColWidth="9.33203125" defaultRowHeight="11.25"/>
  <cols>
    <col min="1" max="1" width="46.33203125" style="320" customWidth="1"/>
    <col min="2" max="2" width="1.5" style="500" hidden="1" customWidth="1"/>
    <col min="3" max="3" width="1.83203125" style="320" hidden="1" customWidth="1"/>
    <col min="4" max="4" width="12.5" style="320" customWidth="1"/>
    <col min="5" max="5" width="13.16015625" style="320" customWidth="1"/>
    <col min="6" max="6" width="12.16015625" style="320" customWidth="1"/>
    <col min="7" max="7" width="12" style="320" customWidth="1"/>
    <col min="8" max="16384" width="9.33203125" style="320" customWidth="1"/>
  </cols>
  <sheetData>
    <row r="1" spans="6:7" ht="10.5">
      <c r="F1" s="321"/>
      <c r="G1" s="321"/>
    </row>
    <row r="2" spans="1:7" s="427" customFormat="1" ht="12.75">
      <c r="A2" s="326" t="s">
        <v>671</v>
      </c>
      <c r="B2" s="501"/>
      <c r="C2" s="326"/>
      <c r="D2" s="326"/>
      <c r="E2" s="326"/>
      <c r="F2" s="324"/>
      <c r="G2" s="326" t="s">
        <v>672</v>
      </c>
    </row>
    <row r="4" spans="1:7" s="330" customFormat="1" ht="15.75">
      <c r="A4" s="328" t="s">
        <v>673</v>
      </c>
      <c r="B4" s="329"/>
      <c r="C4" s="405"/>
      <c r="D4" s="329"/>
      <c r="E4" s="329"/>
      <c r="F4" s="329"/>
      <c r="G4" s="329"/>
    </row>
    <row r="5" spans="1:7" ht="15.75">
      <c r="A5" s="328" t="s">
        <v>363</v>
      </c>
      <c r="B5" s="321"/>
      <c r="C5" s="406"/>
      <c r="D5" s="321"/>
      <c r="E5" s="321"/>
      <c r="F5" s="321"/>
      <c r="G5" s="321"/>
    </row>
    <row r="6" spans="1:7" ht="15">
      <c r="A6" s="318"/>
      <c r="B6" s="468"/>
      <c r="C6" s="406"/>
      <c r="D6" s="321"/>
      <c r="E6" s="321"/>
      <c r="F6" s="321"/>
      <c r="G6" s="321"/>
    </row>
    <row r="7" spans="2:7" s="344" customFormat="1" ht="10.5">
      <c r="B7" s="502"/>
      <c r="F7" s="336" t="s">
        <v>674</v>
      </c>
      <c r="G7" s="336"/>
    </row>
    <row r="8" spans="1:7" s="344" customFormat="1" ht="41.25" customHeight="1">
      <c r="A8" s="407" t="s">
        <v>5</v>
      </c>
      <c r="B8" s="408" t="s">
        <v>428</v>
      </c>
      <c r="C8" s="409"/>
      <c r="D8" s="341" t="s">
        <v>366</v>
      </c>
      <c r="E8" s="341" t="s">
        <v>8</v>
      </c>
      <c r="F8" s="341" t="s">
        <v>367</v>
      </c>
      <c r="G8" s="342" t="s">
        <v>368</v>
      </c>
    </row>
    <row r="9" spans="1:7" ht="6.75" customHeight="1" hidden="1">
      <c r="A9" s="503" t="s">
        <v>431</v>
      </c>
      <c r="B9" s="504" t="s">
        <v>432</v>
      </c>
      <c r="C9" s="412"/>
      <c r="D9" s="412" t="s">
        <v>429</v>
      </c>
      <c r="E9" s="412"/>
      <c r="F9" s="412"/>
      <c r="G9" s="505"/>
    </row>
    <row r="10" spans="1:7" ht="6" customHeight="1" hidden="1">
      <c r="A10" s="503"/>
      <c r="B10" s="504"/>
      <c r="C10" s="412" t="s">
        <v>433</v>
      </c>
      <c r="D10" s="412" t="s">
        <v>434</v>
      </c>
      <c r="E10" s="412" t="s">
        <v>435</v>
      </c>
      <c r="F10" s="412" t="s">
        <v>436</v>
      </c>
      <c r="G10" s="505" t="s">
        <v>437</v>
      </c>
    </row>
    <row r="11" spans="1:7" s="344" customFormat="1" ht="11.25" customHeight="1">
      <c r="A11" s="506">
        <v>1</v>
      </c>
      <c r="B11" s="507"/>
      <c r="C11" s="508"/>
      <c r="D11" s="475">
        <v>2</v>
      </c>
      <c r="E11" s="475">
        <v>3</v>
      </c>
      <c r="F11" s="476">
        <v>4</v>
      </c>
      <c r="G11" s="477" t="s">
        <v>452</v>
      </c>
    </row>
    <row r="12" spans="1:7" s="391" customFormat="1" ht="12.75">
      <c r="A12" s="509" t="s">
        <v>675</v>
      </c>
      <c r="B12" s="510" t="s">
        <v>439</v>
      </c>
      <c r="C12" s="511" t="s">
        <v>369</v>
      </c>
      <c r="D12" s="512">
        <v>0</v>
      </c>
      <c r="E12" s="355">
        <v>10815</v>
      </c>
      <c r="F12" s="513">
        <v>0</v>
      </c>
      <c r="G12" s="356">
        <v>2898</v>
      </c>
    </row>
    <row r="13" spans="1:7" ht="25.5">
      <c r="A13" s="509" t="s">
        <v>676</v>
      </c>
      <c r="B13" s="504" t="s">
        <v>441</v>
      </c>
      <c r="C13" s="412" t="s">
        <v>442</v>
      </c>
      <c r="D13" s="355">
        <v>0</v>
      </c>
      <c r="E13" s="355">
        <v>10053</v>
      </c>
      <c r="F13" s="513">
        <v>0</v>
      </c>
      <c r="G13" s="356">
        <v>2721</v>
      </c>
    </row>
    <row r="14" spans="1:7" s="517" customFormat="1" ht="12">
      <c r="A14" s="514" t="s">
        <v>677</v>
      </c>
      <c r="B14" s="515" t="s">
        <v>444</v>
      </c>
      <c r="C14" s="516" t="s">
        <v>445</v>
      </c>
      <c r="D14" s="512">
        <v>0</v>
      </c>
      <c r="E14" s="355">
        <v>1278</v>
      </c>
      <c r="F14" s="513">
        <v>0</v>
      </c>
      <c r="G14" s="356">
        <v>393</v>
      </c>
    </row>
    <row r="15" spans="1:7" s="517" customFormat="1" ht="12">
      <c r="A15" s="514" t="s">
        <v>678</v>
      </c>
      <c r="B15" s="515" t="s">
        <v>447</v>
      </c>
      <c r="C15" s="516" t="s">
        <v>448</v>
      </c>
      <c r="D15" s="355">
        <v>0</v>
      </c>
      <c r="E15" s="355">
        <v>711</v>
      </c>
      <c r="F15" s="513">
        <v>0</v>
      </c>
      <c r="G15" s="356">
        <v>139</v>
      </c>
    </row>
    <row r="16" spans="1:7" s="517" customFormat="1" ht="12">
      <c r="A16" s="514" t="s">
        <v>679</v>
      </c>
      <c r="B16" s="515" t="s">
        <v>451</v>
      </c>
      <c r="C16" s="516" t="s">
        <v>452</v>
      </c>
      <c r="D16" s="512">
        <v>0</v>
      </c>
      <c r="E16" s="355">
        <v>4550</v>
      </c>
      <c r="F16" s="513">
        <v>0</v>
      </c>
      <c r="G16" s="356">
        <v>1299</v>
      </c>
    </row>
    <row r="17" spans="1:7" s="517" customFormat="1" ht="12">
      <c r="A17" s="514" t="s">
        <v>680</v>
      </c>
      <c r="B17" s="515" t="s">
        <v>453</v>
      </c>
      <c r="C17" s="516" t="s">
        <v>454</v>
      </c>
      <c r="D17" s="355">
        <v>0</v>
      </c>
      <c r="E17" s="355">
        <v>3514</v>
      </c>
      <c r="F17" s="513">
        <v>0</v>
      </c>
      <c r="G17" s="356">
        <v>890</v>
      </c>
    </row>
    <row r="18" spans="1:7" ht="12" customHeight="1">
      <c r="A18" s="518" t="s">
        <v>681</v>
      </c>
      <c r="B18" s="504" t="s">
        <v>455</v>
      </c>
      <c r="C18" s="412" t="s">
        <v>456</v>
      </c>
      <c r="D18" s="512">
        <v>0</v>
      </c>
      <c r="E18" s="355">
        <v>762</v>
      </c>
      <c r="F18" s="513">
        <v>0</v>
      </c>
      <c r="G18" s="356">
        <v>177</v>
      </c>
    </row>
    <row r="19" spans="1:7" s="391" customFormat="1" ht="12.75">
      <c r="A19" s="509" t="s">
        <v>682</v>
      </c>
      <c r="B19" s="510" t="s">
        <v>498</v>
      </c>
      <c r="C19" s="511" t="s">
        <v>459</v>
      </c>
      <c r="D19" s="355">
        <v>0</v>
      </c>
      <c r="E19" s="355">
        <v>8037</v>
      </c>
      <c r="F19" s="513">
        <v>0</v>
      </c>
      <c r="G19" s="356">
        <v>2398</v>
      </c>
    </row>
    <row r="20" spans="1:7" ht="25.5">
      <c r="A20" s="518" t="s">
        <v>683</v>
      </c>
      <c r="B20" s="504" t="s">
        <v>501</v>
      </c>
      <c r="C20" s="412" t="s">
        <v>461</v>
      </c>
      <c r="D20" s="512">
        <v>0</v>
      </c>
      <c r="E20" s="355">
        <v>7313</v>
      </c>
      <c r="F20" s="513">
        <v>0</v>
      </c>
      <c r="G20" s="356">
        <v>2211</v>
      </c>
    </row>
    <row r="21" spans="1:7" s="517" customFormat="1" ht="12">
      <c r="A21" s="514" t="s">
        <v>677</v>
      </c>
      <c r="B21" s="515" t="s">
        <v>504</v>
      </c>
      <c r="C21" s="516" t="s">
        <v>464</v>
      </c>
      <c r="D21" s="355">
        <v>0</v>
      </c>
      <c r="E21" s="355">
        <v>1066</v>
      </c>
      <c r="F21" s="513">
        <v>0</v>
      </c>
      <c r="G21" s="356">
        <v>363</v>
      </c>
    </row>
    <row r="22" spans="1:7" s="517" customFormat="1" ht="12">
      <c r="A22" s="514" t="s">
        <v>678</v>
      </c>
      <c r="B22" s="515" t="s">
        <v>507</v>
      </c>
      <c r="C22" s="516" t="s">
        <v>453</v>
      </c>
      <c r="D22" s="512">
        <v>0</v>
      </c>
      <c r="E22" s="355">
        <v>577</v>
      </c>
      <c r="F22" s="513">
        <v>0</v>
      </c>
      <c r="G22" s="356">
        <v>183</v>
      </c>
    </row>
    <row r="23" spans="1:7" s="517" customFormat="1" ht="12">
      <c r="A23" s="514" t="s">
        <v>679</v>
      </c>
      <c r="B23" s="515" t="s">
        <v>464</v>
      </c>
      <c r="C23" s="516" t="s">
        <v>468</v>
      </c>
      <c r="D23" s="355">
        <v>0</v>
      </c>
      <c r="E23" s="355">
        <v>2759</v>
      </c>
      <c r="F23" s="513">
        <v>0</v>
      </c>
      <c r="G23" s="356">
        <v>768</v>
      </c>
    </row>
    <row r="24" spans="1:7" s="517" customFormat="1" ht="12">
      <c r="A24" s="514" t="s">
        <v>680</v>
      </c>
      <c r="B24" s="515" t="s">
        <v>468</v>
      </c>
      <c r="C24" s="516" t="s">
        <v>455</v>
      </c>
      <c r="D24" s="512">
        <v>0</v>
      </c>
      <c r="E24" s="355">
        <v>2911</v>
      </c>
      <c r="F24" s="513">
        <v>0</v>
      </c>
      <c r="G24" s="356">
        <v>897</v>
      </c>
    </row>
    <row r="25" spans="1:7" ht="25.5">
      <c r="A25" s="519" t="s">
        <v>684</v>
      </c>
      <c r="B25" s="520" t="s">
        <v>472</v>
      </c>
      <c r="C25" s="488" t="s">
        <v>472</v>
      </c>
      <c r="D25" s="521">
        <v>0</v>
      </c>
      <c r="E25" s="377">
        <v>724</v>
      </c>
      <c r="F25" s="521">
        <v>0</v>
      </c>
      <c r="G25" s="439">
        <v>187</v>
      </c>
    </row>
    <row r="26" spans="1:7" ht="25.5" hidden="1">
      <c r="A26" s="522" t="s">
        <v>685</v>
      </c>
      <c r="B26" s="500" t="s">
        <v>476</v>
      </c>
      <c r="C26" s="489" t="s">
        <v>458</v>
      </c>
      <c r="D26" s="490">
        <v>28800</v>
      </c>
      <c r="E26" s="491">
        <v>20229</v>
      </c>
      <c r="F26" s="492">
        <v>105.36</v>
      </c>
      <c r="G26" s="493">
        <v>3019</v>
      </c>
    </row>
    <row r="27" spans="1:7" ht="12" hidden="1">
      <c r="A27" s="523" t="s">
        <v>557</v>
      </c>
      <c r="B27" s="500" t="s">
        <v>480</v>
      </c>
      <c r="C27" s="489" t="s">
        <v>476</v>
      </c>
      <c r="D27" s="490">
        <v>28142</v>
      </c>
      <c r="E27" s="491">
        <v>19966</v>
      </c>
      <c r="F27" s="492">
        <v>106.42</v>
      </c>
      <c r="G27" s="493">
        <v>2969</v>
      </c>
    </row>
    <row r="28" spans="1:7" ht="12" hidden="1">
      <c r="A28" s="524" t="s">
        <v>559</v>
      </c>
      <c r="B28" s="500" t="s">
        <v>484</v>
      </c>
      <c r="C28" s="489" t="s">
        <v>460</v>
      </c>
      <c r="D28" s="490">
        <v>1313</v>
      </c>
      <c r="E28" s="491">
        <v>1037</v>
      </c>
      <c r="F28" s="492">
        <v>118.51</v>
      </c>
      <c r="G28" s="493">
        <v>123</v>
      </c>
    </row>
    <row r="29" spans="1:7" ht="12" hidden="1">
      <c r="A29" s="524" t="s">
        <v>562</v>
      </c>
      <c r="B29" s="500" t="s">
        <v>487</v>
      </c>
      <c r="C29" s="489" t="s">
        <v>480</v>
      </c>
      <c r="D29" s="490">
        <v>361</v>
      </c>
      <c r="E29" s="491">
        <v>300</v>
      </c>
      <c r="F29" s="492">
        <v>124.48</v>
      </c>
      <c r="G29" s="493">
        <v>23</v>
      </c>
    </row>
    <row r="30" spans="1:7" ht="24" hidden="1">
      <c r="A30" s="524" t="s">
        <v>564</v>
      </c>
      <c r="B30" s="500" t="s">
        <v>491</v>
      </c>
      <c r="C30" s="489" t="s">
        <v>463</v>
      </c>
      <c r="D30" s="490">
        <v>21479</v>
      </c>
      <c r="E30" s="491">
        <v>14236</v>
      </c>
      <c r="F30" s="492">
        <v>99.41</v>
      </c>
      <c r="G30" s="493">
        <v>2402</v>
      </c>
    </row>
    <row r="31" spans="1:7" ht="12" hidden="1">
      <c r="A31" s="524" t="s">
        <v>567</v>
      </c>
      <c r="B31" s="500" t="s">
        <v>494</v>
      </c>
      <c r="C31" s="489" t="s">
        <v>484</v>
      </c>
      <c r="D31" s="490">
        <v>154</v>
      </c>
      <c r="E31" s="491">
        <v>78</v>
      </c>
      <c r="F31" s="492">
        <v>75.73</v>
      </c>
      <c r="G31" s="493">
        <v>-6</v>
      </c>
    </row>
    <row r="32" spans="1:7" ht="12" hidden="1">
      <c r="A32" s="524" t="s">
        <v>569</v>
      </c>
      <c r="B32" s="500" t="s">
        <v>499</v>
      </c>
      <c r="C32" s="489" t="s">
        <v>466</v>
      </c>
      <c r="D32" s="490">
        <v>3004</v>
      </c>
      <c r="E32" s="491">
        <v>2460</v>
      </c>
      <c r="F32" s="492">
        <v>122.88</v>
      </c>
      <c r="G32" s="493">
        <v>201</v>
      </c>
    </row>
    <row r="33" spans="1:7" ht="24" hidden="1">
      <c r="A33" s="525" t="s">
        <v>572</v>
      </c>
      <c r="B33" s="500" t="s">
        <v>505</v>
      </c>
      <c r="C33" s="489" t="s">
        <v>487</v>
      </c>
      <c r="D33" s="490">
        <v>38</v>
      </c>
      <c r="E33" s="491">
        <v>27</v>
      </c>
      <c r="F33" s="492">
        <v>108</v>
      </c>
      <c r="G33" s="493">
        <v>-3</v>
      </c>
    </row>
    <row r="34" spans="1:7" ht="12" hidden="1">
      <c r="A34" s="524" t="s">
        <v>574</v>
      </c>
      <c r="B34" s="500" t="s">
        <v>509</v>
      </c>
      <c r="C34" s="489" t="s">
        <v>467</v>
      </c>
      <c r="D34" s="490">
        <v>1633</v>
      </c>
      <c r="E34" s="491">
        <v>1569</v>
      </c>
      <c r="F34" s="492">
        <v>144.08</v>
      </c>
      <c r="G34" s="493">
        <v>146</v>
      </c>
    </row>
    <row r="35" spans="1:7" ht="12" hidden="1">
      <c r="A35" s="524" t="s">
        <v>577</v>
      </c>
      <c r="B35" s="500" t="s">
        <v>512</v>
      </c>
      <c r="C35" s="489" t="s">
        <v>491</v>
      </c>
      <c r="D35" s="490">
        <v>29</v>
      </c>
      <c r="E35" s="491">
        <v>18</v>
      </c>
      <c r="F35" s="492">
        <v>94.74</v>
      </c>
      <c r="G35" s="493">
        <v>0</v>
      </c>
    </row>
    <row r="36" spans="1:7" ht="12" hidden="1">
      <c r="A36" s="524" t="s">
        <v>579</v>
      </c>
      <c r="B36" s="500" t="s">
        <v>516</v>
      </c>
      <c r="C36" s="489" t="s">
        <v>469</v>
      </c>
      <c r="D36" s="490">
        <v>168</v>
      </c>
      <c r="E36" s="491">
        <v>268</v>
      </c>
      <c r="F36" s="492">
        <v>239.29</v>
      </c>
      <c r="G36" s="493">
        <v>81</v>
      </c>
    </row>
    <row r="37" spans="1:7" ht="12" hidden="1">
      <c r="A37" s="523" t="s">
        <v>582</v>
      </c>
      <c r="B37" s="500" t="s">
        <v>520</v>
      </c>
      <c r="C37" s="489" t="s">
        <v>494</v>
      </c>
      <c r="D37" s="490">
        <v>658</v>
      </c>
      <c r="E37" s="491">
        <v>263</v>
      </c>
      <c r="F37" s="492">
        <v>59.91</v>
      </c>
      <c r="G37" s="493">
        <v>50</v>
      </c>
    </row>
    <row r="38" spans="1:7" ht="24" hidden="1">
      <c r="A38" s="524" t="s">
        <v>584</v>
      </c>
      <c r="B38" s="500" t="s">
        <v>524</v>
      </c>
      <c r="C38" s="489" t="s">
        <v>471</v>
      </c>
      <c r="D38" s="490">
        <v>658</v>
      </c>
      <c r="E38" s="491">
        <v>263</v>
      </c>
      <c r="F38" s="492">
        <v>59.91</v>
      </c>
      <c r="G38" s="493">
        <v>50</v>
      </c>
    </row>
    <row r="39" spans="1:7" ht="24" hidden="1">
      <c r="A39" s="525" t="s">
        <v>587</v>
      </c>
      <c r="B39" s="500" t="s">
        <v>528</v>
      </c>
      <c r="C39" s="489" t="s">
        <v>499</v>
      </c>
      <c r="D39" s="490">
        <v>758</v>
      </c>
      <c r="E39" s="491">
        <v>416</v>
      </c>
      <c r="F39" s="492">
        <v>82.38</v>
      </c>
      <c r="G39" s="493">
        <v>69</v>
      </c>
    </row>
    <row r="40" spans="1:7" ht="24" hidden="1">
      <c r="A40" s="525" t="s">
        <v>686</v>
      </c>
      <c r="B40" s="500" t="s">
        <v>532</v>
      </c>
      <c r="C40" s="489" t="s">
        <v>473</v>
      </c>
      <c r="D40" s="490">
        <v>-100</v>
      </c>
      <c r="E40" s="491">
        <v>-152</v>
      </c>
      <c r="F40" s="492">
        <v>226.87</v>
      </c>
      <c r="G40" s="493">
        <v>-19</v>
      </c>
    </row>
    <row r="41" spans="1:7" ht="24" hidden="1">
      <c r="A41" s="524" t="s">
        <v>592</v>
      </c>
      <c r="B41" s="500" t="s">
        <v>538</v>
      </c>
      <c r="C41" s="489" t="s">
        <v>505</v>
      </c>
      <c r="D41" s="490">
        <v>0</v>
      </c>
      <c r="E41" s="491">
        <v>0</v>
      </c>
      <c r="F41" s="492">
        <v>0</v>
      </c>
      <c r="G41" s="493">
        <v>0</v>
      </c>
    </row>
    <row r="42" spans="1:7" ht="24" hidden="1">
      <c r="A42" s="525" t="s">
        <v>594</v>
      </c>
      <c r="B42" s="500" t="s">
        <v>541</v>
      </c>
      <c r="C42" s="489" t="s">
        <v>475</v>
      </c>
      <c r="D42" s="490">
        <v>0</v>
      </c>
      <c r="E42" s="491">
        <v>0</v>
      </c>
      <c r="F42" s="492">
        <v>0</v>
      </c>
      <c r="G42" s="493">
        <v>0</v>
      </c>
    </row>
    <row r="43" spans="1:7" ht="24" hidden="1">
      <c r="A43" s="525" t="s">
        <v>687</v>
      </c>
      <c r="B43" s="500" t="s">
        <v>546</v>
      </c>
      <c r="C43" s="489" t="s">
        <v>509</v>
      </c>
      <c r="D43" s="490">
        <v>0</v>
      </c>
      <c r="E43" s="491">
        <v>0</v>
      </c>
      <c r="F43" s="492">
        <v>0</v>
      </c>
      <c r="G43" s="493">
        <v>0</v>
      </c>
    </row>
    <row r="44" spans="1:7" ht="25.5" hidden="1">
      <c r="A44" s="522" t="s">
        <v>688</v>
      </c>
      <c r="B44" s="500" t="s">
        <v>550</v>
      </c>
      <c r="C44" s="489" t="s">
        <v>477</v>
      </c>
      <c r="D44" s="490">
        <v>-2437</v>
      </c>
      <c r="E44" s="491">
        <v>1611</v>
      </c>
      <c r="F44" s="492">
        <v>-99.2</v>
      </c>
      <c r="G44" s="493">
        <v>-265</v>
      </c>
    </row>
    <row r="45" spans="1:7" ht="12.75" hidden="1">
      <c r="A45" s="522" t="s">
        <v>689</v>
      </c>
      <c r="B45" s="500" t="s">
        <v>553</v>
      </c>
      <c r="C45" s="489" t="s">
        <v>512</v>
      </c>
      <c r="D45" s="490">
        <v>2437</v>
      </c>
      <c r="E45" s="491">
        <v>-1611</v>
      </c>
      <c r="F45" s="492">
        <v>-99.2</v>
      </c>
      <c r="G45" s="493">
        <v>265</v>
      </c>
    </row>
    <row r="46" spans="1:7" ht="12" hidden="1">
      <c r="A46" s="523" t="s">
        <v>690</v>
      </c>
      <c r="B46" s="500" t="s">
        <v>555</v>
      </c>
      <c r="C46" s="489" t="s">
        <v>479</v>
      </c>
      <c r="D46" s="490">
        <v>2322</v>
      </c>
      <c r="E46" s="491">
        <v>-1726</v>
      </c>
      <c r="F46" s="492">
        <v>-111.5</v>
      </c>
      <c r="G46" s="493">
        <v>265</v>
      </c>
    </row>
    <row r="47" spans="1:7" ht="12" hidden="1">
      <c r="A47" s="524" t="s">
        <v>68</v>
      </c>
      <c r="B47" s="500" t="s">
        <v>558</v>
      </c>
      <c r="C47" s="489" t="s">
        <v>516</v>
      </c>
      <c r="D47" s="490">
        <v>0</v>
      </c>
      <c r="E47" s="491">
        <v>7</v>
      </c>
      <c r="F47" s="492">
        <v>0</v>
      </c>
      <c r="G47" s="493">
        <v>-25</v>
      </c>
    </row>
    <row r="48" spans="1:7" ht="24" hidden="1">
      <c r="A48" s="524" t="s">
        <v>609</v>
      </c>
      <c r="B48" s="500" t="s">
        <v>560</v>
      </c>
      <c r="C48" s="489" t="s">
        <v>482</v>
      </c>
      <c r="D48" s="490">
        <v>0</v>
      </c>
      <c r="E48" s="491">
        <v>0</v>
      </c>
      <c r="F48" s="492">
        <v>0</v>
      </c>
      <c r="G48" s="493">
        <v>0</v>
      </c>
    </row>
    <row r="49" spans="1:7" ht="12" hidden="1">
      <c r="A49" s="524" t="s">
        <v>613</v>
      </c>
      <c r="B49" s="500" t="s">
        <v>563</v>
      </c>
      <c r="C49" s="489" t="s">
        <v>520</v>
      </c>
      <c r="D49" s="490">
        <v>0</v>
      </c>
      <c r="E49" s="491">
        <v>7</v>
      </c>
      <c r="F49" s="492">
        <v>0</v>
      </c>
      <c r="G49" s="493">
        <v>-25</v>
      </c>
    </row>
    <row r="50" spans="1:7" ht="12" hidden="1">
      <c r="A50" s="524" t="s">
        <v>616</v>
      </c>
      <c r="B50" s="500" t="s">
        <v>565</v>
      </c>
      <c r="C50" s="489" t="s">
        <v>483</v>
      </c>
      <c r="D50" s="490">
        <v>2288</v>
      </c>
      <c r="E50" s="491">
        <v>-1821</v>
      </c>
      <c r="F50" s="492">
        <v>-119.41</v>
      </c>
      <c r="G50" s="493">
        <v>300</v>
      </c>
    </row>
    <row r="51" spans="1:7" ht="12" hidden="1">
      <c r="A51" s="525" t="s">
        <v>691</v>
      </c>
      <c r="B51" s="500" t="s">
        <v>570</v>
      </c>
      <c r="C51" s="489" t="s">
        <v>524</v>
      </c>
      <c r="D51" s="490">
        <v>3697</v>
      </c>
      <c r="E51" s="491">
        <v>4239</v>
      </c>
      <c r="F51" s="492">
        <v>172.04</v>
      </c>
      <c r="G51" s="493">
        <v>16</v>
      </c>
    </row>
    <row r="52" spans="1:7" ht="12" hidden="1">
      <c r="A52" s="525" t="s">
        <v>692</v>
      </c>
      <c r="B52" s="500" t="s">
        <v>573</v>
      </c>
      <c r="C52" s="489" t="s">
        <v>485</v>
      </c>
      <c r="D52" s="490">
        <v>1409</v>
      </c>
      <c r="E52" s="491">
        <v>6059</v>
      </c>
      <c r="F52" s="492">
        <v>645.26</v>
      </c>
      <c r="G52" s="493">
        <v>-284</v>
      </c>
    </row>
    <row r="53" spans="1:7" ht="12" hidden="1">
      <c r="A53" s="524" t="s">
        <v>76</v>
      </c>
      <c r="B53" s="500" t="s">
        <v>575</v>
      </c>
      <c r="C53" s="489" t="s">
        <v>528</v>
      </c>
      <c r="D53" s="490">
        <v>34</v>
      </c>
      <c r="E53" s="491">
        <v>113</v>
      </c>
      <c r="F53" s="492">
        <v>491.3</v>
      </c>
      <c r="G53" s="493">
        <v>-4</v>
      </c>
    </row>
    <row r="54" spans="1:7" ht="12" hidden="1">
      <c r="A54" s="524" t="s">
        <v>78</v>
      </c>
      <c r="B54" s="500" t="s">
        <v>578</v>
      </c>
      <c r="C54" s="489" t="s">
        <v>486</v>
      </c>
      <c r="D54" s="490">
        <v>0</v>
      </c>
      <c r="E54" s="491">
        <v>-26</v>
      </c>
      <c r="F54" s="492">
        <v>0</v>
      </c>
      <c r="G54" s="493">
        <v>-5</v>
      </c>
    </row>
    <row r="55" spans="1:7" ht="12" hidden="1">
      <c r="A55" s="523" t="s">
        <v>693</v>
      </c>
      <c r="B55" s="500" t="s">
        <v>580</v>
      </c>
      <c r="C55" s="489" t="s">
        <v>532</v>
      </c>
      <c r="D55" s="490">
        <v>115</v>
      </c>
      <c r="E55" s="491">
        <v>115</v>
      </c>
      <c r="F55" s="492">
        <v>149.35</v>
      </c>
      <c r="G55" s="493">
        <v>0</v>
      </c>
    </row>
    <row r="56" spans="1:7" ht="12" hidden="1">
      <c r="A56" s="524" t="s">
        <v>694</v>
      </c>
      <c r="B56" s="500" t="s">
        <v>583</v>
      </c>
      <c r="C56" s="494" t="s">
        <v>488</v>
      </c>
      <c r="D56" s="495">
        <v>115</v>
      </c>
      <c r="E56" s="496">
        <v>115</v>
      </c>
      <c r="F56" s="497">
        <v>149.35</v>
      </c>
      <c r="G56" s="498">
        <v>0</v>
      </c>
    </row>
    <row r="57" spans="1:3" ht="10.5">
      <c r="A57" s="318"/>
      <c r="B57" s="319"/>
      <c r="C57" s="318"/>
    </row>
    <row r="58" spans="1:3" ht="10.5">
      <c r="A58" s="318"/>
      <c r="B58" s="319"/>
      <c r="C58" s="318"/>
    </row>
    <row r="59" spans="1:3" ht="10.5">
      <c r="A59" s="318"/>
      <c r="B59" s="319"/>
      <c r="C59" s="318"/>
    </row>
    <row r="60" spans="1:5" s="527" customFormat="1" ht="12">
      <c r="A60" s="318"/>
      <c r="B60" s="526"/>
      <c r="C60" s="318"/>
      <c r="E60" s="390"/>
    </row>
    <row r="61" spans="1:7" s="391" customFormat="1" ht="12">
      <c r="A61" s="388" t="s">
        <v>424</v>
      </c>
      <c r="B61" s="388"/>
      <c r="C61" s="390"/>
      <c r="D61" s="390"/>
      <c r="E61" s="462"/>
      <c r="F61" s="463"/>
      <c r="G61" s="391" t="s">
        <v>51</v>
      </c>
    </row>
    <row r="62" spans="4:6" s="391" customFormat="1" ht="12">
      <c r="D62" s="459"/>
      <c r="E62" s="390"/>
      <c r="F62" s="459"/>
    </row>
    <row r="63" spans="1:5" ht="12.75">
      <c r="A63" s="528"/>
      <c r="B63" s="464"/>
      <c r="C63" s="397"/>
      <c r="D63" s="499"/>
      <c r="E63" s="397"/>
    </row>
    <row r="64" spans="1:3" ht="10.5">
      <c r="A64" s="399"/>
      <c r="B64" s="319"/>
      <c r="C64" s="318"/>
    </row>
    <row r="65" spans="1:6" ht="12">
      <c r="A65" s="399"/>
      <c r="B65" s="319"/>
      <c r="C65" s="318"/>
      <c r="E65" s="391"/>
      <c r="F65" s="466"/>
    </row>
    <row r="66" spans="1:255" s="343" customFormat="1" ht="12" customHeight="1">
      <c r="A66" s="528"/>
      <c r="B66" s="392" t="s">
        <v>424</v>
      </c>
      <c r="C66" s="402" t="s">
        <v>424</v>
      </c>
      <c r="GE66" s="343" t="s">
        <v>424</v>
      </c>
      <c r="GF66" s="343" t="s">
        <v>424</v>
      </c>
      <c r="GG66" s="343" t="s">
        <v>424</v>
      </c>
      <c r="GH66" s="343" t="s">
        <v>424</v>
      </c>
      <c r="GI66" s="343" t="s">
        <v>424</v>
      </c>
      <c r="GJ66" s="343" t="s">
        <v>424</v>
      </c>
      <c r="GK66" s="343" t="s">
        <v>424</v>
      </c>
      <c r="GL66" s="343" t="s">
        <v>424</v>
      </c>
      <c r="GM66" s="343" t="s">
        <v>424</v>
      </c>
      <c r="GN66" s="343" t="s">
        <v>424</v>
      </c>
      <c r="GO66" s="343" t="s">
        <v>424</v>
      </c>
      <c r="GP66" s="343" t="s">
        <v>424</v>
      </c>
      <c r="GQ66" s="343" t="s">
        <v>424</v>
      </c>
      <c r="GR66" s="343" t="s">
        <v>424</v>
      </c>
      <c r="GS66" s="343" t="s">
        <v>424</v>
      </c>
      <c r="GT66" s="343" t="s">
        <v>424</v>
      </c>
      <c r="GU66" s="343" t="s">
        <v>424</v>
      </c>
      <c r="GV66" s="343" t="s">
        <v>424</v>
      </c>
      <c r="GW66" s="343" t="s">
        <v>424</v>
      </c>
      <c r="GX66" s="343" t="s">
        <v>424</v>
      </c>
      <c r="GY66" s="343" t="s">
        <v>424</v>
      </c>
      <c r="GZ66" s="343" t="s">
        <v>424</v>
      </c>
      <c r="HA66" s="343" t="s">
        <v>424</v>
      </c>
      <c r="HB66" s="343" t="s">
        <v>424</v>
      </c>
      <c r="HC66" s="343" t="s">
        <v>424</v>
      </c>
      <c r="HD66" s="343" t="s">
        <v>424</v>
      </c>
      <c r="HE66" s="343" t="s">
        <v>424</v>
      </c>
      <c r="HF66" s="343" t="s">
        <v>424</v>
      </c>
      <c r="HG66" s="343" t="s">
        <v>424</v>
      </c>
      <c r="HH66" s="343" t="s">
        <v>424</v>
      </c>
      <c r="HI66" s="343" t="s">
        <v>424</v>
      </c>
      <c r="HJ66" s="343" t="s">
        <v>424</v>
      </c>
      <c r="HK66" s="343" t="s">
        <v>424</v>
      </c>
      <c r="HL66" s="343" t="s">
        <v>424</v>
      </c>
      <c r="HM66" s="343" t="s">
        <v>424</v>
      </c>
      <c r="HN66" s="343" t="s">
        <v>424</v>
      </c>
      <c r="HO66" s="343" t="s">
        <v>424</v>
      </c>
      <c r="HP66" s="343" t="s">
        <v>424</v>
      </c>
      <c r="HQ66" s="343" t="s">
        <v>424</v>
      </c>
      <c r="HR66" s="343" t="s">
        <v>424</v>
      </c>
      <c r="HS66" s="343" t="s">
        <v>424</v>
      </c>
      <c r="HT66" s="343" t="s">
        <v>424</v>
      </c>
      <c r="HU66" s="343" t="s">
        <v>424</v>
      </c>
      <c r="HV66" s="343" t="s">
        <v>424</v>
      </c>
      <c r="HW66" s="343" t="s">
        <v>424</v>
      </c>
      <c r="HX66" s="343" t="s">
        <v>424</v>
      </c>
      <c r="HY66" s="343" t="s">
        <v>424</v>
      </c>
      <c r="HZ66" s="343" t="s">
        <v>424</v>
      </c>
      <c r="IA66" s="343" t="s">
        <v>424</v>
      </c>
      <c r="IB66" s="343" t="s">
        <v>424</v>
      </c>
      <c r="IC66" s="343" t="s">
        <v>424</v>
      </c>
      <c r="ID66" s="343" t="s">
        <v>424</v>
      </c>
      <c r="IE66" s="343" t="s">
        <v>424</v>
      </c>
      <c r="IF66" s="343" t="s">
        <v>424</v>
      </c>
      <c r="IG66" s="343" t="s">
        <v>424</v>
      </c>
      <c r="IH66" s="343" t="s">
        <v>424</v>
      </c>
      <c r="II66" s="343" t="s">
        <v>424</v>
      </c>
      <c r="IJ66" s="343" t="s">
        <v>424</v>
      </c>
      <c r="IK66" s="343" t="s">
        <v>424</v>
      </c>
      <c r="IL66" s="343" t="s">
        <v>424</v>
      </c>
      <c r="IM66" s="343" t="s">
        <v>424</v>
      </c>
      <c r="IN66" s="343" t="s">
        <v>424</v>
      </c>
      <c r="IO66" s="343" t="s">
        <v>424</v>
      </c>
      <c r="IP66" s="343" t="s">
        <v>424</v>
      </c>
      <c r="IQ66" s="343" t="s">
        <v>424</v>
      </c>
      <c r="IR66" s="343" t="s">
        <v>424</v>
      </c>
      <c r="IS66" s="343" t="s">
        <v>424</v>
      </c>
      <c r="IT66" s="343" t="s">
        <v>424</v>
      </c>
      <c r="IU66" s="343" t="s">
        <v>424</v>
      </c>
    </row>
    <row r="67" spans="1:3" s="343" customFormat="1" ht="12" customHeight="1">
      <c r="A67" s="528"/>
      <c r="B67" s="392"/>
      <c r="C67" s="402"/>
    </row>
    <row r="68" spans="1:3" s="343" customFormat="1" ht="12" customHeight="1">
      <c r="A68" s="528"/>
      <c r="B68" s="392"/>
      <c r="C68" s="402"/>
    </row>
    <row r="69" ht="12.75">
      <c r="A69" s="528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&amp;L&amp;"RimHelvetica,Roman"&amp;9Valsts kase / Pārskatu departaments
15.05.98.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Zeros="0" workbookViewId="0" topLeftCell="A6">
      <selection activeCell="B4" sqref="B4"/>
    </sheetView>
  </sheetViews>
  <sheetFormatPr defaultColWidth="9.33203125" defaultRowHeight="11.25"/>
  <cols>
    <col min="1" max="1" width="45.5" style="320" customWidth="1"/>
    <col min="2" max="2" width="1.5" style="500" hidden="1" customWidth="1"/>
    <col min="3" max="3" width="1.83203125" style="320" hidden="1" customWidth="1"/>
    <col min="4" max="4" width="13.83203125" style="320" customWidth="1"/>
    <col min="5" max="5" width="13.16015625" style="320" customWidth="1"/>
    <col min="6" max="6" width="12" style="320" customWidth="1"/>
    <col min="7" max="7" width="11.83203125" style="320" customWidth="1"/>
    <col min="8" max="16384" width="9.33203125" style="320" customWidth="1"/>
  </cols>
  <sheetData>
    <row r="1" spans="6:7" ht="10.5">
      <c r="F1" s="321"/>
      <c r="G1" s="321"/>
    </row>
    <row r="2" spans="1:7" s="427" customFormat="1" ht="12.75">
      <c r="A2" s="326" t="s">
        <v>695</v>
      </c>
      <c r="B2" s="501"/>
      <c r="C2" s="326"/>
      <c r="D2" s="326"/>
      <c r="E2" s="326"/>
      <c r="F2" s="324"/>
      <c r="G2" s="529" t="s">
        <v>696</v>
      </c>
    </row>
    <row r="3" spans="6:7" ht="10.5">
      <c r="F3" s="321"/>
      <c r="G3" s="321"/>
    </row>
    <row r="4" spans="1:7" ht="15.75">
      <c r="A4" s="328" t="s">
        <v>697</v>
      </c>
      <c r="B4" s="321"/>
      <c r="C4" s="406"/>
      <c r="D4" s="321"/>
      <c r="E4" s="321"/>
      <c r="F4" s="321"/>
      <c r="G4" s="321"/>
    </row>
    <row r="5" spans="1:7" ht="15.75">
      <c r="A5" s="328" t="s">
        <v>363</v>
      </c>
      <c r="B5" s="321"/>
      <c r="C5" s="406"/>
      <c r="D5" s="321"/>
      <c r="E5" s="321"/>
      <c r="F5" s="321"/>
      <c r="G5" s="321"/>
    </row>
    <row r="6" spans="1:7" ht="15">
      <c r="A6" s="318"/>
      <c r="B6" s="468"/>
      <c r="C6" s="406"/>
      <c r="D6" s="321"/>
      <c r="E6" s="321"/>
      <c r="F6" s="321"/>
      <c r="G6" s="321"/>
    </row>
    <row r="7" spans="2:7" s="344" customFormat="1" ht="10.5">
      <c r="B7" s="502"/>
      <c r="F7" s="336" t="s">
        <v>674</v>
      </c>
      <c r="G7" s="336"/>
    </row>
    <row r="8" spans="1:7" s="344" customFormat="1" ht="39.75" customHeight="1">
      <c r="A8" s="407" t="s">
        <v>5</v>
      </c>
      <c r="B8" s="408" t="s">
        <v>428</v>
      </c>
      <c r="C8" s="409"/>
      <c r="D8" s="341" t="s">
        <v>366</v>
      </c>
      <c r="E8" s="341" t="s">
        <v>8</v>
      </c>
      <c r="F8" s="341" t="s">
        <v>640</v>
      </c>
      <c r="G8" s="342" t="s">
        <v>368</v>
      </c>
    </row>
    <row r="9" spans="1:7" ht="6.75" customHeight="1" hidden="1">
      <c r="A9" s="503" t="s">
        <v>431</v>
      </c>
      <c r="B9" s="504" t="s">
        <v>432</v>
      </c>
      <c r="C9" s="412"/>
      <c r="D9" s="412" t="s">
        <v>429</v>
      </c>
      <c r="E9" s="412"/>
      <c r="F9" s="412"/>
      <c r="G9" s="469"/>
    </row>
    <row r="10" spans="1:7" ht="6" customHeight="1" hidden="1">
      <c r="A10" s="503"/>
      <c r="B10" s="504"/>
      <c r="C10" s="412" t="s">
        <v>433</v>
      </c>
      <c r="D10" s="412" t="s">
        <v>434</v>
      </c>
      <c r="E10" s="412" t="s">
        <v>435</v>
      </c>
      <c r="F10" s="412" t="s">
        <v>436</v>
      </c>
      <c r="G10" s="469" t="s">
        <v>437</v>
      </c>
    </row>
    <row r="11" spans="1:7" ht="12.75" hidden="1">
      <c r="A11" s="530" t="s">
        <v>698</v>
      </c>
      <c r="B11" s="504" t="s">
        <v>439</v>
      </c>
      <c r="C11" s="412" t="s">
        <v>369</v>
      </c>
      <c r="D11" s="416">
        <v>26363</v>
      </c>
      <c r="E11" s="416">
        <v>21840</v>
      </c>
      <c r="F11" s="417">
        <v>124.26</v>
      </c>
      <c r="G11" s="470">
        <v>2754</v>
      </c>
    </row>
    <row r="12" spans="1:7" ht="24" hidden="1">
      <c r="A12" s="531" t="s">
        <v>699</v>
      </c>
      <c r="B12" s="504" t="s">
        <v>441</v>
      </c>
      <c r="C12" s="412" t="s">
        <v>442</v>
      </c>
      <c r="D12" s="416">
        <v>25199</v>
      </c>
      <c r="E12" s="416">
        <v>20442</v>
      </c>
      <c r="F12" s="417">
        <v>121.69</v>
      </c>
      <c r="G12" s="470">
        <v>2556</v>
      </c>
    </row>
    <row r="13" spans="1:7" ht="12" hidden="1">
      <c r="A13" s="532" t="s">
        <v>700</v>
      </c>
      <c r="B13" s="504" t="s">
        <v>444</v>
      </c>
      <c r="C13" s="412" t="s">
        <v>445</v>
      </c>
      <c r="D13" s="416">
        <v>5061</v>
      </c>
      <c r="E13" s="416">
        <v>3559</v>
      </c>
      <c r="F13" s="417">
        <v>105.48</v>
      </c>
      <c r="G13" s="470">
        <v>560</v>
      </c>
    </row>
    <row r="14" spans="1:7" ht="12" hidden="1">
      <c r="A14" s="532" t="s">
        <v>701</v>
      </c>
      <c r="B14" s="504" t="s">
        <v>447</v>
      </c>
      <c r="C14" s="412" t="s">
        <v>448</v>
      </c>
      <c r="D14" s="416">
        <v>1790</v>
      </c>
      <c r="E14" s="416">
        <v>1979</v>
      </c>
      <c r="F14" s="417">
        <v>165.88</v>
      </c>
      <c r="G14" s="470">
        <v>238</v>
      </c>
    </row>
    <row r="15" spans="1:7" ht="12" hidden="1">
      <c r="A15" s="532" t="s">
        <v>702</v>
      </c>
      <c r="B15" s="504" t="s">
        <v>451</v>
      </c>
      <c r="C15" s="412" t="s">
        <v>452</v>
      </c>
      <c r="D15" s="416">
        <v>11977</v>
      </c>
      <c r="E15" s="416">
        <v>7785</v>
      </c>
      <c r="F15" s="417">
        <v>97.5</v>
      </c>
      <c r="G15" s="470">
        <v>933</v>
      </c>
    </row>
    <row r="16" spans="1:7" ht="12" hidden="1">
      <c r="A16" s="532" t="s">
        <v>703</v>
      </c>
      <c r="B16" s="504" t="s">
        <v>453</v>
      </c>
      <c r="C16" s="412" t="s">
        <v>454</v>
      </c>
      <c r="D16" s="416">
        <v>6371</v>
      </c>
      <c r="E16" s="416">
        <v>7119</v>
      </c>
      <c r="F16" s="417">
        <v>167.58</v>
      </c>
      <c r="G16" s="470">
        <v>825</v>
      </c>
    </row>
    <row r="17" spans="1:7" ht="12" hidden="1">
      <c r="A17" s="531" t="s">
        <v>704</v>
      </c>
      <c r="B17" s="504" t="s">
        <v>455</v>
      </c>
      <c r="C17" s="412" t="s">
        <v>456</v>
      </c>
      <c r="D17" s="416">
        <v>1164</v>
      </c>
      <c r="E17" s="416">
        <v>1398</v>
      </c>
      <c r="F17" s="417">
        <v>180.15</v>
      </c>
      <c r="G17" s="470">
        <v>198</v>
      </c>
    </row>
    <row r="18" spans="1:7" ht="12.75" hidden="1">
      <c r="A18" s="530" t="s">
        <v>705</v>
      </c>
      <c r="B18" s="504" t="s">
        <v>498</v>
      </c>
      <c r="C18" s="412" t="s">
        <v>459</v>
      </c>
      <c r="D18" s="416">
        <v>28800</v>
      </c>
      <c r="E18" s="416">
        <v>20229</v>
      </c>
      <c r="F18" s="417">
        <v>105.36</v>
      </c>
      <c r="G18" s="470">
        <v>3019</v>
      </c>
    </row>
    <row r="19" spans="1:7" ht="24" hidden="1">
      <c r="A19" s="531" t="s">
        <v>706</v>
      </c>
      <c r="B19" s="504" t="s">
        <v>501</v>
      </c>
      <c r="C19" s="412" t="s">
        <v>461</v>
      </c>
      <c r="D19" s="416">
        <v>27544</v>
      </c>
      <c r="E19" s="416">
        <v>18876</v>
      </c>
      <c r="F19" s="417">
        <v>102.79</v>
      </c>
      <c r="G19" s="470">
        <v>2845</v>
      </c>
    </row>
    <row r="20" spans="1:7" ht="12" hidden="1">
      <c r="A20" s="532" t="s">
        <v>700</v>
      </c>
      <c r="B20" s="504" t="s">
        <v>504</v>
      </c>
      <c r="C20" s="412" t="s">
        <v>464</v>
      </c>
      <c r="D20" s="416">
        <v>5507</v>
      </c>
      <c r="E20" s="416">
        <v>2907</v>
      </c>
      <c r="F20" s="417">
        <v>79.17</v>
      </c>
      <c r="G20" s="470">
        <v>349</v>
      </c>
    </row>
    <row r="21" spans="1:7" ht="12" hidden="1">
      <c r="A21" s="532" t="s">
        <v>701</v>
      </c>
      <c r="B21" s="504" t="s">
        <v>507</v>
      </c>
      <c r="C21" s="412" t="s">
        <v>453</v>
      </c>
      <c r="D21" s="416">
        <v>1951</v>
      </c>
      <c r="E21" s="416">
        <v>1588</v>
      </c>
      <c r="F21" s="417">
        <v>122.06</v>
      </c>
      <c r="G21" s="470">
        <v>236</v>
      </c>
    </row>
    <row r="22" spans="1:7" ht="12" hidden="1">
      <c r="A22" s="532" t="s">
        <v>702</v>
      </c>
      <c r="B22" s="504" t="s">
        <v>464</v>
      </c>
      <c r="C22" s="412" t="s">
        <v>468</v>
      </c>
      <c r="D22" s="416">
        <v>12693</v>
      </c>
      <c r="E22" s="416">
        <v>7371</v>
      </c>
      <c r="F22" s="417">
        <v>87.11</v>
      </c>
      <c r="G22" s="470">
        <v>1178</v>
      </c>
    </row>
    <row r="23" spans="1:7" ht="12" hidden="1">
      <c r="A23" s="532" t="s">
        <v>707</v>
      </c>
      <c r="B23" s="504" t="s">
        <v>468</v>
      </c>
      <c r="C23" s="412" t="s">
        <v>455</v>
      </c>
      <c r="D23" s="416">
        <v>7393</v>
      </c>
      <c r="E23" s="416">
        <v>7010</v>
      </c>
      <c r="F23" s="417">
        <v>142.25</v>
      </c>
      <c r="G23" s="470">
        <v>1082</v>
      </c>
    </row>
    <row r="24" spans="1:7" ht="24" hidden="1">
      <c r="A24" s="531" t="s">
        <v>708</v>
      </c>
      <c r="B24" s="504" t="s">
        <v>472</v>
      </c>
      <c r="C24" s="412" t="s">
        <v>472</v>
      </c>
      <c r="D24" s="416">
        <v>1256</v>
      </c>
      <c r="E24" s="416">
        <v>1353</v>
      </c>
      <c r="F24" s="417">
        <v>161.65</v>
      </c>
      <c r="G24" s="470">
        <v>174</v>
      </c>
    </row>
    <row r="25" spans="1:7" s="338" customFormat="1" ht="10.5" customHeight="1">
      <c r="A25" s="533">
        <v>1</v>
      </c>
      <c r="B25" s="534"/>
      <c r="C25" s="349"/>
      <c r="D25" s="350">
        <v>2</v>
      </c>
      <c r="E25" s="350">
        <v>3</v>
      </c>
      <c r="F25" s="421">
        <v>4</v>
      </c>
      <c r="G25" s="535">
        <v>5</v>
      </c>
    </row>
    <row r="26" spans="1:7" s="517" customFormat="1" ht="12.75">
      <c r="A26" s="536" t="s">
        <v>709</v>
      </c>
      <c r="B26" s="515" t="s">
        <v>476</v>
      </c>
      <c r="C26" s="516" t="s">
        <v>458</v>
      </c>
      <c r="D26" s="537">
        <v>0</v>
      </c>
      <c r="E26" s="355">
        <v>8037</v>
      </c>
      <c r="F26" s="355"/>
      <c r="G26" s="356">
        <v>2398</v>
      </c>
    </row>
    <row r="27" spans="1:7" s="343" customFormat="1" ht="12.75">
      <c r="A27" s="518" t="s">
        <v>272</v>
      </c>
      <c r="B27" s="538" t="s">
        <v>480</v>
      </c>
      <c r="C27" s="479" t="s">
        <v>476</v>
      </c>
      <c r="D27" s="539">
        <v>0</v>
      </c>
      <c r="E27" s="355">
        <v>7222</v>
      </c>
      <c r="F27" s="355"/>
      <c r="G27" s="356">
        <v>2102</v>
      </c>
    </row>
    <row r="28" spans="1:7" ht="12">
      <c r="A28" s="514" t="s">
        <v>659</v>
      </c>
      <c r="B28" s="504" t="s">
        <v>484</v>
      </c>
      <c r="C28" s="412" t="s">
        <v>460</v>
      </c>
      <c r="D28" s="416">
        <v>0</v>
      </c>
      <c r="E28" s="355">
        <v>424</v>
      </c>
      <c r="F28" s="355"/>
      <c r="G28" s="356">
        <v>141</v>
      </c>
    </row>
    <row r="29" spans="1:7" ht="12">
      <c r="A29" s="514" t="s">
        <v>710</v>
      </c>
      <c r="B29" s="504" t="s">
        <v>487</v>
      </c>
      <c r="C29" s="412" t="s">
        <v>480</v>
      </c>
      <c r="D29" s="416">
        <v>0</v>
      </c>
      <c r="E29" s="355">
        <v>130</v>
      </c>
      <c r="F29" s="355"/>
      <c r="G29" s="356">
        <v>40</v>
      </c>
    </row>
    <row r="30" spans="1:7" ht="12">
      <c r="A30" s="514" t="s">
        <v>711</v>
      </c>
      <c r="B30" s="504" t="s">
        <v>491</v>
      </c>
      <c r="C30" s="412" t="s">
        <v>463</v>
      </c>
      <c r="D30" s="416">
        <v>0</v>
      </c>
      <c r="E30" s="355">
        <v>5261</v>
      </c>
      <c r="F30" s="355"/>
      <c r="G30" s="356">
        <v>1503</v>
      </c>
    </row>
    <row r="31" spans="1:7" ht="12">
      <c r="A31" s="514" t="s">
        <v>277</v>
      </c>
      <c r="B31" s="504" t="s">
        <v>494</v>
      </c>
      <c r="C31" s="412" t="s">
        <v>484</v>
      </c>
      <c r="D31" s="416">
        <v>0</v>
      </c>
      <c r="E31" s="355">
        <v>18</v>
      </c>
      <c r="F31" s="355"/>
      <c r="G31" s="356">
        <v>4</v>
      </c>
    </row>
    <row r="32" spans="1:7" ht="14.25" customHeight="1">
      <c r="A32" s="514" t="s">
        <v>280</v>
      </c>
      <c r="B32" s="504" t="s">
        <v>499</v>
      </c>
      <c r="C32" s="412" t="s">
        <v>466</v>
      </c>
      <c r="D32" s="416">
        <v>0</v>
      </c>
      <c r="E32" s="355">
        <v>1389</v>
      </c>
      <c r="F32" s="355"/>
      <c r="G32" s="356">
        <v>414</v>
      </c>
    </row>
    <row r="33" spans="1:7" s="343" customFormat="1" ht="12.75">
      <c r="A33" s="518" t="s">
        <v>663</v>
      </c>
      <c r="B33" s="538" t="s">
        <v>509</v>
      </c>
      <c r="C33" s="479" t="s">
        <v>467</v>
      </c>
      <c r="D33" s="539">
        <v>0</v>
      </c>
      <c r="E33" s="355">
        <v>635</v>
      </c>
      <c r="F33" s="355"/>
      <c r="G33" s="356">
        <v>233</v>
      </c>
    </row>
    <row r="34" spans="1:7" ht="12.75" customHeight="1">
      <c r="A34" s="514" t="s">
        <v>664</v>
      </c>
      <c r="B34" s="504" t="s">
        <v>512</v>
      </c>
      <c r="C34" s="412" t="s">
        <v>491</v>
      </c>
      <c r="D34" s="416">
        <v>0</v>
      </c>
      <c r="E34" s="355">
        <v>603</v>
      </c>
      <c r="F34" s="355"/>
      <c r="G34" s="356">
        <v>233</v>
      </c>
    </row>
    <row r="35" spans="1:7" ht="12">
      <c r="A35" s="514" t="s">
        <v>712</v>
      </c>
      <c r="B35" s="504" t="s">
        <v>516</v>
      </c>
      <c r="C35" s="412" t="s">
        <v>469</v>
      </c>
      <c r="D35" s="416">
        <v>0</v>
      </c>
      <c r="E35" s="355">
        <v>32</v>
      </c>
      <c r="F35" s="355"/>
      <c r="G35" s="356"/>
    </row>
    <row r="36" spans="1:7" s="343" customFormat="1" ht="12.75">
      <c r="A36" s="518" t="s">
        <v>713</v>
      </c>
      <c r="B36" s="538" t="s">
        <v>520</v>
      </c>
      <c r="C36" s="479" t="s">
        <v>494</v>
      </c>
      <c r="D36" s="539">
        <v>0</v>
      </c>
      <c r="E36" s="355">
        <v>180</v>
      </c>
      <c r="F36" s="355"/>
      <c r="G36" s="356">
        <v>63</v>
      </c>
    </row>
    <row r="37" spans="1:7" ht="12">
      <c r="A37" s="540" t="s">
        <v>666</v>
      </c>
      <c r="B37" s="504" t="s">
        <v>524</v>
      </c>
      <c r="C37" s="412" t="s">
        <v>471</v>
      </c>
      <c r="D37" s="416">
        <v>0</v>
      </c>
      <c r="E37" s="355">
        <v>268</v>
      </c>
      <c r="F37" s="355"/>
      <c r="G37" s="356">
        <v>85</v>
      </c>
    </row>
    <row r="38" spans="1:7" s="517" customFormat="1" ht="11.25" customHeight="1">
      <c r="A38" s="541" t="s">
        <v>667</v>
      </c>
      <c r="B38" s="515" t="s">
        <v>532</v>
      </c>
      <c r="C38" s="516" t="s">
        <v>473</v>
      </c>
      <c r="D38" s="542">
        <v>0</v>
      </c>
      <c r="E38" s="377">
        <v>-88</v>
      </c>
      <c r="F38" s="377"/>
      <c r="G38" s="439">
        <v>-22</v>
      </c>
    </row>
    <row r="39" spans="1:7" s="517" customFormat="1" ht="0.75" customHeight="1" hidden="1">
      <c r="A39" s="540" t="s">
        <v>667</v>
      </c>
      <c r="B39" s="515" t="s">
        <v>532</v>
      </c>
      <c r="C39" s="516" t="s">
        <v>473</v>
      </c>
      <c r="D39" s="537">
        <v>0</v>
      </c>
      <c r="E39" s="355"/>
      <c r="F39" s="355"/>
      <c r="G39" s="356"/>
    </row>
    <row r="40" spans="1:7" ht="21" hidden="1">
      <c r="A40" s="540" t="s">
        <v>714</v>
      </c>
      <c r="B40" s="504" t="s">
        <v>538</v>
      </c>
      <c r="C40" s="412" t="s">
        <v>505</v>
      </c>
      <c r="D40" s="416">
        <v>0</v>
      </c>
      <c r="E40" s="355"/>
      <c r="F40" s="355"/>
      <c r="G40" s="356"/>
    </row>
    <row r="41" spans="1:7" ht="12" hidden="1">
      <c r="A41" s="543" t="s">
        <v>669</v>
      </c>
      <c r="B41" s="504" t="s">
        <v>541</v>
      </c>
      <c r="C41" s="412" t="s">
        <v>475</v>
      </c>
      <c r="D41" s="416">
        <v>0</v>
      </c>
      <c r="E41" s="355"/>
      <c r="F41" s="355"/>
      <c r="G41" s="356"/>
    </row>
    <row r="42" spans="1:7" ht="12" hidden="1">
      <c r="A42" s="544" t="s">
        <v>670</v>
      </c>
      <c r="B42" s="520" t="s">
        <v>546</v>
      </c>
      <c r="C42" s="488" t="s">
        <v>509</v>
      </c>
      <c r="D42" s="545">
        <v>0</v>
      </c>
      <c r="E42" s="377"/>
      <c r="F42" s="377"/>
      <c r="G42" s="439"/>
    </row>
    <row r="43" spans="1:7" ht="25.5" hidden="1">
      <c r="A43" s="522" t="s">
        <v>688</v>
      </c>
      <c r="B43" s="500" t="s">
        <v>550</v>
      </c>
      <c r="C43" s="489" t="s">
        <v>477</v>
      </c>
      <c r="D43" s="490">
        <v>-2437</v>
      </c>
      <c r="E43" s="491">
        <v>1611</v>
      </c>
      <c r="F43" s="492">
        <v>-99.2</v>
      </c>
      <c r="G43" s="493">
        <v>-265</v>
      </c>
    </row>
    <row r="44" spans="1:7" ht="12.75" hidden="1">
      <c r="A44" s="522" t="s">
        <v>689</v>
      </c>
      <c r="B44" s="500" t="s">
        <v>553</v>
      </c>
      <c r="C44" s="489" t="s">
        <v>512</v>
      </c>
      <c r="D44" s="490">
        <v>2437</v>
      </c>
      <c r="E44" s="491">
        <v>-1611</v>
      </c>
      <c r="F44" s="492">
        <v>-99.2</v>
      </c>
      <c r="G44" s="493">
        <v>265</v>
      </c>
    </row>
    <row r="45" spans="1:7" ht="12" hidden="1">
      <c r="A45" s="523" t="s">
        <v>690</v>
      </c>
      <c r="B45" s="500" t="s">
        <v>555</v>
      </c>
      <c r="C45" s="489" t="s">
        <v>479</v>
      </c>
      <c r="D45" s="490">
        <v>2322</v>
      </c>
      <c r="E45" s="491">
        <v>-1726</v>
      </c>
      <c r="F45" s="492">
        <v>-111.5</v>
      </c>
      <c r="G45" s="493">
        <v>265</v>
      </c>
    </row>
    <row r="46" spans="1:7" ht="12" hidden="1">
      <c r="A46" s="524" t="s">
        <v>68</v>
      </c>
      <c r="B46" s="500" t="s">
        <v>558</v>
      </c>
      <c r="C46" s="489" t="s">
        <v>516</v>
      </c>
      <c r="D46" s="490">
        <v>0</v>
      </c>
      <c r="E46" s="491">
        <v>7</v>
      </c>
      <c r="F46" s="492">
        <v>0</v>
      </c>
      <c r="G46" s="493">
        <v>-25</v>
      </c>
    </row>
    <row r="47" spans="1:7" ht="24" hidden="1">
      <c r="A47" s="524" t="s">
        <v>609</v>
      </c>
      <c r="B47" s="500" t="s">
        <v>560</v>
      </c>
      <c r="C47" s="489" t="s">
        <v>482</v>
      </c>
      <c r="D47" s="490">
        <v>0</v>
      </c>
      <c r="E47" s="491">
        <v>0</v>
      </c>
      <c r="F47" s="492">
        <v>0</v>
      </c>
      <c r="G47" s="493">
        <v>0</v>
      </c>
    </row>
    <row r="48" spans="1:7" ht="12" hidden="1">
      <c r="A48" s="524" t="s">
        <v>613</v>
      </c>
      <c r="B48" s="500" t="s">
        <v>563</v>
      </c>
      <c r="C48" s="489" t="s">
        <v>520</v>
      </c>
      <c r="D48" s="490">
        <v>0</v>
      </c>
      <c r="E48" s="491">
        <v>7</v>
      </c>
      <c r="F48" s="492">
        <v>0</v>
      </c>
      <c r="G48" s="493">
        <v>-25</v>
      </c>
    </row>
    <row r="49" spans="1:7" ht="12" hidden="1">
      <c r="A49" s="524" t="s">
        <v>616</v>
      </c>
      <c r="B49" s="500" t="s">
        <v>565</v>
      </c>
      <c r="C49" s="489" t="s">
        <v>483</v>
      </c>
      <c r="D49" s="490">
        <v>2288</v>
      </c>
      <c r="E49" s="491">
        <v>-1821</v>
      </c>
      <c r="F49" s="492">
        <v>-119.41</v>
      </c>
      <c r="G49" s="493">
        <v>300</v>
      </c>
    </row>
    <row r="50" spans="1:7" ht="12" hidden="1">
      <c r="A50" s="525" t="s">
        <v>691</v>
      </c>
      <c r="B50" s="500" t="s">
        <v>570</v>
      </c>
      <c r="C50" s="489" t="s">
        <v>524</v>
      </c>
      <c r="D50" s="490">
        <v>3697</v>
      </c>
      <c r="E50" s="491">
        <v>4239</v>
      </c>
      <c r="F50" s="492">
        <v>172.04</v>
      </c>
      <c r="G50" s="493">
        <v>16</v>
      </c>
    </row>
    <row r="51" spans="1:7" ht="12" hidden="1">
      <c r="A51" s="525" t="s">
        <v>692</v>
      </c>
      <c r="B51" s="500" t="s">
        <v>573</v>
      </c>
      <c r="C51" s="489" t="s">
        <v>485</v>
      </c>
      <c r="D51" s="490">
        <v>1409</v>
      </c>
      <c r="E51" s="491">
        <v>6059</v>
      </c>
      <c r="F51" s="492">
        <v>645.26</v>
      </c>
      <c r="G51" s="493">
        <v>-284</v>
      </c>
    </row>
    <row r="52" spans="1:7" ht="12" hidden="1">
      <c r="A52" s="524" t="s">
        <v>76</v>
      </c>
      <c r="B52" s="500" t="s">
        <v>575</v>
      </c>
      <c r="C52" s="489" t="s">
        <v>528</v>
      </c>
      <c r="D52" s="490">
        <v>34</v>
      </c>
      <c r="E52" s="491">
        <v>113</v>
      </c>
      <c r="F52" s="492">
        <v>491.3</v>
      </c>
      <c r="G52" s="493">
        <v>-4</v>
      </c>
    </row>
    <row r="53" spans="1:7" ht="12" hidden="1">
      <c r="A53" s="524" t="s">
        <v>78</v>
      </c>
      <c r="B53" s="500" t="s">
        <v>578</v>
      </c>
      <c r="C53" s="489" t="s">
        <v>486</v>
      </c>
      <c r="D53" s="490">
        <v>0</v>
      </c>
      <c r="E53" s="491">
        <v>-26</v>
      </c>
      <c r="F53" s="492">
        <v>0</v>
      </c>
      <c r="G53" s="493">
        <v>-5</v>
      </c>
    </row>
    <row r="54" spans="1:7" ht="12" hidden="1">
      <c r="A54" s="523" t="s">
        <v>693</v>
      </c>
      <c r="B54" s="500" t="s">
        <v>580</v>
      </c>
      <c r="C54" s="489" t="s">
        <v>532</v>
      </c>
      <c r="D54" s="490">
        <v>115</v>
      </c>
      <c r="E54" s="491">
        <v>115</v>
      </c>
      <c r="F54" s="492">
        <v>149.35</v>
      </c>
      <c r="G54" s="493">
        <v>0</v>
      </c>
    </row>
    <row r="55" spans="1:7" ht="12" hidden="1">
      <c r="A55" s="524" t="s">
        <v>694</v>
      </c>
      <c r="B55" s="500" t="s">
        <v>583</v>
      </c>
      <c r="C55" s="494" t="s">
        <v>488</v>
      </c>
      <c r="D55" s="495">
        <v>115</v>
      </c>
      <c r="E55" s="496">
        <v>115</v>
      </c>
      <c r="F55" s="497">
        <v>149.35</v>
      </c>
      <c r="G55" s="498">
        <v>0</v>
      </c>
    </row>
    <row r="56" spans="1:3" ht="10.5">
      <c r="A56" s="546"/>
      <c r="B56" s="319"/>
      <c r="C56" s="318"/>
    </row>
    <row r="57" spans="1:3" ht="10.5">
      <c r="A57" s="318"/>
      <c r="B57" s="319"/>
      <c r="C57" s="318"/>
    </row>
    <row r="58" spans="1:3" ht="10.5">
      <c r="A58" s="318"/>
      <c r="B58" s="319"/>
      <c r="C58" s="318"/>
    </row>
    <row r="59" spans="1:3" ht="10.5">
      <c r="A59" s="318"/>
      <c r="B59" s="319"/>
      <c r="C59" s="318"/>
    </row>
    <row r="60" spans="1:3" ht="10.5">
      <c r="A60" s="382"/>
      <c r="B60" s="319"/>
      <c r="C60" s="318"/>
    </row>
    <row r="61" spans="1:7" s="391" customFormat="1" ht="12">
      <c r="A61" s="388" t="s">
        <v>424</v>
      </c>
      <c r="C61" s="388"/>
      <c r="D61" s="390"/>
      <c r="E61" s="462"/>
      <c r="F61" s="462"/>
      <c r="G61" s="391" t="s">
        <v>51</v>
      </c>
    </row>
    <row r="62" spans="1:6" s="391" customFormat="1" ht="12">
      <c r="A62" s="388"/>
      <c r="B62" s="385"/>
      <c r="C62" s="387"/>
      <c r="D62" s="385"/>
      <c r="E62" s="385"/>
      <c r="F62" s="385"/>
    </row>
    <row r="63" spans="1:6" s="343" customFormat="1" ht="12.75">
      <c r="A63" s="318"/>
      <c r="C63" s="547"/>
      <c r="D63" s="548"/>
      <c r="E63" s="549"/>
      <c r="F63" s="548"/>
    </row>
    <row r="64" spans="1:3" s="343" customFormat="1" ht="12.75">
      <c r="A64" s="402"/>
      <c r="B64" s="392"/>
      <c r="C64" s="402"/>
    </row>
    <row r="65" spans="1:7" s="343" customFormat="1" ht="12.75">
      <c r="A65" s="528"/>
      <c r="B65" s="528"/>
      <c r="C65" s="528"/>
      <c r="D65" s="528"/>
      <c r="E65" s="528"/>
      <c r="F65" s="528"/>
      <c r="G65" s="528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&amp;L&amp;"RimHelvetica,Roman"&amp;9Valsts kase / Pārskatu departaments
15.05.98.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A1">
      <selection activeCell="B4" sqref="B4"/>
    </sheetView>
  </sheetViews>
  <sheetFormatPr defaultColWidth="9.33203125" defaultRowHeight="11.25"/>
  <cols>
    <col min="1" max="1" width="17.66015625" style="550" customWidth="1"/>
    <col min="2" max="2" width="0" style="320" hidden="1" customWidth="1"/>
    <col min="3" max="3" width="9" style="320" customWidth="1"/>
    <col min="4" max="4" width="8.16015625" style="320" customWidth="1"/>
    <col min="5" max="6" width="8.83203125" style="320" customWidth="1"/>
    <col min="7" max="7" width="8" style="320" customWidth="1"/>
    <col min="8" max="8" width="8.83203125" style="320" customWidth="1"/>
    <col min="9" max="9" width="9.83203125" style="320" customWidth="1"/>
    <col min="10" max="10" width="10.16015625" style="320" customWidth="1"/>
    <col min="11" max="11" width="9.16015625" style="320" customWidth="1"/>
    <col min="12" max="12" width="8.33203125" style="320" customWidth="1"/>
    <col min="13" max="13" width="10.16015625" style="320" customWidth="1"/>
    <col min="14" max="14" width="8.33203125" style="320" customWidth="1"/>
    <col min="15" max="15" width="8.66015625" style="320" customWidth="1"/>
    <col min="16" max="16" width="9.5" style="320" customWidth="1"/>
    <col min="17" max="17" width="8.83203125" style="320" customWidth="1"/>
    <col min="18" max="16384" width="9.33203125" style="320" customWidth="1"/>
  </cols>
  <sheetData>
    <row r="1" spans="15:16" ht="12">
      <c r="O1" s="551"/>
      <c r="P1" s="321"/>
    </row>
    <row r="2" spans="1:16" s="427" customFormat="1" ht="12.75">
      <c r="A2" s="552"/>
      <c r="G2" s="427" t="s">
        <v>715</v>
      </c>
      <c r="O2" s="326" t="s">
        <v>716</v>
      </c>
      <c r="P2" s="326"/>
    </row>
    <row r="3" spans="1:17" s="555" customFormat="1" ht="15.75">
      <c r="A3" s="553" t="s">
        <v>717</v>
      </c>
      <c r="B3" s="554"/>
      <c r="C3" s="553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7" s="558" customFormat="1" ht="15.75">
      <c r="A4" s="556" t="s">
        <v>363</v>
      </c>
      <c r="B4" s="556"/>
      <c r="C4" s="556"/>
      <c r="D4" s="556"/>
      <c r="E4" s="556"/>
      <c r="F4" s="557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</row>
    <row r="5" spans="1:17" s="344" customFormat="1" ht="11.25">
      <c r="A5" s="559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 t="s">
        <v>718</v>
      </c>
      <c r="O5" s="336"/>
      <c r="P5" s="335"/>
      <c r="Q5" s="336"/>
    </row>
    <row r="6" spans="1:17" s="427" customFormat="1" ht="12.75">
      <c r="A6" s="560"/>
      <c r="B6" s="561"/>
      <c r="C6" s="562" t="s">
        <v>719</v>
      </c>
      <c r="D6" s="562"/>
      <c r="E6" s="562"/>
      <c r="F6" s="563" t="s">
        <v>720</v>
      </c>
      <c r="G6" s="562"/>
      <c r="H6" s="562"/>
      <c r="I6" s="564"/>
      <c r="J6" s="564"/>
      <c r="K6" s="565" t="s">
        <v>690</v>
      </c>
      <c r="L6" s="562"/>
      <c r="M6" s="562"/>
      <c r="N6" s="566"/>
      <c r="O6" s="562"/>
      <c r="P6" s="567"/>
      <c r="Q6" s="568"/>
    </row>
    <row r="7" spans="1:17" ht="10.5">
      <c r="A7" s="569"/>
      <c r="B7" s="570"/>
      <c r="C7" s="570"/>
      <c r="D7" s="571"/>
      <c r="E7" s="571"/>
      <c r="F7" s="571"/>
      <c r="G7" s="571"/>
      <c r="H7" s="571"/>
      <c r="I7" s="571"/>
      <c r="J7" s="571"/>
      <c r="K7" s="571"/>
      <c r="L7" s="571"/>
      <c r="M7" s="572" t="s">
        <v>721</v>
      </c>
      <c r="N7" s="572"/>
      <c r="O7" s="570"/>
      <c r="P7" s="571"/>
      <c r="Q7" s="573"/>
    </row>
    <row r="8" spans="1:17" s="581" customFormat="1" ht="63">
      <c r="A8" s="574" t="s">
        <v>722</v>
      </c>
      <c r="B8" s="575"/>
      <c r="C8" s="576" t="s">
        <v>723</v>
      </c>
      <c r="D8" s="577" t="s">
        <v>724</v>
      </c>
      <c r="E8" s="578" t="s">
        <v>725</v>
      </c>
      <c r="F8" s="578" t="s">
        <v>726</v>
      </c>
      <c r="G8" s="578" t="s">
        <v>727</v>
      </c>
      <c r="H8" s="578" t="s">
        <v>728</v>
      </c>
      <c r="I8" s="578" t="s">
        <v>729</v>
      </c>
      <c r="J8" s="578" t="s">
        <v>730</v>
      </c>
      <c r="K8" s="578" t="s">
        <v>68</v>
      </c>
      <c r="L8" s="578" t="s">
        <v>731</v>
      </c>
      <c r="M8" s="578" t="s">
        <v>732</v>
      </c>
      <c r="N8" s="578" t="s">
        <v>733</v>
      </c>
      <c r="O8" s="578" t="s">
        <v>734</v>
      </c>
      <c r="P8" s="579" t="s">
        <v>78</v>
      </c>
      <c r="Q8" s="580" t="s">
        <v>735</v>
      </c>
    </row>
    <row r="9" spans="1:17" s="344" customFormat="1" ht="10.5">
      <c r="A9" s="582">
        <v>1</v>
      </c>
      <c r="B9" s="583"/>
      <c r="C9" s="508">
        <v>2</v>
      </c>
      <c r="D9" s="508">
        <v>3</v>
      </c>
      <c r="E9" s="508">
        <v>4</v>
      </c>
      <c r="F9" s="508">
        <v>5</v>
      </c>
      <c r="G9" s="508">
        <v>6</v>
      </c>
      <c r="H9" s="508">
        <v>7</v>
      </c>
      <c r="I9" s="508">
        <v>8</v>
      </c>
      <c r="J9" s="508">
        <v>9</v>
      </c>
      <c r="K9" s="508">
        <v>10</v>
      </c>
      <c r="L9" s="508">
        <v>11</v>
      </c>
      <c r="M9" s="508">
        <v>12</v>
      </c>
      <c r="N9" s="508">
        <v>13</v>
      </c>
      <c r="O9" s="508">
        <v>14</v>
      </c>
      <c r="P9" s="508">
        <v>15</v>
      </c>
      <c r="Q9" s="584">
        <v>16</v>
      </c>
    </row>
    <row r="10" spans="1:17" ht="12.75">
      <c r="A10" s="585" t="s">
        <v>736</v>
      </c>
      <c r="B10" s="586"/>
      <c r="C10" s="416"/>
      <c r="D10" s="416"/>
      <c r="E10" s="416"/>
      <c r="F10" s="416"/>
      <c r="G10" s="416"/>
      <c r="H10" s="416"/>
      <c r="I10" s="416"/>
      <c r="J10" s="416"/>
      <c r="K10" s="416">
        <v>0</v>
      </c>
      <c r="L10" s="416"/>
      <c r="M10" s="416"/>
      <c r="N10" s="416"/>
      <c r="O10" s="416"/>
      <c r="P10" s="416"/>
      <c r="Q10" s="470">
        <v>0</v>
      </c>
    </row>
    <row r="11" spans="1:17" ht="10.5" hidden="1">
      <c r="A11" s="587" t="s">
        <v>431</v>
      </c>
      <c r="B11" s="588"/>
      <c r="C11" s="416">
        <v>2842.44</v>
      </c>
      <c r="D11" s="416">
        <v>891.551</v>
      </c>
      <c r="E11" s="416">
        <v>3733.991</v>
      </c>
      <c r="F11" s="416">
        <v>3272.992</v>
      </c>
      <c r="G11" s="416">
        <v>340.246</v>
      </c>
      <c r="H11" s="416">
        <v>3613.238</v>
      </c>
      <c r="I11" s="416">
        <v>120.753</v>
      </c>
      <c r="J11" s="416">
        <v>-120.753</v>
      </c>
      <c r="K11" s="416">
        <v>0</v>
      </c>
      <c r="L11" s="416">
        <v>-120.753</v>
      </c>
      <c r="M11" s="416">
        <v>152.488</v>
      </c>
      <c r="N11" s="416">
        <v>273.241</v>
      </c>
      <c r="O11" s="416">
        <v>0</v>
      </c>
      <c r="P11" s="416">
        <v>0</v>
      </c>
      <c r="Q11" s="589">
        <v>0</v>
      </c>
    </row>
    <row r="12" spans="1:17" ht="10.5" hidden="1">
      <c r="A12" s="587"/>
      <c r="B12" s="590" t="s">
        <v>737</v>
      </c>
      <c r="C12" s="416">
        <v>1379.578</v>
      </c>
      <c r="D12" s="416">
        <v>492.799</v>
      </c>
      <c r="E12" s="416">
        <v>1872.377</v>
      </c>
      <c r="F12" s="416">
        <v>1505.53</v>
      </c>
      <c r="G12" s="416">
        <v>150.259</v>
      </c>
      <c r="H12" s="416">
        <v>1655.789</v>
      </c>
      <c r="I12" s="416">
        <v>216.588</v>
      </c>
      <c r="J12" s="416">
        <v>-216.588</v>
      </c>
      <c r="K12" s="416">
        <v>-200</v>
      </c>
      <c r="L12" s="416">
        <v>13.465</v>
      </c>
      <c r="M12" s="416">
        <v>159.823</v>
      </c>
      <c r="N12" s="416">
        <v>146.358</v>
      </c>
      <c r="O12" s="416">
        <v>0</v>
      </c>
      <c r="P12" s="416">
        <v>-10.074</v>
      </c>
      <c r="Q12" s="470">
        <v>-19.979</v>
      </c>
    </row>
    <row r="13" spans="1:17" ht="12">
      <c r="A13" s="591" t="s">
        <v>738</v>
      </c>
      <c r="B13" s="588" t="s">
        <v>739</v>
      </c>
      <c r="C13" s="355">
        <v>34382</v>
      </c>
      <c r="D13" s="355">
        <v>6864</v>
      </c>
      <c r="E13" s="355">
        <v>41246</v>
      </c>
      <c r="F13" s="355">
        <v>30291</v>
      </c>
      <c r="G13" s="355">
        <v>5789</v>
      </c>
      <c r="H13" s="355">
        <v>36080</v>
      </c>
      <c r="I13" s="355">
        <v>5166</v>
      </c>
      <c r="J13" s="355">
        <v>-5166</v>
      </c>
      <c r="K13" s="355"/>
      <c r="L13" s="355">
        <v>-5166</v>
      </c>
      <c r="M13" s="355">
        <v>5412</v>
      </c>
      <c r="N13" s="355">
        <v>10578</v>
      </c>
      <c r="O13" s="355">
        <v>0</v>
      </c>
      <c r="P13" s="355">
        <v>0</v>
      </c>
      <c r="Q13" s="356">
        <v>0</v>
      </c>
    </row>
    <row r="14" spans="1:17" ht="12">
      <c r="A14" s="591" t="s">
        <v>740</v>
      </c>
      <c r="B14" s="592" t="s">
        <v>741</v>
      </c>
      <c r="C14" s="355">
        <v>3693</v>
      </c>
      <c r="D14" s="355">
        <v>1190</v>
      </c>
      <c r="E14" s="355">
        <v>4883</v>
      </c>
      <c r="F14" s="355">
        <v>4744</v>
      </c>
      <c r="G14" s="355">
        <v>94</v>
      </c>
      <c r="H14" s="355">
        <v>4839</v>
      </c>
      <c r="I14" s="355">
        <v>44</v>
      </c>
      <c r="J14" s="355">
        <v>-44</v>
      </c>
      <c r="K14" s="355"/>
      <c r="L14" s="355">
        <v>-44</v>
      </c>
      <c r="M14" s="355">
        <v>152</v>
      </c>
      <c r="N14" s="355">
        <v>197</v>
      </c>
      <c r="O14" s="355">
        <v>0</v>
      </c>
      <c r="P14" s="355">
        <v>0</v>
      </c>
      <c r="Q14" s="356">
        <v>0</v>
      </c>
    </row>
    <row r="15" spans="1:17" ht="12">
      <c r="A15" s="591" t="s">
        <v>742</v>
      </c>
      <c r="B15" s="592" t="s">
        <v>743</v>
      </c>
      <c r="C15" s="355">
        <v>1924</v>
      </c>
      <c r="D15" s="355">
        <v>667</v>
      </c>
      <c r="E15" s="355">
        <v>2591</v>
      </c>
      <c r="F15" s="355">
        <v>2140</v>
      </c>
      <c r="G15" s="355">
        <v>7</v>
      </c>
      <c r="H15" s="355">
        <v>2148</v>
      </c>
      <c r="I15" s="355">
        <v>443</v>
      </c>
      <c r="J15" s="355">
        <v>-443</v>
      </c>
      <c r="K15" s="355">
        <v>-311</v>
      </c>
      <c r="L15" s="355">
        <v>-128</v>
      </c>
      <c r="M15" s="355">
        <v>160</v>
      </c>
      <c r="N15" s="355">
        <v>288</v>
      </c>
      <c r="O15" s="355">
        <v>0</v>
      </c>
      <c r="P15" s="355">
        <v>15</v>
      </c>
      <c r="Q15" s="356">
        <v>-20</v>
      </c>
    </row>
    <row r="16" spans="1:17" ht="12">
      <c r="A16" s="591" t="s">
        <v>744</v>
      </c>
      <c r="B16" s="592" t="s">
        <v>745</v>
      </c>
      <c r="C16" s="355">
        <v>1471</v>
      </c>
      <c r="D16" s="355">
        <v>538</v>
      </c>
      <c r="E16" s="355">
        <v>2009</v>
      </c>
      <c r="F16" s="355">
        <v>1977</v>
      </c>
      <c r="G16" s="355">
        <v>4</v>
      </c>
      <c r="H16" s="355">
        <v>1981</v>
      </c>
      <c r="I16" s="355">
        <v>28</v>
      </c>
      <c r="J16" s="355">
        <v>-28</v>
      </c>
      <c r="K16" s="355">
        <v>-150</v>
      </c>
      <c r="L16" s="355">
        <v>122</v>
      </c>
      <c r="M16" s="355">
        <v>611</v>
      </c>
      <c r="N16" s="355">
        <v>490</v>
      </c>
      <c r="O16" s="355">
        <v>0</v>
      </c>
      <c r="P16" s="355">
        <v>0</v>
      </c>
      <c r="Q16" s="356">
        <v>0</v>
      </c>
    </row>
    <row r="17" spans="1:17" ht="12">
      <c r="A17" s="591" t="s">
        <v>746</v>
      </c>
      <c r="B17" s="592" t="s">
        <v>747</v>
      </c>
      <c r="C17" s="355">
        <v>2712</v>
      </c>
      <c r="D17" s="355">
        <v>942</v>
      </c>
      <c r="E17" s="355">
        <v>3655</v>
      </c>
      <c r="F17" s="355">
        <v>3556</v>
      </c>
      <c r="G17" s="355"/>
      <c r="H17" s="355">
        <v>3556</v>
      </c>
      <c r="I17" s="355">
        <v>99</v>
      </c>
      <c r="J17" s="355">
        <v>-99</v>
      </c>
      <c r="K17" s="355">
        <v>80</v>
      </c>
      <c r="L17" s="355">
        <v>-179</v>
      </c>
      <c r="M17" s="355">
        <v>248</v>
      </c>
      <c r="N17" s="355">
        <v>427</v>
      </c>
      <c r="O17" s="355"/>
      <c r="P17" s="355"/>
      <c r="Q17" s="356"/>
    </row>
    <row r="18" spans="1:17" ht="12">
      <c r="A18" s="591" t="s">
        <v>748</v>
      </c>
      <c r="B18" s="592" t="s">
        <v>749</v>
      </c>
      <c r="C18" s="355">
        <v>1043</v>
      </c>
      <c r="D18" s="355">
        <v>545</v>
      </c>
      <c r="E18" s="355">
        <v>1588</v>
      </c>
      <c r="F18" s="355">
        <v>1318</v>
      </c>
      <c r="G18" s="355"/>
      <c r="H18" s="355">
        <v>1318</v>
      </c>
      <c r="I18" s="355">
        <v>270</v>
      </c>
      <c r="J18" s="355">
        <v>-270</v>
      </c>
      <c r="K18" s="355">
        <v>-95</v>
      </c>
      <c r="L18" s="355">
        <v>-175</v>
      </c>
      <c r="M18" s="355">
        <v>42</v>
      </c>
      <c r="N18" s="355">
        <v>218</v>
      </c>
      <c r="O18" s="355"/>
      <c r="P18" s="355"/>
      <c r="Q18" s="356"/>
    </row>
    <row r="19" spans="1:17" ht="12">
      <c r="A19" s="591" t="s">
        <v>750</v>
      </c>
      <c r="B19" s="592" t="s">
        <v>751</v>
      </c>
      <c r="C19" s="355">
        <v>3398</v>
      </c>
      <c r="D19" s="355">
        <v>341</v>
      </c>
      <c r="E19" s="355">
        <v>3739</v>
      </c>
      <c r="F19" s="355">
        <v>2171</v>
      </c>
      <c r="G19" s="355">
        <v>1093</v>
      </c>
      <c r="H19" s="355">
        <v>3264</v>
      </c>
      <c r="I19" s="355">
        <v>475</v>
      </c>
      <c r="J19" s="355">
        <v>-475</v>
      </c>
      <c r="K19" s="355"/>
      <c r="L19" s="355">
        <v>-475</v>
      </c>
      <c r="M19" s="355">
        <v>56</v>
      </c>
      <c r="N19" s="355">
        <v>531</v>
      </c>
      <c r="O19" s="355"/>
      <c r="P19" s="355"/>
      <c r="Q19" s="356"/>
    </row>
    <row r="20" spans="1:17" ht="12" hidden="1">
      <c r="A20" s="587" t="s">
        <v>752</v>
      </c>
      <c r="B20" s="592" t="s">
        <v>753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>
        <v>0</v>
      </c>
      <c r="Q20" s="356"/>
    </row>
    <row r="21" spans="1:17" ht="12" hidden="1">
      <c r="A21" s="587" t="s">
        <v>754</v>
      </c>
      <c r="B21" s="592" t="s">
        <v>755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>
        <v>0</v>
      </c>
      <c r="Q21" s="356"/>
    </row>
    <row r="22" spans="1:17" ht="12" hidden="1">
      <c r="A22" s="587" t="s">
        <v>756</v>
      </c>
      <c r="B22" s="592" t="s">
        <v>757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>
        <v>0</v>
      </c>
      <c r="Q22" s="356"/>
    </row>
    <row r="23" spans="1:17" ht="12" hidden="1">
      <c r="A23" s="587" t="s">
        <v>758</v>
      </c>
      <c r="B23" s="592" t="s">
        <v>759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>
        <v>0</v>
      </c>
      <c r="Q23" s="356"/>
    </row>
    <row r="24" spans="1:17" ht="12" hidden="1">
      <c r="A24" s="587" t="s">
        <v>760</v>
      </c>
      <c r="B24" s="592" t="s">
        <v>761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>
        <v>2.608</v>
      </c>
      <c r="Q24" s="356"/>
    </row>
    <row r="25" spans="1:17" ht="12" hidden="1">
      <c r="A25" s="587" t="s">
        <v>762</v>
      </c>
      <c r="B25" s="592" t="s">
        <v>763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>
        <v>-4.656</v>
      </c>
      <c r="Q25" s="356"/>
    </row>
    <row r="26" spans="1:17" ht="12" hidden="1">
      <c r="A26" s="587" t="s">
        <v>764</v>
      </c>
      <c r="B26" s="592" t="s">
        <v>765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>
        <v>36.036</v>
      </c>
      <c r="Q26" s="356"/>
    </row>
    <row r="27" spans="1:17" ht="12" hidden="1">
      <c r="A27" s="587" t="s">
        <v>766</v>
      </c>
      <c r="B27" s="592" t="s">
        <v>767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>
        <v>0</v>
      </c>
      <c r="Q27" s="356"/>
    </row>
    <row r="28" spans="1:17" ht="12" hidden="1">
      <c r="A28" s="587" t="s">
        <v>768</v>
      </c>
      <c r="B28" s="592" t="s">
        <v>769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>
        <v>0</v>
      </c>
      <c r="Q28" s="356"/>
    </row>
    <row r="29" spans="1:17" ht="12" hidden="1">
      <c r="A29" s="587" t="s">
        <v>770</v>
      </c>
      <c r="B29" s="592" t="s">
        <v>771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>
        <v>0</v>
      </c>
      <c r="Q29" s="356"/>
    </row>
    <row r="30" spans="1:17" ht="12" hidden="1">
      <c r="A30" s="587" t="s">
        <v>772</v>
      </c>
      <c r="B30" s="592" t="s">
        <v>773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>
        <v>0</v>
      </c>
      <c r="Q30" s="356"/>
    </row>
    <row r="31" spans="1:17" ht="12" hidden="1">
      <c r="A31" s="587" t="s">
        <v>774</v>
      </c>
      <c r="B31" s="592" t="s">
        <v>775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>
        <v>0</v>
      </c>
      <c r="Q31" s="356"/>
    </row>
    <row r="32" spans="1:17" ht="12" hidden="1">
      <c r="A32" s="587" t="s">
        <v>776</v>
      </c>
      <c r="B32" s="592" t="s">
        <v>777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>
        <v>0</v>
      </c>
      <c r="Q32" s="356"/>
    </row>
    <row r="33" spans="1:17" ht="12" hidden="1">
      <c r="A33" s="587" t="s">
        <v>778</v>
      </c>
      <c r="B33" s="592" t="s">
        <v>779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>
        <v>0</v>
      </c>
      <c r="Q33" s="356"/>
    </row>
    <row r="34" spans="1:17" ht="12" hidden="1">
      <c r="A34" s="587" t="s">
        <v>780</v>
      </c>
      <c r="B34" s="592" t="s">
        <v>781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>
        <v>0</v>
      </c>
      <c r="Q34" s="356"/>
    </row>
    <row r="35" spans="1:17" ht="12" hidden="1">
      <c r="A35" s="587" t="s">
        <v>782</v>
      </c>
      <c r="B35" s="592" t="s">
        <v>783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>
        <v>0</v>
      </c>
      <c r="Q35" s="356"/>
    </row>
    <row r="36" spans="1:17" ht="12" hidden="1">
      <c r="A36" s="587" t="s">
        <v>784</v>
      </c>
      <c r="B36" s="592" t="s">
        <v>785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>
        <v>0</v>
      </c>
      <c r="Q36" s="356"/>
    </row>
    <row r="37" spans="1:17" ht="12" hidden="1">
      <c r="A37" s="587" t="s">
        <v>786</v>
      </c>
      <c r="B37" s="592" t="s">
        <v>787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>
        <v>22.777</v>
      </c>
      <c r="Q37" s="356"/>
    </row>
    <row r="38" spans="1:17" ht="12" hidden="1">
      <c r="A38" s="587" t="s">
        <v>788</v>
      </c>
      <c r="B38" s="592" t="s">
        <v>789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>
        <v>8.68</v>
      </c>
      <c r="Q38" s="356"/>
    </row>
    <row r="39" spans="1:17" ht="12" hidden="1">
      <c r="A39" s="587" t="s">
        <v>790</v>
      </c>
      <c r="B39" s="592" t="s">
        <v>791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>
        <v>9.204</v>
      </c>
      <c r="Q39" s="356"/>
    </row>
    <row r="40" spans="1:17" ht="12" hidden="1">
      <c r="A40" s="587" t="s">
        <v>792</v>
      </c>
      <c r="B40" s="592" t="s">
        <v>793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>
        <v>0</v>
      </c>
      <c r="Q40" s="356"/>
    </row>
    <row r="41" spans="1:17" ht="12" hidden="1">
      <c r="A41" s="587" t="s">
        <v>794</v>
      </c>
      <c r="B41" s="592" t="s">
        <v>795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>
        <v>0</v>
      </c>
      <c r="Q41" s="356"/>
    </row>
    <row r="42" spans="1:17" ht="12" hidden="1">
      <c r="A42" s="587" t="s">
        <v>796</v>
      </c>
      <c r="B42" s="592" t="s">
        <v>797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>
        <v>0</v>
      </c>
      <c r="Q42" s="356"/>
    </row>
    <row r="43" spans="1:17" ht="12" hidden="1">
      <c r="A43" s="587" t="s">
        <v>798</v>
      </c>
      <c r="B43" s="592" t="s">
        <v>799</v>
      </c>
      <c r="C43" s="355">
        <f aca="true" t="shared" si="0" ref="C43:Q43">SUM(C10:C16)</f>
        <v>45692.018</v>
      </c>
      <c r="D43" s="355">
        <f t="shared" si="0"/>
        <v>10643.35</v>
      </c>
      <c r="E43" s="355">
        <f t="shared" si="0"/>
        <v>56335.368</v>
      </c>
      <c r="F43" s="355">
        <f t="shared" si="0"/>
        <v>43930.522</v>
      </c>
      <c r="G43" s="355">
        <f t="shared" si="0"/>
        <v>6384.505</v>
      </c>
      <c r="H43" s="355">
        <f t="shared" si="0"/>
        <v>50317.027</v>
      </c>
      <c r="I43" s="355">
        <f t="shared" si="0"/>
        <v>6018.341</v>
      </c>
      <c r="J43" s="355">
        <f t="shared" si="0"/>
        <v>-6018.341</v>
      </c>
      <c r="K43" s="355">
        <f t="shared" si="0"/>
        <v>-661</v>
      </c>
      <c r="L43" s="355">
        <f t="shared" si="0"/>
        <v>-5323.288</v>
      </c>
      <c r="M43" s="355">
        <f t="shared" si="0"/>
        <v>6647.311</v>
      </c>
      <c r="N43" s="355">
        <f t="shared" si="0"/>
        <v>11972.599</v>
      </c>
      <c r="O43" s="355">
        <f t="shared" si="0"/>
        <v>0</v>
      </c>
      <c r="P43" s="355">
        <f t="shared" si="0"/>
        <v>4.926</v>
      </c>
      <c r="Q43" s="356">
        <f t="shared" si="0"/>
        <v>-39.979</v>
      </c>
    </row>
    <row r="44" spans="1:17" ht="12" hidden="1">
      <c r="A44" s="587" t="s">
        <v>800</v>
      </c>
      <c r="B44" s="592" t="s">
        <v>801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6"/>
    </row>
    <row r="45" spans="1:17" ht="12" hidden="1">
      <c r="A45" s="587" t="s">
        <v>802</v>
      </c>
      <c r="B45" s="592" t="s">
        <v>803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6"/>
    </row>
    <row r="46" spans="1:17" ht="12.75">
      <c r="A46" s="585" t="s">
        <v>804</v>
      </c>
      <c r="B46" s="586"/>
      <c r="C46" s="355">
        <v>48624</v>
      </c>
      <c r="D46" s="355">
        <v>11088</v>
      </c>
      <c r="E46" s="355">
        <v>59712</v>
      </c>
      <c r="F46" s="355">
        <f>SUM(F13:F19)</f>
        <v>46197</v>
      </c>
      <c r="G46" s="355">
        <v>6988</v>
      </c>
      <c r="H46" s="355">
        <f>SUM(H13:H19)</f>
        <v>53186</v>
      </c>
      <c r="I46" s="355">
        <v>6527</v>
      </c>
      <c r="J46" s="355">
        <v>-6527</v>
      </c>
      <c r="K46" s="355">
        <f>SUM(K13:K19)</f>
        <v>-476</v>
      </c>
      <c r="L46" s="355">
        <v>-6047</v>
      </c>
      <c r="M46" s="355">
        <v>6682</v>
      </c>
      <c r="N46" s="355">
        <v>12728</v>
      </c>
      <c r="O46" s="355"/>
      <c r="P46" s="355">
        <f>SUM(P13:P19)</f>
        <v>15</v>
      </c>
      <c r="Q46" s="356">
        <f>SUM(Q13:Q19)</f>
        <v>-20</v>
      </c>
    </row>
    <row r="47" spans="1:17" ht="12" customHeight="1" hidden="1">
      <c r="A47" s="587" t="s">
        <v>805</v>
      </c>
      <c r="B47" s="586"/>
      <c r="C47" s="593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5"/>
    </row>
    <row r="48" spans="1:17" ht="10.5" hidden="1">
      <c r="A48" s="587" t="s">
        <v>431</v>
      </c>
      <c r="B48" s="588"/>
      <c r="C48" s="490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596"/>
    </row>
    <row r="49" spans="1:17" ht="10.5" hidden="1">
      <c r="A49" s="587"/>
      <c r="B49" s="590" t="s">
        <v>737</v>
      </c>
      <c r="C49" s="490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596"/>
    </row>
    <row r="50" spans="1:17" ht="10.5" hidden="1">
      <c r="A50" s="587" t="s">
        <v>738</v>
      </c>
      <c r="B50" s="588" t="s">
        <v>739</v>
      </c>
      <c r="C50" s="490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596"/>
    </row>
    <row r="51" spans="1:17" ht="10.5" hidden="1">
      <c r="A51" s="587" t="s">
        <v>740</v>
      </c>
      <c r="B51" s="592" t="s">
        <v>741</v>
      </c>
      <c r="C51" s="490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596"/>
    </row>
    <row r="52" spans="1:17" ht="10.5" hidden="1">
      <c r="A52" s="587" t="s">
        <v>742</v>
      </c>
      <c r="B52" s="592" t="s">
        <v>743</v>
      </c>
      <c r="C52" s="490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596"/>
    </row>
    <row r="53" spans="1:17" ht="10.5" hidden="1">
      <c r="A53" s="587" t="s">
        <v>744</v>
      </c>
      <c r="B53" s="592" t="s">
        <v>745</v>
      </c>
      <c r="C53" s="490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596"/>
    </row>
    <row r="54" spans="1:17" ht="12.75" hidden="1">
      <c r="A54" s="587" t="s">
        <v>746</v>
      </c>
      <c r="B54" s="592" t="s">
        <v>747</v>
      </c>
      <c r="C54" s="597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9"/>
    </row>
    <row r="55" spans="1:17" ht="10.5" hidden="1">
      <c r="A55" s="587" t="s">
        <v>748</v>
      </c>
      <c r="B55" s="592" t="s">
        <v>749</v>
      </c>
      <c r="C55" s="416">
        <v>768.254</v>
      </c>
      <c r="D55" s="416">
        <v>775.04</v>
      </c>
      <c r="E55" s="416">
        <v>1543.294</v>
      </c>
      <c r="F55" s="416">
        <v>1283.911</v>
      </c>
      <c r="G55" s="416">
        <v>111.87</v>
      </c>
      <c r="H55" s="416">
        <v>1395.781</v>
      </c>
      <c r="I55" s="416">
        <v>147.513</v>
      </c>
      <c r="J55" s="416">
        <v>-147.513</v>
      </c>
      <c r="K55" s="416">
        <v>29.83</v>
      </c>
      <c r="L55" s="416">
        <v>-162.847</v>
      </c>
      <c r="M55" s="416">
        <v>184.236</v>
      </c>
      <c r="N55" s="416">
        <v>347.083</v>
      </c>
      <c r="O55" s="416">
        <v>-9.528</v>
      </c>
      <c r="P55" s="416">
        <v>0</v>
      </c>
      <c r="Q55" s="470">
        <v>-4.968</v>
      </c>
    </row>
    <row r="56" spans="1:17" ht="10.5" hidden="1">
      <c r="A56" s="587" t="s">
        <v>750</v>
      </c>
      <c r="B56" s="592" t="s">
        <v>751</v>
      </c>
      <c r="C56" s="416">
        <v>425.906</v>
      </c>
      <c r="D56" s="416">
        <v>537.955</v>
      </c>
      <c r="E56" s="416">
        <v>963.861</v>
      </c>
      <c r="F56" s="416">
        <v>897.71</v>
      </c>
      <c r="G56" s="416">
        <v>9.338</v>
      </c>
      <c r="H56" s="416">
        <v>907.048</v>
      </c>
      <c r="I56" s="416">
        <v>56.813</v>
      </c>
      <c r="J56" s="416">
        <v>-56.813</v>
      </c>
      <c r="K56" s="416">
        <v>-1.305</v>
      </c>
      <c r="L56" s="416">
        <v>-62.308</v>
      </c>
      <c r="M56" s="416">
        <v>118.102</v>
      </c>
      <c r="N56" s="416">
        <v>180.41</v>
      </c>
      <c r="O56" s="416">
        <v>0</v>
      </c>
      <c r="P56" s="416">
        <v>6.8</v>
      </c>
      <c r="Q56" s="470">
        <v>0</v>
      </c>
    </row>
    <row r="57" spans="1:17" s="601" customFormat="1" ht="12.75">
      <c r="A57" s="585" t="s">
        <v>805</v>
      </c>
      <c r="B57" s="600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70"/>
    </row>
    <row r="58" spans="1:17" ht="12">
      <c r="A58" s="591" t="s">
        <v>752</v>
      </c>
      <c r="B58" s="592" t="s">
        <v>753</v>
      </c>
      <c r="C58" s="355">
        <v>998</v>
      </c>
      <c r="D58" s="355">
        <v>1005</v>
      </c>
      <c r="E58" s="355">
        <v>2002</v>
      </c>
      <c r="F58" s="355">
        <v>1765</v>
      </c>
      <c r="G58" s="355">
        <v>128</v>
      </c>
      <c r="H58" s="355">
        <v>1892</v>
      </c>
      <c r="I58" s="355">
        <v>110</v>
      </c>
      <c r="J58" s="355">
        <v>-110</v>
      </c>
      <c r="K58" s="355">
        <v>12</v>
      </c>
      <c r="L58" s="355">
        <v>-117</v>
      </c>
      <c r="M58" s="355">
        <v>184</v>
      </c>
      <c r="N58" s="355">
        <v>302</v>
      </c>
      <c r="O58" s="355"/>
      <c r="P58" s="355">
        <v>0</v>
      </c>
      <c r="Q58" s="356">
        <v>-5</v>
      </c>
    </row>
    <row r="59" spans="1:17" ht="12">
      <c r="A59" s="591" t="s">
        <v>754</v>
      </c>
      <c r="B59" s="592" t="s">
        <v>755</v>
      </c>
      <c r="C59" s="355">
        <v>542</v>
      </c>
      <c r="D59" s="355">
        <v>726</v>
      </c>
      <c r="E59" s="355">
        <v>1268</v>
      </c>
      <c r="F59" s="355">
        <v>1300</v>
      </c>
      <c r="G59" s="355">
        <v>12</v>
      </c>
      <c r="H59" s="355">
        <v>1312</v>
      </c>
      <c r="I59" s="355">
        <v>-43</v>
      </c>
      <c r="J59" s="355">
        <v>43</v>
      </c>
      <c r="K59" s="355">
        <v>58</v>
      </c>
      <c r="L59" s="355">
        <v>-22</v>
      </c>
      <c r="M59" s="355">
        <v>118</v>
      </c>
      <c r="N59" s="355">
        <v>140</v>
      </c>
      <c r="O59" s="355"/>
      <c r="P59" s="355">
        <v>7</v>
      </c>
      <c r="Q59" s="470"/>
    </row>
    <row r="60" spans="1:17" ht="12">
      <c r="A60" s="591" t="s">
        <v>756</v>
      </c>
      <c r="B60" s="592" t="s">
        <v>757</v>
      </c>
      <c r="C60" s="355">
        <v>559</v>
      </c>
      <c r="D60" s="355">
        <v>878</v>
      </c>
      <c r="E60" s="355">
        <v>1437</v>
      </c>
      <c r="F60" s="355">
        <v>1385</v>
      </c>
      <c r="G60" s="355">
        <v>29</v>
      </c>
      <c r="H60" s="355">
        <v>1414</v>
      </c>
      <c r="I60" s="355">
        <v>23</v>
      </c>
      <c r="J60" s="355">
        <v>-23</v>
      </c>
      <c r="K60" s="355"/>
      <c r="L60" s="355">
        <v>-26</v>
      </c>
      <c r="M60" s="355">
        <v>86</v>
      </c>
      <c r="N60" s="355">
        <v>113</v>
      </c>
      <c r="O60" s="355">
        <v>0</v>
      </c>
      <c r="P60" s="355">
        <v>4</v>
      </c>
      <c r="Q60" s="470">
        <v>0</v>
      </c>
    </row>
    <row r="61" spans="1:17" ht="12">
      <c r="A61" s="591" t="s">
        <v>758</v>
      </c>
      <c r="B61" s="592" t="s">
        <v>759</v>
      </c>
      <c r="C61" s="355">
        <v>1122</v>
      </c>
      <c r="D61" s="355">
        <v>1141</v>
      </c>
      <c r="E61" s="355">
        <v>2264</v>
      </c>
      <c r="F61" s="355">
        <v>2151</v>
      </c>
      <c r="G61" s="355">
        <v>42</v>
      </c>
      <c r="H61" s="355">
        <v>2192</v>
      </c>
      <c r="I61" s="355">
        <v>72</v>
      </c>
      <c r="J61" s="355">
        <v>-72</v>
      </c>
      <c r="K61" s="355">
        <v>210</v>
      </c>
      <c r="L61" s="355">
        <v>-282</v>
      </c>
      <c r="M61" s="355">
        <v>208</v>
      </c>
      <c r="N61" s="355">
        <v>490</v>
      </c>
      <c r="O61" s="355">
        <v>0</v>
      </c>
      <c r="P61" s="355">
        <v>0</v>
      </c>
      <c r="Q61" s="470">
        <v>0</v>
      </c>
    </row>
    <row r="62" spans="1:17" ht="12">
      <c r="A62" s="591" t="s">
        <v>760</v>
      </c>
      <c r="B62" s="592" t="s">
        <v>761</v>
      </c>
      <c r="C62" s="355">
        <v>1616</v>
      </c>
      <c r="D62" s="355">
        <v>1527</v>
      </c>
      <c r="E62" s="355">
        <v>3142</v>
      </c>
      <c r="F62" s="355">
        <v>3062</v>
      </c>
      <c r="G62" s="355">
        <v>32</v>
      </c>
      <c r="H62" s="355">
        <v>3094</v>
      </c>
      <c r="I62" s="355">
        <v>49</v>
      </c>
      <c r="J62" s="355">
        <v>-49</v>
      </c>
      <c r="K62" s="355">
        <v>-2</v>
      </c>
      <c r="L62" s="355">
        <v>-73</v>
      </c>
      <c r="M62" s="355">
        <v>192</v>
      </c>
      <c r="N62" s="355">
        <v>265</v>
      </c>
      <c r="O62" s="355">
        <v>-4</v>
      </c>
      <c r="P62" s="355">
        <v>0</v>
      </c>
      <c r="Q62" s="356">
        <v>30</v>
      </c>
    </row>
    <row r="63" spans="1:17" ht="12">
      <c r="A63" s="591" t="s">
        <v>762</v>
      </c>
      <c r="B63" s="592" t="s">
        <v>763</v>
      </c>
      <c r="C63" s="355">
        <v>1155</v>
      </c>
      <c r="D63" s="355">
        <v>971</v>
      </c>
      <c r="E63" s="355">
        <v>2126</v>
      </c>
      <c r="F63" s="355">
        <v>1867</v>
      </c>
      <c r="G63" s="355">
        <v>93</v>
      </c>
      <c r="H63" s="355">
        <v>1960</v>
      </c>
      <c r="I63" s="355">
        <v>166</v>
      </c>
      <c r="J63" s="355">
        <v>-166</v>
      </c>
      <c r="K63" s="355">
        <v>-8</v>
      </c>
      <c r="L63" s="355">
        <v>-158</v>
      </c>
      <c r="M63" s="355">
        <v>279</v>
      </c>
      <c r="N63" s="355">
        <v>436</v>
      </c>
      <c r="O63" s="355"/>
      <c r="P63" s="355"/>
      <c r="Q63" s="470">
        <v>0</v>
      </c>
    </row>
    <row r="64" spans="1:17" ht="12">
      <c r="A64" s="591" t="s">
        <v>764</v>
      </c>
      <c r="B64" s="592" t="s">
        <v>765</v>
      </c>
      <c r="C64" s="355">
        <v>1119</v>
      </c>
      <c r="D64" s="355">
        <v>806</v>
      </c>
      <c r="E64" s="355">
        <v>1926</v>
      </c>
      <c r="F64" s="355">
        <v>1812</v>
      </c>
      <c r="G64" s="355">
        <v>54</v>
      </c>
      <c r="H64" s="355">
        <v>1866</v>
      </c>
      <c r="I64" s="355">
        <v>59</v>
      </c>
      <c r="J64" s="355">
        <v>-59</v>
      </c>
      <c r="K64" s="355">
        <v>-22</v>
      </c>
      <c r="L64" s="355">
        <v>-37</v>
      </c>
      <c r="M64" s="355">
        <v>288</v>
      </c>
      <c r="N64" s="355">
        <v>325</v>
      </c>
      <c r="O64" s="355"/>
      <c r="P64" s="355"/>
      <c r="Q64" s="470">
        <v>0</v>
      </c>
    </row>
    <row r="65" spans="1:17" ht="12">
      <c r="A65" s="591" t="s">
        <v>766</v>
      </c>
      <c r="B65" s="592" t="s">
        <v>767</v>
      </c>
      <c r="C65" s="355">
        <v>708</v>
      </c>
      <c r="D65" s="355">
        <v>622</v>
      </c>
      <c r="E65" s="355">
        <v>1330</v>
      </c>
      <c r="F65" s="355">
        <v>1207</v>
      </c>
      <c r="G65" s="355">
        <v>15</v>
      </c>
      <c r="H65" s="355">
        <v>1221</v>
      </c>
      <c r="I65" s="355">
        <v>108</v>
      </c>
      <c r="J65" s="355">
        <v>-108</v>
      </c>
      <c r="K65" s="355">
        <v>-21</v>
      </c>
      <c r="L65" s="355">
        <v>-87</v>
      </c>
      <c r="M65" s="355">
        <v>56</v>
      </c>
      <c r="N65" s="355">
        <v>144</v>
      </c>
      <c r="O65" s="355"/>
      <c r="P65" s="355"/>
      <c r="Q65" s="470">
        <v>0</v>
      </c>
    </row>
    <row r="66" spans="1:17" ht="12">
      <c r="A66" s="591" t="s">
        <v>768</v>
      </c>
      <c r="B66" s="592" t="s">
        <v>769</v>
      </c>
      <c r="C66" s="355">
        <v>879</v>
      </c>
      <c r="D66" s="355">
        <v>788</v>
      </c>
      <c r="E66" s="355">
        <v>1667</v>
      </c>
      <c r="F66" s="355">
        <v>1628</v>
      </c>
      <c r="G66" s="355">
        <v>48</v>
      </c>
      <c r="H66" s="355">
        <v>1676</v>
      </c>
      <c r="I66" s="355">
        <v>-9</v>
      </c>
      <c r="J66" s="355">
        <v>9</v>
      </c>
      <c r="K66" s="355">
        <v>2</v>
      </c>
      <c r="L66" s="355">
        <v>18</v>
      </c>
      <c r="M66" s="355">
        <v>183</v>
      </c>
      <c r="N66" s="355">
        <v>165</v>
      </c>
      <c r="O66" s="355">
        <v>-8</v>
      </c>
      <c r="P66" s="355">
        <v>-2</v>
      </c>
      <c r="Q66" s="470">
        <v>0</v>
      </c>
    </row>
    <row r="67" spans="1:17" ht="12">
      <c r="A67" s="591" t="s">
        <v>770</v>
      </c>
      <c r="B67" s="592" t="s">
        <v>771</v>
      </c>
      <c r="C67" s="355">
        <v>1088</v>
      </c>
      <c r="D67" s="355">
        <v>1199</v>
      </c>
      <c r="E67" s="355">
        <v>2287</v>
      </c>
      <c r="F67" s="355">
        <v>2288</v>
      </c>
      <c r="G67" s="355">
        <v>16</v>
      </c>
      <c r="H67" s="355">
        <v>2304</v>
      </c>
      <c r="I67" s="355">
        <v>-17</v>
      </c>
      <c r="J67" s="355">
        <v>17</v>
      </c>
      <c r="K67" s="355">
        <v>54</v>
      </c>
      <c r="L67" s="355">
        <v>-34</v>
      </c>
      <c r="M67" s="355">
        <v>201</v>
      </c>
      <c r="N67" s="355">
        <v>235</v>
      </c>
      <c r="O67" s="355"/>
      <c r="P67" s="355">
        <v>-2</v>
      </c>
      <c r="Q67" s="470">
        <v>0</v>
      </c>
    </row>
    <row r="68" spans="1:17" ht="12">
      <c r="A68" s="591" t="s">
        <v>772</v>
      </c>
      <c r="B68" s="592" t="s">
        <v>773</v>
      </c>
      <c r="C68" s="355">
        <v>522</v>
      </c>
      <c r="D68" s="355">
        <v>868</v>
      </c>
      <c r="E68" s="355">
        <v>1390</v>
      </c>
      <c r="F68" s="355">
        <v>1447</v>
      </c>
      <c r="G68" s="355">
        <v>3</v>
      </c>
      <c r="H68" s="355">
        <v>1450</v>
      </c>
      <c r="I68" s="355">
        <v>-60</v>
      </c>
      <c r="J68" s="355">
        <v>60</v>
      </c>
      <c r="K68" s="355">
        <v>115</v>
      </c>
      <c r="L68" s="355">
        <v>-7</v>
      </c>
      <c r="M68" s="355">
        <v>158</v>
      </c>
      <c r="N68" s="355">
        <v>164</v>
      </c>
      <c r="O68" s="355">
        <v>-48</v>
      </c>
      <c r="P68" s="355"/>
      <c r="Q68" s="470">
        <v>0</v>
      </c>
    </row>
    <row r="69" spans="1:17" ht="12">
      <c r="A69" s="591" t="s">
        <v>774</v>
      </c>
      <c r="B69" s="592" t="s">
        <v>775</v>
      </c>
      <c r="C69" s="355">
        <v>1191</v>
      </c>
      <c r="D69" s="355">
        <v>923</v>
      </c>
      <c r="E69" s="355">
        <v>2114</v>
      </c>
      <c r="F69" s="355">
        <v>1957</v>
      </c>
      <c r="G69" s="355">
        <v>44</v>
      </c>
      <c r="H69" s="355">
        <v>2000</v>
      </c>
      <c r="I69" s="355">
        <v>114</v>
      </c>
      <c r="J69" s="355">
        <v>-114</v>
      </c>
      <c r="K69" s="355">
        <v>-29</v>
      </c>
      <c r="L69" s="355">
        <v>-85</v>
      </c>
      <c r="M69" s="355">
        <v>129</v>
      </c>
      <c r="N69" s="355">
        <v>214</v>
      </c>
      <c r="O69" s="355">
        <v>0</v>
      </c>
      <c r="P69" s="355">
        <v>0</v>
      </c>
      <c r="Q69" s="470">
        <v>0</v>
      </c>
    </row>
    <row r="70" spans="1:17" ht="12">
      <c r="A70" s="591" t="s">
        <v>776</v>
      </c>
      <c r="B70" s="592" t="s">
        <v>777</v>
      </c>
      <c r="C70" s="355">
        <v>1000</v>
      </c>
      <c r="D70" s="355">
        <v>1052</v>
      </c>
      <c r="E70" s="355">
        <v>2052</v>
      </c>
      <c r="F70" s="355">
        <v>1920</v>
      </c>
      <c r="G70" s="355">
        <v>39</v>
      </c>
      <c r="H70" s="355">
        <v>1960</v>
      </c>
      <c r="I70" s="355">
        <v>92</v>
      </c>
      <c r="J70" s="355">
        <v>-92</v>
      </c>
      <c r="K70" s="355">
        <v>9</v>
      </c>
      <c r="L70" s="355">
        <v>-102</v>
      </c>
      <c r="M70" s="355">
        <v>124</v>
      </c>
      <c r="N70" s="355">
        <v>226</v>
      </c>
      <c r="O70" s="355"/>
      <c r="P70" s="355">
        <v>0</v>
      </c>
      <c r="Q70" s="470">
        <v>0</v>
      </c>
    </row>
    <row r="71" spans="1:17" ht="12">
      <c r="A71" s="591" t="s">
        <v>778</v>
      </c>
      <c r="B71" s="592" t="s">
        <v>779</v>
      </c>
      <c r="C71" s="355">
        <v>866</v>
      </c>
      <c r="D71" s="355">
        <v>889</v>
      </c>
      <c r="E71" s="355">
        <v>1755</v>
      </c>
      <c r="F71" s="355">
        <v>1692</v>
      </c>
      <c r="G71" s="355">
        <v>87</v>
      </c>
      <c r="H71" s="355">
        <v>1779</v>
      </c>
      <c r="I71" s="355">
        <v>-25</v>
      </c>
      <c r="J71" s="355">
        <v>25</v>
      </c>
      <c r="K71" s="355">
        <v>63</v>
      </c>
      <c r="L71" s="355">
        <v>-38</v>
      </c>
      <c r="M71" s="355">
        <v>164</v>
      </c>
      <c r="N71" s="355">
        <v>202</v>
      </c>
      <c r="O71" s="355"/>
      <c r="P71" s="355">
        <v>0</v>
      </c>
      <c r="Q71" s="470">
        <v>0</v>
      </c>
    </row>
    <row r="72" spans="1:17" ht="12">
      <c r="A72" s="591" t="s">
        <v>780</v>
      </c>
      <c r="B72" s="592" t="s">
        <v>781</v>
      </c>
      <c r="C72" s="355">
        <v>632</v>
      </c>
      <c r="D72" s="355">
        <v>858</v>
      </c>
      <c r="E72" s="355">
        <v>1490</v>
      </c>
      <c r="F72" s="355">
        <v>1344</v>
      </c>
      <c r="G72" s="355">
        <v>63</v>
      </c>
      <c r="H72" s="355">
        <v>1407</v>
      </c>
      <c r="I72" s="355">
        <v>83</v>
      </c>
      <c r="J72" s="355">
        <v>-83</v>
      </c>
      <c r="K72" s="355">
        <v>-19</v>
      </c>
      <c r="L72" s="355">
        <v>-65</v>
      </c>
      <c r="M72" s="355">
        <v>145</v>
      </c>
      <c r="N72" s="355">
        <v>210</v>
      </c>
      <c r="O72" s="355"/>
      <c r="P72" s="355">
        <v>0</v>
      </c>
      <c r="Q72" s="470">
        <v>0</v>
      </c>
    </row>
    <row r="73" spans="1:17" ht="12">
      <c r="A73" s="591" t="s">
        <v>782</v>
      </c>
      <c r="B73" s="592" t="s">
        <v>783</v>
      </c>
      <c r="C73" s="355">
        <v>1020</v>
      </c>
      <c r="D73" s="355">
        <v>1128</v>
      </c>
      <c r="E73" s="355">
        <v>2148</v>
      </c>
      <c r="F73" s="355">
        <v>2015</v>
      </c>
      <c r="G73" s="355">
        <v>71</v>
      </c>
      <c r="H73" s="355">
        <v>2086</v>
      </c>
      <c r="I73" s="355">
        <v>62</v>
      </c>
      <c r="J73" s="355">
        <v>-62</v>
      </c>
      <c r="K73" s="355">
        <v>22</v>
      </c>
      <c r="L73" s="355">
        <v>-58</v>
      </c>
      <c r="M73" s="355">
        <v>201</v>
      </c>
      <c r="N73" s="355">
        <v>259</v>
      </c>
      <c r="O73" s="355">
        <v>-26</v>
      </c>
      <c r="P73" s="355">
        <v>0</v>
      </c>
      <c r="Q73" s="470">
        <v>0</v>
      </c>
    </row>
    <row r="74" spans="1:17" ht="12">
      <c r="A74" s="591" t="s">
        <v>784</v>
      </c>
      <c r="B74" s="592" t="s">
        <v>785</v>
      </c>
      <c r="C74" s="355">
        <v>1522</v>
      </c>
      <c r="D74" s="355">
        <v>1036</v>
      </c>
      <c r="E74" s="355">
        <v>2558</v>
      </c>
      <c r="F74" s="355">
        <v>2570</v>
      </c>
      <c r="G74" s="355">
        <v>59</v>
      </c>
      <c r="H74" s="355">
        <v>2629</v>
      </c>
      <c r="I74" s="355">
        <v>-71</v>
      </c>
      <c r="J74" s="355">
        <v>71</v>
      </c>
      <c r="K74" s="355">
        <v>102</v>
      </c>
      <c r="L74" s="355">
        <v>-28</v>
      </c>
      <c r="M74" s="355">
        <v>277</v>
      </c>
      <c r="N74" s="355">
        <v>305</v>
      </c>
      <c r="O74" s="355">
        <v>-2</v>
      </c>
      <c r="P74" s="355">
        <v>0</v>
      </c>
      <c r="Q74" s="470"/>
    </row>
    <row r="75" spans="1:17" ht="12">
      <c r="A75" s="591" t="s">
        <v>786</v>
      </c>
      <c r="B75" s="592"/>
      <c r="C75" s="355">
        <v>590</v>
      </c>
      <c r="D75" s="355">
        <v>1029</v>
      </c>
      <c r="E75" s="355">
        <v>1619</v>
      </c>
      <c r="F75" s="355">
        <v>1437</v>
      </c>
      <c r="G75" s="355">
        <v>13</v>
      </c>
      <c r="H75" s="355">
        <v>1450</v>
      </c>
      <c r="I75" s="355">
        <v>170</v>
      </c>
      <c r="J75" s="355">
        <v>-170</v>
      </c>
      <c r="K75" s="355">
        <v>-64</v>
      </c>
      <c r="L75" s="355">
        <v>-105</v>
      </c>
      <c r="M75" s="355">
        <v>143</v>
      </c>
      <c r="N75" s="355">
        <v>248</v>
      </c>
      <c r="O75" s="355">
        <v>-1</v>
      </c>
      <c r="P75" s="355">
        <v>0</v>
      </c>
      <c r="Q75" s="470">
        <v>0</v>
      </c>
    </row>
    <row r="76" spans="1:17" ht="12">
      <c r="A76" s="591" t="s">
        <v>788</v>
      </c>
      <c r="B76" s="592"/>
      <c r="C76" s="355">
        <v>541</v>
      </c>
      <c r="D76" s="355">
        <v>1125</v>
      </c>
      <c r="E76" s="355">
        <v>1666</v>
      </c>
      <c r="F76" s="355">
        <v>1615</v>
      </c>
      <c r="G76" s="355">
        <v>48</v>
      </c>
      <c r="H76" s="355">
        <v>1664</v>
      </c>
      <c r="I76" s="355">
        <v>2</v>
      </c>
      <c r="J76" s="355">
        <v>-2</v>
      </c>
      <c r="K76" s="355">
        <v>4</v>
      </c>
      <c r="L76" s="355">
        <v>8</v>
      </c>
      <c r="M76" s="355">
        <v>173</v>
      </c>
      <c r="N76" s="355">
        <v>165</v>
      </c>
      <c r="O76" s="355">
        <v>-14</v>
      </c>
      <c r="P76" s="355">
        <v>0</v>
      </c>
      <c r="Q76" s="470">
        <v>0</v>
      </c>
    </row>
    <row r="77" spans="1:17" ht="12">
      <c r="A77" s="591" t="s">
        <v>790</v>
      </c>
      <c r="B77" s="592" t="s">
        <v>791</v>
      </c>
      <c r="C77" s="355">
        <v>5456</v>
      </c>
      <c r="D77" s="355">
        <v>1939</v>
      </c>
      <c r="E77" s="355">
        <v>7395</v>
      </c>
      <c r="F77" s="355">
        <v>6006</v>
      </c>
      <c r="G77" s="355">
        <v>697</v>
      </c>
      <c r="H77" s="355">
        <v>6703</v>
      </c>
      <c r="I77" s="355">
        <v>692</v>
      </c>
      <c r="J77" s="355">
        <v>-692</v>
      </c>
      <c r="K77" s="355">
        <v>-130</v>
      </c>
      <c r="L77" s="355">
        <v>-593</v>
      </c>
      <c r="M77" s="355">
        <v>787</v>
      </c>
      <c r="N77" s="355">
        <v>1381</v>
      </c>
      <c r="O77" s="355">
        <v>-3</v>
      </c>
      <c r="P77" s="355">
        <v>16</v>
      </c>
      <c r="Q77" s="356">
        <v>20</v>
      </c>
    </row>
    <row r="78" spans="1:17" ht="12">
      <c r="A78" s="591" t="s">
        <v>792</v>
      </c>
      <c r="B78" s="592" t="s">
        <v>793</v>
      </c>
      <c r="C78" s="355">
        <v>976</v>
      </c>
      <c r="D78" s="355">
        <v>905</v>
      </c>
      <c r="E78" s="355">
        <v>1881</v>
      </c>
      <c r="F78" s="355">
        <v>1875</v>
      </c>
      <c r="G78" s="355">
        <v>21</v>
      </c>
      <c r="H78" s="355">
        <v>1896</v>
      </c>
      <c r="I78" s="355">
        <v>-15</v>
      </c>
      <c r="J78" s="355">
        <v>15</v>
      </c>
      <c r="K78" s="355">
        <v>50</v>
      </c>
      <c r="L78" s="355">
        <v>-35</v>
      </c>
      <c r="M78" s="355">
        <v>159</v>
      </c>
      <c r="N78" s="355">
        <v>194</v>
      </c>
      <c r="O78" s="355"/>
      <c r="P78" s="355">
        <v>0</v>
      </c>
      <c r="Q78" s="470">
        <v>0</v>
      </c>
    </row>
    <row r="79" spans="1:17" ht="12">
      <c r="A79" s="591" t="s">
        <v>794</v>
      </c>
      <c r="B79" s="592" t="s">
        <v>795</v>
      </c>
      <c r="C79" s="355">
        <v>1333</v>
      </c>
      <c r="D79" s="355">
        <v>1029</v>
      </c>
      <c r="E79" s="355">
        <v>2362</v>
      </c>
      <c r="F79" s="355">
        <v>2203</v>
      </c>
      <c r="G79" s="355">
        <v>38</v>
      </c>
      <c r="H79" s="355">
        <v>2241</v>
      </c>
      <c r="I79" s="355">
        <v>121</v>
      </c>
      <c r="J79" s="355">
        <v>-121</v>
      </c>
      <c r="K79" s="355">
        <v>60</v>
      </c>
      <c r="L79" s="355">
        <v>-142</v>
      </c>
      <c r="M79" s="355">
        <v>155</v>
      </c>
      <c r="N79" s="355">
        <v>297</v>
      </c>
      <c r="O79" s="355">
        <v>-39</v>
      </c>
      <c r="P79" s="355">
        <v>0</v>
      </c>
      <c r="Q79" s="470">
        <v>0</v>
      </c>
    </row>
    <row r="80" spans="1:17" ht="12">
      <c r="A80" s="591" t="s">
        <v>796</v>
      </c>
      <c r="B80" s="592" t="s">
        <v>797</v>
      </c>
      <c r="C80" s="355">
        <v>1461</v>
      </c>
      <c r="D80" s="355">
        <v>1631</v>
      </c>
      <c r="E80" s="355">
        <v>3093</v>
      </c>
      <c r="F80" s="355">
        <v>2739</v>
      </c>
      <c r="G80" s="355">
        <v>105</v>
      </c>
      <c r="H80" s="355">
        <v>2843</v>
      </c>
      <c r="I80" s="355">
        <v>250</v>
      </c>
      <c r="J80" s="355">
        <v>-250</v>
      </c>
      <c r="K80" s="355">
        <v>295</v>
      </c>
      <c r="L80" s="355">
        <v>-527</v>
      </c>
      <c r="M80" s="355">
        <v>258</v>
      </c>
      <c r="N80" s="355">
        <v>785</v>
      </c>
      <c r="O80" s="355">
        <v>-14</v>
      </c>
      <c r="P80" s="355">
        <v>-3</v>
      </c>
      <c r="Q80" s="470">
        <v>0</v>
      </c>
    </row>
    <row r="81" spans="1:17" ht="12">
      <c r="A81" s="591" t="s">
        <v>798</v>
      </c>
      <c r="B81" s="592" t="s">
        <v>799</v>
      </c>
      <c r="C81" s="355">
        <v>896</v>
      </c>
      <c r="D81" s="355">
        <v>828</v>
      </c>
      <c r="E81" s="355">
        <v>1724</v>
      </c>
      <c r="F81" s="355">
        <v>1566</v>
      </c>
      <c r="G81" s="355">
        <v>50</v>
      </c>
      <c r="H81" s="355">
        <v>1616</v>
      </c>
      <c r="I81" s="355">
        <v>109</v>
      </c>
      <c r="J81" s="355">
        <v>-109</v>
      </c>
      <c r="K81" s="355">
        <v>43</v>
      </c>
      <c r="L81" s="355">
        <v>-151</v>
      </c>
      <c r="M81" s="355">
        <v>166</v>
      </c>
      <c r="N81" s="355">
        <v>317</v>
      </c>
      <c r="O81" s="355"/>
      <c r="P81" s="355"/>
      <c r="Q81" s="470"/>
    </row>
    <row r="82" spans="1:17" ht="12">
      <c r="A82" s="591" t="s">
        <v>800</v>
      </c>
      <c r="B82" s="592" t="s">
        <v>801</v>
      </c>
      <c r="C82" s="355">
        <v>2590</v>
      </c>
      <c r="D82" s="355">
        <v>1349</v>
      </c>
      <c r="E82" s="355">
        <v>3938</v>
      </c>
      <c r="F82" s="355">
        <v>3276</v>
      </c>
      <c r="G82" s="355">
        <v>69</v>
      </c>
      <c r="H82" s="355">
        <v>3344</v>
      </c>
      <c r="I82" s="355">
        <v>594</v>
      </c>
      <c r="J82" s="355">
        <v>-594</v>
      </c>
      <c r="K82" s="355">
        <v>-439</v>
      </c>
      <c r="L82" s="355">
        <v>-162</v>
      </c>
      <c r="M82" s="355">
        <v>219</v>
      </c>
      <c r="N82" s="355">
        <v>381</v>
      </c>
      <c r="O82" s="355">
        <v>-2</v>
      </c>
      <c r="P82" s="355"/>
      <c r="Q82" s="470">
        <v>9</v>
      </c>
    </row>
    <row r="83" spans="1:17" ht="12">
      <c r="A83" s="591" t="s">
        <v>802</v>
      </c>
      <c r="B83" s="592" t="s">
        <v>803</v>
      </c>
      <c r="C83" s="355">
        <v>433</v>
      </c>
      <c r="D83" s="355">
        <v>291</v>
      </c>
      <c r="E83" s="355">
        <v>725</v>
      </c>
      <c r="F83" s="355">
        <v>699</v>
      </c>
      <c r="G83" s="355">
        <v>39</v>
      </c>
      <c r="H83" s="355">
        <v>738</v>
      </c>
      <c r="I83" s="355">
        <v>-14</v>
      </c>
      <c r="J83" s="355">
        <v>14</v>
      </c>
      <c r="K83" s="355">
        <v>-2</v>
      </c>
      <c r="L83" s="355">
        <v>4</v>
      </c>
      <c r="M83" s="355">
        <v>92</v>
      </c>
      <c r="N83" s="355">
        <v>88</v>
      </c>
      <c r="O83" s="355">
        <v>6</v>
      </c>
      <c r="P83" s="355">
        <v>5</v>
      </c>
      <c r="Q83" s="470"/>
    </row>
    <row r="84" spans="1:17" ht="12">
      <c r="A84" s="591" t="s">
        <v>806</v>
      </c>
      <c r="B84" s="586"/>
      <c r="C84" s="355">
        <v>30814</v>
      </c>
      <c r="D84" s="355">
        <v>26544</v>
      </c>
      <c r="E84" s="355">
        <v>57358</v>
      </c>
      <c r="F84" s="355">
        <v>52825</v>
      </c>
      <c r="G84" s="355">
        <v>1914</v>
      </c>
      <c r="H84" s="355">
        <v>54739</v>
      </c>
      <c r="I84" s="355">
        <v>2619</v>
      </c>
      <c r="J84" s="355">
        <v>-2619</v>
      </c>
      <c r="K84" s="355">
        <v>363</v>
      </c>
      <c r="L84" s="355">
        <v>-2903</v>
      </c>
      <c r="M84" s="355">
        <v>5147</v>
      </c>
      <c r="N84" s="355">
        <v>8051</v>
      </c>
      <c r="O84" s="355">
        <v>-156</v>
      </c>
      <c r="P84" s="355">
        <v>24</v>
      </c>
      <c r="Q84" s="356">
        <v>54</v>
      </c>
    </row>
    <row r="85" spans="1:17" ht="12.75">
      <c r="A85" s="602" t="s">
        <v>807</v>
      </c>
      <c r="B85" s="586"/>
      <c r="C85" s="377">
        <v>79438</v>
      </c>
      <c r="D85" s="377">
        <v>37632</v>
      </c>
      <c r="E85" s="377">
        <v>117070</v>
      </c>
      <c r="F85" s="377">
        <v>99022</v>
      </c>
      <c r="G85" s="377">
        <v>8902</v>
      </c>
      <c r="H85" s="377">
        <v>107924</v>
      </c>
      <c r="I85" s="377">
        <v>9146</v>
      </c>
      <c r="J85" s="377">
        <v>-9146</v>
      </c>
      <c r="K85" s="377">
        <v>-113</v>
      </c>
      <c r="L85" s="377">
        <v>-8950</v>
      </c>
      <c r="M85" s="377">
        <v>11829</v>
      </c>
      <c r="N85" s="377">
        <v>20779</v>
      </c>
      <c r="O85" s="377">
        <v>-156</v>
      </c>
      <c r="P85" s="377">
        <v>39</v>
      </c>
      <c r="Q85" s="439">
        <v>34</v>
      </c>
    </row>
    <row r="86" spans="1:8" s="459" customFormat="1" ht="12">
      <c r="A86" s="603" t="s">
        <v>808</v>
      </c>
      <c r="H86" s="459" t="s">
        <v>185</v>
      </c>
    </row>
    <row r="87" s="459" customFormat="1" ht="12">
      <c r="A87" s="604"/>
    </row>
    <row r="88" spans="1:12" s="459" customFormat="1" ht="12">
      <c r="A88" s="604" t="s">
        <v>424</v>
      </c>
      <c r="I88" s="459" t="s">
        <v>809</v>
      </c>
      <c r="L88" s="459" t="s">
        <v>51</v>
      </c>
    </row>
    <row r="89" s="459" customFormat="1" ht="12">
      <c r="A89" s="604"/>
    </row>
    <row r="90" spans="1:13" s="459" customFormat="1" ht="12">
      <c r="A90" s="605"/>
      <c r="B90" s="606"/>
      <c r="C90" s="605"/>
      <c r="D90" s="391"/>
      <c r="E90" s="391"/>
      <c r="F90" s="391"/>
      <c r="G90" s="391"/>
      <c r="I90" s="606"/>
      <c r="J90" s="606"/>
      <c r="K90" s="606"/>
      <c r="L90" s="606"/>
      <c r="M90" s="606"/>
    </row>
    <row r="91" s="608" customFormat="1" ht="10.5">
      <c r="A91" s="607"/>
    </row>
  </sheetData>
  <printOptions/>
  <pageMargins left="0.1968503937007874" right="0.1968503937007874" top="0.3937007874015748" bottom="0.5118110236220472" header="0.17" footer="0"/>
  <pageSetup horizontalDpi="600" verticalDpi="600" orientation="landscape" paperSize="9" r:id="rId1"/>
  <headerFooter alignWithMargins="0">
    <oddFooter>&amp;L&amp;"RimHelvetica,Roman"&amp;9Valsts kase / Pārskatu departaments
15.05.98.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showGridLines="0" showZeros="0" workbookViewId="0" topLeftCell="A1">
      <selection activeCell="B4" sqref="B4"/>
    </sheetView>
  </sheetViews>
  <sheetFormatPr defaultColWidth="9.33203125" defaultRowHeight="11.25"/>
  <cols>
    <col min="1" max="1" width="22.16015625" style="550" customWidth="1"/>
    <col min="2" max="2" width="1.66796875" style="320" hidden="1" customWidth="1"/>
    <col min="3" max="10" width="11.33203125" style="320" customWidth="1"/>
    <col min="11" max="11" width="13.83203125" style="320" customWidth="1"/>
    <col min="12" max="13" width="11.33203125" style="320" customWidth="1"/>
    <col min="14" max="17" width="8.33203125" style="320" customWidth="1"/>
    <col min="18" max="16384" width="9.33203125" style="320" customWidth="1"/>
  </cols>
  <sheetData>
    <row r="1" spans="1:13" s="344" customFormat="1" ht="10.5">
      <c r="A1" s="609"/>
      <c r="L1" s="336"/>
      <c r="M1" s="336"/>
    </row>
    <row r="2" spans="1:13" s="427" customFormat="1" ht="12.75">
      <c r="A2" s="326" t="s">
        <v>810</v>
      </c>
      <c r="B2" s="326"/>
      <c r="C2" s="326"/>
      <c r="D2" s="326"/>
      <c r="E2" s="326"/>
      <c r="F2" s="324"/>
      <c r="G2" s="326"/>
      <c r="H2" s="326"/>
      <c r="I2" s="326"/>
      <c r="J2" s="326"/>
      <c r="K2" s="326"/>
      <c r="L2" s="324"/>
      <c r="M2" s="610" t="s">
        <v>811</v>
      </c>
    </row>
    <row r="3" spans="1:17" s="558" customFormat="1" ht="15.75">
      <c r="A3" s="556" t="s">
        <v>812</v>
      </c>
      <c r="B3" s="556"/>
      <c r="C3" s="556"/>
      <c r="D3" s="556"/>
      <c r="E3" s="554"/>
      <c r="F3" s="556"/>
      <c r="G3" s="556"/>
      <c r="H3" s="556"/>
      <c r="I3" s="556"/>
      <c r="J3" s="556"/>
      <c r="K3" s="556"/>
      <c r="L3" s="556"/>
      <c r="M3" s="556"/>
      <c r="N3" s="611"/>
      <c r="O3" s="611"/>
      <c r="P3" s="611"/>
      <c r="Q3" s="611"/>
    </row>
    <row r="4" spans="1:17" s="558" customFormat="1" ht="15.75">
      <c r="A4" s="556" t="s">
        <v>363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611"/>
      <c r="O4" s="611"/>
      <c r="P4" s="611"/>
      <c r="Q4" s="611"/>
    </row>
    <row r="5" spans="1:17" ht="12.75">
      <c r="A5" s="612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s="344" customFormat="1" ht="11.25">
      <c r="A6" s="559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 t="s">
        <v>813</v>
      </c>
      <c r="M6" s="336"/>
      <c r="O6" s="336"/>
      <c r="P6" s="336"/>
      <c r="Q6" s="336"/>
    </row>
    <row r="7" spans="1:17" s="427" customFormat="1" ht="12.75">
      <c r="A7" s="613"/>
      <c r="B7" s="614"/>
      <c r="C7" s="615"/>
      <c r="D7" s="615"/>
      <c r="E7" s="616"/>
      <c r="F7" s="616"/>
      <c r="G7" s="617" t="s">
        <v>690</v>
      </c>
      <c r="H7" s="567"/>
      <c r="I7" s="567"/>
      <c r="J7" s="618"/>
      <c r="K7" s="567"/>
      <c r="L7" s="567"/>
      <c r="M7" s="619"/>
      <c r="O7" s="326"/>
      <c r="P7" s="326"/>
      <c r="Q7" s="326"/>
    </row>
    <row r="8" spans="1:13" s="397" customFormat="1" ht="10.5">
      <c r="A8" s="620"/>
      <c r="B8" s="621"/>
      <c r="C8" s="622"/>
      <c r="D8" s="622"/>
      <c r="E8" s="623"/>
      <c r="F8" s="623"/>
      <c r="G8" s="623"/>
      <c r="H8" s="623"/>
      <c r="I8" s="624" t="s">
        <v>721</v>
      </c>
      <c r="J8" s="625"/>
      <c r="K8" s="623"/>
      <c r="L8" s="626"/>
      <c r="M8" s="627"/>
    </row>
    <row r="9" spans="1:17" s="517" customFormat="1" ht="42">
      <c r="A9" s="628" t="s">
        <v>814</v>
      </c>
      <c r="B9" s="629"/>
      <c r="C9" s="630" t="s">
        <v>815</v>
      </c>
      <c r="D9" s="630" t="s">
        <v>816</v>
      </c>
      <c r="E9" s="630" t="s">
        <v>817</v>
      </c>
      <c r="F9" s="630" t="s">
        <v>818</v>
      </c>
      <c r="G9" s="630" t="s">
        <v>68</v>
      </c>
      <c r="H9" s="630" t="s">
        <v>819</v>
      </c>
      <c r="I9" s="630" t="s">
        <v>732</v>
      </c>
      <c r="J9" s="630" t="s">
        <v>733</v>
      </c>
      <c r="K9" s="630" t="s">
        <v>76</v>
      </c>
      <c r="L9" s="630" t="s">
        <v>78</v>
      </c>
      <c r="M9" s="631" t="s">
        <v>820</v>
      </c>
      <c r="N9" s="390"/>
      <c r="O9" s="331"/>
      <c r="P9" s="331"/>
      <c r="Q9" s="331"/>
    </row>
    <row r="10" spans="1:17" s="344" customFormat="1" ht="10.5">
      <c r="A10" s="632">
        <v>1</v>
      </c>
      <c r="B10" s="633"/>
      <c r="C10" s="633">
        <v>2</v>
      </c>
      <c r="D10" s="633">
        <v>3</v>
      </c>
      <c r="E10" s="633">
        <v>4</v>
      </c>
      <c r="F10" s="633">
        <v>5</v>
      </c>
      <c r="G10" s="633">
        <v>6</v>
      </c>
      <c r="H10" s="633">
        <v>7</v>
      </c>
      <c r="I10" s="633">
        <v>8</v>
      </c>
      <c r="J10" s="633">
        <v>9</v>
      </c>
      <c r="K10" s="633">
        <v>10</v>
      </c>
      <c r="L10" s="633">
        <v>11</v>
      </c>
      <c r="M10" s="634">
        <v>12</v>
      </c>
      <c r="N10" s="635"/>
      <c r="O10" s="336"/>
      <c r="P10" s="336"/>
      <c r="Q10" s="336"/>
    </row>
    <row r="11" spans="1:17" ht="12" customHeight="1">
      <c r="A11" s="636" t="s">
        <v>736</v>
      </c>
      <c r="B11" s="637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638"/>
      <c r="N11" s="390"/>
      <c r="O11" s="321"/>
      <c r="P11" s="321"/>
      <c r="Q11" s="321"/>
    </row>
    <row r="12" spans="1:13" ht="10.5" hidden="1">
      <c r="A12" s="639" t="s">
        <v>431</v>
      </c>
      <c r="B12" s="640"/>
      <c r="C12" s="416" t="s">
        <v>429</v>
      </c>
      <c r="D12" s="416"/>
      <c r="E12" s="416"/>
      <c r="F12" s="416"/>
      <c r="G12" s="594"/>
      <c r="H12" s="594"/>
      <c r="I12" s="594"/>
      <c r="J12" s="594"/>
      <c r="K12" s="594"/>
      <c r="L12" s="594"/>
      <c r="M12" s="595"/>
    </row>
    <row r="13" spans="1:13" ht="10.5" hidden="1">
      <c r="A13" s="639"/>
      <c r="B13" s="641" t="s">
        <v>737</v>
      </c>
      <c r="C13" s="416" t="s">
        <v>821</v>
      </c>
      <c r="D13" s="416" t="s">
        <v>822</v>
      </c>
      <c r="E13" s="416" t="s">
        <v>823</v>
      </c>
      <c r="F13" s="416" t="s">
        <v>824</v>
      </c>
      <c r="G13" s="594" t="s">
        <v>825</v>
      </c>
      <c r="H13" s="594" t="s">
        <v>826</v>
      </c>
      <c r="I13" s="594" t="s">
        <v>827</v>
      </c>
      <c r="J13" s="594" t="s">
        <v>828</v>
      </c>
      <c r="K13" s="594" t="s">
        <v>829</v>
      </c>
      <c r="L13" s="594" t="s">
        <v>830</v>
      </c>
      <c r="M13" s="595" t="s">
        <v>831</v>
      </c>
    </row>
    <row r="14" spans="1:14" ht="12">
      <c r="A14" s="642" t="s">
        <v>738</v>
      </c>
      <c r="B14" s="640" t="s">
        <v>739</v>
      </c>
      <c r="C14" s="355">
        <v>2388</v>
      </c>
      <c r="D14" s="355">
        <v>1598</v>
      </c>
      <c r="E14" s="355">
        <v>790</v>
      </c>
      <c r="F14" s="355">
        <v>-790</v>
      </c>
      <c r="G14" s="355">
        <v>-70</v>
      </c>
      <c r="H14" s="355">
        <v>-720</v>
      </c>
      <c r="I14" s="355">
        <v>1304.937</v>
      </c>
      <c r="J14" s="355">
        <v>2025</v>
      </c>
      <c r="K14" s="355">
        <v>0</v>
      </c>
      <c r="L14" s="355">
        <v>0</v>
      </c>
      <c r="M14" s="470">
        <v>0</v>
      </c>
      <c r="N14" s="643"/>
    </row>
    <row r="15" spans="1:14" ht="12">
      <c r="A15" s="642" t="s">
        <v>740</v>
      </c>
      <c r="B15" s="489" t="s">
        <v>741</v>
      </c>
      <c r="C15" s="355">
        <v>321</v>
      </c>
      <c r="D15" s="355">
        <v>248</v>
      </c>
      <c r="E15" s="355">
        <v>73</v>
      </c>
      <c r="F15" s="355">
        <v>-73</v>
      </c>
      <c r="G15" s="355">
        <v>0</v>
      </c>
      <c r="H15" s="355">
        <v>-73</v>
      </c>
      <c r="I15" s="355">
        <v>28.164</v>
      </c>
      <c r="J15" s="355">
        <v>102</v>
      </c>
      <c r="K15" s="355">
        <v>0</v>
      </c>
      <c r="L15" s="355">
        <v>0</v>
      </c>
      <c r="M15" s="470">
        <v>0</v>
      </c>
      <c r="N15" s="643"/>
    </row>
    <row r="16" spans="1:14" ht="12">
      <c r="A16" s="642" t="s">
        <v>742</v>
      </c>
      <c r="B16" s="489" t="s">
        <v>743</v>
      </c>
      <c r="C16" s="355">
        <v>283</v>
      </c>
      <c r="D16" s="355">
        <v>249</v>
      </c>
      <c r="E16" s="355">
        <v>34</v>
      </c>
      <c r="F16" s="355">
        <v>-34</v>
      </c>
      <c r="G16" s="355">
        <v>0</v>
      </c>
      <c r="H16" s="355">
        <v>-34</v>
      </c>
      <c r="I16" s="355">
        <v>63</v>
      </c>
      <c r="J16" s="355">
        <v>96</v>
      </c>
      <c r="K16" s="355">
        <v>0</v>
      </c>
      <c r="L16" s="355">
        <v>0</v>
      </c>
      <c r="M16" s="470">
        <v>0</v>
      </c>
      <c r="N16" s="643"/>
    </row>
    <row r="17" spans="1:14" ht="12">
      <c r="A17" s="642" t="s">
        <v>744</v>
      </c>
      <c r="B17" s="489" t="s">
        <v>745</v>
      </c>
      <c r="C17" s="355">
        <v>616</v>
      </c>
      <c r="D17" s="355">
        <v>570</v>
      </c>
      <c r="E17" s="355">
        <v>47</v>
      </c>
      <c r="F17" s="355">
        <v>-47</v>
      </c>
      <c r="G17" s="355">
        <v>0</v>
      </c>
      <c r="H17" s="355">
        <v>-47</v>
      </c>
      <c r="I17" s="355">
        <v>447</v>
      </c>
      <c r="J17" s="355">
        <v>494</v>
      </c>
      <c r="K17" s="355">
        <v>0</v>
      </c>
      <c r="L17" s="355">
        <v>0</v>
      </c>
      <c r="M17" s="470">
        <v>0</v>
      </c>
      <c r="N17" s="643"/>
    </row>
    <row r="18" spans="1:14" ht="12">
      <c r="A18" s="642" t="s">
        <v>746</v>
      </c>
      <c r="B18" s="489" t="s">
        <v>747</v>
      </c>
      <c r="C18" s="355">
        <v>316</v>
      </c>
      <c r="D18" s="355">
        <v>218</v>
      </c>
      <c r="E18" s="355">
        <v>98</v>
      </c>
      <c r="F18" s="355">
        <v>-98</v>
      </c>
      <c r="G18" s="355">
        <v>0</v>
      </c>
      <c r="H18" s="355">
        <v>-98</v>
      </c>
      <c r="I18" s="355">
        <v>119</v>
      </c>
      <c r="J18" s="355">
        <v>216</v>
      </c>
      <c r="K18" s="355">
        <v>0</v>
      </c>
      <c r="L18" s="355">
        <v>0</v>
      </c>
      <c r="M18" s="470">
        <v>0</v>
      </c>
      <c r="N18" s="643"/>
    </row>
    <row r="19" spans="1:14" ht="12">
      <c r="A19" s="642" t="s">
        <v>748</v>
      </c>
      <c r="B19" s="489" t="s">
        <v>749</v>
      </c>
      <c r="C19" s="355">
        <v>57</v>
      </c>
      <c r="D19" s="355">
        <v>54</v>
      </c>
      <c r="E19" s="355">
        <v>3</v>
      </c>
      <c r="F19" s="355">
        <v>-3</v>
      </c>
      <c r="G19" s="355">
        <v>0</v>
      </c>
      <c r="H19" s="355">
        <v>-3</v>
      </c>
      <c r="I19" s="355">
        <v>14</v>
      </c>
      <c r="J19" s="355">
        <v>18</v>
      </c>
      <c r="K19" s="355">
        <v>0</v>
      </c>
      <c r="L19" s="355">
        <v>0</v>
      </c>
      <c r="M19" s="470">
        <v>0</v>
      </c>
      <c r="N19" s="643"/>
    </row>
    <row r="20" spans="1:14" ht="12" customHeight="1">
      <c r="A20" s="642" t="s">
        <v>750</v>
      </c>
      <c r="B20" s="489" t="s">
        <v>751</v>
      </c>
      <c r="C20" s="355">
        <v>86</v>
      </c>
      <c r="D20" s="355">
        <v>64</v>
      </c>
      <c r="E20" s="355">
        <v>21</v>
      </c>
      <c r="F20" s="355">
        <v>-21</v>
      </c>
      <c r="G20" s="355">
        <v>0</v>
      </c>
      <c r="H20" s="355">
        <v>-21</v>
      </c>
      <c r="I20" s="355">
        <v>27</v>
      </c>
      <c r="J20" s="355">
        <v>49</v>
      </c>
      <c r="K20" s="355">
        <v>0</v>
      </c>
      <c r="L20" s="355">
        <v>0</v>
      </c>
      <c r="M20" s="470">
        <v>0</v>
      </c>
      <c r="N20" s="643"/>
    </row>
    <row r="21" spans="1:14" ht="24" hidden="1">
      <c r="A21" s="644" t="s">
        <v>752</v>
      </c>
      <c r="B21" s="489" t="s">
        <v>753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470"/>
      <c r="N21" s="643"/>
    </row>
    <row r="22" spans="1:14" ht="12" hidden="1">
      <c r="A22" s="644" t="s">
        <v>754</v>
      </c>
      <c r="B22" s="489" t="s">
        <v>755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470"/>
      <c r="N22" s="643"/>
    </row>
    <row r="23" spans="1:14" ht="12" hidden="1">
      <c r="A23" s="644" t="s">
        <v>756</v>
      </c>
      <c r="B23" s="489" t="s">
        <v>757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470"/>
      <c r="N23" s="643"/>
    </row>
    <row r="24" spans="1:14" ht="12" hidden="1">
      <c r="A24" s="644" t="s">
        <v>758</v>
      </c>
      <c r="B24" s="489" t="s">
        <v>759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470"/>
      <c r="N24" s="643"/>
    </row>
    <row r="25" spans="1:14" ht="12" hidden="1">
      <c r="A25" s="644" t="s">
        <v>760</v>
      </c>
      <c r="B25" s="489" t="s">
        <v>761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470"/>
      <c r="N25" s="643"/>
    </row>
    <row r="26" spans="1:14" ht="12" hidden="1">
      <c r="A26" s="644" t="s">
        <v>762</v>
      </c>
      <c r="B26" s="489" t="s">
        <v>763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470"/>
      <c r="N26" s="643"/>
    </row>
    <row r="27" spans="1:14" ht="12" hidden="1">
      <c r="A27" s="644" t="s">
        <v>764</v>
      </c>
      <c r="B27" s="489" t="s">
        <v>765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470"/>
      <c r="N27" s="643"/>
    </row>
    <row r="28" spans="1:14" ht="12" hidden="1">
      <c r="A28" s="644" t="s">
        <v>766</v>
      </c>
      <c r="B28" s="489" t="s">
        <v>767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470"/>
      <c r="N28" s="643"/>
    </row>
    <row r="29" spans="1:14" ht="12" hidden="1">
      <c r="A29" s="644" t="s">
        <v>768</v>
      </c>
      <c r="B29" s="489" t="s">
        <v>769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470"/>
      <c r="N29" s="643"/>
    </row>
    <row r="30" spans="1:14" ht="12" hidden="1">
      <c r="A30" s="644" t="s">
        <v>770</v>
      </c>
      <c r="B30" s="489" t="s">
        <v>771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470"/>
      <c r="N30" s="643"/>
    </row>
    <row r="31" spans="1:14" ht="12" hidden="1">
      <c r="A31" s="644" t="s">
        <v>772</v>
      </c>
      <c r="B31" s="489" t="s">
        <v>773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470"/>
      <c r="N31" s="643"/>
    </row>
    <row r="32" spans="1:14" ht="12" hidden="1">
      <c r="A32" s="644" t="s">
        <v>774</v>
      </c>
      <c r="B32" s="489" t="s">
        <v>775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470"/>
      <c r="N32" s="643"/>
    </row>
    <row r="33" spans="1:14" ht="12" hidden="1">
      <c r="A33" s="644" t="s">
        <v>776</v>
      </c>
      <c r="B33" s="489" t="s">
        <v>777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470"/>
      <c r="N33" s="643"/>
    </row>
    <row r="34" spans="1:14" ht="12" hidden="1">
      <c r="A34" s="644" t="s">
        <v>778</v>
      </c>
      <c r="B34" s="489" t="s">
        <v>779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470"/>
      <c r="N34" s="643"/>
    </row>
    <row r="35" spans="1:14" ht="12" hidden="1">
      <c r="A35" s="644" t="s">
        <v>780</v>
      </c>
      <c r="B35" s="489" t="s">
        <v>781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470"/>
      <c r="N35" s="643"/>
    </row>
    <row r="36" spans="1:14" ht="12" hidden="1">
      <c r="A36" s="644" t="s">
        <v>782</v>
      </c>
      <c r="B36" s="489" t="s">
        <v>783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470"/>
      <c r="N36" s="643"/>
    </row>
    <row r="37" spans="1:14" ht="12" hidden="1">
      <c r="A37" s="644" t="s">
        <v>784</v>
      </c>
      <c r="B37" s="489" t="s">
        <v>785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470"/>
      <c r="N37" s="643"/>
    </row>
    <row r="38" spans="1:14" ht="12" hidden="1">
      <c r="A38" s="644" t="s">
        <v>786</v>
      </c>
      <c r="B38" s="489" t="s">
        <v>787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470"/>
      <c r="N38" s="643"/>
    </row>
    <row r="39" spans="1:14" ht="12" hidden="1">
      <c r="A39" s="644" t="s">
        <v>788</v>
      </c>
      <c r="B39" s="489" t="s">
        <v>789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470"/>
      <c r="N39" s="643"/>
    </row>
    <row r="40" spans="1:14" ht="12" hidden="1">
      <c r="A40" s="644" t="s">
        <v>790</v>
      </c>
      <c r="B40" s="489" t="s">
        <v>791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470"/>
      <c r="N40" s="643"/>
    </row>
    <row r="41" spans="1:14" ht="12" hidden="1">
      <c r="A41" s="644" t="s">
        <v>792</v>
      </c>
      <c r="B41" s="489" t="s">
        <v>793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470"/>
      <c r="N41" s="643"/>
    </row>
    <row r="42" spans="1:14" ht="12" hidden="1">
      <c r="A42" s="644" t="s">
        <v>794</v>
      </c>
      <c r="B42" s="489" t="s">
        <v>795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470"/>
      <c r="N42" s="643"/>
    </row>
    <row r="43" spans="1:14" ht="12" hidden="1">
      <c r="A43" s="644" t="s">
        <v>796</v>
      </c>
      <c r="B43" s="489" t="s">
        <v>797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470"/>
      <c r="N43" s="643"/>
    </row>
    <row r="44" spans="1:14" ht="12" hidden="1">
      <c r="A44" s="644" t="s">
        <v>798</v>
      </c>
      <c r="B44" s="489" t="s">
        <v>799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470"/>
      <c r="N44" s="643"/>
    </row>
    <row r="45" spans="1:14" ht="12" hidden="1">
      <c r="A45" s="644" t="s">
        <v>800</v>
      </c>
      <c r="B45" s="489" t="s">
        <v>801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470"/>
      <c r="N45" s="643"/>
    </row>
    <row r="46" spans="1:14" ht="12" hidden="1">
      <c r="A46" s="644" t="s">
        <v>802</v>
      </c>
      <c r="B46" s="494" t="s">
        <v>803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470"/>
      <c r="N46" s="643"/>
    </row>
    <row r="47" spans="1:17" s="649" customFormat="1" ht="12.75">
      <c r="A47" s="645" t="s">
        <v>804</v>
      </c>
      <c r="B47" s="646"/>
      <c r="C47" s="355">
        <v>4067</v>
      </c>
      <c r="D47" s="355">
        <v>3000</v>
      </c>
      <c r="E47" s="355">
        <v>1066</v>
      </c>
      <c r="F47" s="355">
        <v>-1066</v>
      </c>
      <c r="G47" s="355">
        <f>SUM(G14:G46)</f>
        <v>-70</v>
      </c>
      <c r="H47" s="355">
        <v>-996</v>
      </c>
      <c r="I47" s="355">
        <v>2003</v>
      </c>
      <c r="J47" s="355">
        <v>3000</v>
      </c>
      <c r="K47" s="355">
        <f>SUM(K14:K46)</f>
        <v>0</v>
      </c>
      <c r="L47" s="355">
        <f>SUM(L14:L46)</f>
        <v>0</v>
      </c>
      <c r="M47" s="647">
        <f>SUM(M14:M46)</f>
        <v>0</v>
      </c>
      <c r="N47" s="648"/>
      <c r="O47" s="648"/>
      <c r="P47" s="648"/>
      <c r="Q47" s="648"/>
    </row>
    <row r="48" spans="1:17" ht="12.75">
      <c r="A48" s="650" t="s">
        <v>805</v>
      </c>
      <c r="B48" s="651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470"/>
      <c r="N48" s="390"/>
      <c r="O48" s="321"/>
      <c r="P48" s="321"/>
      <c r="Q48" s="321"/>
    </row>
    <row r="49" spans="1:13" ht="12" hidden="1">
      <c r="A49" s="639" t="s">
        <v>431</v>
      </c>
      <c r="B49" s="640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470"/>
    </row>
    <row r="50" spans="1:13" ht="12" hidden="1">
      <c r="A50" s="639"/>
      <c r="B50" s="641" t="s">
        <v>737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470"/>
    </row>
    <row r="51" spans="1:14" ht="12" hidden="1">
      <c r="A51" s="644" t="s">
        <v>738</v>
      </c>
      <c r="B51" s="640" t="s">
        <v>739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470"/>
      <c r="N51" s="643"/>
    </row>
    <row r="52" spans="1:14" ht="12" hidden="1">
      <c r="A52" s="644" t="s">
        <v>740</v>
      </c>
      <c r="B52" s="489" t="s">
        <v>741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470"/>
      <c r="N52" s="643"/>
    </row>
    <row r="53" spans="1:14" ht="12" hidden="1">
      <c r="A53" s="644" t="s">
        <v>742</v>
      </c>
      <c r="B53" s="489" t="s">
        <v>743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470"/>
      <c r="N53" s="643"/>
    </row>
    <row r="54" spans="1:14" ht="12" hidden="1">
      <c r="A54" s="644" t="s">
        <v>744</v>
      </c>
      <c r="B54" s="489" t="s">
        <v>745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470"/>
      <c r="N54" s="643"/>
    </row>
    <row r="55" spans="1:14" ht="12" hidden="1">
      <c r="A55" s="644" t="s">
        <v>746</v>
      </c>
      <c r="B55" s="489" t="s">
        <v>747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470"/>
      <c r="N55" s="643"/>
    </row>
    <row r="56" spans="1:14" ht="12" hidden="1">
      <c r="A56" s="644" t="s">
        <v>748</v>
      </c>
      <c r="B56" s="489" t="s">
        <v>749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470"/>
      <c r="N56" s="643"/>
    </row>
    <row r="57" spans="1:14" ht="12" customHeight="1" hidden="1">
      <c r="A57" s="644" t="s">
        <v>750</v>
      </c>
      <c r="B57" s="489" t="s">
        <v>751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470"/>
      <c r="N57" s="643"/>
    </row>
    <row r="58" spans="1:14" ht="12">
      <c r="A58" s="642" t="s">
        <v>752</v>
      </c>
      <c r="B58" s="489" t="s">
        <v>753</v>
      </c>
      <c r="C58" s="355">
        <v>173</v>
      </c>
      <c r="D58" s="355">
        <v>133</v>
      </c>
      <c r="E58" s="355">
        <v>40</v>
      </c>
      <c r="F58" s="355">
        <v>-40</v>
      </c>
      <c r="G58" s="355">
        <v>0</v>
      </c>
      <c r="H58" s="355">
        <v>-40</v>
      </c>
      <c r="I58" s="355">
        <v>116.238</v>
      </c>
      <c r="J58" s="355">
        <v>157</v>
      </c>
      <c r="K58" s="355">
        <v>0</v>
      </c>
      <c r="L58" s="355">
        <v>0</v>
      </c>
      <c r="M58" s="470">
        <v>0</v>
      </c>
      <c r="N58" s="643"/>
    </row>
    <row r="59" spans="1:14" ht="12">
      <c r="A59" s="642" t="s">
        <v>754</v>
      </c>
      <c r="B59" s="489" t="s">
        <v>755</v>
      </c>
      <c r="C59" s="355">
        <v>136</v>
      </c>
      <c r="D59" s="355">
        <v>142</v>
      </c>
      <c r="E59" s="355">
        <v>-6</v>
      </c>
      <c r="F59" s="355">
        <v>6</v>
      </c>
      <c r="G59" s="355">
        <v>0</v>
      </c>
      <c r="H59" s="355">
        <v>-9</v>
      </c>
      <c r="I59" s="355">
        <v>124.924</v>
      </c>
      <c r="J59" s="355">
        <v>134</v>
      </c>
      <c r="K59" s="355">
        <v>0</v>
      </c>
      <c r="L59" s="355">
        <v>15</v>
      </c>
      <c r="M59" s="470">
        <v>0</v>
      </c>
      <c r="N59" s="643"/>
    </row>
    <row r="60" spans="1:14" ht="12">
      <c r="A60" s="642" t="s">
        <v>756</v>
      </c>
      <c r="B60" s="489" t="s">
        <v>757</v>
      </c>
      <c r="C60" s="355">
        <v>167</v>
      </c>
      <c r="D60" s="355">
        <v>129</v>
      </c>
      <c r="E60" s="355">
        <v>38</v>
      </c>
      <c r="F60" s="355">
        <v>-38</v>
      </c>
      <c r="G60" s="355">
        <v>0</v>
      </c>
      <c r="H60" s="355">
        <v>-38</v>
      </c>
      <c r="I60" s="355">
        <v>142</v>
      </c>
      <c r="J60" s="355">
        <v>180</v>
      </c>
      <c r="K60" s="355">
        <v>0</v>
      </c>
      <c r="L60" s="355">
        <v>0</v>
      </c>
      <c r="M60" s="470">
        <v>0</v>
      </c>
      <c r="N60" s="643"/>
    </row>
    <row r="61" spans="1:14" ht="12">
      <c r="A61" s="642" t="s">
        <v>758</v>
      </c>
      <c r="B61" s="489" t="s">
        <v>759</v>
      </c>
      <c r="C61" s="355">
        <v>194</v>
      </c>
      <c r="D61" s="355">
        <v>130</v>
      </c>
      <c r="E61" s="355">
        <v>64</v>
      </c>
      <c r="F61" s="355">
        <v>-64</v>
      </c>
      <c r="G61" s="355">
        <v>0</v>
      </c>
      <c r="H61" s="355">
        <v>-64</v>
      </c>
      <c r="I61" s="355">
        <v>123</v>
      </c>
      <c r="J61" s="355">
        <v>187</v>
      </c>
      <c r="K61" s="355">
        <v>0</v>
      </c>
      <c r="L61" s="355">
        <v>0</v>
      </c>
      <c r="M61" s="470">
        <v>0</v>
      </c>
      <c r="N61" s="643"/>
    </row>
    <row r="62" spans="1:14" ht="12">
      <c r="A62" s="642" t="s">
        <v>760</v>
      </c>
      <c r="B62" s="489" t="s">
        <v>761</v>
      </c>
      <c r="C62" s="355">
        <v>357</v>
      </c>
      <c r="D62" s="355">
        <v>288</v>
      </c>
      <c r="E62" s="355">
        <v>69</v>
      </c>
      <c r="F62" s="355">
        <v>-69</v>
      </c>
      <c r="G62" s="355">
        <v>5</v>
      </c>
      <c r="H62" s="355">
        <v>-74</v>
      </c>
      <c r="I62" s="355">
        <v>235</v>
      </c>
      <c r="J62" s="355">
        <v>308</v>
      </c>
      <c r="K62" s="355">
        <v>0</v>
      </c>
      <c r="L62" s="355">
        <v>0</v>
      </c>
      <c r="M62" s="470">
        <v>0</v>
      </c>
      <c r="N62" s="643"/>
    </row>
    <row r="63" spans="1:14" ht="12">
      <c r="A63" s="642" t="s">
        <v>762</v>
      </c>
      <c r="B63" s="489" t="s">
        <v>763</v>
      </c>
      <c r="C63" s="355">
        <v>292</v>
      </c>
      <c r="D63" s="355">
        <v>260</v>
      </c>
      <c r="E63" s="355">
        <v>32</v>
      </c>
      <c r="F63" s="355">
        <v>-32</v>
      </c>
      <c r="G63" s="355">
        <v>0</v>
      </c>
      <c r="H63" s="355">
        <v>-32</v>
      </c>
      <c r="I63" s="355">
        <v>111.036</v>
      </c>
      <c r="J63" s="355">
        <v>143</v>
      </c>
      <c r="K63" s="355">
        <v>0</v>
      </c>
      <c r="L63" s="355">
        <v>0</v>
      </c>
      <c r="M63" s="470">
        <v>0</v>
      </c>
      <c r="N63" s="643"/>
    </row>
    <row r="64" spans="1:14" ht="12">
      <c r="A64" s="642" t="s">
        <v>764</v>
      </c>
      <c r="B64" s="489" t="s">
        <v>765</v>
      </c>
      <c r="C64" s="355">
        <v>177</v>
      </c>
      <c r="D64" s="355">
        <v>76</v>
      </c>
      <c r="E64" s="355">
        <v>101</v>
      </c>
      <c r="F64" s="355">
        <v>-101</v>
      </c>
      <c r="G64" s="355">
        <v>0</v>
      </c>
      <c r="H64" s="355">
        <v>-101</v>
      </c>
      <c r="I64" s="355">
        <v>73.713</v>
      </c>
      <c r="J64" s="355">
        <v>175</v>
      </c>
      <c r="K64" s="355">
        <v>0</v>
      </c>
      <c r="L64" s="355">
        <v>0</v>
      </c>
      <c r="M64" s="470">
        <v>0</v>
      </c>
      <c r="N64" s="643"/>
    </row>
    <row r="65" spans="1:14" ht="12">
      <c r="A65" s="642" t="s">
        <v>766</v>
      </c>
      <c r="B65" s="489" t="s">
        <v>767</v>
      </c>
      <c r="C65" s="355">
        <v>140</v>
      </c>
      <c r="D65" s="355">
        <v>118</v>
      </c>
      <c r="E65" s="355">
        <v>22</v>
      </c>
      <c r="F65" s="355">
        <v>-22</v>
      </c>
      <c r="G65" s="355">
        <v>0</v>
      </c>
      <c r="H65" s="355">
        <v>-20</v>
      </c>
      <c r="I65" s="355">
        <v>70.882</v>
      </c>
      <c r="J65" s="355">
        <v>91</v>
      </c>
      <c r="K65" s="355">
        <v>0</v>
      </c>
      <c r="L65" s="355">
        <v>-1.509</v>
      </c>
      <c r="M65" s="470">
        <v>0</v>
      </c>
      <c r="N65" s="643"/>
    </row>
    <row r="66" spans="1:14" ht="12">
      <c r="A66" s="642" t="s">
        <v>768</v>
      </c>
      <c r="B66" s="489" t="s">
        <v>769</v>
      </c>
      <c r="C66" s="355">
        <v>221</v>
      </c>
      <c r="D66" s="355">
        <v>188</v>
      </c>
      <c r="E66" s="355">
        <v>32</v>
      </c>
      <c r="F66" s="355">
        <v>-32</v>
      </c>
      <c r="G66" s="355">
        <v>0</v>
      </c>
      <c r="H66" s="355">
        <v>-16</v>
      </c>
      <c r="I66" s="355">
        <v>280.082</v>
      </c>
      <c r="J66" s="355">
        <v>296</v>
      </c>
      <c r="K66" s="355">
        <v>-15.783</v>
      </c>
      <c r="L66" s="355">
        <v>0</v>
      </c>
      <c r="M66" s="470">
        <v>0</v>
      </c>
      <c r="N66" s="643"/>
    </row>
    <row r="67" spans="1:14" ht="12">
      <c r="A67" s="642" t="s">
        <v>770</v>
      </c>
      <c r="B67" s="489" t="s">
        <v>771</v>
      </c>
      <c r="C67" s="355">
        <v>284</v>
      </c>
      <c r="D67" s="355">
        <v>173</v>
      </c>
      <c r="E67" s="355">
        <v>111</v>
      </c>
      <c r="F67" s="355">
        <v>-111</v>
      </c>
      <c r="G67" s="355">
        <v>0</v>
      </c>
      <c r="H67" s="355">
        <v>-111</v>
      </c>
      <c r="I67" s="355">
        <v>110.961</v>
      </c>
      <c r="J67" s="355">
        <v>222</v>
      </c>
      <c r="K67" s="355">
        <v>0</v>
      </c>
      <c r="L67" s="355">
        <v>0</v>
      </c>
      <c r="M67" s="470">
        <v>0</v>
      </c>
      <c r="N67" s="643"/>
    </row>
    <row r="68" spans="1:14" ht="12">
      <c r="A68" s="642" t="s">
        <v>772</v>
      </c>
      <c r="B68" s="489" t="s">
        <v>773</v>
      </c>
      <c r="C68" s="355">
        <v>305</v>
      </c>
      <c r="D68" s="355">
        <v>221</v>
      </c>
      <c r="E68" s="355">
        <v>84</v>
      </c>
      <c r="F68" s="355">
        <v>-84</v>
      </c>
      <c r="G68" s="355">
        <v>0</v>
      </c>
      <c r="H68" s="355">
        <v>-84</v>
      </c>
      <c r="I68" s="355">
        <v>197.569</v>
      </c>
      <c r="J68" s="355">
        <v>282</v>
      </c>
      <c r="K68" s="355">
        <v>0</v>
      </c>
      <c r="L68" s="355">
        <v>0</v>
      </c>
      <c r="M68" s="470">
        <v>0</v>
      </c>
      <c r="N68" s="643"/>
    </row>
    <row r="69" spans="1:14" ht="12">
      <c r="A69" s="642" t="s">
        <v>774</v>
      </c>
      <c r="B69" s="489" t="s">
        <v>775</v>
      </c>
      <c r="C69" s="355">
        <v>368</v>
      </c>
      <c r="D69" s="355">
        <v>203</v>
      </c>
      <c r="E69" s="355">
        <v>165</v>
      </c>
      <c r="F69" s="355">
        <v>-165</v>
      </c>
      <c r="G69" s="355">
        <v>0</v>
      </c>
      <c r="H69" s="355">
        <v>-165</v>
      </c>
      <c r="I69" s="355">
        <v>126.425</v>
      </c>
      <c r="J69" s="355">
        <v>292</v>
      </c>
      <c r="K69" s="355">
        <v>0</v>
      </c>
      <c r="L69" s="355">
        <v>0</v>
      </c>
      <c r="M69" s="470">
        <v>0</v>
      </c>
      <c r="N69" s="643"/>
    </row>
    <row r="70" spans="1:14" ht="12">
      <c r="A70" s="642" t="s">
        <v>776</v>
      </c>
      <c r="B70" s="489" t="s">
        <v>777</v>
      </c>
      <c r="C70" s="355">
        <v>344</v>
      </c>
      <c r="D70" s="355">
        <v>302</v>
      </c>
      <c r="E70" s="355">
        <v>43</v>
      </c>
      <c r="F70" s="355">
        <v>-43</v>
      </c>
      <c r="G70" s="355">
        <v>0</v>
      </c>
      <c r="H70" s="355">
        <v>-43</v>
      </c>
      <c r="I70" s="355">
        <v>134.25</v>
      </c>
      <c r="J70" s="355">
        <v>177</v>
      </c>
      <c r="K70" s="355">
        <v>0</v>
      </c>
      <c r="L70" s="355">
        <v>0</v>
      </c>
      <c r="M70" s="470">
        <v>0</v>
      </c>
      <c r="N70" s="643"/>
    </row>
    <row r="71" spans="1:14" ht="12">
      <c r="A71" s="642" t="s">
        <v>778</v>
      </c>
      <c r="B71" s="489" t="s">
        <v>779</v>
      </c>
      <c r="C71" s="355">
        <v>205</v>
      </c>
      <c r="D71" s="355">
        <v>142</v>
      </c>
      <c r="E71" s="355">
        <v>64</v>
      </c>
      <c r="F71" s="355">
        <v>-64</v>
      </c>
      <c r="G71" s="355">
        <v>0</v>
      </c>
      <c r="H71" s="355">
        <v>-64</v>
      </c>
      <c r="I71" s="355">
        <v>233.12</v>
      </c>
      <c r="J71" s="355">
        <v>297</v>
      </c>
      <c r="K71" s="355">
        <v>0</v>
      </c>
      <c r="L71" s="355">
        <v>0</v>
      </c>
      <c r="M71" s="470">
        <v>0</v>
      </c>
      <c r="N71" s="643"/>
    </row>
    <row r="72" spans="1:14" ht="12">
      <c r="A72" s="642" t="s">
        <v>780</v>
      </c>
      <c r="B72" s="489" t="s">
        <v>781</v>
      </c>
      <c r="C72" s="355">
        <v>214</v>
      </c>
      <c r="D72" s="355">
        <v>111</v>
      </c>
      <c r="E72" s="355">
        <v>104</v>
      </c>
      <c r="F72" s="355">
        <v>-104</v>
      </c>
      <c r="G72" s="355">
        <v>0</v>
      </c>
      <c r="H72" s="355">
        <v>-104</v>
      </c>
      <c r="I72" s="355">
        <v>159.507</v>
      </c>
      <c r="J72" s="355">
        <v>263</v>
      </c>
      <c r="K72" s="355">
        <v>0</v>
      </c>
      <c r="L72" s="355">
        <v>0</v>
      </c>
      <c r="M72" s="470">
        <v>0</v>
      </c>
      <c r="N72" s="643"/>
    </row>
    <row r="73" spans="1:14" ht="12">
      <c r="A73" s="642" t="s">
        <v>782</v>
      </c>
      <c r="B73" s="489" t="s">
        <v>783</v>
      </c>
      <c r="C73" s="355">
        <v>245</v>
      </c>
      <c r="D73" s="355">
        <v>133</v>
      </c>
      <c r="E73" s="355">
        <v>111</v>
      </c>
      <c r="F73" s="355">
        <v>-111</v>
      </c>
      <c r="G73" s="355"/>
      <c r="H73" s="355">
        <v>-112</v>
      </c>
      <c r="I73" s="355">
        <v>163.33</v>
      </c>
      <c r="J73" s="355">
        <v>275</v>
      </c>
      <c r="K73" s="355">
        <v>0</v>
      </c>
      <c r="L73" s="355">
        <v>0</v>
      </c>
      <c r="M73" s="470">
        <v>0</v>
      </c>
      <c r="N73" s="643"/>
    </row>
    <row r="74" spans="1:14" ht="12">
      <c r="A74" s="642" t="s">
        <v>784</v>
      </c>
      <c r="B74" s="489" t="s">
        <v>785</v>
      </c>
      <c r="C74" s="355">
        <v>302</v>
      </c>
      <c r="D74" s="355">
        <v>242</v>
      </c>
      <c r="E74" s="355">
        <v>61</v>
      </c>
      <c r="F74" s="355">
        <v>-61</v>
      </c>
      <c r="G74" s="355">
        <v>0</v>
      </c>
      <c r="H74" s="355">
        <v>-61</v>
      </c>
      <c r="I74" s="355">
        <v>260</v>
      </c>
      <c r="J74" s="355">
        <v>320</v>
      </c>
      <c r="K74" s="355">
        <v>0</v>
      </c>
      <c r="L74" s="355">
        <v>0</v>
      </c>
      <c r="M74" s="470">
        <v>0</v>
      </c>
      <c r="N74" s="643"/>
    </row>
    <row r="75" spans="1:14" ht="12">
      <c r="A75" s="642" t="s">
        <v>786</v>
      </c>
      <c r="B75" s="489" t="s">
        <v>787</v>
      </c>
      <c r="C75" s="355">
        <v>371</v>
      </c>
      <c r="D75" s="355">
        <v>389</v>
      </c>
      <c r="E75" s="355">
        <v>-18</v>
      </c>
      <c r="F75" s="355">
        <v>18</v>
      </c>
      <c r="G75" s="355">
        <v>0</v>
      </c>
      <c r="H75" s="355">
        <v>18</v>
      </c>
      <c r="I75" s="355">
        <v>80.511</v>
      </c>
      <c r="J75" s="355">
        <v>62</v>
      </c>
      <c r="K75" s="355">
        <v>0</v>
      </c>
      <c r="L75" s="355">
        <v>0</v>
      </c>
      <c r="M75" s="470">
        <v>0</v>
      </c>
      <c r="N75" s="643"/>
    </row>
    <row r="76" spans="1:14" ht="12">
      <c r="A76" s="642" t="s">
        <v>788</v>
      </c>
      <c r="B76" s="489"/>
      <c r="C76" s="355">
        <v>199</v>
      </c>
      <c r="D76" s="355">
        <v>160</v>
      </c>
      <c r="E76" s="355">
        <v>40</v>
      </c>
      <c r="F76" s="355">
        <v>-40</v>
      </c>
      <c r="G76" s="355">
        <v>0</v>
      </c>
      <c r="H76" s="355">
        <v>-40</v>
      </c>
      <c r="I76" s="355">
        <v>142</v>
      </c>
      <c r="J76" s="355">
        <v>181</v>
      </c>
      <c r="K76" s="355">
        <v>0</v>
      </c>
      <c r="L76" s="355">
        <v>0</v>
      </c>
      <c r="M76" s="470">
        <v>0</v>
      </c>
      <c r="N76" s="643"/>
    </row>
    <row r="77" spans="1:14" ht="12">
      <c r="A77" s="642" t="s">
        <v>790</v>
      </c>
      <c r="B77" s="489" t="s">
        <v>791</v>
      </c>
      <c r="C77" s="355">
        <v>729</v>
      </c>
      <c r="D77" s="355">
        <v>654</v>
      </c>
      <c r="E77" s="355">
        <v>75</v>
      </c>
      <c r="F77" s="355">
        <v>-75</v>
      </c>
      <c r="G77" s="355">
        <v>0</v>
      </c>
      <c r="H77" s="355">
        <v>-65</v>
      </c>
      <c r="I77" s="355">
        <v>554</v>
      </c>
      <c r="J77" s="355">
        <v>618</v>
      </c>
      <c r="K77" s="355">
        <v>-10</v>
      </c>
      <c r="L77" s="355">
        <v>0</v>
      </c>
      <c r="M77" s="470">
        <v>0</v>
      </c>
      <c r="N77" s="643"/>
    </row>
    <row r="78" spans="1:14" ht="12">
      <c r="A78" s="642" t="s">
        <v>792</v>
      </c>
      <c r="B78" s="489" t="s">
        <v>793</v>
      </c>
      <c r="C78" s="355">
        <v>170</v>
      </c>
      <c r="D78" s="355">
        <v>109</v>
      </c>
      <c r="E78" s="355">
        <v>60</v>
      </c>
      <c r="F78" s="355">
        <v>-60</v>
      </c>
      <c r="G78" s="355">
        <v>0</v>
      </c>
      <c r="H78" s="355">
        <v>-60</v>
      </c>
      <c r="I78" s="355">
        <v>159</v>
      </c>
      <c r="J78" s="355">
        <v>219</v>
      </c>
      <c r="K78" s="355">
        <v>0</v>
      </c>
      <c r="L78" s="355">
        <v>0</v>
      </c>
      <c r="M78" s="470">
        <v>0</v>
      </c>
      <c r="N78" s="643"/>
    </row>
    <row r="79" spans="1:14" ht="12">
      <c r="A79" s="642" t="s">
        <v>794</v>
      </c>
      <c r="B79" s="489" t="s">
        <v>795</v>
      </c>
      <c r="C79" s="355">
        <v>215</v>
      </c>
      <c r="D79" s="355">
        <v>137</v>
      </c>
      <c r="E79" s="355">
        <v>79</v>
      </c>
      <c r="F79" s="355">
        <v>-79</v>
      </c>
      <c r="G79" s="355">
        <v>0</v>
      </c>
      <c r="H79" s="355">
        <v>-79</v>
      </c>
      <c r="I79" s="355">
        <v>139</v>
      </c>
      <c r="J79" s="355">
        <v>217</v>
      </c>
      <c r="K79" s="355">
        <v>0</v>
      </c>
      <c r="L79" s="355">
        <v>0</v>
      </c>
      <c r="M79" s="470">
        <v>0</v>
      </c>
      <c r="N79" s="643"/>
    </row>
    <row r="80" spans="1:14" ht="12">
      <c r="A80" s="642" t="s">
        <v>796</v>
      </c>
      <c r="B80" s="489" t="s">
        <v>797</v>
      </c>
      <c r="C80" s="355">
        <v>257</v>
      </c>
      <c r="D80" s="355">
        <v>199</v>
      </c>
      <c r="E80" s="355">
        <v>58</v>
      </c>
      <c r="F80" s="355">
        <v>-58</v>
      </c>
      <c r="G80" s="355">
        <v>0</v>
      </c>
      <c r="H80" s="355">
        <v>-59</v>
      </c>
      <c r="I80" s="355">
        <v>163</v>
      </c>
      <c r="J80" s="355">
        <v>221</v>
      </c>
      <c r="K80" s="355">
        <v>0</v>
      </c>
      <c r="L80" s="355">
        <v>2</v>
      </c>
      <c r="M80" s="470">
        <v>0</v>
      </c>
      <c r="N80" s="643"/>
    </row>
    <row r="81" spans="1:14" ht="12">
      <c r="A81" s="642" t="s">
        <v>798</v>
      </c>
      <c r="B81" s="489" t="s">
        <v>799</v>
      </c>
      <c r="C81" s="355">
        <v>147</v>
      </c>
      <c r="D81" s="355">
        <v>72</v>
      </c>
      <c r="E81" s="355">
        <v>75</v>
      </c>
      <c r="F81" s="355">
        <v>-75</v>
      </c>
      <c r="G81" s="355">
        <v>0</v>
      </c>
      <c r="H81" s="355">
        <v>-75</v>
      </c>
      <c r="I81" s="355">
        <v>93</v>
      </c>
      <c r="J81" s="355">
        <v>169</v>
      </c>
      <c r="K81" s="355">
        <v>0</v>
      </c>
      <c r="L81" s="355">
        <v>0</v>
      </c>
      <c r="M81" s="470">
        <v>0</v>
      </c>
      <c r="N81" s="643"/>
    </row>
    <row r="82" spans="1:14" ht="12">
      <c r="A82" s="642" t="s">
        <v>800</v>
      </c>
      <c r="B82" s="489" t="s">
        <v>801</v>
      </c>
      <c r="C82" s="355">
        <v>146</v>
      </c>
      <c r="D82" s="355">
        <v>92</v>
      </c>
      <c r="E82" s="355">
        <v>54</v>
      </c>
      <c r="F82" s="355">
        <v>-54</v>
      </c>
      <c r="G82" s="355">
        <v>0</v>
      </c>
      <c r="H82" s="355">
        <v>-54</v>
      </c>
      <c r="I82" s="355">
        <v>181</v>
      </c>
      <c r="J82" s="355">
        <v>235</v>
      </c>
      <c r="K82" s="355">
        <v>0</v>
      </c>
      <c r="L82" s="355">
        <v>0</v>
      </c>
      <c r="M82" s="470">
        <v>0</v>
      </c>
      <c r="N82" s="643"/>
    </row>
    <row r="83" spans="1:14" ht="12">
      <c r="A83" s="642" t="s">
        <v>802</v>
      </c>
      <c r="B83" s="494" t="s">
        <v>803</v>
      </c>
      <c r="C83" s="355">
        <v>390</v>
      </c>
      <c r="D83" s="355">
        <v>235</v>
      </c>
      <c r="E83" s="355">
        <v>154</v>
      </c>
      <c r="F83" s="355">
        <v>-154</v>
      </c>
      <c r="G83" s="355">
        <v>0</v>
      </c>
      <c r="H83" s="355">
        <v>-154</v>
      </c>
      <c r="I83" s="355">
        <v>222</v>
      </c>
      <c r="J83" s="355">
        <v>376</v>
      </c>
      <c r="K83" s="355">
        <v>0</v>
      </c>
      <c r="L83" s="355">
        <v>0</v>
      </c>
      <c r="M83" s="470">
        <v>0</v>
      </c>
      <c r="N83" s="643"/>
    </row>
    <row r="84" spans="1:13" ht="12.75">
      <c r="A84" s="645" t="s">
        <v>806</v>
      </c>
      <c r="B84" s="412"/>
      <c r="C84" s="355">
        <v>6748</v>
      </c>
      <c r="D84" s="355">
        <v>5036</v>
      </c>
      <c r="E84" s="355">
        <v>1712</v>
      </c>
      <c r="F84" s="355">
        <v>-1712</v>
      </c>
      <c r="G84" s="355">
        <v>5</v>
      </c>
      <c r="H84" s="355">
        <v>-1706</v>
      </c>
      <c r="I84" s="355">
        <v>4393</v>
      </c>
      <c r="J84" s="355">
        <v>6098</v>
      </c>
      <c r="K84" s="355">
        <f>SUM(K58:K83)</f>
        <v>-25.783</v>
      </c>
      <c r="L84" s="355">
        <v>15</v>
      </c>
      <c r="M84" s="470">
        <f>SUM(M58:M83)</f>
        <v>0</v>
      </c>
    </row>
    <row r="85" spans="1:13" ht="12.75">
      <c r="A85" s="652" t="s">
        <v>807</v>
      </c>
      <c r="B85" s="488"/>
      <c r="C85" s="377">
        <f>SUM(C84,C47)</f>
        <v>10815</v>
      </c>
      <c r="D85" s="377">
        <v>8037</v>
      </c>
      <c r="E85" s="377">
        <f aca="true" t="shared" si="0" ref="E85:K85">SUM(E84,E47)</f>
        <v>2778</v>
      </c>
      <c r="F85" s="377">
        <f t="shared" si="0"/>
        <v>-2778</v>
      </c>
      <c r="G85" s="377">
        <f t="shared" si="0"/>
        <v>-65</v>
      </c>
      <c r="H85" s="377">
        <f t="shared" si="0"/>
        <v>-2702</v>
      </c>
      <c r="I85" s="377">
        <f t="shared" si="0"/>
        <v>6396</v>
      </c>
      <c r="J85" s="377">
        <f t="shared" si="0"/>
        <v>9098</v>
      </c>
      <c r="K85" s="377">
        <f t="shared" si="0"/>
        <v>-25.783</v>
      </c>
      <c r="L85" s="377">
        <v>15</v>
      </c>
      <c r="M85" s="653">
        <f>SUM(M84,M47)</f>
        <v>0</v>
      </c>
    </row>
    <row r="91" spans="1:10" s="608" customFormat="1" ht="12.75">
      <c r="A91" s="604" t="s">
        <v>832</v>
      </c>
      <c r="B91" s="654"/>
      <c r="C91" s="655"/>
      <c r="D91" s="320"/>
      <c r="E91" s="656"/>
      <c r="F91" s="656"/>
      <c r="H91" s="657" t="s">
        <v>809</v>
      </c>
      <c r="J91" s="459" t="s">
        <v>51</v>
      </c>
    </row>
    <row r="92" spans="1:17" s="459" customFormat="1" ht="12">
      <c r="A92" s="658"/>
      <c r="C92" s="460"/>
      <c r="D92" s="391"/>
      <c r="E92" s="460"/>
      <c r="F92" s="460"/>
      <c r="G92" s="460"/>
      <c r="H92" s="391"/>
      <c r="I92" s="606"/>
      <c r="J92" s="460"/>
      <c r="K92" s="460"/>
      <c r="L92" s="460"/>
      <c r="M92" s="460"/>
      <c r="N92" s="460"/>
      <c r="O92" s="460"/>
      <c r="P92" s="460"/>
      <c r="Q92" s="460"/>
    </row>
    <row r="93" spans="1:9" s="663" customFormat="1" ht="10.5">
      <c r="A93" s="659"/>
      <c r="B93" s="660"/>
      <c r="C93" s="661"/>
      <c r="D93" s="320"/>
      <c r="E93" s="662"/>
      <c r="F93" s="320"/>
      <c r="G93" s="662"/>
      <c r="H93" s="662"/>
      <c r="I93" s="320"/>
    </row>
    <row r="94" spans="1:10" s="608" customFormat="1" ht="12.75">
      <c r="A94" s="604"/>
      <c r="B94" s="654"/>
      <c r="C94" s="655"/>
      <c r="D94" s="320"/>
      <c r="E94" s="656"/>
      <c r="F94" s="656"/>
      <c r="H94" s="657"/>
      <c r="J94" s="459"/>
    </row>
    <row r="95" spans="1:17" s="459" customFormat="1" ht="12">
      <c r="A95" s="658"/>
      <c r="C95" s="460"/>
      <c r="D95" s="391"/>
      <c r="E95" s="460"/>
      <c r="F95" s="460"/>
      <c r="G95" s="460"/>
      <c r="H95" s="391"/>
      <c r="I95" s="606"/>
      <c r="J95" s="460"/>
      <c r="K95" s="460"/>
      <c r="L95" s="460"/>
      <c r="M95" s="460"/>
      <c r="N95" s="460"/>
      <c r="O95" s="460"/>
      <c r="P95" s="460"/>
      <c r="Q95" s="460"/>
    </row>
    <row r="96" s="608" customFormat="1" ht="10.5">
      <c r="A96" s="607"/>
    </row>
    <row r="97" s="608" customFormat="1" ht="10.5">
      <c r="A97" s="607"/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  <headerFooter alignWithMargins="0">
    <oddFooter>&amp;L&amp;"RimHelvetica,Roman"&amp;9Valsts kase / Pārskatu departaments
15.05.98.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20">
      <selection activeCell="B4" sqref="B4"/>
    </sheetView>
  </sheetViews>
  <sheetFormatPr defaultColWidth="9.33203125" defaultRowHeight="11.25"/>
  <cols>
    <col min="1" max="1" width="65.33203125" style="320" customWidth="1"/>
    <col min="2" max="2" width="21.33203125" style="320" customWidth="1"/>
    <col min="3" max="4" width="0" style="320" hidden="1" customWidth="1"/>
    <col min="5" max="5" width="0.328125" style="320" hidden="1" customWidth="1"/>
    <col min="6" max="6" width="0" style="320" hidden="1" customWidth="1"/>
    <col min="7" max="16384" width="9.33203125" style="320" customWidth="1"/>
  </cols>
  <sheetData>
    <row r="1" spans="1:2" s="664" customFormat="1" ht="12.75">
      <c r="A1" s="427" t="s">
        <v>833</v>
      </c>
      <c r="B1" s="427" t="s">
        <v>834</v>
      </c>
    </row>
    <row r="2" s="665" customFormat="1" ht="12"/>
    <row r="3" s="665" customFormat="1" ht="15.75">
      <c r="A3" s="558" t="s">
        <v>835</v>
      </c>
    </row>
    <row r="4" s="665" customFormat="1" ht="17.25" customHeight="1">
      <c r="A4" s="666" t="s">
        <v>836</v>
      </c>
    </row>
    <row r="5" spans="1:2" s="665" customFormat="1" ht="12">
      <c r="A5" s="667"/>
      <c r="B5" s="668" t="s">
        <v>837</v>
      </c>
    </row>
    <row r="6" spans="1:2" s="665" customFormat="1" ht="12">
      <c r="A6" s="669" t="s">
        <v>5</v>
      </c>
      <c r="B6" s="670" t="s">
        <v>838</v>
      </c>
    </row>
    <row r="7" spans="1:2" s="671" customFormat="1" ht="12">
      <c r="A7" s="669">
        <v>1</v>
      </c>
      <c r="B7" s="670">
        <v>2</v>
      </c>
    </row>
    <row r="8" spans="1:2" s="671" customFormat="1" ht="23.25" customHeight="1">
      <c r="A8" s="672" t="s">
        <v>839</v>
      </c>
      <c r="B8" s="673">
        <f>B9+B12+B13+B15+B14</f>
        <v>9741338</v>
      </c>
    </row>
    <row r="9" spans="1:2" s="671" customFormat="1" ht="23.25" customHeight="1">
      <c r="A9" s="674" t="s">
        <v>840</v>
      </c>
      <c r="B9" s="673">
        <f>SUM(B10:B11)</f>
        <v>167518</v>
      </c>
    </row>
    <row r="10" spans="1:2" s="671" customFormat="1" ht="12.75">
      <c r="A10" s="675" t="s">
        <v>841</v>
      </c>
      <c r="B10" s="673">
        <v>11250</v>
      </c>
    </row>
    <row r="11" spans="1:2" s="671" customFormat="1" ht="15" customHeight="1">
      <c r="A11" s="675" t="s">
        <v>842</v>
      </c>
      <c r="B11" s="673">
        <v>156268</v>
      </c>
    </row>
    <row r="12" spans="1:2" s="671" customFormat="1" ht="12.75">
      <c r="A12" s="675" t="s">
        <v>843</v>
      </c>
      <c r="B12" s="673">
        <v>595000</v>
      </c>
    </row>
    <row r="13" spans="1:2" s="671" customFormat="1" ht="12.75">
      <c r="A13" s="675" t="s">
        <v>844</v>
      </c>
      <c r="B13" s="673">
        <v>1047000</v>
      </c>
    </row>
    <row r="14" spans="1:2" s="671" customFormat="1" ht="12.75">
      <c r="A14" s="675" t="s">
        <v>845</v>
      </c>
      <c r="B14" s="673">
        <v>7931654</v>
      </c>
    </row>
    <row r="15" spans="1:2" s="671" customFormat="1" ht="12.75">
      <c r="A15" s="675" t="s">
        <v>846</v>
      </c>
      <c r="B15" s="673">
        <v>166</v>
      </c>
    </row>
    <row r="16" spans="1:2" s="671" customFormat="1" ht="23.25" customHeight="1">
      <c r="A16" s="672" t="s">
        <v>847</v>
      </c>
      <c r="B16" s="673">
        <f>SUM(B17:B18)</f>
        <v>9280192</v>
      </c>
    </row>
    <row r="17" spans="1:2" s="671" customFormat="1" ht="12.75">
      <c r="A17" s="675" t="s">
        <v>848</v>
      </c>
      <c r="B17" s="676"/>
    </row>
    <row r="18" spans="1:2" s="671" customFormat="1" ht="12.75">
      <c r="A18" s="675" t="s">
        <v>849</v>
      </c>
      <c r="B18" s="673">
        <v>9280192</v>
      </c>
    </row>
    <row r="19" spans="1:2" s="671" customFormat="1" ht="23.25" customHeight="1">
      <c r="A19" s="672" t="s">
        <v>850</v>
      </c>
      <c r="B19" s="673">
        <f>SUM(B8-B16)</f>
        <v>461146</v>
      </c>
    </row>
    <row r="20" spans="1:2" s="671" customFormat="1" ht="12.75">
      <c r="A20" s="675" t="s">
        <v>851</v>
      </c>
      <c r="B20" s="673">
        <v>11250</v>
      </c>
    </row>
    <row r="21" spans="1:2" s="671" customFormat="1" ht="12.75">
      <c r="A21" s="675" t="s">
        <v>852</v>
      </c>
      <c r="B21" s="673">
        <v>449896</v>
      </c>
    </row>
    <row r="22" spans="1:2" s="671" customFormat="1" ht="12.75">
      <c r="A22" s="675" t="s">
        <v>853</v>
      </c>
      <c r="B22" s="673">
        <v>293627</v>
      </c>
    </row>
    <row r="23" spans="1:2" s="671" customFormat="1" ht="12.75">
      <c r="A23" s="677" t="s">
        <v>854</v>
      </c>
      <c r="B23" s="678">
        <v>156269</v>
      </c>
    </row>
    <row r="24" spans="1:2" s="680" customFormat="1" ht="12.75">
      <c r="A24" s="679"/>
      <c r="B24" s="679"/>
    </row>
    <row r="25" spans="1:2" s="680" customFormat="1" ht="12.75">
      <c r="A25" s="679"/>
      <c r="B25" s="679"/>
    </row>
    <row r="26" spans="1:2" s="680" customFormat="1" ht="12.75">
      <c r="A26" s="679"/>
      <c r="B26" s="679"/>
    </row>
    <row r="27" spans="1:2" s="665" customFormat="1" ht="14.25">
      <c r="A27" s="681"/>
      <c r="B27" s="682"/>
    </row>
    <row r="28" spans="1:2" s="665" customFormat="1" ht="36" customHeight="1">
      <c r="A28" s="459" t="s">
        <v>855</v>
      </c>
      <c r="B28" s="604" t="s">
        <v>856</v>
      </c>
    </row>
    <row r="29" spans="1:2" s="665" customFormat="1" ht="12">
      <c r="A29" s="391"/>
      <c r="B29" s="391"/>
    </row>
    <row r="30" spans="1:2" s="665" customFormat="1" ht="12">
      <c r="A30" s="391"/>
      <c r="B30" s="682"/>
    </row>
    <row r="31" spans="1:2" s="665" customFormat="1" ht="14.25">
      <c r="A31" s="681"/>
      <c r="B31" s="682"/>
    </row>
    <row r="32" spans="1:2" s="665" customFormat="1" ht="14.25">
      <c r="A32" s="681"/>
      <c r="B32" s="683"/>
    </row>
    <row r="33" s="665" customFormat="1" ht="14.25">
      <c r="A33" s="681"/>
    </row>
    <row r="34" s="665" customFormat="1" ht="14.25">
      <c r="A34" s="681"/>
    </row>
    <row r="35" s="665" customFormat="1" ht="14.25">
      <c r="A35" s="681"/>
    </row>
    <row r="36" s="665" customFormat="1" ht="14.25">
      <c r="A36" s="681"/>
    </row>
    <row r="37" s="665" customFormat="1" ht="14.25">
      <c r="A37" s="681"/>
    </row>
    <row r="38" s="665" customFormat="1" ht="14.25">
      <c r="A38" s="681"/>
    </row>
    <row r="39" s="665" customFormat="1" ht="14.25">
      <c r="A39" s="681"/>
    </row>
    <row r="40" s="665" customFormat="1" ht="14.25">
      <c r="A40" s="681"/>
    </row>
    <row r="41" s="665" customFormat="1" ht="14.25">
      <c r="A41" s="681"/>
    </row>
    <row r="42" ht="14.25">
      <c r="A42" s="684"/>
    </row>
    <row r="43" ht="14.25">
      <c r="A43" s="684"/>
    </row>
    <row r="44" ht="14.25">
      <c r="A44" s="684"/>
    </row>
    <row r="45" ht="14.25">
      <c r="A45" s="684"/>
    </row>
    <row r="46" ht="14.25">
      <c r="A46" s="684"/>
    </row>
    <row r="47" ht="14.25">
      <c r="A47" s="684"/>
    </row>
    <row r="48" ht="14.25">
      <c r="A48" s="684"/>
    </row>
    <row r="49" ht="14.25">
      <c r="A49" s="684"/>
    </row>
    <row r="50" ht="14.25">
      <c r="A50" s="684"/>
    </row>
    <row r="51" ht="14.25">
      <c r="A51" s="684"/>
    </row>
    <row r="52" ht="14.25">
      <c r="A52" s="684"/>
    </row>
    <row r="53" ht="14.25">
      <c r="A53" s="684"/>
    </row>
    <row r="54" ht="14.25">
      <c r="A54" s="684"/>
    </row>
    <row r="55" ht="14.25">
      <c r="A55" s="684"/>
    </row>
    <row r="56" ht="14.25">
      <c r="A56" s="684"/>
    </row>
    <row r="57" ht="14.25">
      <c r="A57" s="684"/>
    </row>
    <row r="58" ht="14.25">
      <c r="A58" s="684"/>
    </row>
    <row r="59" ht="14.25">
      <c r="A59" s="684"/>
    </row>
  </sheetData>
  <printOptions/>
  <pageMargins left="1.11" right="0.83" top="1" bottom="1" header="0.5" footer="0.5"/>
  <pageSetup horizontalDpi="600" verticalDpi="600" orientation="portrait" r:id="rId1"/>
  <headerFooter alignWithMargins="0">
    <oddFooter>&amp;L&amp;"RimHelvetica,Roman"&amp;9Valsts kase / Pārskatu departaments
15.05.98.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workbookViewId="0" topLeftCell="A1">
      <selection activeCell="B4" sqref="B4"/>
    </sheetView>
  </sheetViews>
  <sheetFormatPr defaultColWidth="9.33203125" defaultRowHeight="11.25"/>
  <cols>
    <col min="1" max="1" width="5" style="320" customWidth="1"/>
    <col min="2" max="2" width="28.16015625" style="320" customWidth="1"/>
    <col min="3" max="3" width="12.16015625" style="320" customWidth="1"/>
    <col min="4" max="5" width="12.16015625" style="608" customWidth="1"/>
    <col min="6" max="11" width="9.33203125" style="608" customWidth="1"/>
    <col min="12" max="16384" width="9.33203125" style="320" customWidth="1"/>
  </cols>
  <sheetData>
    <row r="1" spans="2:11" s="427" customFormat="1" ht="12.75">
      <c r="B1" s="427" t="s">
        <v>636</v>
      </c>
      <c r="D1" s="679"/>
      <c r="E1" s="685" t="s">
        <v>857</v>
      </c>
      <c r="F1" s="679"/>
      <c r="G1" s="679"/>
      <c r="H1" s="679"/>
      <c r="I1" s="679"/>
      <c r="J1" s="679"/>
      <c r="K1" s="679"/>
    </row>
    <row r="2" s="679" customFormat="1" ht="12.75"/>
    <row r="3" s="558" customFormat="1" ht="15.75">
      <c r="B3" s="558" t="s">
        <v>858</v>
      </c>
    </row>
    <row r="4" spans="1:11" s="427" customFormat="1" ht="15.75">
      <c r="A4" s="556" t="s">
        <v>859</v>
      </c>
      <c r="B4" s="556"/>
      <c r="C4" s="556"/>
      <c r="D4" s="686"/>
      <c r="E4" s="686"/>
      <c r="F4" s="687"/>
      <c r="G4" s="679"/>
      <c r="H4" s="679"/>
      <c r="I4" s="679"/>
      <c r="J4" s="679"/>
      <c r="K4" s="679"/>
    </row>
    <row r="5" spans="3:11" s="427" customFormat="1" ht="12.75">
      <c r="C5" s="320"/>
      <c r="D5" s="320"/>
      <c r="E5" s="688" t="s">
        <v>860</v>
      </c>
      <c r="F5" s="679"/>
      <c r="G5" s="679"/>
      <c r="H5" s="679"/>
      <c r="I5" s="679"/>
      <c r="J5" s="679"/>
      <c r="K5" s="679"/>
    </row>
    <row r="6" spans="2:11" s="427" customFormat="1" ht="36.75" customHeight="1">
      <c r="B6" s="689" t="s">
        <v>861</v>
      </c>
      <c r="C6" s="689" t="s">
        <v>862</v>
      </c>
      <c r="D6" s="689" t="s">
        <v>838</v>
      </c>
      <c r="E6" s="689" t="s">
        <v>863</v>
      </c>
      <c r="F6" s="679"/>
      <c r="G6" s="679"/>
      <c r="H6" s="679"/>
      <c r="I6" s="679"/>
      <c r="J6" s="679"/>
      <c r="K6" s="679"/>
    </row>
    <row r="7" spans="2:11" s="427" customFormat="1" ht="13.5" customHeight="1">
      <c r="B7" s="690">
        <v>1</v>
      </c>
      <c r="C7" s="689">
        <v>2</v>
      </c>
      <c r="D7" s="689">
        <v>3</v>
      </c>
      <c r="E7" s="689">
        <v>4</v>
      </c>
      <c r="F7" s="679"/>
      <c r="G7" s="679"/>
      <c r="H7" s="679"/>
      <c r="I7" s="679"/>
      <c r="J7" s="679"/>
      <c r="K7" s="679"/>
    </row>
    <row r="8" spans="2:11" s="427" customFormat="1" ht="13.5" customHeight="1">
      <c r="B8" s="691" t="s">
        <v>864</v>
      </c>
      <c r="C8" s="692"/>
      <c r="D8" s="692"/>
      <c r="E8" s="692"/>
      <c r="F8" s="679"/>
      <c r="G8" s="679"/>
      <c r="H8" s="679"/>
      <c r="I8" s="679"/>
      <c r="J8" s="679"/>
      <c r="K8" s="679"/>
    </row>
    <row r="9" spans="1:11" s="427" customFormat="1" ht="13.5" customHeight="1">
      <c r="A9" s="344"/>
      <c r="B9" s="691" t="s">
        <v>865</v>
      </c>
      <c r="C9" s="692"/>
      <c r="D9" s="692"/>
      <c r="E9" s="692"/>
      <c r="F9" s="679"/>
      <c r="G9" s="679"/>
      <c r="H9" s="679"/>
      <c r="I9" s="679"/>
      <c r="J9" s="679"/>
      <c r="K9" s="679"/>
    </row>
    <row r="10" spans="2:11" s="427" customFormat="1" ht="13.5" customHeight="1">
      <c r="B10" s="691" t="s">
        <v>866</v>
      </c>
      <c r="C10" s="692"/>
      <c r="D10" s="692"/>
      <c r="E10" s="692"/>
      <c r="F10" s="679"/>
      <c r="G10" s="679"/>
      <c r="H10" s="679"/>
      <c r="I10" s="679"/>
      <c r="J10" s="679"/>
      <c r="K10" s="679"/>
    </row>
    <row r="11" spans="2:11" s="427" customFormat="1" ht="13.5" customHeight="1">
      <c r="B11" s="691" t="s">
        <v>867</v>
      </c>
      <c r="C11" s="692"/>
      <c r="D11" s="692"/>
      <c r="E11" s="692"/>
      <c r="F11" s="679"/>
      <c r="G11" s="679"/>
      <c r="H11" s="679"/>
      <c r="I11" s="679"/>
      <c r="J11" s="679"/>
      <c r="K11" s="679"/>
    </row>
    <row r="12" spans="2:11" s="427" customFormat="1" ht="13.5" customHeight="1">
      <c r="B12" s="691" t="s">
        <v>868</v>
      </c>
      <c r="C12" s="692"/>
      <c r="D12" s="692"/>
      <c r="E12" s="692"/>
      <c r="F12" s="679"/>
      <c r="G12" s="679"/>
      <c r="H12" s="679"/>
      <c r="I12" s="679"/>
      <c r="J12" s="679"/>
      <c r="K12" s="679"/>
    </row>
    <row r="13" spans="2:11" s="427" customFormat="1" ht="13.5" customHeight="1">
      <c r="B13" s="691" t="s">
        <v>869</v>
      </c>
      <c r="C13" s="692"/>
      <c r="D13" s="673">
        <v>64466</v>
      </c>
      <c r="E13" s="692"/>
      <c r="F13" s="679"/>
      <c r="G13" s="679"/>
      <c r="H13" s="679"/>
      <c r="I13" s="679"/>
      <c r="J13" s="679"/>
      <c r="K13" s="679"/>
    </row>
    <row r="14" spans="2:11" s="427" customFormat="1" ht="13.5" customHeight="1">
      <c r="B14" s="691" t="s">
        <v>870</v>
      </c>
      <c r="C14" s="692"/>
      <c r="D14" s="692"/>
      <c r="E14" s="692"/>
      <c r="F14" s="679"/>
      <c r="G14" s="679"/>
      <c r="H14" s="679"/>
      <c r="I14" s="679"/>
      <c r="J14" s="679"/>
      <c r="K14" s="679"/>
    </row>
    <row r="15" spans="2:11" s="427" customFormat="1" ht="13.5" customHeight="1">
      <c r="B15" s="691" t="s">
        <v>871</v>
      </c>
      <c r="C15" s="692"/>
      <c r="D15" s="673">
        <v>290591</v>
      </c>
      <c r="E15" s="692"/>
      <c r="F15" s="679"/>
      <c r="G15" s="679"/>
      <c r="H15" s="679"/>
      <c r="I15" s="679"/>
      <c r="J15" s="679"/>
      <c r="K15" s="679"/>
    </row>
    <row r="16" spans="2:11" s="427" customFormat="1" ht="13.5" customHeight="1">
      <c r="B16" s="691" t="s">
        <v>872</v>
      </c>
      <c r="C16" s="692"/>
      <c r="D16" s="673">
        <v>276643</v>
      </c>
      <c r="E16" s="692"/>
      <c r="F16" s="679"/>
      <c r="G16" s="679"/>
      <c r="H16" s="679"/>
      <c r="I16" s="679"/>
      <c r="J16" s="679"/>
      <c r="K16" s="679"/>
    </row>
    <row r="17" spans="2:11" s="427" customFormat="1" ht="13.5" customHeight="1">
      <c r="B17" s="691" t="s">
        <v>873</v>
      </c>
      <c r="C17" s="692"/>
      <c r="D17" s="673">
        <v>408023</v>
      </c>
      <c r="E17" s="692"/>
      <c r="F17" s="679"/>
      <c r="G17" s="679"/>
      <c r="H17" s="679"/>
      <c r="I17" s="679"/>
      <c r="J17" s="679"/>
      <c r="K17" s="679"/>
    </row>
    <row r="18" spans="2:11" s="427" customFormat="1" ht="13.5" customHeight="1">
      <c r="B18" s="691" t="s">
        <v>874</v>
      </c>
      <c r="C18" s="692"/>
      <c r="D18" s="673">
        <v>369899</v>
      </c>
      <c r="E18" s="692"/>
      <c r="F18" s="679"/>
      <c r="G18" s="679"/>
      <c r="H18" s="679"/>
      <c r="I18" s="679"/>
      <c r="J18" s="679"/>
      <c r="K18" s="679"/>
    </row>
    <row r="19" spans="2:11" s="427" customFormat="1" ht="13.5" customHeight="1">
      <c r="B19" s="691" t="s">
        <v>875</v>
      </c>
      <c r="C19" s="692"/>
      <c r="D19" s="673">
        <v>498177</v>
      </c>
      <c r="E19" s="692"/>
      <c r="F19" s="679"/>
      <c r="G19" s="679"/>
      <c r="H19" s="679"/>
      <c r="I19" s="679"/>
      <c r="J19" s="679"/>
      <c r="K19" s="679"/>
    </row>
    <row r="20" spans="2:11" s="427" customFormat="1" ht="13.5" customHeight="1">
      <c r="B20" s="691" t="s">
        <v>876</v>
      </c>
      <c r="C20" s="692"/>
      <c r="D20" s="673">
        <v>419076</v>
      </c>
      <c r="E20" s="692"/>
      <c r="F20" s="679"/>
      <c r="G20" s="679"/>
      <c r="H20" s="679"/>
      <c r="I20" s="679"/>
      <c r="J20" s="679"/>
      <c r="K20" s="679"/>
    </row>
    <row r="21" spans="2:11" s="427" customFormat="1" ht="13.5" customHeight="1">
      <c r="B21" s="691" t="s">
        <v>877</v>
      </c>
      <c r="C21" s="692"/>
      <c r="D21" s="673">
        <v>295421</v>
      </c>
      <c r="E21" s="692"/>
      <c r="F21" s="679"/>
      <c r="G21" s="679"/>
      <c r="H21" s="679"/>
      <c r="I21" s="679"/>
      <c r="J21" s="679"/>
      <c r="K21" s="679"/>
    </row>
    <row r="22" spans="2:11" s="427" customFormat="1" ht="13.5" customHeight="1">
      <c r="B22" s="691" t="s">
        <v>878</v>
      </c>
      <c r="C22" s="692"/>
      <c r="D22" s="673">
        <v>174653</v>
      </c>
      <c r="E22" s="692"/>
      <c r="F22" s="679"/>
      <c r="G22" s="679"/>
      <c r="H22" s="679"/>
      <c r="I22" s="679"/>
      <c r="J22" s="679"/>
      <c r="K22" s="679"/>
    </row>
    <row r="23" spans="2:11" s="427" customFormat="1" ht="13.5" customHeight="1">
      <c r="B23" s="691" t="s">
        <v>879</v>
      </c>
      <c r="C23" s="692"/>
      <c r="D23" s="673">
        <v>293582</v>
      </c>
      <c r="E23" s="692"/>
      <c r="F23" s="679"/>
      <c r="G23" s="679"/>
      <c r="H23" s="679"/>
      <c r="I23" s="679"/>
      <c r="J23" s="679"/>
      <c r="K23" s="679"/>
    </row>
    <row r="24" spans="2:11" s="427" customFormat="1" ht="13.5" customHeight="1">
      <c r="B24" s="691" t="s">
        <v>880</v>
      </c>
      <c r="C24" s="692"/>
      <c r="D24" s="673">
        <v>498560</v>
      </c>
      <c r="E24" s="692"/>
      <c r="F24" s="679"/>
      <c r="G24" s="679"/>
      <c r="H24" s="679"/>
      <c r="I24" s="679"/>
      <c r="J24" s="679"/>
      <c r="K24" s="679"/>
    </row>
    <row r="25" spans="2:11" s="427" customFormat="1" ht="13.5" customHeight="1">
      <c r="B25" s="691" t="s">
        <v>881</v>
      </c>
      <c r="C25" s="692"/>
      <c r="D25" s="673">
        <v>439836</v>
      </c>
      <c r="E25" s="692"/>
      <c r="F25" s="679"/>
      <c r="G25" s="679"/>
      <c r="H25" s="679"/>
      <c r="I25" s="679"/>
      <c r="J25" s="679"/>
      <c r="K25" s="679"/>
    </row>
    <row r="26" spans="2:11" s="427" customFormat="1" ht="13.5" customHeight="1">
      <c r="B26" s="691" t="s">
        <v>882</v>
      </c>
      <c r="C26" s="692"/>
      <c r="D26" s="673">
        <v>260317</v>
      </c>
      <c r="E26" s="692"/>
      <c r="F26" s="679"/>
      <c r="G26" s="679"/>
      <c r="H26" s="679"/>
      <c r="I26" s="679"/>
      <c r="J26" s="679"/>
      <c r="K26" s="679"/>
    </row>
    <row r="27" spans="2:11" s="427" customFormat="1" ht="13.5" customHeight="1">
      <c r="B27" s="691" t="s">
        <v>883</v>
      </c>
      <c r="C27" s="692"/>
      <c r="D27" s="673">
        <v>336245</v>
      </c>
      <c r="E27" s="692"/>
      <c r="F27" s="679"/>
      <c r="G27" s="679"/>
      <c r="H27" s="679"/>
      <c r="I27" s="679"/>
      <c r="J27" s="679"/>
      <c r="K27" s="679"/>
    </row>
    <row r="28" spans="2:11" s="427" customFormat="1" ht="13.5" customHeight="1">
      <c r="B28" s="691" t="s">
        <v>884</v>
      </c>
      <c r="C28" s="692"/>
      <c r="D28" s="673">
        <v>346229</v>
      </c>
      <c r="E28" s="692"/>
      <c r="F28" s="679"/>
      <c r="G28" s="679"/>
      <c r="H28" s="679"/>
      <c r="I28" s="679"/>
      <c r="J28" s="679"/>
      <c r="K28" s="679"/>
    </row>
    <row r="29" spans="2:11" s="427" customFormat="1" ht="13.5" customHeight="1">
      <c r="B29" s="691" t="s">
        <v>885</v>
      </c>
      <c r="C29" s="692"/>
      <c r="D29" s="673">
        <v>414297</v>
      </c>
      <c r="E29" s="692"/>
      <c r="F29" s="679"/>
      <c r="G29" s="679"/>
      <c r="H29" s="679"/>
      <c r="I29" s="679"/>
      <c r="J29" s="679"/>
      <c r="K29" s="679"/>
    </row>
    <row r="30" spans="2:11" s="427" customFormat="1" ht="13.5" customHeight="1">
      <c r="B30" s="691" t="s">
        <v>886</v>
      </c>
      <c r="C30" s="692"/>
      <c r="D30" s="673">
        <v>410893</v>
      </c>
      <c r="E30" s="692"/>
      <c r="F30" s="679"/>
      <c r="G30" s="679"/>
      <c r="H30" s="679"/>
      <c r="I30" s="679"/>
      <c r="J30" s="679"/>
      <c r="K30" s="679"/>
    </row>
    <row r="31" spans="2:11" s="427" customFormat="1" ht="13.5" customHeight="1">
      <c r="B31" s="691" t="s">
        <v>887</v>
      </c>
      <c r="C31" s="692"/>
      <c r="D31" s="673">
        <v>321178</v>
      </c>
      <c r="E31" s="692"/>
      <c r="F31" s="679"/>
      <c r="G31" s="679"/>
      <c r="H31" s="679"/>
      <c r="I31" s="679"/>
      <c r="J31" s="679"/>
      <c r="K31" s="679"/>
    </row>
    <row r="32" spans="2:11" s="427" customFormat="1" ht="13.5" customHeight="1">
      <c r="B32" s="691" t="s">
        <v>888</v>
      </c>
      <c r="C32" s="692"/>
      <c r="D32" s="673">
        <v>445394</v>
      </c>
      <c r="E32" s="692"/>
      <c r="F32" s="679"/>
      <c r="G32" s="679"/>
      <c r="H32" s="679"/>
      <c r="I32" s="679"/>
      <c r="J32" s="679"/>
      <c r="K32" s="679"/>
    </row>
    <row r="33" spans="2:11" s="427" customFormat="1" ht="13.5" customHeight="1">
      <c r="B33" s="691" t="s">
        <v>889</v>
      </c>
      <c r="C33" s="692"/>
      <c r="D33" s="673">
        <v>493675</v>
      </c>
      <c r="E33" s="692"/>
      <c r="F33" s="679"/>
      <c r="G33" s="679"/>
      <c r="H33" s="679"/>
      <c r="I33" s="679"/>
      <c r="J33" s="679"/>
      <c r="K33" s="679"/>
    </row>
    <row r="34" spans="2:11" s="427" customFormat="1" ht="13.5" customHeight="1">
      <c r="B34" s="691" t="s">
        <v>890</v>
      </c>
      <c r="C34" s="692"/>
      <c r="D34" s="673">
        <v>500828</v>
      </c>
      <c r="E34" s="692"/>
      <c r="F34" s="679"/>
      <c r="G34" s="679"/>
      <c r="H34" s="679"/>
      <c r="I34" s="679"/>
      <c r="J34" s="679"/>
      <c r="K34" s="679"/>
    </row>
    <row r="35" spans="2:11" s="427" customFormat="1" ht="13.5" customHeight="1">
      <c r="B35" s="691" t="s">
        <v>891</v>
      </c>
      <c r="C35" s="692"/>
      <c r="D35" s="673">
        <v>271168</v>
      </c>
      <c r="E35" s="692"/>
      <c r="F35" s="679"/>
      <c r="G35" s="679"/>
      <c r="H35" s="679"/>
      <c r="I35" s="679"/>
      <c r="J35" s="679"/>
      <c r="K35" s="679"/>
    </row>
    <row r="36" spans="2:11" s="427" customFormat="1" ht="13.5" customHeight="1">
      <c r="B36" s="691" t="s">
        <v>892</v>
      </c>
      <c r="C36" s="692"/>
      <c r="D36" s="673">
        <v>350955</v>
      </c>
      <c r="E36" s="692"/>
      <c r="F36" s="679"/>
      <c r="G36" s="679"/>
      <c r="H36" s="679"/>
      <c r="I36" s="679"/>
      <c r="J36" s="679"/>
      <c r="K36" s="679"/>
    </row>
    <row r="37" spans="2:11" s="427" customFormat="1" ht="13.5" customHeight="1">
      <c r="B37" s="691" t="s">
        <v>893</v>
      </c>
      <c r="C37" s="692"/>
      <c r="D37" s="673">
        <v>409188</v>
      </c>
      <c r="E37" s="692"/>
      <c r="F37" s="679"/>
      <c r="G37" s="679"/>
      <c r="H37" s="679"/>
      <c r="I37" s="679"/>
      <c r="J37" s="679"/>
      <c r="K37" s="679"/>
    </row>
    <row r="38" spans="2:11" s="427" customFormat="1" ht="13.5" customHeight="1">
      <c r="B38" s="691" t="s">
        <v>894</v>
      </c>
      <c r="C38" s="692"/>
      <c r="D38" s="673">
        <v>241537</v>
      </c>
      <c r="E38" s="692"/>
      <c r="F38" s="679"/>
      <c r="G38" s="679"/>
      <c r="H38" s="679"/>
      <c r="I38" s="679"/>
      <c r="J38" s="679"/>
      <c r="K38" s="679"/>
    </row>
    <row r="39" spans="2:11" s="427" customFormat="1" ht="13.5" customHeight="1">
      <c r="B39" s="691" t="s">
        <v>895</v>
      </c>
      <c r="C39" s="692"/>
      <c r="D39" s="673">
        <v>384061</v>
      </c>
      <c r="E39" s="692"/>
      <c r="F39" s="679"/>
      <c r="G39" s="679"/>
      <c r="H39" s="679"/>
      <c r="I39" s="679"/>
      <c r="J39" s="679"/>
      <c r="K39" s="679"/>
    </row>
    <row r="40" spans="2:11" s="427" customFormat="1" ht="13.5" customHeight="1">
      <c r="B40" s="691" t="s">
        <v>896</v>
      </c>
      <c r="C40" s="692"/>
      <c r="D40" s="678">
        <v>65300</v>
      </c>
      <c r="E40" s="692"/>
      <c r="F40" s="679"/>
      <c r="G40" s="679"/>
      <c r="H40" s="679"/>
      <c r="I40" s="679"/>
      <c r="J40" s="679"/>
      <c r="K40" s="679"/>
    </row>
    <row r="41" spans="2:11" s="427" customFormat="1" ht="13.5" customHeight="1">
      <c r="B41" s="693" t="s">
        <v>897</v>
      </c>
      <c r="C41" s="689"/>
      <c r="D41" s="678">
        <f>SUM(D8:D40)</f>
        <v>9280192</v>
      </c>
      <c r="E41" s="689"/>
      <c r="F41" s="679"/>
      <c r="G41" s="679"/>
      <c r="H41" s="679"/>
      <c r="I41" s="679"/>
      <c r="J41" s="679"/>
      <c r="K41" s="679"/>
    </row>
    <row r="42" spans="4:11" s="427" customFormat="1" ht="12.75">
      <c r="D42" s="679"/>
      <c r="E42" s="679"/>
      <c r="F42" s="679"/>
      <c r="G42" s="679"/>
      <c r="H42" s="679"/>
      <c r="I42" s="679"/>
      <c r="J42" s="679"/>
      <c r="K42" s="679"/>
    </row>
    <row r="43" spans="4:11" s="427" customFormat="1" ht="12.75">
      <c r="D43" s="679"/>
      <c r="E43" s="679"/>
      <c r="F43" s="679"/>
      <c r="G43" s="679"/>
      <c r="H43" s="679"/>
      <c r="I43" s="679"/>
      <c r="J43" s="679"/>
      <c r="K43" s="679"/>
    </row>
    <row r="44" spans="1:11" s="391" customFormat="1" ht="50.25" customHeight="1">
      <c r="A44" s="320"/>
      <c r="B44" s="391" t="s">
        <v>424</v>
      </c>
      <c r="C44" s="391" t="s">
        <v>898</v>
      </c>
      <c r="D44" s="459"/>
      <c r="E44" s="694" t="s">
        <v>51</v>
      </c>
      <c r="F44" s="459"/>
      <c r="G44" s="459"/>
      <c r="H44" s="459"/>
      <c r="I44" s="459"/>
      <c r="J44" s="459"/>
      <c r="K44" s="459"/>
    </row>
    <row r="45" spans="1:11" s="391" customFormat="1" ht="12">
      <c r="A45" s="320"/>
      <c r="D45" s="695"/>
      <c r="E45" s="459"/>
      <c r="F45" s="459"/>
      <c r="G45" s="459"/>
      <c r="H45" s="459"/>
      <c r="I45" s="459"/>
      <c r="J45" s="459"/>
      <c r="K45" s="459"/>
    </row>
    <row r="46" spans="1:11" s="427" customFormat="1" ht="12.75">
      <c r="A46" s="320"/>
      <c r="D46" s="679"/>
      <c r="E46" s="679"/>
      <c r="F46" s="679"/>
      <c r="G46" s="679"/>
      <c r="H46" s="679"/>
      <c r="I46" s="679"/>
      <c r="J46" s="679"/>
      <c r="K46" s="679"/>
    </row>
    <row r="47" spans="4:11" s="427" customFormat="1" ht="12.75">
      <c r="D47" s="679"/>
      <c r="E47" s="679"/>
      <c r="F47" s="679"/>
      <c r="G47" s="679"/>
      <c r="H47" s="679"/>
      <c r="I47" s="679"/>
      <c r="J47" s="679"/>
      <c r="K47" s="679"/>
    </row>
    <row r="48" spans="4:11" s="427" customFormat="1" ht="12.75">
      <c r="D48" s="679"/>
      <c r="E48" s="679"/>
      <c r="F48" s="679"/>
      <c r="G48" s="679"/>
      <c r="H48" s="679"/>
      <c r="I48" s="679"/>
      <c r="J48" s="679"/>
      <c r="K48" s="679"/>
    </row>
    <row r="49" spans="4:11" s="427" customFormat="1" ht="12.75">
      <c r="D49" s="679"/>
      <c r="E49" s="679"/>
      <c r="F49" s="679"/>
      <c r="G49" s="679"/>
      <c r="H49" s="679"/>
      <c r="I49" s="679"/>
      <c r="J49" s="679"/>
      <c r="K49" s="679"/>
    </row>
    <row r="50" spans="4:11" s="427" customFormat="1" ht="12.75">
      <c r="D50" s="679"/>
      <c r="E50" s="679"/>
      <c r="F50" s="679"/>
      <c r="G50" s="679"/>
      <c r="H50" s="679"/>
      <c r="I50" s="679"/>
      <c r="J50" s="679"/>
      <c r="K50" s="679"/>
    </row>
    <row r="51" spans="1:11" s="665" customFormat="1" ht="12">
      <c r="A51" s="664"/>
      <c r="B51" s="682"/>
      <c r="C51" s="696"/>
      <c r="D51" s="680"/>
      <c r="E51" s="680"/>
      <c r="F51" s="680"/>
      <c r="G51" s="680"/>
      <c r="H51" s="680"/>
      <c r="I51" s="680"/>
      <c r="J51" s="680"/>
      <c r="K51" s="680"/>
    </row>
    <row r="52" spans="1:11" s="665" customFormat="1" ht="12">
      <c r="A52" s="664"/>
      <c r="B52" s="682"/>
      <c r="C52" s="697"/>
      <c r="D52" s="680"/>
      <c r="E52" s="680"/>
      <c r="F52" s="680"/>
      <c r="G52" s="680"/>
      <c r="H52" s="680"/>
      <c r="I52" s="680"/>
      <c r="J52" s="680"/>
      <c r="K52" s="680"/>
    </row>
    <row r="53" spans="1:11" s="665" customFormat="1" ht="12">
      <c r="A53" s="664"/>
      <c r="B53" s="682"/>
      <c r="C53" s="697"/>
      <c r="D53" s="680"/>
      <c r="E53" s="680"/>
      <c r="F53" s="680"/>
      <c r="G53" s="680"/>
      <c r="H53" s="680"/>
      <c r="I53" s="680"/>
      <c r="J53" s="680"/>
      <c r="K53" s="680"/>
    </row>
    <row r="54" spans="1:11" s="665" customFormat="1" ht="12">
      <c r="A54" s="664"/>
      <c r="B54" s="682"/>
      <c r="C54" s="697"/>
      <c r="D54" s="680"/>
      <c r="E54" s="680"/>
      <c r="F54" s="680"/>
      <c r="G54" s="680"/>
      <c r="H54" s="680"/>
      <c r="I54" s="680"/>
      <c r="J54" s="680"/>
      <c r="K54" s="680"/>
    </row>
    <row r="55" spans="1:11" s="665" customFormat="1" ht="12">
      <c r="A55" s="664"/>
      <c r="B55" s="682"/>
      <c r="C55" s="697"/>
      <c r="D55" s="680"/>
      <c r="E55" s="680"/>
      <c r="F55" s="680"/>
      <c r="G55" s="680"/>
      <c r="H55" s="680"/>
      <c r="I55" s="680"/>
      <c r="J55" s="680"/>
      <c r="K55" s="680"/>
    </row>
    <row r="56" spans="1:11" s="665" customFormat="1" ht="12">
      <c r="A56" s="664"/>
      <c r="B56" s="682"/>
      <c r="C56" s="697"/>
      <c r="D56" s="680"/>
      <c r="E56" s="680"/>
      <c r="F56" s="680"/>
      <c r="G56" s="680"/>
      <c r="H56" s="680"/>
      <c r="I56" s="680"/>
      <c r="J56" s="680"/>
      <c r="K56" s="680"/>
    </row>
    <row r="57" spans="1:11" s="665" customFormat="1" ht="12">
      <c r="A57" s="664"/>
      <c r="B57" s="682"/>
      <c r="C57" s="697"/>
      <c r="D57" s="680"/>
      <c r="E57" s="680"/>
      <c r="F57" s="680"/>
      <c r="G57" s="680"/>
      <c r="H57" s="680"/>
      <c r="I57" s="680"/>
      <c r="J57" s="680"/>
      <c r="K57" s="680"/>
    </row>
    <row r="58" spans="1:11" s="665" customFormat="1" ht="12">
      <c r="A58" s="664"/>
      <c r="B58" s="682"/>
      <c r="C58" s="697"/>
      <c r="D58" s="680"/>
      <c r="E58" s="680"/>
      <c r="F58" s="680"/>
      <c r="G58" s="680"/>
      <c r="H58" s="680"/>
      <c r="I58" s="680"/>
      <c r="J58" s="680"/>
      <c r="K58" s="680"/>
    </row>
    <row r="59" spans="1:11" s="665" customFormat="1" ht="12">
      <c r="A59" s="664"/>
      <c r="B59" s="682"/>
      <c r="C59" s="697"/>
      <c r="D59" s="680"/>
      <c r="E59" s="680"/>
      <c r="F59" s="680"/>
      <c r="G59" s="680"/>
      <c r="H59" s="680"/>
      <c r="I59" s="680"/>
      <c r="J59" s="680"/>
      <c r="K59" s="680"/>
    </row>
    <row r="60" spans="1:11" s="665" customFormat="1" ht="12">
      <c r="A60" s="664"/>
      <c r="B60" s="682"/>
      <c r="C60" s="697"/>
      <c r="D60" s="680"/>
      <c r="E60" s="680"/>
      <c r="F60" s="680"/>
      <c r="G60" s="680"/>
      <c r="H60" s="680"/>
      <c r="I60" s="680"/>
      <c r="J60" s="680"/>
      <c r="K60" s="680"/>
    </row>
    <row r="61" spans="1:11" s="665" customFormat="1" ht="12">
      <c r="A61" s="664"/>
      <c r="B61" s="682"/>
      <c r="C61" s="697"/>
      <c r="D61" s="680"/>
      <c r="E61" s="680"/>
      <c r="F61" s="680"/>
      <c r="G61" s="680"/>
      <c r="H61" s="680"/>
      <c r="I61" s="680"/>
      <c r="J61" s="680"/>
      <c r="K61" s="680"/>
    </row>
    <row r="62" spans="1:11" s="665" customFormat="1" ht="12">
      <c r="A62" s="664"/>
      <c r="B62" s="682"/>
      <c r="C62" s="697"/>
      <c r="D62" s="680"/>
      <c r="E62" s="680"/>
      <c r="F62" s="680"/>
      <c r="G62" s="680"/>
      <c r="H62" s="680"/>
      <c r="I62" s="680"/>
      <c r="J62" s="680"/>
      <c r="K62" s="680"/>
    </row>
    <row r="63" spans="1:11" s="665" customFormat="1" ht="12">
      <c r="A63" s="664"/>
      <c r="B63" s="682"/>
      <c r="C63" s="697"/>
      <c r="D63" s="680"/>
      <c r="E63" s="680"/>
      <c r="F63" s="680"/>
      <c r="G63" s="680"/>
      <c r="H63" s="680"/>
      <c r="I63" s="680"/>
      <c r="J63" s="680"/>
      <c r="K63" s="680"/>
    </row>
    <row r="64" spans="1:11" s="665" customFormat="1" ht="12">
      <c r="A64" s="664"/>
      <c r="B64" s="682"/>
      <c r="C64" s="697"/>
      <c r="D64" s="680"/>
      <c r="E64" s="680"/>
      <c r="F64" s="680"/>
      <c r="G64" s="680"/>
      <c r="H64" s="680"/>
      <c r="I64" s="680"/>
      <c r="J64" s="680"/>
      <c r="K64" s="680"/>
    </row>
    <row r="65" spans="1:11" s="665" customFormat="1" ht="12">
      <c r="A65" s="664"/>
      <c r="B65" s="682"/>
      <c r="C65" s="697"/>
      <c r="D65" s="680"/>
      <c r="E65" s="680"/>
      <c r="F65" s="680"/>
      <c r="G65" s="680"/>
      <c r="H65" s="680"/>
      <c r="I65" s="680"/>
      <c r="J65" s="680"/>
      <c r="K65" s="680"/>
    </row>
    <row r="66" spans="1:11" s="665" customFormat="1" ht="12">
      <c r="A66" s="664"/>
      <c r="B66" s="682"/>
      <c r="C66" s="697"/>
      <c r="D66" s="680"/>
      <c r="E66" s="680"/>
      <c r="F66" s="680"/>
      <c r="G66" s="680"/>
      <c r="H66" s="680"/>
      <c r="I66" s="680"/>
      <c r="J66" s="680"/>
      <c r="K66" s="680"/>
    </row>
    <row r="67" spans="1:11" s="665" customFormat="1" ht="12">
      <c r="A67" s="664"/>
      <c r="B67" s="682"/>
      <c r="C67" s="697"/>
      <c r="D67" s="680"/>
      <c r="E67" s="680"/>
      <c r="F67" s="680"/>
      <c r="G67" s="680"/>
      <c r="H67" s="680"/>
      <c r="I67" s="680"/>
      <c r="J67" s="680"/>
      <c r="K67" s="680"/>
    </row>
    <row r="68" spans="1:11" s="665" customFormat="1" ht="12">
      <c r="A68" s="664"/>
      <c r="B68" s="682"/>
      <c r="C68" s="697"/>
      <c r="D68" s="680"/>
      <c r="E68" s="680"/>
      <c r="F68" s="680"/>
      <c r="G68" s="680"/>
      <c r="H68" s="680"/>
      <c r="I68" s="680"/>
      <c r="J68" s="680"/>
      <c r="K68" s="680"/>
    </row>
    <row r="69" spans="1:11" s="665" customFormat="1" ht="12.75">
      <c r="A69" s="664"/>
      <c r="B69" s="698"/>
      <c r="C69" s="697"/>
      <c r="D69" s="680"/>
      <c r="E69" s="680"/>
      <c r="F69" s="680"/>
      <c r="G69" s="680"/>
      <c r="H69" s="680"/>
      <c r="I69" s="680"/>
      <c r="J69" s="680"/>
      <c r="K69" s="680"/>
    </row>
    <row r="70" spans="1:11" s="665" customFormat="1" ht="12.75">
      <c r="A70" s="664"/>
      <c r="B70" s="698"/>
      <c r="C70" s="697"/>
      <c r="D70" s="680"/>
      <c r="E70" s="680"/>
      <c r="F70" s="680"/>
      <c r="G70" s="680"/>
      <c r="H70" s="680"/>
      <c r="I70" s="680"/>
      <c r="J70" s="680"/>
      <c r="K70" s="680"/>
    </row>
    <row r="71" spans="1:11" s="665" customFormat="1" ht="12.75">
      <c r="A71" s="664"/>
      <c r="B71" s="698"/>
      <c r="C71" s="697"/>
      <c r="D71" s="680"/>
      <c r="E71" s="680"/>
      <c r="F71" s="680"/>
      <c r="G71" s="680"/>
      <c r="H71" s="680"/>
      <c r="I71" s="680"/>
      <c r="J71" s="680"/>
      <c r="K71" s="680"/>
    </row>
    <row r="72" spans="1:11" s="665" customFormat="1" ht="12.75">
      <c r="A72" s="664"/>
      <c r="B72" s="698"/>
      <c r="C72" s="697"/>
      <c r="D72" s="680"/>
      <c r="E72" s="680"/>
      <c r="F72" s="680"/>
      <c r="G72" s="680"/>
      <c r="H72" s="680"/>
      <c r="I72" s="680"/>
      <c r="J72" s="680"/>
      <c r="K72" s="680"/>
    </row>
    <row r="73" spans="1:11" s="665" customFormat="1" ht="14.25">
      <c r="A73" s="681"/>
      <c r="B73" s="698"/>
      <c r="C73" s="697"/>
      <c r="D73" s="680"/>
      <c r="E73" s="680"/>
      <c r="F73" s="680"/>
      <c r="G73" s="680"/>
      <c r="H73" s="680"/>
      <c r="I73" s="680"/>
      <c r="J73" s="680"/>
      <c r="K73" s="680"/>
    </row>
    <row r="74" spans="2:11" s="665" customFormat="1" ht="12.75">
      <c r="B74" s="698"/>
      <c r="C74" s="697"/>
      <c r="D74" s="680"/>
      <c r="E74" s="680"/>
      <c r="F74" s="680"/>
      <c r="G74" s="680"/>
      <c r="H74" s="680"/>
      <c r="I74" s="680"/>
      <c r="J74" s="680"/>
      <c r="K74" s="680"/>
    </row>
    <row r="75" spans="2:11" s="665" customFormat="1" ht="12.75">
      <c r="B75" s="698"/>
      <c r="C75" s="697"/>
      <c r="D75" s="680"/>
      <c r="E75" s="680"/>
      <c r="F75" s="680"/>
      <c r="G75" s="680"/>
      <c r="H75" s="680"/>
      <c r="I75" s="680"/>
      <c r="J75" s="680"/>
      <c r="K75" s="680"/>
    </row>
    <row r="76" spans="2:11" s="665" customFormat="1" ht="12.75">
      <c r="B76" s="698"/>
      <c r="C76" s="697"/>
      <c r="D76" s="680"/>
      <c r="E76" s="680"/>
      <c r="F76" s="680"/>
      <c r="G76" s="680"/>
      <c r="H76" s="680"/>
      <c r="I76" s="680"/>
      <c r="J76" s="680"/>
      <c r="K76" s="680"/>
    </row>
    <row r="77" spans="2:11" s="665" customFormat="1" ht="12.75">
      <c r="B77" s="698"/>
      <c r="C77" s="697"/>
      <c r="D77" s="680"/>
      <c r="E77" s="680"/>
      <c r="F77" s="680"/>
      <c r="G77" s="680"/>
      <c r="H77" s="680"/>
      <c r="I77" s="680"/>
      <c r="J77" s="680"/>
      <c r="K77" s="680"/>
    </row>
    <row r="78" spans="2:11" s="665" customFormat="1" ht="12.75">
      <c r="B78" s="698"/>
      <c r="C78" s="697"/>
      <c r="D78" s="680"/>
      <c r="E78" s="680"/>
      <c r="F78" s="680"/>
      <c r="G78" s="680"/>
      <c r="H78" s="680"/>
      <c r="I78" s="680"/>
      <c r="J78" s="680"/>
      <c r="K78" s="680"/>
    </row>
    <row r="79" spans="2:11" s="665" customFormat="1" ht="12.75">
      <c r="B79" s="698"/>
      <c r="C79" s="697"/>
      <c r="D79" s="680"/>
      <c r="E79" s="680"/>
      <c r="F79" s="680"/>
      <c r="G79" s="680"/>
      <c r="H79" s="680"/>
      <c r="I79" s="680"/>
      <c r="J79" s="680"/>
      <c r="K79" s="680"/>
    </row>
    <row r="80" spans="2:11" s="665" customFormat="1" ht="12.75">
      <c r="B80" s="698"/>
      <c r="C80" s="697"/>
      <c r="D80" s="680"/>
      <c r="E80" s="680"/>
      <c r="F80" s="680"/>
      <c r="G80" s="680"/>
      <c r="H80" s="680"/>
      <c r="I80" s="680"/>
      <c r="J80" s="680"/>
      <c r="K80" s="680"/>
    </row>
    <row r="81" spans="2:11" s="665" customFormat="1" ht="12.75">
      <c r="B81" s="698"/>
      <c r="C81" s="697"/>
      <c r="D81" s="680"/>
      <c r="E81" s="680"/>
      <c r="F81" s="680"/>
      <c r="G81" s="680"/>
      <c r="H81" s="680"/>
      <c r="I81" s="680"/>
      <c r="J81" s="680"/>
      <c r="K81" s="680"/>
    </row>
    <row r="82" spans="2:3" ht="12.75">
      <c r="B82" s="699"/>
      <c r="C82" s="700"/>
    </row>
    <row r="83" spans="2:3" ht="12.75">
      <c r="B83" s="699"/>
      <c r="C83" s="700"/>
    </row>
    <row r="84" ht="12.75">
      <c r="B84" s="699"/>
    </row>
    <row r="85" ht="12.75">
      <c r="B85" s="699"/>
    </row>
    <row r="86" ht="12.75">
      <c r="B86" s="699"/>
    </row>
    <row r="87" ht="12.75">
      <c r="B87" s="699"/>
    </row>
    <row r="88" ht="12.75">
      <c r="B88" s="699"/>
    </row>
    <row r="89" ht="12.75">
      <c r="B89" s="699"/>
    </row>
    <row r="90" ht="12.75">
      <c r="B90" s="699"/>
    </row>
    <row r="91" ht="12.75">
      <c r="B91" s="699"/>
    </row>
    <row r="92" ht="12.75">
      <c r="B92" s="699"/>
    </row>
    <row r="93" ht="12.75">
      <c r="B93" s="699"/>
    </row>
    <row r="94" ht="12.75">
      <c r="B94" s="699"/>
    </row>
    <row r="95" ht="12.75">
      <c r="B95" s="699"/>
    </row>
    <row r="96" ht="12.75">
      <c r="B96" s="699"/>
    </row>
    <row r="97" ht="12.75">
      <c r="B97" s="699"/>
    </row>
    <row r="98" ht="12.75">
      <c r="B98" s="699"/>
    </row>
    <row r="99" ht="12.75">
      <c r="B99" s="699"/>
    </row>
    <row r="100" ht="12.75">
      <c r="B100" s="699"/>
    </row>
    <row r="101" ht="12.75">
      <c r="B101" s="699"/>
    </row>
    <row r="102" ht="12.75">
      <c r="B102" s="699"/>
    </row>
    <row r="103" ht="12.75">
      <c r="B103" s="699"/>
    </row>
    <row r="104" ht="12.75">
      <c r="B104" s="699"/>
    </row>
    <row r="105" ht="12.75">
      <c r="B105" s="699"/>
    </row>
  </sheetData>
  <printOptions horizontalCentered="1" verticalCentered="1"/>
  <pageMargins left="0.7480314960629921" right="0.7480314960629921" top="0.2362204724409449" bottom="0.5118110236220472" header="0.2362204724409449" footer="0.1968503937007874"/>
  <pageSetup fitToHeight="1" fitToWidth="1" orientation="portrait" paperSize="9" r:id="rId1"/>
  <headerFooter alignWithMargins="0">
    <oddFooter>&amp;L&amp;"RimHelvetica,Roman"&amp;9Valsts kase / Pārskatu departaments
15.05.98.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F29" sqref="F29"/>
    </sheetView>
  </sheetViews>
  <sheetFormatPr defaultColWidth="9.33203125" defaultRowHeight="12.75" customHeight="1"/>
  <cols>
    <col min="1" max="1" width="17.5" style="320" customWidth="1"/>
    <col min="2" max="2" width="12.66015625" style="320" customWidth="1"/>
    <col min="3" max="3" width="12.5" style="320" customWidth="1"/>
    <col min="4" max="4" width="12.16015625" style="320" customWidth="1"/>
    <col min="5" max="5" width="16.16015625" style="320" customWidth="1"/>
    <col min="6" max="6" width="12.5" style="320" customWidth="1"/>
    <col min="7" max="7" width="14.33203125" style="320" customWidth="1"/>
    <col min="8" max="16384" width="9.33203125" style="320" customWidth="1"/>
  </cols>
  <sheetData>
    <row r="1" spans="1:7" ht="12.75" customHeight="1">
      <c r="A1" s="427" t="s">
        <v>899</v>
      </c>
      <c r="B1" s="427"/>
      <c r="C1" s="427"/>
      <c r="D1" s="427"/>
      <c r="E1" s="427"/>
      <c r="F1" s="427"/>
      <c r="G1" s="529" t="s">
        <v>900</v>
      </c>
    </row>
    <row r="2" spans="1:7" ht="12.75" customHeight="1">
      <c r="A2" s="665"/>
      <c r="B2" s="665"/>
      <c r="C2" s="665"/>
      <c r="D2" s="665"/>
      <c r="E2" s="665"/>
      <c r="F2" s="665"/>
      <c r="G2" s="665"/>
    </row>
    <row r="3" spans="1:7" ht="12.75" customHeight="1">
      <c r="A3" s="665"/>
      <c r="B3" s="665"/>
      <c r="C3" s="665"/>
      <c r="D3" s="665"/>
      <c r="E3" s="665"/>
      <c r="F3" s="665"/>
      <c r="G3" s="665"/>
    </row>
    <row r="4" spans="1:7" ht="12.75" customHeight="1">
      <c r="A4" s="556" t="s">
        <v>901</v>
      </c>
      <c r="B4" s="551"/>
      <c r="C4" s="551"/>
      <c r="D4" s="551"/>
      <c r="E4" s="551"/>
      <c r="F4" s="551"/>
      <c r="G4" s="551"/>
    </row>
    <row r="5" spans="1:7" ht="12.75" customHeight="1">
      <c r="A5" s="556" t="s">
        <v>363</v>
      </c>
      <c r="B5" s="321"/>
      <c r="C5" s="556"/>
      <c r="D5" s="556"/>
      <c r="E5" s="556"/>
      <c r="F5" s="554"/>
      <c r="G5" s="554"/>
    </row>
    <row r="6" spans="1:7" ht="15.75">
      <c r="A6" s="701"/>
      <c r="B6" s="665"/>
      <c r="C6" s="665"/>
      <c r="D6" s="665"/>
      <c r="E6" s="665"/>
      <c r="F6" s="665"/>
      <c r="G6" s="665"/>
    </row>
    <row r="7" spans="1:7" ht="10.5" hidden="1">
      <c r="A7" s="668"/>
      <c r="B7" s="668"/>
      <c r="C7" s="668"/>
      <c r="D7" s="668"/>
      <c r="E7" s="668"/>
      <c r="F7" s="668"/>
      <c r="G7" s="668" t="s">
        <v>902</v>
      </c>
    </row>
    <row r="8" spans="1:7" ht="52.5">
      <c r="A8" s="632" t="s">
        <v>861</v>
      </c>
      <c r="B8" s="702" t="s">
        <v>903</v>
      </c>
      <c r="C8" s="702" t="s">
        <v>904</v>
      </c>
      <c r="D8" s="702" t="s">
        <v>905</v>
      </c>
      <c r="E8" s="702" t="s">
        <v>906</v>
      </c>
      <c r="F8" s="702" t="s">
        <v>907</v>
      </c>
      <c r="G8" s="703" t="s">
        <v>908</v>
      </c>
    </row>
    <row r="9" spans="1:7" ht="12.75" customHeight="1">
      <c r="A9" s="704">
        <v>1</v>
      </c>
      <c r="B9" s="705">
        <v>2</v>
      </c>
      <c r="C9" s="705">
        <v>3</v>
      </c>
      <c r="D9" s="705">
        <v>4</v>
      </c>
      <c r="E9" s="705">
        <v>5</v>
      </c>
      <c r="F9" s="706">
        <v>6</v>
      </c>
      <c r="G9" s="707">
        <v>7</v>
      </c>
    </row>
    <row r="10" spans="1:7" ht="12.75" customHeight="1">
      <c r="A10" s="708" t="s">
        <v>864</v>
      </c>
      <c r="B10" s="709">
        <v>295000</v>
      </c>
      <c r="C10" s="709">
        <v>1242418</v>
      </c>
      <c r="D10" s="709">
        <v>23712</v>
      </c>
      <c r="E10" s="710">
        <v>5303227</v>
      </c>
      <c r="F10" s="711"/>
      <c r="G10" s="712">
        <f aca="true" t="shared" si="0" ref="G10:G43">SUM(B10:F10)</f>
        <v>6864357</v>
      </c>
    </row>
    <row r="11" spans="1:7" ht="12.75" customHeight="1">
      <c r="A11" s="708" t="s">
        <v>865</v>
      </c>
      <c r="B11" s="709">
        <v>192000</v>
      </c>
      <c r="C11" s="709">
        <v>151000</v>
      </c>
      <c r="D11" s="709">
        <v>2616</v>
      </c>
      <c r="E11" s="709">
        <v>835222</v>
      </c>
      <c r="F11" s="711"/>
      <c r="G11" s="712">
        <f t="shared" si="0"/>
        <v>1180838</v>
      </c>
    </row>
    <row r="12" spans="1:7" ht="12.75" customHeight="1">
      <c r="A12" s="708" t="s">
        <v>866</v>
      </c>
      <c r="B12" s="709"/>
      <c r="C12" s="709">
        <v>142800</v>
      </c>
      <c r="D12" s="709">
        <v>3943</v>
      </c>
      <c r="E12" s="709">
        <v>506327</v>
      </c>
      <c r="F12" s="711"/>
      <c r="G12" s="712">
        <f t="shared" si="0"/>
        <v>653070</v>
      </c>
    </row>
    <row r="13" spans="1:7" ht="12.75" customHeight="1">
      <c r="A13" s="708" t="s">
        <v>867</v>
      </c>
      <c r="B13" s="709">
        <v>81000</v>
      </c>
      <c r="C13" s="709">
        <v>34656</v>
      </c>
      <c r="D13" s="709">
        <v>1255</v>
      </c>
      <c r="E13" s="709">
        <v>407068</v>
      </c>
      <c r="F13" s="711"/>
      <c r="G13" s="712">
        <f t="shared" si="0"/>
        <v>523979</v>
      </c>
    </row>
    <row r="14" spans="1:7" ht="12.75" customHeight="1">
      <c r="A14" s="708" t="s">
        <v>868</v>
      </c>
      <c r="B14" s="709">
        <v>70000</v>
      </c>
      <c r="C14" s="709">
        <v>190084</v>
      </c>
      <c r="D14" s="709">
        <v>3479</v>
      </c>
      <c r="E14" s="709">
        <v>645312</v>
      </c>
      <c r="F14" s="711">
        <v>30000</v>
      </c>
      <c r="G14" s="712">
        <f t="shared" si="0"/>
        <v>938875</v>
      </c>
    </row>
    <row r="15" spans="1:7" ht="12.75" customHeight="1">
      <c r="A15" s="708" t="s">
        <v>869</v>
      </c>
      <c r="B15" s="709">
        <v>10000</v>
      </c>
      <c r="C15" s="709">
        <v>135092</v>
      </c>
      <c r="D15" s="709">
        <v>2224</v>
      </c>
      <c r="E15" s="709">
        <v>315708</v>
      </c>
      <c r="F15" s="711"/>
      <c r="G15" s="712">
        <f t="shared" si="0"/>
        <v>463024</v>
      </c>
    </row>
    <row r="16" spans="1:7" ht="12.75" customHeight="1">
      <c r="A16" s="708" t="s">
        <v>870</v>
      </c>
      <c r="B16" s="709"/>
      <c r="C16" s="709">
        <v>14077</v>
      </c>
      <c r="D16" s="709">
        <v>1647</v>
      </c>
      <c r="E16" s="709">
        <v>325484</v>
      </c>
      <c r="F16" s="711"/>
      <c r="G16" s="712">
        <f t="shared" si="0"/>
        <v>341208</v>
      </c>
    </row>
    <row r="17" spans="1:7" ht="12.75" customHeight="1">
      <c r="A17" s="708" t="s">
        <v>871</v>
      </c>
      <c r="B17" s="709">
        <v>116500</v>
      </c>
      <c r="C17" s="709">
        <v>128301</v>
      </c>
      <c r="D17" s="709">
        <v>1071</v>
      </c>
      <c r="E17" s="709">
        <v>436592</v>
      </c>
      <c r="F17" s="711"/>
      <c r="G17" s="712">
        <f t="shared" si="0"/>
        <v>682464</v>
      </c>
    </row>
    <row r="18" spans="1:7" ht="12.75" customHeight="1">
      <c r="A18" s="708" t="s">
        <v>872</v>
      </c>
      <c r="B18" s="709">
        <v>10000</v>
      </c>
      <c r="C18" s="709">
        <v>146840</v>
      </c>
      <c r="D18" s="709">
        <v>1255</v>
      </c>
      <c r="E18" s="709">
        <v>272734</v>
      </c>
      <c r="F18" s="711"/>
      <c r="G18" s="712">
        <f t="shared" si="0"/>
        <v>430829</v>
      </c>
    </row>
    <row r="19" spans="1:7" ht="12.75" customHeight="1">
      <c r="A19" s="708" t="s">
        <v>873</v>
      </c>
      <c r="B19" s="709">
        <v>12000</v>
      </c>
      <c r="C19" s="709">
        <v>120844</v>
      </c>
      <c r="D19" s="709">
        <v>1439</v>
      </c>
      <c r="E19" s="709">
        <v>308016</v>
      </c>
      <c r="F19" s="711"/>
      <c r="G19" s="712">
        <f t="shared" si="0"/>
        <v>442299</v>
      </c>
    </row>
    <row r="20" spans="1:7" ht="12.75" customHeight="1">
      <c r="A20" s="708" t="s">
        <v>874</v>
      </c>
      <c r="B20" s="709"/>
      <c r="C20" s="709">
        <v>203172</v>
      </c>
      <c r="D20" s="709">
        <v>2069</v>
      </c>
      <c r="E20" s="709">
        <v>523808</v>
      </c>
      <c r="F20" s="711"/>
      <c r="G20" s="712">
        <f t="shared" si="0"/>
        <v>729049</v>
      </c>
    </row>
    <row r="21" spans="1:7" ht="12.75" customHeight="1">
      <c r="A21" s="708" t="s">
        <v>875</v>
      </c>
      <c r="B21" s="709">
        <v>11000</v>
      </c>
      <c r="C21" s="709">
        <v>347928</v>
      </c>
      <c r="D21" s="709">
        <v>3188</v>
      </c>
      <c r="E21" s="709">
        <v>629969</v>
      </c>
      <c r="F21" s="711"/>
      <c r="G21" s="712">
        <f t="shared" si="0"/>
        <v>992085</v>
      </c>
    </row>
    <row r="22" spans="1:7" ht="12.75" customHeight="1">
      <c r="A22" s="708" t="s">
        <v>876</v>
      </c>
      <c r="B22" s="709">
        <v>32000</v>
      </c>
      <c r="C22" s="709">
        <v>102532</v>
      </c>
      <c r="D22" s="709">
        <v>719</v>
      </c>
      <c r="E22" s="709">
        <v>375206</v>
      </c>
      <c r="F22" s="711"/>
      <c r="G22" s="712">
        <f t="shared" si="0"/>
        <v>510457</v>
      </c>
    </row>
    <row r="23" spans="1:7" ht="12.75" customHeight="1">
      <c r="A23" s="708" t="s">
        <v>877</v>
      </c>
      <c r="B23" s="709"/>
      <c r="C23" s="709">
        <v>45960</v>
      </c>
      <c r="D23" s="709">
        <v>1933</v>
      </c>
      <c r="E23" s="709">
        <v>446560</v>
      </c>
      <c r="F23" s="711"/>
      <c r="G23" s="712">
        <f t="shared" si="0"/>
        <v>494453</v>
      </c>
    </row>
    <row r="24" spans="1:7" ht="12.75" customHeight="1">
      <c r="A24" s="708" t="s">
        <v>878</v>
      </c>
      <c r="B24" s="709">
        <v>100000</v>
      </c>
      <c r="C24" s="709">
        <v>48000</v>
      </c>
      <c r="D24" s="709">
        <v>1653</v>
      </c>
      <c r="E24" s="709">
        <v>283760</v>
      </c>
      <c r="F24" s="711"/>
      <c r="G24" s="712">
        <f t="shared" si="0"/>
        <v>433413</v>
      </c>
    </row>
    <row r="25" spans="1:7" ht="12.75" customHeight="1">
      <c r="A25" s="708" t="s">
        <v>879</v>
      </c>
      <c r="B25" s="709"/>
      <c r="C25" s="709">
        <v>91944</v>
      </c>
      <c r="D25" s="709">
        <v>2907</v>
      </c>
      <c r="E25" s="709">
        <v>377896</v>
      </c>
      <c r="F25" s="711"/>
      <c r="G25" s="712">
        <f t="shared" si="0"/>
        <v>472747</v>
      </c>
    </row>
    <row r="26" spans="1:7" ht="12.75" customHeight="1">
      <c r="A26" s="708" t="s">
        <v>880</v>
      </c>
      <c r="B26" s="709">
        <v>10000</v>
      </c>
      <c r="C26" s="709">
        <v>153832</v>
      </c>
      <c r="D26" s="709">
        <v>2224</v>
      </c>
      <c r="E26" s="709">
        <v>519112</v>
      </c>
      <c r="F26" s="711"/>
      <c r="G26" s="712">
        <f t="shared" si="0"/>
        <v>685168</v>
      </c>
    </row>
    <row r="27" spans="1:7" ht="12.75" customHeight="1">
      <c r="A27" s="708" t="s">
        <v>881</v>
      </c>
      <c r="B27" s="709"/>
      <c r="C27" s="709">
        <v>46632</v>
      </c>
      <c r="D27" s="709">
        <v>1427</v>
      </c>
      <c r="E27" s="709">
        <v>379932</v>
      </c>
      <c r="F27" s="711"/>
      <c r="G27" s="712">
        <f t="shared" si="0"/>
        <v>427991</v>
      </c>
    </row>
    <row r="28" spans="1:7" ht="12.75" customHeight="1">
      <c r="A28" s="708" t="s">
        <v>882</v>
      </c>
      <c r="B28" s="709"/>
      <c r="C28" s="709">
        <v>149360</v>
      </c>
      <c r="D28" s="709">
        <v>2081</v>
      </c>
      <c r="E28" s="709">
        <v>460216</v>
      </c>
      <c r="F28" s="711"/>
      <c r="G28" s="712">
        <f t="shared" si="0"/>
        <v>611657</v>
      </c>
    </row>
    <row r="29" spans="1:7" ht="12.75" customHeight="1">
      <c r="A29" s="708" t="s">
        <v>883</v>
      </c>
      <c r="B29" s="709"/>
      <c r="C29" s="709">
        <v>173164</v>
      </c>
      <c r="D29" s="709">
        <v>2081</v>
      </c>
      <c r="E29" s="709">
        <v>502548</v>
      </c>
      <c r="F29" s="711"/>
      <c r="G29" s="712">
        <f t="shared" si="0"/>
        <v>677793</v>
      </c>
    </row>
    <row r="30" spans="1:7" ht="12.75" customHeight="1">
      <c r="A30" s="708" t="s">
        <v>884</v>
      </c>
      <c r="B30" s="709">
        <v>23070</v>
      </c>
      <c r="C30" s="709">
        <v>55447</v>
      </c>
      <c r="D30" s="709">
        <v>2509</v>
      </c>
      <c r="E30" s="709">
        <v>407904</v>
      </c>
      <c r="F30" s="711"/>
      <c r="G30" s="712">
        <f t="shared" si="0"/>
        <v>488930</v>
      </c>
    </row>
    <row r="31" spans="1:7" ht="12.75" customHeight="1">
      <c r="A31" s="708" t="s">
        <v>885</v>
      </c>
      <c r="B31" s="709"/>
      <c r="C31" s="709">
        <v>39800</v>
      </c>
      <c r="D31" s="709">
        <v>1249</v>
      </c>
      <c r="E31" s="709">
        <v>342972</v>
      </c>
      <c r="F31" s="711"/>
      <c r="G31" s="712">
        <f t="shared" si="0"/>
        <v>384021</v>
      </c>
    </row>
    <row r="32" spans="1:7" ht="12.75" customHeight="1">
      <c r="A32" s="708" t="s">
        <v>886</v>
      </c>
      <c r="B32" s="709">
        <v>102800</v>
      </c>
      <c r="C32" s="709">
        <v>90739</v>
      </c>
      <c r="D32" s="709">
        <v>3045</v>
      </c>
      <c r="E32" s="709">
        <v>455936</v>
      </c>
      <c r="F32" s="711"/>
      <c r="G32" s="712">
        <f t="shared" si="0"/>
        <v>652520</v>
      </c>
    </row>
    <row r="33" spans="1:7" ht="12.75" customHeight="1">
      <c r="A33" s="708" t="s">
        <v>887</v>
      </c>
      <c r="B33" s="709">
        <v>5000</v>
      </c>
      <c r="C33" s="709">
        <v>90612</v>
      </c>
      <c r="D33" s="709">
        <v>3039</v>
      </c>
      <c r="E33" s="709">
        <v>596924</v>
      </c>
      <c r="F33" s="711"/>
      <c r="G33" s="712">
        <f t="shared" si="0"/>
        <v>695575</v>
      </c>
    </row>
    <row r="34" spans="1:7" ht="12.75" customHeight="1">
      <c r="A34" s="708" t="s">
        <v>888</v>
      </c>
      <c r="B34" s="709"/>
      <c r="C34" s="709">
        <v>131392</v>
      </c>
      <c r="D34" s="709">
        <v>2005</v>
      </c>
      <c r="E34" s="709">
        <v>431316</v>
      </c>
      <c r="F34" s="711"/>
      <c r="G34" s="712">
        <f t="shared" si="0"/>
        <v>564713</v>
      </c>
    </row>
    <row r="35" spans="1:7" ht="12.75" customHeight="1">
      <c r="A35" s="708" t="s">
        <v>889</v>
      </c>
      <c r="B35" s="709"/>
      <c r="C35" s="709">
        <v>200772</v>
      </c>
      <c r="D35" s="709">
        <v>1398</v>
      </c>
      <c r="E35" s="709">
        <v>397588</v>
      </c>
      <c r="F35" s="711"/>
      <c r="G35" s="712">
        <f t="shared" si="0"/>
        <v>599758</v>
      </c>
    </row>
    <row r="36" spans="1:7" ht="12.75" customHeight="1">
      <c r="A36" s="708" t="s">
        <v>890</v>
      </c>
      <c r="B36" s="709">
        <v>90000</v>
      </c>
      <c r="C36" s="709">
        <v>182692</v>
      </c>
      <c r="D36" s="709">
        <v>5150</v>
      </c>
      <c r="E36" s="709">
        <v>1126795</v>
      </c>
      <c r="F36" s="711"/>
      <c r="G36" s="712">
        <f t="shared" si="0"/>
        <v>1404637</v>
      </c>
    </row>
    <row r="37" spans="1:7" ht="12.75" customHeight="1">
      <c r="A37" s="708" t="s">
        <v>891</v>
      </c>
      <c r="B37" s="709"/>
      <c r="C37" s="709">
        <v>206200</v>
      </c>
      <c r="D37" s="709">
        <v>1790</v>
      </c>
      <c r="E37" s="709">
        <v>406120</v>
      </c>
      <c r="F37" s="711"/>
      <c r="G37" s="712">
        <f t="shared" si="0"/>
        <v>614110</v>
      </c>
    </row>
    <row r="38" spans="1:7" ht="12.75" customHeight="1">
      <c r="A38" s="708" t="s">
        <v>892</v>
      </c>
      <c r="B38" s="709">
        <v>55070</v>
      </c>
      <c r="C38" s="709">
        <v>65600</v>
      </c>
      <c r="D38" s="709">
        <v>2901</v>
      </c>
      <c r="E38" s="709">
        <v>523296</v>
      </c>
      <c r="F38" s="711"/>
      <c r="G38" s="712">
        <f t="shared" si="0"/>
        <v>646867</v>
      </c>
    </row>
    <row r="39" spans="1:7" ht="12.75" customHeight="1">
      <c r="A39" s="708" t="s">
        <v>893</v>
      </c>
      <c r="B39" s="709">
        <v>287389</v>
      </c>
      <c r="C39" s="709">
        <v>256528</v>
      </c>
      <c r="D39" s="709">
        <v>2218</v>
      </c>
      <c r="E39" s="709">
        <v>536332</v>
      </c>
      <c r="F39" s="713"/>
      <c r="G39" s="712">
        <f t="shared" si="0"/>
        <v>1082467</v>
      </c>
    </row>
    <row r="40" spans="1:7" ht="12.75" customHeight="1">
      <c r="A40" s="708" t="s">
        <v>894</v>
      </c>
      <c r="B40" s="709">
        <v>125712</v>
      </c>
      <c r="C40" s="709">
        <v>65484</v>
      </c>
      <c r="D40" s="709">
        <v>2616</v>
      </c>
      <c r="E40" s="709">
        <v>353526</v>
      </c>
      <c r="F40" s="713"/>
      <c r="G40" s="712">
        <f t="shared" si="0"/>
        <v>547338</v>
      </c>
    </row>
    <row r="41" spans="1:7" ht="12.75" customHeight="1">
      <c r="A41" s="708" t="s">
        <v>895</v>
      </c>
      <c r="B41" s="709"/>
      <c r="C41" s="709">
        <v>254224</v>
      </c>
      <c r="D41" s="709">
        <v>2616</v>
      </c>
      <c r="E41" s="709">
        <v>637304</v>
      </c>
      <c r="F41" s="713"/>
      <c r="G41" s="712">
        <f t="shared" si="0"/>
        <v>894144</v>
      </c>
    </row>
    <row r="42" spans="1:7" ht="12.75" customHeight="1">
      <c r="A42" s="708" t="s">
        <v>896</v>
      </c>
      <c r="B42" s="714"/>
      <c r="C42" s="709">
        <v>63504</v>
      </c>
      <c r="D42" s="709">
        <v>1392</v>
      </c>
      <c r="E42" s="709">
        <v>152776</v>
      </c>
      <c r="F42" s="715"/>
      <c r="G42" s="712">
        <f t="shared" si="0"/>
        <v>217672</v>
      </c>
    </row>
    <row r="43" spans="1:7" ht="12.75" customHeight="1">
      <c r="A43" s="716" t="s">
        <v>897</v>
      </c>
      <c r="B43" s="717">
        <f>SUM(B10:B42)</f>
        <v>1628541</v>
      </c>
      <c r="C43" s="717">
        <f>SUM(C10:C42)</f>
        <v>5371630</v>
      </c>
      <c r="D43" s="717">
        <f>SUM(D10:D42)</f>
        <v>94851</v>
      </c>
      <c r="E43" s="717">
        <f>SUM(E10:E42)</f>
        <v>20223486</v>
      </c>
      <c r="F43" s="717">
        <f>SUM(F10:F42)</f>
        <v>30000</v>
      </c>
      <c r="G43" s="718">
        <f t="shared" si="0"/>
        <v>27348508</v>
      </c>
    </row>
    <row r="44" spans="1:7" ht="12.75" customHeight="1">
      <c r="A44" s="719"/>
      <c r="B44" s="720"/>
      <c r="C44" s="720"/>
      <c r="D44" s="720"/>
      <c r="E44" s="720"/>
      <c r="F44" s="720"/>
      <c r="G44" s="720"/>
    </row>
    <row r="45" spans="1:7" ht="12.75" customHeight="1">
      <c r="A45" s="719"/>
      <c r="B45" s="720"/>
      <c r="C45" s="720"/>
      <c r="D45" s="720"/>
      <c r="E45" s="720"/>
      <c r="F45" s="720"/>
      <c r="G45" s="720"/>
    </row>
    <row r="46" spans="1:7" ht="12.75" customHeight="1">
      <c r="A46" s="719"/>
      <c r="B46" s="720"/>
      <c r="C46" s="720"/>
      <c r="D46" s="720"/>
      <c r="E46" s="720"/>
      <c r="F46" s="720"/>
      <c r="G46" s="720"/>
    </row>
    <row r="47" spans="1:6" ht="12.75" customHeight="1">
      <c r="A47" s="721"/>
      <c r="B47" s="722"/>
      <c r="C47" s="723"/>
      <c r="D47" s="724"/>
      <c r="E47" s="724"/>
      <c r="F47" s="724"/>
    </row>
    <row r="48" spans="1:7" s="391" customFormat="1" ht="12.75" customHeight="1">
      <c r="A48" s="725" t="s">
        <v>424</v>
      </c>
      <c r="B48" s="726"/>
      <c r="C48" s="727"/>
      <c r="D48" s="728"/>
      <c r="E48" s="729"/>
      <c r="F48" s="730"/>
      <c r="G48" s="391" t="s">
        <v>51</v>
      </c>
    </row>
    <row r="49" spans="1:7" ht="12.75" customHeight="1">
      <c r="A49" s="731"/>
      <c r="B49" s="732"/>
      <c r="C49" s="732"/>
      <c r="D49" s="732"/>
      <c r="E49" s="728"/>
      <c r="F49" s="733"/>
      <c r="G49" s="728"/>
    </row>
    <row r="56" ht="12.75" customHeight="1">
      <c r="G56" s="707"/>
    </row>
    <row r="57" ht="12.75" customHeight="1">
      <c r="G57" s="707"/>
    </row>
    <row r="58" ht="12.75" customHeight="1">
      <c r="G58" s="707"/>
    </row>
    <row r="59" ht="12.75" customHeight="1">
      <c r="G59" s="707"/>
    </row>
    <row r="60" ht="12.75" customHeight="1">
      <c r="G60" s="707"/>
    </row>
    <row r="61" ht="12.75" customHeight="1">
      <c r="G61" s="707"/>
    </row>
    <row r="62" ht="12.75" customHeight="1">
      <c r="G62" s="707"/>
    </row>
    <row r="63" ht="12.75" customHeight="1">
      <c r="G63" s="707"/>
    </row>
    <row r="64" ht="12.75" customHeight="1">
      <c r="G64" s="707"/>
    </row>
    <row r="65" ht="12.75" customHeight="1">
      <c r="G65" s="707"/>
    </row>
    <row r="66" ht="12.75" customHeight="1">
      <c r="G66" s="707"/>
    </row>
    <row r="67" ht="12.75" customHeight="1">
      <c r="G67" s="707"/>
    </row>
    <row r="68" ht="12.75" customHeight="1">
      <c r="G68" s="707"/>
    </row>
    <row r="69" ht="12.75" customHeight="1">
      <c r="G69" s="707"/>
    </row>
    <row r="70" ht="12.75" customHeight="1">
      <c r="G70" s="707"/>
    </row>
    <row r="71" ht="12.75" customHeight="1">
      <c r="G71" s="707"/>
    </row>
    <row r="72" ht="12.75" customHeight="1">
      <c r="G72" s="707"/>
    </row>
    <row r="73" ht="12.75" customHeight="1">
      <c r="G73" s="707"/>
    </row>
    <row r="74" ht="12.75" customHeight="1">
      <c r="G74" s="707"/>
    </row>
    <row r="75" ht="12.75" customHeight="1">
      <c r="G75" s="707"/>
    </row>
    <row r="76" ht="12.75" customHeight="1">
      <c r="G76" s="707"/>
    </row>
    <row r="77" ht="12.75" customHeight="1">
      <c r="G77" s="707"/>
    </row>
    <row r="78" ht="12.75" customHeight="1">
      <c r="G78" s="707"/>
    </row>
    <row r="79" ht="12.75" customHeight="1">
      <c r="G79" s="707"/>
    </row>
    <row r="80" ht="12.75" customHeight="1">
      <c r="G80" s="707"/>
    </row>
    <row r="81" ht="12.75" customHeight="1">
      <c r="G81" s="707"/>
    </row>
    <row r="82" ht="12.75" customHeight="1">
      <c r="G82" s="707"/>
    </row>
    <row r="83" ht="12.75" customHeight="1">
      <c r="G83" s="707"/>
    </row>
  </sheetData>
  <printOptions horizontalCentered="1" verticalCentered="1"/>
  <pageMargins left="0.7480314960629921" right="0.3" top="0.33" bottom="0.984251968503937" header="0.22" footer="0.23"/>
  <pageSetup orientation="portrait" paperSize="9" r:id="rId1"/>
  <headerFooter alignWithMargins="0">
    <oddFooter>&amp;L&amp;"RimHelvetica,Roman"&amp;9Valsts kase / Pārskatu departaments
15.05.98.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3" sqref="A13"/>
    </sheetView>
  </sheetViews>
  <sheetFormatPr defaultColWidth="9.33203125" defaultRowHeight="11.25"/>
  <cols>
    <col min="1" max="1" width="52.16015625" style="66" customWidth="1"/>
    <col min="2" max="2" width="10.5" style="66" customWidth="1"/>
    <col min="3" max="3" width="13.33203125" style="66" customWidth="1"/>
    <col min="4" max="4" width="13" style="66" customWidth="1"/>
    <col min="5" max="5" width="13.66015625" style="66" customWidth="1"/>
    <col min="6" max="16384" width="10.66015625" style="66" customWidth="1"/>
  </cols>
  <sheetData>
    <row r="1" spans="1:5" ht="12.75">
      <c r="A1" s="64"/>
      <c r="B1" s="64"/>
      <c r="C1" s="65"/>
      <c r="D1" s="65"/>
      <c r="E1" s="64"/>
    </row>
    <row r="2" spans="1:5" ht="12.75">
      <c r="A2" s="65" t="s">
        <v>85</v>
      </c>
      <c r="B2" s="64"/>
      <c r="C2" s="65"/>
      <c r="D2" s="65"/>
      <c r="E2" s="67" t="s">
        <v>86</v>
      </c>
    </row>
    <row r="3" spans="1:5" ht="12.75">
      <c r="A3" s="65"/>
      <c r="B3" s="64"/>
      <c r="C3" s="65"/>
      <c r="D3" s="65"/>
      <c r="E3" s="64"/>
    </row>
    <row r="4" spans="1:5" ht="15.75">
      <c r="A4" s="68" t="s">
        <v>87</v>
      </c>
      <c r="B4" s="64"/>
      <c r="C4" s="64"/>
      <c r="D4" s="64"/>
      <c r="E4" s="64"/>
    </row>
    <row r="5" spans="1:5" ht="15.75">
      <c r="A5" s="68" t="s">
        <v>88</v>
      </c>
      <c r="B5" s="64"/>
      <c r="C5" s="64"/>
      <c r="D5" s="64"/>
      <c r="E5" s="64"/>
    </row>
    <row r="6" spans="1:5" ht="12">
      <c r="A6" s="64"/>
      <c r="B6" s="64"/>
      <c r="C6" s="64"/>
      <c r="D6" s="64"/>
      <c r="E6" s="64"/>
    </row>
    <row r="7" spans="1:5" ht="12.75">
      <c r="A7" s="64"/>
      <c r="B7" s="64"/>
      <c r="C7" s="64"/>
      <c r="D7" s="65"/>
      <c r="E7" s="69" t="s">
        <v>4</v>
      </c>
    </row>
    <row r="8" spans="1:5" ht="36">
      <c r="A8" s="70" t="s">
        <v>5</v>
      </c>
      <c r="B8" s="71" t="s">
        <v>89</v>
      </c>
      <c r="C8" s="71" t="s">
        <v>90</v>
      </c>
      <c r="D8" s="71" t="s">
        <v>8</v>
      </c>
      <c r="E8" s="71" t="s">
        <v>91</v>
      </c>
    </row>
    <row r="9" spans="1:5" ht="12">
      <c r="A9" s="72">
        <v>1</v>
      </c>
      <c r="B9" s="72"/>
      <c r="C9" s="73">
        <v>2</v>
      </c>
      <c r="D9" s="73">
        <v>3</v>
      </c>
      <c r="E9" s="73">
        <v>4</v>
      </c>
    </row>
    <row r="10" spans="1:5" ht="17.25" customHeight="1">
      <c r="A10" s="74" t="s">
        <v>92</v>
      </c>
      <c r="B10" s="75"/>
      <c r="C10" s="76">
        <f>SUM(C11:C24)</f>
        <v>647944</v>
      </c>
      <c r="D10" s="76">
        <f>SUM(D11:D24)</f>
        <v>192409</v>
      </c>
      <c r="E10" s="77">
        <f aca="true" t="shared" si="0" ref="E10:E24">SUM(D10/C10)</f>
        <v>0.29695313175212673</v>
      </c>
    </row>
    <row r="11" spans="1:5" ht="16.5" customHeight="1">
      <c r="A11" s="78" t="s">
        <v>93</v>
      </c>
      <c r="B11" s="79">
        <v>1</v>
      </c>
      <c r="C11" s="80">
        <v>80617</v>
      </c>
      <c r="D11" s="80">
        <v>23659</v>
      </c>
      <c r="E11" s="81">
        <f t="shared" si="0"/>
        <v>0.29347408114913726</v>
      </c>
    </row>
    <row r="12" spans="1:5" ht="14.25" customHeight="1">
      <c r="A12" s="82" t="s">
        <v>94</v>
      </c>
      <c r="B12" s="79">
        <v>2</v>
      </c>
      <c r="C12" s="80">
        <v>35013</v>
      </c>
      <c r="D12" s="80">
        <v>9578</v>
      </c>
      <c r="E12" s="81">
        <f t="shared" si="0"/>
        <v>0.2735555365150087</v>
      </c>
    </row>
    <row r="13" spans="1:5" ht="15.75" customHeight="1">
      <c r="A13" s="82" t="s">
        <v>95</v>
      </c>
      <c r="B13" s="79">
        <v>3</v>
      </c>
      <c r="C13" s="80">
        <v>84833</v>
      </c>
      <c r="D13" s="80">
        <v>24950</v>
      </c>
      <c r="E13" s="81">
        <f t="shared" si="0"/>
        <v>0.2941072460009666</v>
      </c>
    </row>
    <row r="14" spans="1:5" ht="15.75" customHeight="1">
      <c r="A14" s="82" t="s">
        <v>96</v>
      </c>
      <c r="B14" s="79">
        <v>4</v>
      </c>
      <c r="C14" s="80">
        <v>71057</v>
      </c>
      <c r="D14" s="80">
        <v>42954</v>
      </c>
      <c r="E14" s="81">
        <f t="shared" si="0"/>
        <v>0.6045006121845842</v>
      </c>
    </row>
    <row r="15" spans="1:5" ht="15" customHeight="1">
      <c r="A15" s="82" t="s">
        <v>97</v>
      </c>
      <c r="B15" s="79">
        <v>5</v>
      </c>
      <c r="C15" s="80">
        <v>70732</v>
      </c>
      <c r="D15" s="80">
        <v>24152</v>
      </c>
      <c r="E15" s="81">
        <f t="shared" si="0"/>
        <v>0.3414578974155969</v>
      </c>
    </row>
    <row r="16" spans="1:5" ht="17.25" customHeight="1">
      <c r="A16" s="82" t="s">
        <v>98</v>
      </c>
      <c r="B16" s="79">
        <v>6</v>
      </c>
      <c r="C16" s="80">
        <v>71467</v>
      </c>
      <c r="D16" s="80">
        <v>21590</v>
      </c>
      <c r="E16" s="81">
        <f t="shared" si="0"/>
        <v>0.30209747156030053</v>
      </c>
    </row>
    <row r="17" spans="1:5" ht="15.75" customHeight="1">
      <c r="A17" s="83" t="s">
        <v>99</v>
      </c>
      <c r="B17" s="79">
        <v>7</v>
      </c>
      <c r="C17" s="80">
        <v>5269</v>
      </c>
      <c r="D17" s="80">
        <v>1167</v>
      </c>
      <c r="E17" s="81">
        <f t="shared" si="0"/>
        <v>0.2214841525906244</v>
      </c>
    </row>
    <row r="18" spans="1:5" ht="16.5" customHeight="1">
      <c r="A18" s="82" t="s">
        <v>100</v>
      </c>
      <c r="B18" s="79">
        <v>8</v>
      </c>
      <c r="C18" s="80">
        <v>18981</v>
      </c>
      <c r="D18" s="80">
        <v>6235</v>
      </c>
      <c r="E18" s="81">
        <f t="shared" si="0"/>
        <v>0.3284863811179601</v>
      </c>
    </row>
    <row r="19" spans="1:5" ht="16.5" customHeight="1">
      <c r="A19" s="82" t="s">
        <v>101</v>
      </c>
      <c r="B19" s="79">
        <v>9</v>
      </c>
      <c r="C19" s="80">
        <v>348</v>
      </c>
      <c r="D19" s="80">
        <v>81</v>
      </c>
      <c r="E19" s="81">
        <f t="shared" si="0"/>
        <v>0.23275862068965517</v>
      </c>
    </row>
    <row r="20" spans="1:5" ht="21" customHeight="1">
      <c r="A20" s="83" t="s">
        <v>102</v>
      </c>
      <c r="B20" s="79">
        <v>10</v>
      </c>
      <c r="C20" s="80">
        <v>46866</v>
      </c>
      <c r="D20" s="80">
        <v>14592</v>
      </c>
      <c r="E20" s="81">
        <f t="shared" si="0"/>
        <v>0.3113557803098195</v>
      </c>
    </row>
    <row r="21" spans="1:5" ht="24">
      <c r="A21" s="83" t="s">
        <v>103</v>
      </c>
      <c r="B21" s="79">
        <v>11</v>
      </c>
      <c r="C21" s="80">
        <v>601</v>
      </c>
      <c r="D21" s="80">
        <v>170</v>
      </c>
      <c r="E21" s="81">
        <f t="shared" si="0"/>
        <v>0.28286189683860236</v>
      </c>
    </row>
    <row r="22" spans="1:5" ht="16.5" customHeight="1">
      <c r="A22" s="82" t="s">
        <v>104</v>
      </c>
      <c r="B22" s="79">
        <v>12</v>
      </c>
      <c r="C22" s="80">
        <v>12081</v>
      </c>
      <c r="D22" s="80">
        <v>1984</v>
      </c>
      <c r="E22" s="81">
        <f t="shared" si="0"/>
        <v>0.16422481582650442</v>
      </c>
    </row>
    <row r="23" spans="1:5" ht="17.25" customHeight="1">
      <c r="A23" s="82" t="s">
        <v>105</v>
      </c>
      <c r="B23" s="79">
        <v>13</v>
      </c>
      <c r="C23" s="80">
        <v>12741</v>
      </c>
      <c r="D23" s="80">
        <v>3373</v>
      </c>
      <c r="E23" s="81">
        <f t="shared" si="0"/>
        <v>0.2647358920021976</v>
      </c>
    </row>
    <row r="24" spans="1:5" ht="19.5" customHeight="1">
      <c r="A24" s="83" t="s">
        <v>106</v>
      </c>
      <c r="B24" s="79">
        <v>14</v>
      </c>
      <c r="C24" s="80">
        <v>137338</v>
      </c>
      <c r="D24" s="80">
        <v>17924</v>
      </c>
      <c r="E24" s="81">
        <f t="shared" si="0"/>
        <v>0.13051012829661127</v>
      </c>
    </row>
    <row r="25" spans="1:5" ht="12.75">
      <c r="A25" s="64"/>
      <c r="B25" s="84"/>
      <c r="C25" s="85"/>
      <c r="D25" s="85"/>
      <c r="E25" s="86"/>
    </row>
    <row r="26" spans="1:5" ht="12.75">
      <c r="A26" s="64"/>
      <c r="B26" s="84"/>
      <c r="C26" s="85"/>
      <c r="D26" s="85"/>
      <c r="E26" s="86"/>
    </row>
    <row r="27" spans="1:5" ht="14.25">
      <c r="A27" s="87"/>
      <c r="B27" s="88"/>
      <c r="C27" s="85"/>
      <c r="D27" s="85"/>
      <c r="E27" s="86"/>
    </row>
    <row r="28" spans="1:5" ht="14.25">
      <c r="A28" s="87"/>
      <c r="B28" s="88"/>
      <c r="C28" s="85"/>
      <c r="D28" s="85"/>
      <c r="E28" s="86"/>
    </row>
    <row r="29" spans="1:5" ht="14.25">
      <c r="A29" s="87"/>
      <c r="B29" s="88"/>
      <c r="C29" s="85"/>
      <c r="D29" s="85"/>
      <c r="E29" s="86"/>
    </row>
    <row r="30" spans="1:5" ht="14.25">
      <c r="A30" s="87"/>
      <c r="B30" s="88"/>
      <c r="C30" s="85"/>
      <c r="D30" s="85"/>
      <c r="E30" s="86"/>
    </row>
    <row r="31" spans="1:5" ht="14.25">
      <c r="A31" s="87"/>
      <c r="B31" s="88"/>
      <c r="C31" s="85"/>
      <c r="D31" s="85"/>
      <c r="E31" s="86"/>
    </row>
    <row r="32" spans="1:5" ht="14.25">
      <c r="A32" s="87"/>
      <c r="B32" s="88"/>
      <c r="C32" s="85"/>
      <c r="D32" s="85"/>
      <c r="E32" s="86"/>
    </row>
    <row r="33" spans="1:5" ht="14.25">
      <c r="A33" s="87"/>
      <c r="B33" s="88"/>
      <c r="C33" s="85"/>
      <c r="D33" s="85"/>
      <c r="E33" s="86"/>
    </row>
    <row r="34" spans="1:5" ht="12">
      <c r="A34" s="64" t="s">
        <v>107</v>
      </c>
      <c r="B34" s="84"/>
      <c r="C34" s="89" t="s">
        <v>51</v>
      </c>
      <c r="D34" s="89"/>
      <c r="E34" s="86"/>
    </row>
    <row r="35" spans="1:5" ht="12">
      <c r="A35" s="64"/>
      <c r="B35" s="84"/>
      <c r="C35" s="89"/>
      <c r="D35" s="89"/>
      <c r="E35" s="86"/>
    </row>
    <row r="36" spans="1:5" ht="12">
      <c r="A36" s="64"/>
      <c r="B36" s="64"/>
      <c r="C36" s="89"/>
      <c r="D36" s="89"/>
      <c r="E36" s="90"/>
    </row>
    <row r="37" spans="1:5" ht="12.75">
      <c r="A37" s="64"/>
      <c r="B37" s="64"/>
      <c r="C37" s="85"/>
      <c r="D37" s="85"/>
      <c r="E37" s="86"/>
    </row>
    <row r="38" spans="1:5" ht="14.25">
      <c r="A38" s="87"/>
      <c r="B38" s="87"/>
      <c r="C38" s="85"/>
      <c r="D38" s="85"/>
      <c r="E38" s="86"/>
    </row>
    <row r="39" spans="1:5" ht="14.25">
      <c r="A39" s="87"/>
      <c r="B39" s="87"/>
      <c r="C39" s="85"/>
      <c r="D39" s="85"/>
      <c r="E39" s="86"/>
    </row>
    <row r="40" spans="1:5" ht="14.25">
      <c r="A40" s="87"/>
      <c r="B40" s="87"/>
      <c r="C40" s="85"/>
      <c r="D40" s="85"/>
      <c r="E40" s="86"/>
    </row>
    <row r="41" spans="1:5" ht="14.25">
      <c r="A41" s="87"/>
      <c r="B41" s="87"/>
      <c r="C41" s="85"/>
      <c r="D41" s="85"/>
      <c r="E41" s="86"/>
    </row>
    <row r="42" spans="1:5" ht="12.75">
      <c r="A42" s="64" t="s">
        <v>108</v>
      </c>
      <c r="B42" s="64"/>
      <c r="C42" s="85"/>
      <c r="D42" s="85"/>
      <c r="E42" s="86"/>
    </row>
    <row r="43" spans="1:5" ht="12.75">
      <c r="A43" s="64" t="s">
        <v>53</v>
      </c>
      <c r="B43" s="64"/>
      <c r="C43" s="85"/>
      <c r="D43" s="85"/>
      <c r="E43" s="86"/>
    </row>
    <row r="44" spans="1:5" ht="12.75">
      <c r="A44" s="64"/>
      <c r="B44" s="64"/>
      <c r="C44" s="85"/>
      <c r="D44" s="85"/>
      <c r="E44" s="86"/>
    </row>
    <row r="45" spans="1:5" ht="12.75">
      <c r="A45" s="64"/>
      <c r="B45" s="64"/>
      <c r="C45" s="85"/>
      <c r="D45" s="85"/>
      <c r="E45" s="86"/>
    </row>
    <row r="46" spans="1:5" ht="12.75">
      <c r="A46" s="64"/>
      <c r="B46" s="64"/>
      <c r="C46" s="85"/>
      <c r="D46" s="85"/>
      <c r="E46" s="86"/>
    </row>
    <row r="47" spans="1:5" ht="12.75">
      <c r="A47" s="64"/>
      <c r="B47" s="64"/>
      <c r="C47" s="89"/>
      <c r="D47" s="85"/>
      <c r="E47" s="86"/>
    </row>
    <row r="48" spans="1:4" ht="12.75">
      <c r="A48" s="64"/>
      <c r="B48" s="85"/>
      <c r="C48" s="85"/>
      <c r="D48" s="86"/>
    </row>
    <row r="49" spans="1:4" ht="12.75">
      <c r="A49" s="64"/>
      <c r="B49" s="85"/>
      <c r="C49" s="85"/>
      <c r="D49" s="86"/>
    </row>
    <row r="50" spans="1:4" ht="12.75">
      <c r="A50" s="64"/>
      <c r="B50" s="85"/>
      <c r="C50" s="85"/>
      <c r="D50" s="86"/>
    </row>
    <row r="51" spans="1:4" ht="12.75">
      <c r="A51" s="64"/>
      <c r="B51" s="89"/>
      <c r="C51" s="85"/>
      <c r="D51" s="86"/>
    </row>
    <row r="52" spans="1:4" ht="12.75">
      <c r="A52" s="64"/>
      <c r="B52" s="89"/>
      <c r="C52" s="85"/>
      <c r="D52" s="86"/>
    </row>
    <row r="53" spans="1:4" ht="12.75">
      <c r="A53" s="64"/>
      <c r="B53" s="89"/>
      <c r="C53" s="85"/>
      <c r="D53" s="86"/>
    </row>
    <row r="54" spans="1:4" ht="12.75">
      <c r="A54" s="64"/>
      <c r="B54" s="89"/>
      <c r="C54" s="65"/>
      <c r="D54" s="86"/>
    </row>
    <row r="55" spans="1:4" ht="12.75">
      <c r="A55" s="64"/>
      <c r="B55" s="89"/>
      <c r="C55" s="65"/>
      <c r="D55" s="86"/>
    </row>
    <row r="56" spans="1:4" ht="12.75">
      <c r="A56" s="64"/>
      <c r="B56" s="89"/>
      <c r="C56" s="65"/>
      <c r="D56" s="86"/>
    </row>
    <row r="57" spans="1:4" ht="12.75">
      <c r="A57" s="64"/>
      <c r="B57" s="89"/>
      <c r="C57" s="65"/>
      <c r="D57" s="86"/>
    </row>
    <row r="58" spans="1:4" ht="12.75">
      <c r="A58" s="64"/>
      <c r="B58" s="89"/>
      <c r="C58" s="65"/>
      <c r="D58" s="86"/>
    </row>
    <row r="59" spans="1:4" ht="12.75">
      <c r="A59" s="64"/>
      <c r="B59" s="89"/>
      <c r="C59" s="65"/>
      <c r="D59" s="86"/>
    </row>
    <row r="60" spans="1:4" ht="12.75">
      <c r="A60" s="64"/>
      <c r="B60" s="89"/>
      <c r="C60" s="65"/>
      <c r="D60" s="86"/>
    </row>
    <row r="61" spans="1:4" ht="12.75">
      <c r="A61" s="64"/>
      <c r="B61" s="89"/>
      <c r="C61" s="65"/>
      <c r="D61" s="86"/>
    </row>
    <row r="62" spans="1:4" ht="12.75">
      <c r="A62" s="64"/>
      <c r="B62" s="89"/>
      <c r="C62" s="65"/>
      <c r="D62" s="86"/>
    </row>
    <row r="63" spans="1:4" ht="12.75">
      <c r="A63" s="64"/>
      <c r="B63" s="89"/>
      <c r="C63" s="65"/>
      <c r="D63" s="86"/>
    </row>
    <row r="64" spans="1:4" ht="12.75">
      <c r="A64" s="64"/>
      <c r="B64" s="89"/>
      <c r="C64" s="65"/>
      <c r="D64" s="86"/>
    </row>
    <row r="65" spans="1:4" ht="12.75">
      <c r="A65" s="64"/>
      <c r="B65" s="89"/>
      <c r="C65" s="65"/>
      <c r="D65" s="86"/>
    </row>
    <row r="66" spans="1:4" ht="12.75">
      <c r="A66" s="64"/>
      <c r="B66" s="89"/>
      <c r="C66" s="65"/>
      <c r="D66" s="86"/>
    </row>
    <row r="67" spans="1:4" ht="12.75">
      <c r="A67" s="64"/>
      <c r="B67" s="89"/>
      <c r="C67" s="65"/>
      <c r="D67" s="86"/>
    </row>
    <row r="68" spans="1:4" ht="12.75">
      <c r="A68" s="64"/>
      <c r="B68" s="89"/>
      <c r="C68" s="65"/>
      <c r="D68" s="86"/>
    </row>
    <row r="69" spans="1:4" ht="12.75">
      <c r="A69" s="64"/>
      <c r="B69" s="89"/>
      <c r="C69" s="65"/>
      <c r="D69" s="86"/>
    </row>
    <row r="70" spans="1:4" ht="12.75">
      <c r="A70" s="64"/>
      <c r="B70" s="89"/>
      <c r="C70" s="65"/>
      <c r="D70" s="86"/>
    </row>
    <row r="71" spans="1:4" ht="12.75">
      <c r="A71" s="64"/>
      <c r="B71" s="89"/>
      <c r="C71" s="65"/>
      <c r="D71" s="86"/>
    </row>
    <row r="72" spans="1:4" ht="12.75">
      <c r="A72" s="64"/>
      <c r="B72" s="89"/>
      <c r="C72" s="65"/>
      <c r="D72" s="86"/>
    </row>
    <row r="73" spans="1:4" ht="12.75">
      <c r="A73" s="64"/>
      <c r="B73" s="89"/>
      <c r="C73" s="65"/>
      <c r="D73" s="86"/>
    </row>
    <row r="74" spans="1:4" ht="12">
      <c r="A74" s="64"/>
      <c r="B74" s="89"/>
      <c r="C74" s="64"/>
      <c r="D74" s="86"/>
    </row>
    <row r="75" spans="1:4" ht="12">
      <c r="A75" s="64"/>
      <c r="B75" s="89"/>
      <c r="C75" s="64"/>
      <c r="D75" s="86"/>
    </row>
    <row r="76" spans="1:4" ht="12">
      <c r="A76" s="64"/>
      <c r="B76" s="89"/>
      <c r="C76" s="64"/>
      <c r="D76" s="86"/>
    </row>
    <row r="77" spans="1:4" ht="12">
      <c r="A77" s="64"/>
      <c r="B77" s="89"/>
      <c r="C77" s="64"/>
      <c r="D77" s="86"/>
    </row>
    <row r="78" spans="1:4" ht="12">
      <c r="A78" s="64"/>
      <c r="B78" s="89"/>
      <c r="C78" s="64"/>
      <c r="D78" s="86"/>
    </row>
    <row r="79" spans="1:4" ht="12">
      <c r="A79" s="64"/>
      <c r="B79" s="89"/>
      <c r="C79" s="64"/>
      <c r="D79" s="86"/>
    </row>
    <row r="80" spans="1:4" ht="12">
      <c r="A80" s="64"/>
      <c r="B80" s="89"/>
      <c r="C80" s="64"/>
      <c r="D80" s="86"/>
    </row>
    <row r="81" spans="1:4" ht="12">
      <c r="A81" s="64"/>
      <c r="B81" s="89"/>
      <c r="C81" s="64"/>
      <c r="D81" s="86"/>
    </row>
    <row r="82" spans="1:4" ht="12">
      <c r="A82" s="64"/>
      <c r="B82" s="89"/>
      <c r="C82" s="64"/>
      <c r="D82" s="86"/>
    </row>
    <row r="83" spans="1:4" ht="12">
      <c r="A83" s="64"/>
      <c r="B83" s="89"/>
      <c r="C83" s="64"/>
      <c r="D83" s="86"/>
    </row>
    <row r="84" spans="1:4" ht="12">
      <c r="A84" s="64"/>
      <c r="B84" s="89"/>
      <c r="C84" s="64"/>
      <c r="D84" s="86"/>
    </row>
    <row r="85" spans="1:4" ht="12">
      <c r="A85" s="64"/>
      <c r="B85" s="89"/>
      <c r="C85" s="64"/>
      <c r="D85" s="86"/>
    </row>
    <row r="86" spans="1:4" ht="12">
      <c r="A86" s="64"/>
      <c r="B86" s="89"/>
      <c r="C86" s="64"/>
      <c r="D86" s="86"/>
    </row>
    <row r="87" spans="1:4" ht="12">
      <c r="A87" s="64"/>
      <c r="B87" s="89"/>
      <c r="C87" s="64"/>
      <c r="D87" s="86"/>
    </row>
    <row r="88" spans="1:4" ht="12">
      <c r="A88" s="64"/>
      <c r="B88" s="89"/>
      <c r="C88" s="64"/>
      <c r="D88" s="86"/>
    </row>
    <row r="89" spans="1:4" ht="12">
      <c r="A89" s="64"/>
      <c r="B89" s="89"/>
      <c r="C89" s="64"/>
      <c r="D89" s="86"/>
    </row>
    <row r="90" spans="1:4" ht="12">
      <c r="A90" s="64"/>
      <c r="B90" s="89"/>
      <c r="C90" s="64"/>
      <c r="D90" s="86"/>
    </row>
    <row r="91" spans="1:4" ht="12">
      <c r="A91" s="64"/>
      <c r="B91" s="89"/>
      <c r="C91" s="64"/>
      <c r="D91" s="86"/>
    </row>
    <row r="92" spans="1:4" ht="12">
      <c r="A92" s="64"/>
      <c r="B92" s="89"/>
      <c r="C92" s="64"/>
      <c r="D92" s="86"/>
    </row>
    <row r="93" spans="1:4" ht="12">
      <c r="A93" s="64"/>
      <c r="B93" s="89"/>
      <c r="C93" s="64"/>
      <c r="D93" s="86"/>
    </row>
    <row r="94" spans="1:4" ht="12">
      <c r="A94" s="64"/>
      <c r="B94" s="89"/>
      <c r="C94" s="64"/>
      <c r="D94" s="86"/>
    </row>
    <row r="95" spans="1:4" ht="12">
      <c r="A95" s="64"/>
      <c r="B95" s="89"/>
      <c r="C95" s="64"/>
      <c r="D95" s="86"/>
    </row>
    <row r="96" spans="1:4" ht="12">
      <c r="A96" s="64"/>
      <c r="B96" s="89"/>
      <c r="C96" s="64"/>
      <c r="D96" s="86"/>
    </row>
    <row r="97" spans="1:4" ht="12">
      <c r="A97" s="64"/>
      <c r="B97" s="89"/>
      <c r="C97" s="64"/>
      <c r="D97" s="86"/>
    </row>
    <row r="98" spans="1:4" ht="12">
      <c r="A98" s="64"/>
      <c r="B98" s="89"/>
      <c r="C98" s="64"/>
      <c r="D98" s="86"/>
    </row>
    <row r="99" spans="1:4" ht="12">
      <c r="A99" s="64"/>
      <c r="B99" s="89"/>
      <c r="C99" s="64"/>
      <c r="D99" s="86"/>
    </row>
    <row r="100" spans="1:4" ht="12">
      <c r="A100" s="64"/>
      <c r="B100" s="89"/>
      <c r="C100" s="64"/>
      <c r="D100" s="86"/>
    </row>
    <row r="101" spans="1:4" ht="12">
      <c r="A101" s="64"/>
      <c r="B101" s="89"/>
      <c r="C101" s="64"/>
      <c r="D101" s="64"/>
    </row>
    <row r="102" spans="1:4" ht="12">
      <c r="A102" s="64"/>
      <c r="B102" s="89"/>
      <c r="C102" s="64"/>
      <c r="D102" s="64"/>
    </row>
    <row r="103" spans="1:4" ht="12">
      <c r="A103" s="64"/>
      <c r="B103" s="89"/>
      <c r="C103" s="64"/>
      <c r="D103" s="64"/>
    </row>
    <row r="104" spans="1:4" ht="12">
      <c r="A104" s="64"/>
      <c r="B104" s="89"/>
      <c r="C104" s="64"/>
      <c r="D104" s="64"/>
    </row>
    <row r="105" spans="1:4" ht="12">
      <c r="A105" s="64"/>
      <c r="B105" s="89"/>
      <c r="C105" s="64"/>
      <c r="D105" s="64"/>
    </row>
    <row r="106" spans="1:4" ht="12">
      <c r="A106" s="64"/>
      <c r="B106" s="89"/>
      <c r="C106" s="64"/>
      <c r="D106" s="64"/>
    </row>
    <row r="107" spans="1:4" ht="12">
      <c r="A107" s="64"/>
      <c r="B107" s="89"/>
      <c r="C107" s="64"/>
      <c r="D107" s="64"/>
    </row>
    <row r="108" spans="1:4" ht="12">
      <c r="A108" s="64"/>
      <c r="B108" s="89"/>
      <c r="C108" s="64"/>
      <c r="D108" s="64"/>
    </row>
    <row r="109" spans="1:4" ht="12">
      <c r="A109" s="64"/>
      <c r="B109" s="89"/>
      <c r="C109" s="64"/>
      <c r="D109" s="64"/>
    </row>
    <row r="110" spans="1:4" ht="12">
      <c r="A110" s="64"/>
      <c r="B110" s="64"/>
      <c r="C110" s="64"/>
      <c r="D110" s="64"/>
    </row>
    <row r="111" spans="1:4" ht="12">
      <c r="A111" s="64"/>
      <c r="B111" s="64"/>
      <c r="C111" s="64"/>
      <c r="D111" s="64"/>
    </row>
    <row r="112" spans="1:4" ht="12">
      <c r="A112" s="64"/>
      <c r="B112" s="64"/>
      <c r="C112" s="64"/>
      <c r="D112" s="64"/>
    </row>
    <row r="113" spans="1:4" ht="12">
      <c r="A113" s="64"/>
      <c r="B113" s="64"/>
      <c r="C113" s="64"/>
      <c r="D113" s="64"/>
    </row>
    <row r="114" spans="1:4" ht="12">
      <c r="A114" s="64"/>
      <c r="B114" s="64"/>
      <c r="C114" s="64"/>
      <c r="D114" s="64"/>
    </row>
    <row r="115" spans="1:4" ht="12">
      <c r="A115" s="64"/>
      <c r="B115" s="64"/>
      <c r="C115" s="64"/>
      <c r="D115" s="64"/>
    </row>
    <row r="116" spans="1:4" ht="12">
      <c r="A116" s="64"/>
      <c r="B116" s="64"/>
      <c r="C116" s="64"/>
      <c r="D116" s="64"/>
    </row>
    <row r="117" spans="1:4" ht="12">
      <c r="A117" s="64"/>
      <c r="B117" s="64"/>
      <c r="C117" s="64"/>
      <c r="D117" s="64"/>
    </row>
    <row r="118" spans="1:4" ht="12">
      <c r="A118" s="64"/>
      <c r="B118" s="64"/>
      <c r="C118" s="64"/>
      <c r="D118" s="64"/>
    </row>
    <row r="119" spans="1:4" ht="12">
      <c r="A119" s="64"/>
      <c r="B119" s="64"/>
      <c r="C119" s="64"/>
      <c r="D119" s="64"/>
    </row>
    <row r="120" spans="1:4" ht="12">
      <c r="A120" s="64"/>
      <c r="B120" s="64"/>
      <c r="C120" s="64"/>
      <c r="D120" s="64"/>
    </row>
    <row r="121" spans="1:4" ht="12">
      <c r="A121" s="64"/>
      <c r="B121" s="64"/>
      <c r="C121" s="64"/>
      <c r="D121" s="64"/>
    </row>
    <row r="122" spans="1:4" ht="12">
      <c r="A122" s="64"/>
      <c r="B122" s="64"/>
      <c r="C122" s="64"/>
      <c r="D122" s="64"/>
    </row>
    <row r="123" spans="1:4" ht="12">
      <c r="A123" s="64"/>
      <c r="B123" s="64"/>
      <c r="C123" s="64"/>
      <c r="D123" s="64"/>
    </row>
    <row r="124" spans="1:4" ht="12">
      <c r="A124" s="64"/>
      <c r="B124" s="64"/>
      <c r="C124" s="64"/>
      <c r="D124" s="64"/>
    </row>
    <row r="125" spans="1:4" ht="12">
      <c r="A125" s="64"/>
      <c r="B125" s="64"/>
      <c r="C125" s="64"/>
      <c r="D125" s="64"/>
    </row>
    <row r="126" spans="1:4" ht="12">
      <c r="A126" s="64"/>
      <c r="B126" s="64"/>
      <c r="C126" s="64"/>
      <c r="D126" s="64"/>
    </row>
    <row r="127" spans="1:4" ht="12">
      <c r="A127" s="64"/>
      <c r="B127" s="64"/>
      <c r="C127" s="64"/>
      <c r="D127" s="64"/>
    </row>
    <row r="128" spans="1:4" ht="12">
      <c r="A128" s="64"/>
      <c r="B128" s="64"/>
      <c r="C128" s="64"/>
      <c r="D128" s="64"/>
    </row>
    <row r="129" spans="1:4" ht="12">
      <c r="A129" s="64"/>
      <c r="B129" s="64"/>
      <c r="C129" s="64"/>
      <c r="D129" s="64"/>
    </row>
    <row r="130" spans="1:4" ht="12">
      <c r="A130" s="64"/>
      <c r="B130" s="64"/>
      <c r="C130" s="64"/>
      <c r="D130" s="64"/>
    </row>
    <row r="131" spans="1:4" ht="12">
      <c r="A131" s="64"/>
      <c r="B131" s="64"/>
      <c r="C131" s="64"/>
      <c r="D131" s="64"/>
    </row>
    <row r="132" spans="1:4" ht="12">
      <c r="A132" s="64"/>
      <c r="B132" s="64"/>
      <c r="C132" s="64"/>
      <c r="D132" s="64"/>
    </row>
    <row r="133" spans="1:4" ht="12">
      <c r="A133" s="64"/>
      <c r="B133" s="64"/>
      <c r="C133" s="64"/>
      <c r="D133" s="64"/>
    </row>
    <row r="134" spans="1:4" ht="12">
      <c r="A134" s="64"/>
      <c r="B134" s="64"/>
      <c r="C134" s="64"/>
      <c r="D134" s="64"/>
    </row>
    <row r="135" spans="1:4" ht="12">
      <c r="A135" s="64"/>
      <c r="B135" s="64"/>
      <c r="C135" s="64"/>
      <c r="D135" s="64"/>
    </row>
  </sheetData>
  <printOptions/>
  <pageMargins left="0.75" right="0.6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E8" sqref="E8"/>
    </sheetView>
  </sheetViews>
  <sheetFormatPr defaultColWidth="9.33203125" defaultRowHeight="11.25"/>
  <cols>
    <col min="1" max="1" width="53" style="124" customWidth="1"/>
    <col min="2" max="2" width="14.5" style="124" customWidth="1"/>
    <col min="3" max="3" width="14.83203125" style="124" customWidth="1"/>
    <col min="4" max="4" width="13.33203125" style="124" customWidth="1"/>
    <col min="5" max="5" width="14.33203125" style="124" customWidth="1"/>
    <col min="6" max="16384" width="10.66015625" style="124" customWidth="1"/>
  </cols>
  <sheetData>
    <row r="1" spans="1:5" ht="12.75">
      <c r="A1" s="122"/>
      <c r="B1" s="122"/>
      <c r="C1" s="122"/>
      <c r="D1" s="123"/>
      <c r="E1" s="122"/>
    </row>
    <row r="2" spans="1:5" ht="12.75">
      <c r="A2" s="122" t="s">
        <v>114</v>
      </c>
      <c r="B2" s="122"/>
      <c r="C2" s="122"/>
      <c r="D2" s="123"/>
      <c r="E2" s="122" t="s">
        <v>115</v>
      </c>
    </row>
    <row r="3" spans="1:5" ht="18">
      <c r="A3" s="125" t="s">
        <v>116</v>
      </c>
      <c r="B3" s="126"/>
      <c r="C3" s="127"/>
      <c r="D3" s="122"/>
      <c r="E3" s="122"/>
    </row>
    <row r="4" spans="1:5" ht="18">
      <c r="A4" s="125" t="s">
        <v>117</v>
      </c>
      <c r="B4" s="126"/>
      <c r="C4" s="127"/>
      <c r="D4" s="122"/>
      <c r="E4" s="122"/>
    </row>
    <row r="5" spans="1:5" ht="18">
      <c r="A5" s="126"/>
      <c r="B5" s="126"/>
      <c r="C5" s="127"/>
      <c r="D5" s="123"/>
      <c r="E5" s="123" t="s">
        <v>118</v>
      </c>
    </row>
    <row r="6" spans="1:5" ht="33.75">
      <c r="A6" s="128" t="s">
        <v>5</v>
      </c>
      <c r="B6" s="128" t="s">
        <v>90</v>
      </c>
      <c r="C6" s="128" t="s">
        <v>119</v>
      </c>
      <c r="D6" s="128" t="s">
        <v>120</v>
      </c>
      <c r="E6" s="128" t="s">
        <v>12</v>
      </c>
    </row>
    <row r="7" spans="1:5" ht="12.75">
      <c r="A7" s="128">
        <v>1</v>
      </c>
      <c r="B7" s="128">
        <v>2</v>
      </c>
      <c r="C7" s="128">
        <v>3</v>
      </c>
      <c r="D7" s="128">
        <v>4</v>
      </c>
      <c r="E7" s="128">
        <v>5</v>
      </c>
    </row>
    <row r="8" spans="1:5" ht="19.5" customHeight="1">
      <c r="A8" s="129" t="s">
        <v>121</v>
      </c>
      <c r="B8" s="130">
        <f>SUM(B11+B24)</f>
        <v>1212526</v>
      </c>
      <c r="C8" s="130">
        <f>SUM(C11+C24)</f>
        <v>402058</v>
      </c>
      <c r="D8" s="131">
        <f aca="true" t="shared" si="0" ref="D8:D18">SUM(C8/B8)</f>
        <v>0.3315871164824507</v>
      </c>
      <c r="E8" s="130">
        <f>SUM(C8-'[2]Sheet3'!C8)</f>
        <v>98684</v>
      </c>
    </row>
    <row r="9" spans="1:5" ht="12.75">
      <c r="A9" s="132" t="s">
        <v>122</v>
      </c>
      <c r="B9" s="133">
        <v>647368</v>
      </c>
      <c r="C9" s="133">
        <v>220107</v>
      </c>
      <c r="D9" s="134">
        <f t="shared" si="0"/>
        <v>0.34000290406692946</v>
      </c>
      <c r="E9" s="133">
        <f>SUM(C9-'[2]Sheet3'!C9)</f>
        <v>51436</v>
      </c>
    </row>
    <row r="10" spans="1:5" ht="12.75">
      <c r="A10" s="135" t="s">
        <v>123</v>
      </c>
      <c r="B10" s="133">
        <v>50590</v>
      </c>
      <c r="C10" s="133">
        <v>1183</v>
      </c>
      <c r="D10" s="134">
        <f t="shared" si="0"/>
        <v>0.02338406799762799</v>
      </c>
      <c r="E10" s="133">
        <f>SUM(C10-'[2]Sheet3'!C10)</f>
        <v>344</v>
      </c>
    </row>
    <row r="11" spans="1:5" ht="12.75">
      <c r="A11" s="136" t="s">
        <v>124</v>
      </c>
      <c r="B11" s="130">
        <f>SUM(B12+B20+B21)</f>
        <v>596778</v>
      </c>
      <c r="C11" s="130">
        <f>SUM(C12+C20+C21)</f>
        <v>218924</v>
      </c>
      <c r="D11" s="131">
        <f t="shared" si="0"/>
        <v>0.366843281756365</v>
      </c>
      <c r="E11" s="130">
        <f>SUM(C11-'[2]Sheet3'!C11)</f>
        <v>51092</v>
      </c>
    </row>
    <row r="12" spans="1:5" ht="12.75">
      <c r="A12" s="137" t="s">
        <v>125</v>
      </c>
      <c r="B12" s="130">
        <f>SUM(B13+B15+B19)</f>
        <v>496805</v>
      </c>
      <c r="C12" s="130">
        <f>SUM(C13+C15+C19)</f>
        <v>186739</v>
      </c>
      <c r="D12" s="131">
        <f t="shared" si="0"/>
        <v>0.3758798723845372</v>
      </c>
      <c r="E12" s="130">
        <f>SUM(C12-'[2]Sheet3'!C12)</f>
        <v>43281</v>
      </c>
    </row>
    <row r="13" spans="1:5" ht="12.75">
      <c r="A13" s="137" t="s">
        <v>126</v>
      </c>
      <c r="B13" s="130">
        <f>SUM(B14)</f>
        <v>62037</v>
      </c>
      <c r="C13" s="130">
        <f>SUM(C14)</f>
        <v>29690</v>
      </c>
      <c r="D13" s="131">
        <f t="shared" si="0"/>
        <v>0.47858536034946886</v>
      </c>
      <c r="E13" s="130">
        <f>SUM(C13-'[2]Sheet3'!C13)</f>
        <v>7364</v>
      </c>
    </row>
    <row r="14" spans="1:5" ht="12.75">
      <c r="A14" s="132" t="s">
        <v>127</v>
      </c>
      <c r="B14" s="133">
        <v>62037</v>
      </c>
      <c r="C14" s="133">
        <v>29690</v>
      </c>
      <c r="D14" s="134">
        <f t="shared" si="0"/>
        <v>0.47858536034946886</v>
      </c>
      <c r="E14" s="133">
        <f>SUM(C14-'[2]Sheet3'!C14)</f>
        <v>7364</v>
      </c>
    </row>
    <row r="15" spans="1:5" ht="12.75">
      <c r="A15" s="137" t="s">
        <v>128</v>
      </c>
      <c r="B15" s="130">
        <f>SUM(B16+B17+B18+B19)</f>
        <v>434768</v>
      </c>
      <c r="C15" s="130">
        <f>SUM(C16+C17+C18)</f>
        <v>153589</v>
      </c>
      <c r="D15" s="131">
        <f t="shared" si="0"/>
        <v>0.3532665697567438</v>
      </c>
      <c r="E15" s="130">
        <f>SUM(C15-'[2]Sheet3'!C15)</f>
        <v>36339</v>
      </c>
    </row>
    <row r="16" spans="1:5" ht="12.75">
      <c r="A16" s="138" t="s">
        <v>129</v>
      </c>
      <c r="B16" s="133">
        <v>318473</v>
      </c>
      <c r="C16" s="133">
        <v>108390</v>
      </c>
      <c r="D16" s="134">
        <f t="shared" si="0"/>
        <v>0.3403428234104618</v>
      </c>
      <c r="E16" s="133">
        <f>SUM(C16-'[2]Sheet3'!C16)</f>
        <v>25646</v>
      </c>
    </row>
    <row r="17" spans="1:5" ht="12.75">
      <c r="A17" s="132" t="s">
        <v>130</v>
      </c>
      <c r="B17" s="133">
        <v>99050</v>
      </c>
      <c r="C17" s="133">
        <v>38205</v>
      </c>
      <c r="D17" s="134">
        <f t="shared" si="0"/>
        <v>0.38571428571428573</v>
      </c>
      <c r="E17" s="133">
        <f>SUM(C17-'[2]Sheet3'!C17)</f>
        <v>8762</v>
      </c>
    </row>
    <row r="18" spans="1:5" ht="12.75">
      <c r="A18" s="132" t="s">
        <v>131</v>
      </c>
      <c r="B18" s="133">
        <v>17245</v>
      </c>
      <c r="C18" s="133">
        <v>6994</v>
      </c>
      <c r="D18" s="134">
        <f t="shared" si="0"/>
        <v>0.4055668309654972</v>
      </c>
      <c r="E18" s="133">
        <f>SUM(C18-'[2]Sheet3'!C18)</f>
        <v>1931</v>
      </c>
    </row>
    <row r="19" spans="1:5" ht="12.75">
      <c r="A19" s="137" t="s">
        <v>132</v>
      </c>
      <c r="B19" s="133"/>
      <c r="C19" s="130">
        <v>3460</v>
      </c>
      <c r="D19" s="139"/>
      <c r="E19" s="130">
        <f>SUM(C19-'[2]Sheet3'!C19)</f>
        <v>-422</v>
      </c>
    </row>
    <row r="20" spans="1:5" ht="12.75">
      <c r="A20" s="137" t="s">
        <v>133</v>
      </c>
      <c r="B20" s="130">
        <v>32121</v>
      </c>
      <c r="C20" s="130">
        <v>11174</v>
      </c>
      <c r="D20" s="131">
        <f aca="true" t="shared" si="1" ref="D20:D46">SUM(C20/B20)</f>
        <v>0.3478721085893963</v>
      </c>
      <c r="E20" s="130">
        <f>SUM(C20-'[2]Sheet3'!C20)</f>
        <v>2871</v>
      </c>
    </row>
    <row r="21" spans="1:5" ht="12.75">
      <c r="A21" s="136" t="s">
        <v>134</v>
      </c>
      <c r="B21" s="130">
        <v>67852</v>
      </c>
      <c r="C21" s="130">
        <v>21011</v>
      </c>
      <c r="D21" s="131">
        <f t="shared" si="1"/>
        <v>0.3096592583858987</v>
      </c>
      <c r="E21" s="130">
        <f>SUM(C21-'[2]Sheet3'!C21)</f>
        <v>4940</v>
      </c>
    </row>
    <row r="22" spans="1:5" ht="12.75">
      <c r="A22" s="132" t="s">
        <v>135</v>
      </c>
      <c r="B22" s="133">
        <v>633420</v>
      </c>
      <c r="C22" s="133">
        <v>191530</v>
      </c>
      <c r="D22" s="134">
        <f t="shared" si="1"/>
        <v>0.302374411922579</v>
      </c>
      <c r="E22" s="133">
        <f>SUM(C22-'[2]Sheet3'!C22)</f>
        <v>49477</v>
      </c>
    </row>
    <row r="23" spans="1:5" ht="12.75">
      <c r="A23" s="135" t="s">
        <v>136</v>
      </c>
      <c r="B23" s="133">
        <v>17672</v>
      </c>
      <c r="C23" s="133">
        <v>8396</v>
      </c>
      <c r="D23" s="134">
        <f t="shared" si="1"/>
        <v>0.47510185604345856</v>
      </c>
      <c r="E23" s="133">
        <f>SUM(C23-'[2]Sheet3'!C23)</f>
        <v>1885</v>
      </c>
    </row>
    <row r="24" spans="1:5" ht="12.75">
      <c r="A24" s="136" t="s">
        <v>137</v>
      </c>
      <c r="B24" s="130">
        <f>SUM(B22-B23)</f>
        <v>615748</v>
      </c>
      <c r="C24" s="130">
        <f>SUM(C22-C23)</f>
        <v>183134</v>
      </c>
      <c r="D24" s="131">
        <f t="shared" si="1"/>
        <v>0.29741712518757674</v>
      </c>
      <c r="E24" s="130">
        <f>SUM(C24-'[2]Sheet3'!C24)</f>
        <v>47592</v>
      </c>
    </row>
    <row r="25" spans="1:5" ht="12.75">
      <c r="A25" s="136" t="s">
        <v>138</v>
      </c>
      <c r="B25" s="130">
        <f>SUM(B26+B27+B28)</f>
        <v>615748</v>
      </c>
      <c r="C25" s="130">
        <f>SUM(C26+C27+C28)</f>
        <v>183134</v>
      </c>
      <c r="D25" s="131">
        <f t="shared" si="1"/>
        <v>0.29741712518757674</v>
      </c>
      <c r="E25" s="130">
        <f>SUM(C25-'[2]Sheet3'!C25)</f>
        <v>46431</v>
      </c>
    </row>
    <row r="26" spans="1:5" ht="12.75">
      <c r="A26" s="132" t="s">
        <v>139</v>
      </c>
      <c r="B26" s="133">
        <v>416738</v>
      </c>
      <c r="C26" s="133">
        <v>133099</v>
      </c>
      <c r="D26" s="134">
        <f t="shared" si="1"/>
        <v>0.3193829216438146</v>
      </c>
      <c r="E26" s="133">
        <f>SUM(C26-'[2]Sheet3'!C26)</f>
        <v>34189</v>
      </c>
    </row>
    <row r="27" spans="1:5" ht="12.75">
      <c r="A27" s="140" t="s">
        <v>140</v>
      </c>
      <c r="B27" s="133">
        <v>47050</v>
      </c>
      <c r="C27" s="133">
        <v>11843</v>
      </c>
      <c r="D27" s="134">
        <f t="shared" si="1"/>
        <v>0.25171094580233794</v>
      </c>
      <c r="E27" s="133">
        <f>SUM(C27-'[2]Sheet3'!C27)</f>
        <v>4310</v>
      </c>
    </row>
    <row r="28" spans="1:5" ht="12.75">
      <c r="A28" s="140" t="s">
        <v>141</v>
      </c>
      <c r="B28" s="133">
        <v>151960</v>
      </c>
      <c r="C28" s="133">
        <v>38192</v>
      </c>
      <c r="D28" s="134">
        <f t="shared" si="1"/>
        <v>0.25132929718346936</v>
      </c>
      <c r="E28" s="133">
        <f>SUM(C28-'[2]Sheet3'!C28)</f>
        <v>7932</v>
      </c>
    </row>
    <row r="29" spans="1:5" ht="25.5">
      <c r="A29" s="141" t="s">
        <v>142</v>
      </c>
      <c r="B29" s="130">
        <f>SUM(B30+B54+B64)</f>
        <v>1280388</v>
      </c>
      <c r="C29" s="130">
        <f>SUM(C30+C54+C64)</f>
        <v>362425</v>
      </c>
      <c r="D29" s="131">
        <f t="shared" si="1"/>
        <v>0.2830587290727498</v>
      </c>
      <c r="E29" s="130">
        <f>SUM(C29-'[2]Sheet3'!C29)</f>
        <v>98718</v>
      </c>
    </row>
    <row r="30" spans="1:5" ht="12.75">
      <c r="A30" s="129" t="s">
        <v>143</v>
      </c>
      <c r="B30" s="130">
        <f>SUM(B33+B41)</f>
        <v>1155851</v>
      </c>
      <c r="C30" s="130">
        <f>SUM(C33+C41)</f>
        <v>348461</v>
      </c>
      <c r="D30" s="131">
        <f t="shared" si="1"/>
        <v>0.3014757092393397</v>
      </c>
      <c r="E30" s="130">
        <f>SUM(C30-'[2]Sheet3'!C30)</f>
        <v>93218</v>
      </c>
    </row>
    <row r="31" spans="1:5" ht="12.75">
      <c r="A31" s="142" t="s">
        <v>144</v>
      </c>
      <c r="B31" s="133">
        <v>589946</v>
      </c>
      <c r="C31" s="133">
        <v>180264</v>
      </c>
      <c r="D31" s="134">
        <f t="shared" si="1"/>
        <v>0.30556016991385654</v>
      </c>
      <c r="E31" s="133">
        <f>SUM(C31-'[2]Sheet3'!C31)</f>
        <v>47619</v>
      </c>
    </row>
    <row r="32" spans="1:5" ht="12.75">
      <c r="A32" s="135" t="s">
        <v>145</v>
      </c>
      <c r="B32" s="133">
        <v>17314</v>
      </c>
      <c r="C32" s="133">
        <v>8396</v>
      </c>
      <c r="D32" s="134">
        <f t="shared" si="1"/>
        <v>0.48492549382003003</v>
      </c>
      <c r="E32" s="133">
        <f>SUM(C32-'[2]Sheet3'!C32)</f>
        <v>1885</v>
      </c>
    </row>
    <row r="33" spans="1:5" ht="22.5" customHeight="1">
      <c r="A33" s="141" t="s">
        <v>146</v>
      </c>
      <c r="B33" s="130">
        <f>SUM(B34+B36+B37+B38)</f>
        <v>572632</v>
      </c>
      <c r="C33" s="130">
        <f>SUM(C34+C36+C37+C38)</f>
        <v>171868</v>
      </c>
      <c r="D33" s="131">
        <f t="shared" si="1"/>
        <v>0.30013691166403555</v>
      </c>
      <c r="E33" s="130">
        <f>SUM(C33-'[2]Sheet3'!C33)</f>
        <v>45734</v>
      </c>
    </row>
    <row r="34" spans="1:5" ht="12.75">
      <c r="A34" s="132" t="s">
        <v>147</v>
      </c>
      <c r="B34" s="133">
        <v>306008</v>
      </c>
      <c r="C34" s="133">
        <v>95001</v>
      </c>
      <c r="D34" s="134">
        <f t="shared" si="1"/>
        <v>0.3104526679041071</v>
      </c>
      <c r="E34" s="133">
        <v>5</v>
      </c>
    </row>
    <row r="35" spans="1:5" ht="12.75">
      <c r="A35" s="138" t="s">
        <v>148</v>
      </c>
      <c r="B35" s="133">
        <v>139403</v>
      </c>
      <c r="C35" s="133">
        <v>41820</v>
      </c>
      <c r="D35" s="134">
        <f t="shared" si="1"/>
        <v>0.2999935438979075</v>
      </c>
      <c r="E35" s="133">
        <f>SUM(C35-'[2]Sheet3'!C35)</f>
        <v>11442</v>
      </c>
    </row>
    <row r="36" spans="1:5" ht="12.75">
      <c r="A36" s="138" t="s">
        <v>149</v>
      </c>
      <c r="B36" s="133">
        <v>50609</v>
      </c>
      <c r="C36" s="133">
        <v>8792</v>
      </c>
      <c r="D36" s="134">
        <f t="shared" si="1"/>
        <v>0.17372404117844653</v>
      </c>
      <c r="E36" s="133">
        <f>SUM(C36-'[2]Sheet3'!C36)</f>
        <v>2300</v>
      </c>
    </row>
    <row r="37" spans="1:5" ht="12.75">
      <c r="A37" s="143" t="s">
        <v>150</v>
      </c>
      <c r="B37" s="133">
        <v>208761</v>
      </c>
      <c r="C37" s="133">
        <v>66589</v>
      </c>
      <c r="D37" s="134">
        <f t="shared" si="1"/>
        <v>0.3189724134297115</v>
      </c>
      <c r="E37" s="133">
        <f>SUM(C37-'[2]Sheet3'!C37)</f>
        <v>17522</v>
      </c>
    </row>
    <row r="38" spans="1:5" ht="12.75">
      <c r="A38" s="143" t="s">
        <v>151</v>
      </c>
      <c r="B38" s="133">
        <v>7254</v>
      </c>
      <c r="C38" s="133">
        <v>1486</v>
      </c>
      <c r="D38" s="134">
        <f t="shared" si="1"/>
        <v>0.2048524951750758</v>
      </c>
      <c r="E38" s="133">
        <f>SUM(C38-'[2]Sheet3'!C38)</f>
        <v>460</v>
      </c>
    </row>
    <row r="39" spans="1:5" ht="12.75">
      <c r="A39" s="138" t="s">
        <v>152</v>
      </c>
      <c r="B39" s="133">
        <v>633809</v>
      </c>
      <c r="C39" s="133">
        <v>177776</v>
      </c>
      <c r="D39" s="134">
        <f t="shared" si="1"/>
        <v>0.28048828590316643</v>
      </c>
      <c r="E39" s="133">
        <f>SUM(C39-'[2]Sheet3'!C39)</f>
        <v>47828</v>
      </c>
    </row>
    <row r="40" spans="1:5" ht="12.75">
      <c r="A40" s="135" t="s">
        <v>153</v>
      </c>
      <c r="B40" s="133">
        <v>50590</v>
      </c>
      <c r="C40" s="133">
        <v>1183</v>
      </c>
      <c r="D40" s="134">
        <f t="shared" si="1"/>
        <v>0.02338406799762799</v>
      </c>
      <c r="E40" s="133">
        <f>SUM(C40-'[2]Sheet3'!C40)</f>
        <v>344</v>
      </c>
    </row>
    <row r="41" spans="1:5" ht="25.5">
      <c r="A41" s="141" t="s">
        <v>154</v>
      </c>
      <c r="B41" s="130">
        <f>SUM(B42+B50)</f>
        <v>583219</v>
      </c>
      <c r="C41" s="130">
        <f>SUM(C42+C50)</f>
        <v>176593</v>
      </c>
      <c r="D41" s="131">
        <f t="shared" si="1"/>
        <v>0.3027902040228456</v>
      </c>
      <c r="E41" s="130">
        <f>SUM(C41-'[2]Sheet3'!C41)</f>
        <v>47484</v>
      </c>
    </row>
    <row r="42" spans="1:5" ht="12.75">
      <c r="A42" s="132" t="s">
        <v>155</v>
      </c>
      <c r="B42" s="133">
        <f>SUM(B43+B45+B46+B47)</f>
        <v>421331</v>
      </c>
      <c r="C42" s="133">
        <f>SUM(C43+C45+C46+C47)</f>
        <v>127687</v>
      </c>
      <c r="D42" s="134">
        <f t="shared" si="1"/>
        <v>0.30305626692552884</v>
      </c>
      <c r="E42" s="133">
        <f>SUM(C42-'[2]Sheet3'!C42)</f>
        <v>36409</v>
      </c>
    </row>
    <row r="43" spans="1:5" ht="12.75">
      <c r="A43" s="132" t="s">
        <v>156</v>
      </c>
      <c r="B43" s="133">
        <v>10927</v>
      </c>
      <c r="C43" s="133">
        <v>2842</v>
      </c>
      <c r="D43" s="134">
        <f t="shared" si="1"/>
        <v>0.2600896860986547</v>
      </c>
      <c r="E43" s="133">
        <f>SUM(C43-'[2]Sheet3'!C43)</f>
        <v>432</v>
      </c>
    </row>
    <row r="44" spans="1:5" ht="12.75">
      <c r="A44" s="143" t="s">
        <v>157</v>
      </c>
      <c r="B44" s="133">
        <v>2125</v>
      </c>
      <c r="C44" s="133">
        <v>25</v>
      </c>
      <c r="D44" s="134">
        <f t="shared" si="1"/>
        <v>0.011764705882352941</v>
      </c>
      <c r="E44" s="133">
        <f>SUM(C44-'[2]Sheet3'!C44)</f>
        <v>8</v>
      </c>
    </row>
    <row r="45" spans="1:5" ht="12.75">
      <c r="A45" s="138" t="s">
        <v>158</v>
      </c>
      <c r="B45" s="133">
        <v>215</v>
      </c>
      <c r="C45" s="133">
        <v>0</v>
      </c>
      <c r="D45" s="134">
        <f t="shared" si="1"/>
        <v>0</v>
      </c>
      <c r="E45" s="133">
        <f>SUM(C45-'[2]Sheet3'!C45)</f>
        <v>0</v>
      </c>
    </row>
    <row r="46" spans="1:5" ht="12.75">
      <c r="A46" s="143" t="s">
        <v>159</v>
      </c>
      <c r="B46" s="133">
        <v>410189</v>
      </c>
      <c r="C46" s="133">
        <v>124845</v>
      </c>
      <c r="D46" s="134">
        <f t="shared" si="1"/>
        <v>0.30435969760281234</v>
      </c>
      <c r="E46" s="133">
        <f>SUM(C46-'[2]Sheet3'!C46)</f>
        <v>35977</v>
      </c>
    </row>
    <row r="47" spans="1:5" ht="12.75">
      <c r="A47" s="143" t="s">
        <v>160</v>
      </c>
      <c r="B47" s="133"/>
      <c r="C47" s="133"/>
      <c r="D47" s="139"/>
      <c r="E47" s="133">
        <f>SUM(C47-'[2]Sheet3'!C47)</f>
        <v>0</v>
      </c>
    </row>
    <row r="48" spans="1:5" ht="50.25" customHeight="1">
      <c r="A48" s="128" t="s">
        <v>5</v>
      </c>
      <c r="B48" s="128" t="s">
        <v>90</v>
      </c>
      <c r="C48" s="128" t="s">
        <v>161</v>
      </c>
      <c r="D48" s="128" t="s">
        <v>120</v>
      </c>
      <c r="E48" s="128" t="s">
        <v>12</v>
      </c>
    </row>
    <row r="49" spans="1:5" ht="12.75">
      <c r="A49" s="128">
        <v>1</v>
      </c>
      <c r="B49" s="128">
        <v>2</v>
      </c>
      <c r="C49" s="128">
        <v>3</v>
      </c>
      <c r="D49" s="128">
        <v>4</v>
      </c>
      <c r="E49" s="128">
        <v>5</v>
      </c>
    </row>
    <row r="50" spans="1:5" ht="12.75">
      <c r="A50" s="143" t="s">
        <v>162</v>
      </c>
      <c r="B50" s="133">
        <f>SUM(B51+B53)</f>
        <v>161888</v>
      </c>
      <c r="C50" s="133">
        <f>SUM(C51+C53)</f>
        <v>48906</v>
      </c>
      <c r="D50" s="134">
        <f aca="true" t="shared" si="2" ref="D50:D75">SUM(C50/B50)</f>
        <v>0.30209774659023525</v>
      </c>
      <c r="E50" s="133">
        <f>SUM(C50-'[2]Sheet3'!C50)</f>
        <v>11075</v>
      </c>
    </row>
    <row r="51" spans="1:5" ht="12.75">
      <c r="A51" s="143" t="s">
        <v>156</v>
      </c>
      <c r="B51" s="133">
        <v>40895</v>
      </c>
      <c r="C51" s="133">
        <v>14987</v>
      </c>
      <c r="D51" s="134">
        <f t="shared" si="2"/>
        <v>0.36647511920772713</v>
      </c>
      <c r="E51" s="133">
        <f>SUM(C51-'[2]Sheet3'!C51)</f>
        <v>5031</v>
      </c>
    </row>
    <row r="52" spans="1:5" ht="12.75">
      <c r="A52" s="143" t="s">
        <v>163</v>
      </c>
      <c r="B52" s="133">
        <v>8211</v>
      </c>
      <c r="C52" s="133">
        <v>2318</v>
      </c>
      <c r="D52" s="134">
        <f t="shared" si="2"/>
        <v>0.2823042260382414</v>
      </c>
      <c r="E52" s="133">
        <f>SUM(C52-'[2]Sheet3'!C52)</f>
        <v>626</v>
      </c>
    </row>
    <row r="53" spans="1:5" ht="12.75">
      <c r="A53" s="143" t="s">
        <v>160</v>
      </c>
      <c r="B53" s="133">
        <v>120993</v>
      </c>
      <c r="C53" s="133">
        <v>33919</v>
      </c>
      <c r="D53" s="134">
        <f t="shared" si="2"/>
        <v>0.280338531981189</v>
      </c>
      <c r="E53" s="133">
        <f>SUM(C53-'[2]Sheet3'!C53)</f>
        <v>6044</v>
      </c>
    </row>
    <row r="54" spans="1:5" ht="12.75">
      <c r="A54" s="141" t="s">
        <v>164</v>
      </c>
      <c r="B54" s="130">
        <f>SUM(B55+B56+B59)</f>
        <v>92313</v>
      </c>
      <c r="C54" s="130">
        <f>SUM(C55+C56+C59)</f>
        <v>14673</v>
      </c>
      <c r="D54" s="131">
        <f t="shared" si="2"/>
        <v>0.15894836046927302</v>
      </c>
      <c r="E54" s="130">
        <f>SUM(C54-'[2]Sheet3'!C54)</f>
        <v>5360</v>
      </c>
    </row>
    <row r="55" spans="1:5" ht="23.25" customHeight="1">
      <c r="A55" s="144" t="s">
        <v>165</v>
      </c>
      <c r="B55" s="133">
        <v>14625</v>
      </c>
      <c r="C55" s="133">
        <v>3570</v>
      </c>
      <c r="D55" s="134">
        <f t="shared" si="2"/>
        <v>0.2441025641025641</v>
      </c>
      <c r="E55" s="133">
        <f>SUM(C55-'[2]Sheet3'!C55)</f>
        <v>1092</v>
      </c>
    </row>
    <row r="56" spans="1:5" ht="23.25" customHeight="1">
      <c r="A56" s="144" t="s">
        <v>166</v>
      </c>
      <c r="B56" s="133">
        <f>SUM(B57+B58)</f>
        <v>6532</v>
      </c>
      <c r="C56" s="133">
        <f>SUM(C57+C58)</f>
        <v>1334</v>
      </c>
      <c r="D56" s="134">
        <f t="shared" si="2"/>
        <v>0.20422535211267606</v>
      </c>
      <c r="E56" s="133">
        <f>SUM(C56-'[2]Sheet3'!C56)</f>
        <v>648</v>
      </c>
    </row>
    <row r="57" spans="1:5" ht="12.75">
      <c r="A57" s="138" t="s">
        <v>167</v>
      </c>
      <c r="B57" s="133">
        <v>1020</v>
      </c>
      <c r="C57" s="133">
        <v>3</v>
      </c>
      <c r="D57" s="134">
        <f t="shared" si="2"/>
        <v>0.0029411764705882353</v>
      </c>
      <c r="E57" s="133">
        <f>SUM(C57-'[2]Sheet3'!C57)</f>
        <v>-2</v>
      </c>
    </row>
    <row r="58" spans="1:5" ht="12.75">
      <c r="A58" s="138" t="s">
        <v>168</v>
      </c>
      <c r="B58" s="133">
        <v>5512</v>
      </c>
      <c r="C58" s="133">
        <v>1331</v>
      </c>
      <c r="D58" s="134">
        <f t="shared" si="2"/>
        <v>0.24147314949201742</v>
      </c>
      <c r="E58" s="133">
        <f>SUM(C58-'[2]Sheet3'!C58)</f>
        <v>650</v>
      </c>
    </row>
    <row r="59" spans="1:5" ht="12.75">
      <c r="A59" s="138" t="s">
        <v>169</v>
      </c>
      <c r="B59" s="133">
        <f>SUM(B62+B63)</f>
        <v>71156</v>
      </c>
      <c r="C59" s="133">
        <f>SUM(C62+C63)</f>
        <v>9769</v>
      </c>
      <c r="D59" s="134">
        <f t="shared" si="2"/>
        <v>0.1372898982517286</v>
      </c>
      <c r="E59" s="133">
        <f>SUM(C59-'[2]Sheet3'!C59)</f>
        <v>3620</v>
      </c>
    </row>
    <row r="60" spans="1:5" ht="12.75">
      <c r="A60" s="138" t="s">
        <v>170</v>
      </c>
      <c r="B60" s="133">
        <v>43372</v>
      </c>
      <c r="C60" s="133">
        <v>8575</v>
      </c>
      <c r="D60" s="134">
        <f t="shared" si="2"/>
        <v>0.19770819883795998</v>
      </c>
      <c r="E60" s="133">
        <f>SUM(C60-'[2]Sheet3'!C60)</f>
        <v>2735</v>
      </c>
    </row>
    <row r="61" spans="1:5" ht="12.75">
      <c r="A61" s="145" t="s">
        <v>171</v>
      </c>
      <c r="B61" s="133">
        <v>357</v>
      </c>
      <c r="C61" s="133">
        <v>0</v>
      </c>
      <c r="D61" s="134">
        <f t="shared" si="2"/>
        <v>0</v>
      </c>
      <c r="E61" s="133">
        <f>SUM(C61-'[2]Sheet3'!C61)</f>
        <v>0</v>
      </c>
    </row>
    <row r="62" spans="1:5" ht="12.75">
      <c r="A62" s="146" t="s">
        <v>172</v>
      </c>
      <c r="B62" s="147">
        <f>SUM(B60-B61)</f>
        <v>43015</v>
      </c>
      <c r="C62" s="147">
        <f>SUM(C60-C61)</f>
        <v>8575</v>
      </c>
      <c r="D62" s="148">
        <f t="shared" si="2"/>
        <v>0.19934906427990237</v>
      </c>
      <c r="E62" s="147">
        <f>SUM(C62-'[2]Sheet3'!C62)</f>
        <v>2735</v>
      </c>
    </row>
    <row r="63" spans="1:5" ht="12.75">
      <c r="A63" s="138" t="s">
        <v>173</v>
      </c>
      <c r="B63" s="133">
        <v>28141</v>
      </c>
      <c r="C63" s="133">
        <v>1194</v>
      </c>
      <c r="D63" s="134">
        <f t="shared" si="2"/>
        <v>0.042429195835258164</v>
      </c>
      <c r="E63" s="133">
        <f>SUM(C63-'[2]Sheet3'!C63)</f>
        <v>885</v>
      </c>
    </row>
    <row r="64" spans="1:5" ht="12.75">
      <c r="A64" s="141" t="s">
        <v>174</v>
      </c>
      <c r="B64" s="130">
        <f>SUM(B65-B66)</f>
        <v>32224</v>
      </c>
      <c r="C64" s="130">
        <f>SUM(C65-C66)</f>
        <v>-709</v>
      </c>
      <c r="D64" s="131">
        <f t="shared" si="2"/>
        <v>-0.022002234359483615</v>
      </c>
      <c r="E64" s="130">
        <f>SUM(C64-'[2]Sheet3'!C64)</f>
        <v>140</v>
      </c>
    </row>
    <row r="65" spans="1:5" ht="12.75">
      <c r="A65" s="132" t="s">
        <v>175</v>
      </c>
      <c r="B65" s="133">
        <f>SUM(B69+B73)</f>
        <v>74106</v>
      </c>
      <c r="C65" s="133">
        <f>SUM(C69+C73)</f>
        <v>6375</v>
      </c>
      <c r="D65" s="134">
        <f t="shared" si="2"/>
        <v>0.08602542304266861</v>
      </c>
      <c r="E65" s="133">
        <f>SUM(C65-'[2]Sheet3'!C65)</f>
        <v>1289</v>
      </c>
    </row>
    <row r="66" spans="1:5" ht="12.75">
      <c r="A66" s="138" t="s">
        <v>176</v>
      </c>
      <c r="B66" s="133">
        <f>SUM(B72+B74)</f>
        <v>41882</v>
      </c>
      <c r="C66" s="133">
        <f>SUM(C72+C74)</f>
        <v>7084</v>
      </c>
      <c r="D66" s="134">
        <f t="shared" si="2"/>
        <v>0.1691418747910797</v>
      </c>
      <c r="E66" s="133">
        <f>SUM(C66-'[2]Sheet3'!C66)</f>
        <v>1149</v>
      </c>
    </row>
    <row r="67" spans="1:5" ht="12.75">
      <c r="A67" s="132" t="s">
        <v>177</v>
      </c>
      <c r="B67" s="133">
        <v>89885</v>
      </c>
      <c r="C67" s="133">
        <v>7614</v>
      </c>
      <c r="D67" s="134">
        <f t="shared" si="2"/>
        <v>0.0847082383045002</v>
      </c>
      <c r="E67" s="133">
        <f>SUM(C67-'[2]Sheet3'!C67)</f>
        <v>1654</v>
      </c>
    </row>
    <row r="68" spans="1:5" ht="12.75">
      <c r="A68" s="145" t="s">
        <v>171</v>
      </c>
      <c r="B68" s="133">
        <v>20303</v>
      </c>
      <c r="C68" s="133">
        <v>1239</v>
      </c>
      <c r="D68" s="134">
        <f t="shared" si="2"/>
        <v>0.06102546421711077</v>
      </c>
      <c r="E68" s="133">
        <f>SUM(C68-'[2]Sheet3'!C68)</f>
        <v>365</v>
      </c>
    </row>
    <row r="69" spans="1:5" ht="12.75">
      <c r="A69" s="146" t="s">
        <v>178</v>
      </c>
      <c r="B69" s="147">
        <f>SUM(B67-B68)</f>
        <v>69582</v>
      </c>
      <c r="C69" s="147">
        <f>SUM(C67-C68)</f>
        <v>6375</v>
      </c>
      <c r="D69" s="148">
        <f t="shared" si="2"/>
        <v>0.09161852203155989</v>
      </c>
      <c r="E69" s="147">
        <f>SUM(C69-'[2]Sheet3'!C69)</f>
        <v>1289</v>
      </c>
    </row>
    <row r="70" spans="1:5" ht="12.75">
      <c r="A70" s="138" t="s">
        <v>179</v>
      </c>
      <c r="B70" s="133">
        <v>43687</v>
      </c>
      <c r="C70" s="133">
        <v>7558</v>
      </c>
      <c r="D70" s="134">
        <f t="shared" si="2"/>
        <v>0.17300341062558655</v>
      </c>
      <c r="E70" s="133">
        <f>SUM(C70-'[2]Sheet3'!C70)</f>
        <v>1623</v>
      </c>
    </row>
    <row r="71" spans="1:5" ht="12.75">
      <c r="A71" s="145" t="s">
        <v>180</v>
      </c>
      <c r="B71" s="133">
        <v>6888</v>
      </c>
      <c r="C71" s="133">
        <v>474</v>
      </c>
      <c r="D71" s="134">
        <f t="shared" si="2"/>
        <v>0.06881533101045297</v>
      </c>
      <c r="E71" s="133">
        <f>SUM(C71-'[2]Sheet3'!C71)</f>
        <v>474</v>
      </c>
    </row>
    <row r="72" spans="1:5" ht="12.75">
      <c r="A72" s="146" t="s">
        <v>181</v>
      </c>
      <c r="B72" s="147">
        <f>SUM(B70-B71)</f>
        <v>36799</v>
      </c>
      <c r="C72" s="147">
        <f>SUM(C70-C71)</f>
        <v>7084</v>
      </c>
      <c r="D72" s="148">
        <f t="shared" si="2"/>
        <v>0.19250523112041087</v>
      </c>
      <c r="E72" s="147">
        <f>SUM(C72-'[2]Sheet3'!C72)</f>
        <v>1149</v>
      </c>
    </row>
    <row r="73" spans="1:5" ht="12.75">
      <c r="A73" s="138" t="s">
        <v>182</v>
      </c>
      <c r="B73" s="133">
        <v>4524</v>
      </c>
      <c r="C73" s="133">
        <v>0</v>
      </c>
      <c r="D73" s="134">
        <f t="shared" si="2"/>
        <v>0</v>
      </c>
      <c r="E73" s="133">
        <f>SUM(C73-'[2]Sheet3'!C73)</f>
        <v>0</v>
      </c>
    </row>
    <row r="74" spans="1:5" ht="12.75">
      <c r="A74" s="138" t="s">
        <v>183</v>
      </c>
      <c r="B74" s="133">
        <v>5083</v>
      </c>
      <c r="C74" s="133">
        <v>0</v>
      </c>
      <c r="D74" s="134">
        <f t="shared" si="2"/>
        <v>0</v>
      </c>
      <c r="E74" s="133">
        <f>SUM(C74-'[2]Sheet3'!C74)</f>
        <v>0</v>
      </c>
    </row>
    <row r="75" spans="1:5" ht="25.5">
      <c r="A75" s="141" t="s">
        <v>184</v>
      </c>
      <c r="B75" s="130">
        <f>SUM(B8-B29)</f>
        <v>-67862</v>
      </c>
      <c r="C75" s="130">
        <f>SUM(C8-C29)</f>
        <v>39633</v>
      </c>
      <c r="D75" s="131">
        <f t="shared" si="2"/>
        <v>-0.5840234593734344</v>
      </c>
      <c r="E75" s="130">
        <f>SUM(C75-'[2]Sheet3'!C75)</f>
        <v>-34</v>
      </c>
    </row>
    <row r="76" spans="1:5" ht="12.75">
      <c r="A76" s="123" t="s">
        <v>48</v>
      </c>
      <c r="B76" s="122"/>
      <c r="C76" s="122"/>
      <c r="D76" s="122"/>
      <c r="E76" s="122"/>
    </row>
    <row r="77" spans="1:5" ht="12.75">
      <c r="A77" s="122"/>
      <c r="B77" s="122"/>
      <c r="C77" s="122"/>
      <c r="D77" s="122"/>
      <c r="E77" s="122"/>
    </row>
    <row r="78" spans="1:5" ht="12.75">
      <c r="A78" s="122"/>
      <c r="B78" s="122"/>
      <c r="C78" s="122" t="s">
        <v>185</v>
      </c>
      <c r="D78" s="122"/>
      <c r="E78" s="122"/>
    </row>
    <row r="79" spans="1:5" ht="12.75">
      <c r="A79" s="122"/>
      <c r="B79" s="122"/>
      <c r="C79" s="122"/>
      <c r="D79" s="122"/>
      <c r="E79" s="122"/>
    </row>
    <row r="80" spans="1:5" ht="12.75">
      <c r="A80" s="122"/>
      <c r="B80" s="122"/>
      <c r="C80" s="122"/>
      <c r="D80" s="122"/>
      <c r="E80" s="122"/>
    </row>
    <row r="81" spans="1:5" ht="12.75">
      <c r="A81" s="122"/>
      <c r="B81" s="122"/>
      <c r="C81" s="122"/>
      <c r="D81" s="122"/>
      <c r="E81" s="122"/>
    </row>
    <row r="82" spans="1:5" ht="12.75">
      <c r="A82" s="122"/>
      <c r="B82" s="122"/>
      <c r="C82" s="122"/>
      <c r="D82" s="122"/>
      <c r="E82" s="122"/>
    </row>
    <row r="83" spans="1:5" ht="12.75">
      <c r="A83" s="122"/>
      <c r="B83" s="122"/>
      <c r="C83" s="122"/>
      <c r="D83" s="122"/>
      <c r="E83" s="122"/>
    </row>
    <row r="84" spans="1:5" ht="12.75">
      <c r="A84" s="122"/>
      <c r="B84" s="122"/>
      <c r="C84" s="122"/>
      <c r="D84" s="122"/>
      <c r="E84" s="122"/>
    </row>
    <row r="85" spans="1:5" ht="12.75">
      <c r="A85" s="149" t="s">
        <v>186</v>
      </c>
      <c r="B85" s="149" t="s">
        <v>51</v>
      </c>
      <c r="C85" s="123"/>
      <c r="D85" s="123"/>
      <c r="E85" s="123"/>
    </row>
    <row r="86" spans="1:5" ht="12.75">
      <c r="A86" s="149"/>
      <c r="B86" s="122"/>
      <c r="C86" s="122"/>
      <c r="D86" s="122"/>
      <c r="E86" s="122"/>
    </row>
    <row r="87" spans="1:5" ht="12.75">
      <c r="A87" s="149"/>
      <c r="B87" s="149"/>
      <c r="C87" s="123"/>
      <c r="D87" s="123"/>
      <c r="E87" s="123"/>
    </row>
    <row r="88" spans="1:5" ht="12.75">
      <c r="A88" s="149"/>
      <c r="B88" s="122"/>
      <c r="C88" s="122"/>
      <c r="D88" s="122"/>
      <c r="E88" s="122"/>
    </row>
    <row r="89" spans="1:5" ht="12.75">
      <c r="A89" s="122"/>
      <c r="B89" s="122"/>
      <c r="C89" s="122"/>
      <c r="D89" s="122"/>
      <c r="E89" s="122"/>
    </row>
    <row r="90" spans="1:5" ht="12.75">
      <c r="A90" s="122"/>
      <c r="B90" s="122"/>
      <c r="C90" s="122"/>
      <c r="D90" s="122"/>
      <c r="E90" s="122"/>
    </row>
    <row r="91" spans="1:5" ht="12.75">
      <c r="A91" s="122"/>
      <c r="B91" s="122"/>
      <c r="C91" s="122"/>
      <c r="D91" s="122"/>
      <c r="E91" s="122"/>
    </row>
    <row r="92" spans="1:5" ht="12.75">
      <c r="A92" s="122"/>
      <c r="B92" s="122"/>
      <c r="C92" s="122"/>
      <c r="D92" s="122"/>
      <c r="E92" s="122"/>
    </row>
    <row r="93" spans="1:5" ht="12.75">
      <c r="A93" s="122"/>
      <c r="B93" s="122"/>
      <c r="C93" s="122"/>
      <c r="D93" s="122"/>
      <c r="E93" s="122"/>
    </row>
    <row r="94" spans="1:5" ht="12.75">
      <c r="A94" s="149" t="s">
        <v>52</v>
      </c>
      <c r="B94" s="122"/>
      <c r="C94" s="122"/>
      <c r="D94" s="122"/>
      <c r="E94" s="122"/>
    </row>
    <row r="95" spans="1:5" ht="12.75">
      <c r="A95" s="149" t="s">
        <v>53</v>
      </c>
      <c r="B95" s="122"/>
      <c r="C95" s="122"/>
      <c r="D95" s="122"/>
      <c r="E95" s="122"/>
    </row>
    <row r="96" spans="1:5" ht="12.75">
      <c r="A96" s="122"/>
      <c r="B96" s="122"/>
      <c r="C96" s="122"/>
      <c r="D96" s="122"/>
      <c r="E96" s="122"/>
    </row>
    <row r="97" spans="1:5" ht="12.75">
      <c r="A97" s="122"/>
      <c r="B97" s="122"/>
      <c r="C97" s="122"/>
      <c r="D97" s="122"/>
      <c r="E97" s="122"/>
    </row>
    <row r="98" spans="1:5" ht="12.75">
      <c r="A98" s="149"/>
      <c r="B98" s="122"/>
      <c r="C98" s="122"/>
      <c r="D98" s="122"/>
      <c r="E98" s="122"/>
    </row>
    <row r="99" spans="1:5" ht="12.75">
      <c r="A99" s="149"/>
      <c r="B99" s="122"/>
      <c r="C99" s="122"/>
      <c r="D99" s="122"/>
      <c r="E99" s="122"/>
    </row>
    <row r="100" spans="1:5" ht="12.75">
      <c r="A100" s="122"/>
      <c r="B100" s="122"/>
      <c r="C100" s="122"/>
      <c r="D100" s="122"/>
      <c r="E100" s="122"/>
    </row>
    <row r="101" spans="1:5" ht="12.75">
      <c r="A101" s="122"/>
      <c r="B101" s="122"/>
      <c r="C101" s="122"/>
      <c r="D101" s="122"/>
      <c r="E101" s="122"/>
    </row>
    <row r="102" spans="1:5" ht="12.75">
      <c r="A102" s="122"/>
      <c r="B102" s="122"/>
      <c r="C102" s="122"/>
      <c r="D102" s="122"/>
      <c r="E102" s="122"/>
    </row>
  </sheetData>
  <printOptions/>
  <pageMargins left="0.51" right="0.35" top="1" bottom="0.93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1">
      <selection activeCell="A13" sqref="A13"/>
    </sheetView>
  </sheetViews>
  <sheetFormatPr defaultColWidth="9.33203125" defaultRowHeight="11.25"/>
  <cols>
    <col min="1" max="1" width="54.83203125" style="93" customWidth="1"/>
    <col min="2" max="2" width="10.66015625" style="93" customWidth="1"/>
    <col min="3" max="3" width="14.5" style="93" customWidth="1"/>
    <col min="4" max="4" width="14" style="93" customWidth="1"/>
    <col min="5" max="5" width="13.16015625" style="93" customWidth="1"/>
    <col min="6" max="6" width="14" style="93" customWidth="1"/>
    <col min="7" max="16384" width="10.66015625" style="93" customWidth="1"/>
  </cols>
  <sheetData>
    <row r="1" spans="1:10" ht="12.75">
      <c r="A1" s="91"/>
      <c r="B1" s="91"/>
      <c r="C1" s="92"/>
      <c r="D1" s="92"/>
      <c r="E1" s="91"/>
      <c r="F1" s="91"/>
      <c r="G1" s="91"/>
      <c r="H1" s="91"/>
      <c r="I1" s="91"/>
      <c r="J1" s="91"/>
    </row>
    <row r="2" spans="1:10" ht="12.75">
      <c r="A2" s="92" t="s">
        <v>109</v>
      </c>
      <c r="B2" s="91"/>
      <c r="C2" s="92"/>
      <c r="D2" s="92"/>
      <c r="E2" s="92"/>
      <c r="F2" s="94" t="s">
        <v>110</v>
      </c>
      <c r="G2" s="91"/>
      <c r="H2" s="91"/>
      <c r="I2" s="91"/>
      <c r="J2" s="91"/>
    </row>
    <row r="3" spans="1:10" ht="12.75">
      <c r="A3" s="92"/>
      <c r="B3" s="91"/>
      <c r="C3" s="92"/>
      <c r="D3" s="92"/>
      <c r="E3" s="91"/>
      <c r="F3" s="91"/>
      <c r="G3" s="91"/>
      <c r="H3" s="91"/>
      <c r="I3" s="91"/>
      <c r="J3" s="91"/>
    </row>
    <row r="4" spans="1:10" ht="15.75">
      <c r="A4" s="95" t="s">
        <v>111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.75">
      <c r="A5" s="95" t="s">
        <v>112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2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2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12">
      <c r="A8" s="91"/>
      <c r="B8" s="91"/>
      <c r="C8" s="91"/>
      <c r="D8" s="91"/>
      <c r="E8" s="91"/>
      <c r="F8" s="96"/>
      <c r="G8" s="97"/>
      <c r="H8" s="97"/>
      <c r="I8" s="97"/>
      <c r="J8" s="97"/>
    </row>
    <row r="9" spans="1:10" ht="12.75">
      <c r="A9" s="91"/>
      <c r="B9" s="91"/>
      <c r="C9" s="91"/>
      <c r="D9" s="92"/>
      <c r="E9" s="91"/>
      <c r="F9" s="98" t="s">
        <v>4</v>
      </c>
      <c r="G9" s="99"/>
      <c r="H9" s="99"/>
      <c r="I9" s="99"/>
      <c r="J9" s="99"/>
    </row>
    <row r="10" spans="1:10" ht="55.5" customHeight="1">
      <c r="A10" s="100" t="s">
        <v>5</v>
      </c>
      <c r="B10" s="101" t="s">
        <v>89</v>
      </c>
      <c r="C10" s="101" t="s">
        <v>90</v>
      </c>
      <c r="D10" s="101" t="s">
        <v>8</v>
      </c>
      <c r="E10" s="101" t="s">
        <v>91</v>
      </c>
      <c r="F10" s="101" t="s">
        <v>113</v>
      </c>
      <c r="G10" s="99"/>
      <c r="H10" s="99"/>
      <c r="I10" s="99"/>
      <c r="J10" s="99"/>
    </row>
    <row r="11" spans="1:10" ht="12" customHeight="1">
      <c r="A11" s="102">
        <v>1</v>
      </c>
      <c r="B11" s="102"/>
      <c r="C11" s="103">
        <v>2</v>
      </c>
      <c r="D11" s="103">
        <v>3</v>
      </c>
      <c r="E11" s="103">
        <v>4</v>
      </c>
      <c r="F11" s="104">
        <v>5</v>
      </c>
      <c r="G11" s="99"/>
      <c r="H11" s="99"/>
      <c r="I11" s="99"/>
      <c r="J11" s="99"/>
    </row>
    <row r="12" spans="1:10" ht="18" customHeight="1">
      <c r="A12" s="105" t="s">
        <v>92</v>
      </c>
      <c r="B12" s="106"/>
      <c r="C12" s="107">
        <f>SUM(C13:C26)</f>
        <v>659824</v>
      </c>
      <c r="D12" s="107">
        <f>SUM(D13:D26)</f>
        <v>179614</v>
      </c>
      <c r="E12" s="108">
        <f>SUM(D12/C12)</f>
        <v>0.2722150149130677</v>
      </c>
      <c r="F12" s="107">
        <f>SUM(F13:F26)</f>
        <v>690</v>
      </c>
      <c r="G12" s="99"/>
      <c r="H12" s="99"/>
      <c r="I12" s="99"/>
      <c r="J12" s="99"/>
    </row>
    <row r="13" spans="1:10" ht="18" customHeight="1">
      <c r="A13" s="109" t="s">
        <v>93</v>
      </c>
      <c r="B13" s="110">
        <v>1</v>
      </c>
      <c r="C13" s="111">
        <v>69350</v>
      </c>
      <c r="D13" s="111">
        <v>1873</v>
      </c>
      <c r="E13" s="112">
        <f>SUM(D13/C13)</f>
        <v>0.027007930785868783</v>
      </c>
      <c r="F13" s="99">
        <v>277</v>
      </c>
      <c r="G13" s="99"/>
      <c r="H13" s="99"/>
      <c r="I13" s="99"/>
      <c r="J13" s="99"/>
    </row>
    <row r="14" spans="1:10" ht="18.75" customHeight="1">
      <c r="A14" s="99" t="s">
        <v>94</v>
      </c>
      <c r="B14" s="110">
        <v>2</v>
      </c>
      <c r="C14" s="111"/>
      <c r="D14" s="111"/>
      <c r="E14" s="112"/>
      <c r="F14" s="99">
        <v>41</v>
      </c>
      <c r="G14" s="99"/>
      <c r="H14" s="99"/>
      <c r="I14" s="99"/>
      <c r="J14" s="99"/>
    </row>
    <row r="15" spans="1:10" ht="17.25" customHeight="1">
      <c r="A15" s="99" t="s">
        <v>95</v>
      </c>
      <c r="B15" s="110">
        <v>3</v>
      </c>
      <c r="C15" s="111"/>
      <c r="D15" s="111"/>
      <c r="E15" s="112"/>
      <c r="F15" s="99">
        <v>81</v>
      </c>
      <c r="G15" s="99"/>
      <c r="H15" s="99"/>
      <c r="I15" s="99"/>
      <c r="J15" s="99"/>
    </row>
    <row r="16" spans="1:10" ht="16.5" customHeight="1">
      <c r="A16" s="99" t="s">
        <v>96</v>
      </c>
      <c r="B16" s="110">
        <v>4</v>
      </c>
      <c r="C16" s="111"/>
      <c r="D16" s="111"/>
      <c r="E16" s="112"/>
      <c r="F16" s="99">
        <v>189</v>
      </c>
      <c r="G16" s="99"/>
      <c r="H16" s="99"/>
      <c r="I16" s="99"/>
      <c r="J16" s="99"/>
    </row>
    <row r="17" spans="1:10" ht="18.75" customHeight="1">
      <c r="A17" s="99" t="s">
        <v>97</v>
      </c>
      <c r="B17" s="110">
        <v>5</v>
      </c>
      <c r="C17" s="111">
        <v>66903</v>
      </c>
      <c r="D17" s="111">
        <v>23847</v>
      </c>
      <c r="E17" s="112">
        <f>SUM(D17/C17)</f>
        <v>0.3564414151831756</v>
      </c>
      <c r="F17" s="99">
        <v>15</v>
      </c>
      <c r="G17" s="99"/>
      <c r="H17" s="99"/>
      <c r="I17" s="99"/>
      <c r="J17" s="99"/>
    </row>
    <row r="18" spans="1:10" ht="18" customHeight="1">
      <c r="A18" s="99" t="s">
        <v>98</v>
      </c>
      <c r="B18" s="110">
        <v>6</v>
      </c>
      <c r="C18" s="111">
        <v>421851</v>
      </c>
      <c r="D18" s="111">
        <v>128173</v>
      </c>
      <c r="E18" s="112">
        <f>SUM(D18/C18)</f>
        <v>0.30383476630374234</v>
      </c>
      <c r="F18" s="99">
        <v>4</v>
      </c>
      <c r="G18" s="99"/>
      <c r="H18" s="99"/>
      <c r="I18" s="99"/>
      <c r="J18" s="99"/>
    </row>
    <row r="19" spans="1:10" ht="24" customHeight="1">
      <c r="A19" s="113" t="s">
        <v>99</v>
      </c>
      <c r="B19" s="110">
        <v>7</v>
      </c>
      <c r="C19" s="111">
        <v>9870</v>
      </c>
      <c r="D19" s="111">
        <v>2959</v>
      </c>
      <c r="E19" s="112">
        <f>SUM(D19/C19)</f>
        <v>0.2997973657548126</v>
      </c>
      <c r="F19" s="99">
        <v>3</v>
      </c>
      <c r="G19" s="99"/>
      <c r="H19" s="99"/>
      <c r="I19" s="99"/>
      <c r="J19" s="99"/>
    </row>
    <row r="20" spans="1:10" ht="15.75" customHeight="1">
      <c r="A20" s="99" t="s">
        <v>100</v>
      </c>
      <c r="B20" s="110">
        <v>8</v>
      </c>
      <c r="C20" s="111">
        <v>3260</v>
      </c>
      <c r="D20" s="111">
        <v>697</v>
      </c>
      <c r="E20" s="112">
        <f>SUM(D20/C20)</f>
        <v>0.21380368098159508</v>
      </c>
      <c r="F20" s="99">
        <v>57</v>
      </c>
      <c r="G20" s="99"/>
      <c r="H20" s="99"/>
      <c r="I20" s="99"/>
      <c r="J20" s="99"/>
    </row>
    <row r="21" spans="1:10" ht="20.25" customHeight="1">
      <c r="A21" s="99" t="s">
        <v>101</v>
      </c>
      <c r="B21" s="110">
        <v>9</v>
      </c>
      <c r="C21" s="111"/>
      <c r="D21" s="111"/>
      <c r="E21" s="112"/>
      <c r="F21" s="99"/>
      <c r="G21" s="99"/>
      <c r="H21" s="99"/>
      <c r="I21" s="99"/>
      <c r="J21" s="99"/>
    </row>
    <row r="22" spans="1:10" ht="24.75" customHeight="1">
      <c r="A22" s="113" t="s">
        <v>102</v>
      </c>
      <c r="B22" s="110">
        <v>10</v>
      </c>
      <c r="C22" s="111">
        <v>18795</v>
      </c>
      <c r="D22" s="111">
        <v>6003</v>
      </c>
      <c r="E22" s="112">
        <f>SUM(D22/C22)</f>
        <v>0.31939345570630484</v>
      </c>
      <c r="F22" s="99">
        <v>8</v>
      </c>
      <c r="G22" s="99"/>
      <c r="H22" s="99"/>
      <c r="I22" s="99"/>
      <c r="J22" s="99"/>
    </row>
    <row r="23" spans="1:10" ht="27.75" customHeight="1">
      <c r="A23" s="113" t="s">
        <v>103</v>
      </c>
      <c r="B23" s="110">
        <v>11</v>
      </c>
      <c r="C23" s="111"/>
      <c r="D23" s="111"/>
      <c r="E23" s="112"/>
      <c r="F23" s="99"/>
      <c r="G23" s="99"/>
      <c r="H23" s="99"/>
      <c r="I23" s="99"/>
      <c r="J23" s="99"/>
    </row>
    <row r="24" spans="1:10" ht="18" customHeight="1">
      <c r="A24" s="99" t="s">
        <v>104</v>
      </c>
      <c r="B24" s="110">
        <v>12</v>
      </c>
      <c r="C24" s="111">
        <v>67331</v>
      </c>
      <c r="D24" s="111">
        <v>15832</v>
      </c>
      <c r="E24" s="112">
        <f>SUM(D24/C24)</f>
        <v>0.23513686117835766</v>
      </c>
      <c r="F24" s="99"/>
      <c r="G24" s="91"/>
      <c r="H24" s="91"/>
      <c r="I24" s="91"/>
      <c r="J24" s="91"/>
    </row>
    <row r="25" spans="1:10" ht="18.75" customHeight="1">
      <c r="A25" s="99" t="s">
        <v>105</v>
      </c>
      <c r="B25" s="110">
        <v>13</v>
      </c>
      <c r="C25" s="111">
        <v>2464</v>
      </c>
      <c r="D25" s="111">
        <v>174</v>
      </c>
      <c r="E25" s="112">
        <f>SUM(D25/C25)</f>
        <v>0.07061688311688312</v>
      </c>
      <c r="F25" s="99">
        <v>15</v>
      </c>
      <c r="G25" s="91"/>
      <c r="H25" s="91"/>
      <c r="I25" s="91"/>
      <c r="J25" s="91"/>
    </row>
    <row r="26" spans="1:10" ht="24" customHeight="1">
      <c r="A26" s="113" t="s">
        <v>106</v>
      </c>
      <c r="B26" s="110">
        <v>14</v>
      </c>
      <c r="C26" s="111"/>
      <c r="D26" s="111">
        <v>56</v>
      </c>
      <c r="E26" s="112"/>
      <c r="F26" s="99"/>
      <c r="G26" s="91"/>
      <c r="H26" s="91"/>
      <c r="I26" s="91"/>
      <c r="J26" s="91"/>
    </row>
    <row r="27" spans="1:10" ht="12.75">
      <c r="A27" s="91"/>
      <c r="B27" s="114"/>
      <c r="C27" s="115"/>
      <c r="D27" s="115"/>
      <c r="E27" s="116"/>
      <c r="F27" s="91"/>
      <c r="G27" s="91"/>
      <c r="H27" s="91"/>
      <c r="I27" s="91"/>
      <c r="J27" s="91"/>
    </row>
    <row r="28" spans="1:10" ht="14.25">
      <c r="A28" s="117"/>
      <c r="B28" s="118"/>
      <c r="C28" s="115"/>
      <c r="D28" s="115"/>
      <c r="E28" s="116"/>
      <c r="F28" s="91"/>
      <c r="G28" s="91"/>
      <c r="H28" s="91"/>
      <c r="I28" s="91"/>
      <c r="J28" s="91"/>
    </row>
    <row r="29" spans="1:10" ht="14.25">
      <c r="A29" s="117"/>
      <c r="B29" s="118"/>
      <c r="C29" s="115"/>
      <c r="D29" s="115"/>
      <c r="E29" s="116"/>
      <c r="F29" s="91"/>
      <c r="G29" s="91"/>
      <c r="H29" s="91"/>
      <c r="I29" s="91"/>
      <c r="J29" s="91"/>
    </row>
    <row r="30" spans="1:10" ht="14.25">
      <c r="A30" s="117"/>
      <c r="B30" s="118"/>
      <c r="C30" s="115"/>
      <c r="D30" s="115"/>
      <c r="E30" s="116"/>
      <c r="F30" s="91"/>
      <c r="G30" s="91"/>
      <c r="H30" s="91"/>
      <c r="I30" s="91"/>
      <c r="J30" s="91"/>
    </row>
    <row r="31" spans="1:10" ht="14.25">
      <c r="A31" s="117"/>
      <c r="B31" s="118"/>
      <c r="C31" s="115"/>
      <c r="D31" s="115"/>
      <c r="E31" s="116"/>
      <c r="F31" s="91"/>
      <c r="G31" s="91"/>
      <c r="H31" s="91"/>
      <c r="I31" s="91"/>
      <c r="J31" s="91"/>
    </row>
    <row r="32" spans="1:10" ht="14.25">
      <c r="A32" s="117"/>
      <c r="B32" s="118"/>
      <c r="C32" s="115"/>
      <c r="D32" s="115"/>
      <c r="E32" s="116"/>
      <c r="F32" s="91"/>
      <c r="G32" s="91"/>
      <c r="H32" s="91"/>
      <c r="I32" s="91"/>
      <c r="J32" s="91"/>
    </row>
    <row r="33" spans="1:10" ht="15.75" customHeight="1">
      <c r="A33" s="91" t="s">
        <v>107</v>
      </c>
      <c r="B33" s="114"/>
      <c r="C33" s="119" t="s">
        <v>51</v>
      </c>
      <c r="D33" s="119"/>
      <c r="E33" s="116"/>
      <c r="F33" s="91"/>
      <c r="G33" s="91"/>
      <c r="H33" s="91"/>
      <c r="I33" s="91"/>
      <c r="J33" s="91"/>
    </row>
    <row r="34" spans="1:10" ht="12">
      <c r="A34" s="91"/>
      <c r="B34" s="114"/>
      <c r="C34" s="119"/>
      <c r="D34" s="119"/>
      <c r="E34" s="116"/>
      <c r="F34" s="91"/>
      <c r="G34" s="91"/>
      <c r="H34" s="91"/>
      <c r="I34" s="91"/>
      <c r="J34" s="91"/>
    </row>
    <row r="35" spans="1:10" ht="15.75" customHeight="1">
      <c r="A35" s="91"/>
      <c r="B35" s="91"/>
      <c r="C35" s="119"/>
      <c r="D35" s="119"/>
      <c r="E35" s="120"/>
      <c r="F35" s="91"/>
      <c r="G35" s="91"/>
      <c r="H35" s="91"/>
      <c r="I35" s="91"/>
      <c r="J35" s="91"/>
    </row>
    <row r="36" spans="1:10" ht="12.75">
      <c r="A36" s="91"/>
      <c r="B36" s="91"/>
      <c r="C36" s="115"/>
      <c r="D36" s="115"/>
      <c r="E36" s="116"/>
      <c r="F36" s="91"/>
      <c r="G36" s="91"/>
      <c r="H36" s="91"/>
      <c r="I36" s="91"/>
      <c r="J36" s="91"/>
    </row>
    <row r="37" spans="1:10" ht="12.75">
      <c r="A37" s="91"/>
      <c r="B37" s="91"/>
      <c r="C37" s="115"/>
      <c r="D37" s="115"/>
      <c r="E37" s="116"/>
      <c r="F37" s="91"/>
      <c r="G37" s="91"/>
      <c r="H37" s="91"/>
      <c r="I37" s="91"/>
      <c r="J37" s="91"/>
    </row>
    <row r="38" spans="1:10" ht="12.75">
      <c r="A38" s="91"/>
      <c r="B38" s="91"/>
      <c r="C38" s="115"/>
      <c r="D38" s="115"/>
      <c r="E38" s="116"/>
      <c r="F38" s="91"/>
      <c r="G38" s="91"/>
      <c r="H38" s="91"/>
      <c r="I38" s="91"/>
      <c r="J38" s="91"/>
    </row>
    <row r="39" spans="1:10" ht="12.75">
      <c r="A39" s="91"/>
      <c r="B39" s="91"/>
      <c r="C39" s="115"/>
      <c r="D39" s="115"/>
      <c r="E39" s="116"/>
      <c r="F39" s="91"/>
      <c r="G39" s="91"/>
      <c r="H39" s="91"/>
      <c r="I39" s="91"/>
      <c r="J39" s="91"/>
    </row>
    <row r="40" spans="1:10" ht="14.25">
      <c r="A40" s="117"/>
      <c r="B40" s="117"/>
      <c r="C40" s="115"/>
      <c r="D40" s="115"/>
      <c r="E40" s="116"/>
      <c r="F40" s="91"/>
      <c r="G40" s="91"/>
      <c r="H40" s="91"/>
      <c r="I40" s="91"/>
      <c r="J40" s="91"/>
    </row>
    <row r="41" spans="1:10" ht="14.25">
      <c r="A41" s="117"/>
      <c r="B41" s="117"/>
      <c r="C41" s="115"/>
      <c r="D41" s="115"/>
      <c r="E41" s="116"/>
      <c r="F41" s="91"/>
      <c r="G41" s="91"/>
      <c r="H41" s="91"/>
      <c r="I41" s="91"/>
      <c r="J41" s="91"/>
    </row>
    <row r="42" spans="1:10" ht="14.25">
      <c r="A42" s="117"/>
      <c r="B42" s="117"/>
      <c r="C42" s="115"/>
      <c r="D42" s="115"/>
      <c r="E42" s="116"/>
      <c r="F42" s="91"/>
      <c r="G42" s="91"/>
      <c r="H42" s="91"/>
      <c r="I42" s="91"/>
      <c r="J42" s="91"/>
    </row>
    <row r="43" spans="1:10" ht="12.75">
      <c r="A43" s="91" t="s">
        <v>108</v>
      </c>
      <c r="B43" s="91"/>
      <c r="C43" s="115"/>
      <c r="D43" s="115"/>
      <c r="E43" s="116"/>
      <c r="F43" s="91"/>
      <c r="G43" s="91"/>
      <c r="H43" s="91"/>
      <c r="I43" s="91"/>
      <c r="J43" s="91"/>
    </row>
    <row r="44" spans="1:10" ht="12.75">
      <c r="A44" s="91" t="s">
        <v>53</v>
      </c>
      <c r="B44" s="91"/>
      <c r="C44" s="115"/>
      <c r="D44" s="115"/>
      <c r="E44" s="116"/>
      <c r="F44" s="91"/>
      <c r="G44" s="91"/>
      <c r="H44" s="91"/>
      <c r="I44" s="91"/>
      <c r="J44" s="91"/>
    </row>
    <row r="45" spans="1:10" ht="12.75">
      <c r="A45" s="91"/>
      <c r="B45" s="91"/>
      <c r="C45" s="115"/>
      <c r="D45" s="115"/>
      <c r="E45" s="116"/>
      <c r="F45" s="91"/>
      <c r="G45" s="91"/>
      <c r="H45" s="91"/>
      <c r="I45" s="91"/>
      <c r="J45" s="91"/>
    </row>
    <row r="46" spans="1:10" ht="12.75">
      <c r="A46" s="91"/>
      <c r="B46" s="91"/>
      <c r="C46" s="115"/>
      <c r="D46" s="115"/>
      <c r="E46" s="116"/>
      <c r="F46" s="91"/>
      <c r="G46" s="91"/>
      <c r="H46" s="91"/>
      <c r="I46" s="91"/>
      <c r="J46" s="91"/>
    </row>
    <row r="47" spans="1:10" ht="12.75">
      <c r="A47" s="91"/>
      <c r="B47" s="91"/>
      <c r="C47" s="115"/>
      <c r="D47" s="115"/>
      <c r="E47" s="116"/>
      <c r="F47" s="91"/>
      <c r="G47" s="91"/>
      <c r="H47" s="91"/>
      <c r="I47" s="91"/>
      <c r="J47" s="91"/>
    </row>
    <row r="48" spans="1:10" ht="12.75">
      <c r="A48" s="91"/>
      <c r="B48" s="91"/>
      <c r="C48" s="119"/>
      <c r="D48" s="115"/>
      <c r="E48" s="116"/>
      <c r="F48" s="91"/>
      <c r="G48" s="91"/>
      <c r="H48" s="91"/>
      <c r="I48" s="91"/>
      <c r="J48" s="91"/>
    </row>
    <row r="49" spans="1:10" ht="12.75">
      <c r="A49" s="91"/>
      <c r="B49" s="91"/>
      <c r="C49" s="119"/>
      <c r="D49" s="115"/>
      <c r="E49" s="116"/>
      <c r="F49" s="91"/>
      <c r="G49" s="91"/>
      <c r="H49" s="91"/>
      <c r="I49" s="91"/>
      <c r="J49" s="91"/>
    </row>
    <row r="50" spans="1:10" ht="12.75">
      <c r="A50" s="91"/>
      <c r="B50" s="91"/>
      <c r="C50" s="119"/>
      <c r="D50" s="115"/>
      <c r="E50" s="116"/>
      <c r="F50" s="91"/>
      <c r="G50" s="91"/>
      <c r="H50" s="91"/>
      <c r="I50" s="91"/>
      <c r="J50" s="91"/>
    </row>
    <row r="51" spans="1:10" ht="12.75">
      <c r="A51" s="91"/>
      <c r="B51" s="91"/>
      <c r="C51" s="119"/>
      <c r="D51" s="92"/>
      <c r="E51" s="116"/>
      <c r="F51" s="91"/>
      <c r="G51" s="91"/>
      <c r="H51" s="91"/>
      <c r="I51" s="91"/>
      <c r="J51" s="91"/>
    </row>
    <row r="52" spans="1:10" ht="12.75">
      <c r="A52" s="91"/>
      <c r="B52" s="91"/>
      <c r="C52" s="119"/>
      <c r="D52" s="92"/>
      <c r="E52" s="116"/>
      <c r="F52" s="91"/>
      <c r="G52" s="91"/>
      <c r="H52" s="91"/>
      <c r="I52" s="91"/>
      <c r="J52" s="91"/>
    </row>
    <row r="53" spans="1:10" ht="12.75">
      <c r="A53" s="91"/>
      <c r="B53" s="91"/>
      <c r="C53" s="119"/>
      <c r="D53" s="92"/>
      <c r="E53" s="116"/>
      <c r="F53" s="91"/>
      <c r="G53" s="91"/>
      <c r="H53" s="91"/>
      <c r="I53" s="91"/>
      <c r="J53" s="91"/>
    </row>
    <row r="54" spans="1:10" ht="12.75">
      <c r="A54" s="91"/>
      <c r="B54" s="91"/>
      <c r="C54" s="119"/>
      <c r="D54" s="92"/>
      <c r="E54" s="116"/>
      <c r="F54" s="91"/>
      <c r="G54" s="91"/>
      <c r="H54" s="91"/>
      <c r="I54" s="91"/>
      <c r="J54" s="91"/>
    </row>
    <row r="55" spans="1:10" ht="12.75">
      <c r="A55" s="91"/>
      <c r="B55" s="91"/>
      <c r="C55" s="119"/>
      <c r="D55" s="92"/>
      <c r="E55" s="116"/>
      <c r="F55" s="91"/>
      <c r="G55" s="91"/>
      <c r="H55" s="91"/>
      <c r="I55" s="91"/>
      <c r="J55" s="91"/>
    </row>
    <row r="56" spans="1:10" ht="12.75">
      <c r="A56" s="91"/>
      <c r="B56" s="91"/>
      <c r="C56" s="119"/>
      <c r="D56" s="92"/>
      <c r="E56" s="116"/>
      <c r="F56" s="91"/>
      <c r="G56" s="91"/>
      <c r="H56" s="91"/>
      <c r="I56" s="91"/>
      <c r="J56" s="91"/>
    </row>
    <row r="57" spans="1:10" ht="12.75">
      <c r="A57" s="91"/>
      <c r="B57" s="91"/>
      <c r="C57" s="119"/>
      <c r="D57" s="92"/>
      <c r="E57" s="116"/>
      <c r="F57" s="91"/>
      <c r="G57" s="91"/>
      <c r="H57" s="91"/>
      <c r="I57" s="91"/>
      <c r="J57" s="91"/>
    </row>
    <row r="58" spans="1:10" ht="12.75">
      <c r="A58" s="91"/>
      <c r="B58" s="91"/>
      <c r="C58" s="119"/>
      <c r="D58" s="92"/>
      <c r="E58" s="116"/>
      <c r="F58" s="91"/>
      <c r="G58" s="91"/>
      <c r="H58" s="91"/>
      <c r="I58" s="91"/>
      <c r="J58" s="91"/>
    </row>
    <row r="59" spans="1:10" ht="12.75">
      <c r="A59" s="91"/>
      <c r="B59" s="91"/>
      <c r="C59" s="119"/>
      <c r="D59" s="92"/>
      <c r="E59" s="116"/>
      <c r="F59" s="91"/>
      <c r="G59" s="91"/>
      <c r="H59" s="91"/>
      <c r="I59" s="91"/>
      <c r="J59" s="91"/>
    </row>
    <row r="60" spans="1:10" ht="12.75">
      <c r="A60" s="91"/>
      <c r="B60" s="91"/>
      <c r="C60" s="119"/>
      <c r="D60" s="92"/>
      <c r="E60" s="116"/>
      <c r="F60" s="91"/>
      <c r="G60" s="91"/>
      <c r="H60" s="91"/>
      <c r="I60" s="91"/>
      <c r="J60" s="91"/>
    </row>
    <row r="61" spans="1:10" ht="12.75">
      <c r="A61" s="91"/>
      <c r="B61" s="91"/>
      <c r="C61" s="119"/>
      <c r="D61" s="92"/>
      <c r="E61" s="116"/>
      <c r="F61" s="91"/>
      <c r="G61" s="91"/>
      <c r="H61" s="91"/>
      <c r="I61" s="91"/>
      <c r="J61" s="91"/>
    </row>
    <row r="62" spans="1:10" ht="12.75">
      <c r="A62" s="91"/>
      <c r="B62" s="91"/>
      <c r="C62" s="119"/>
      <c r="D62" s="92"/>
      <c r="E62" s="116"/>
      <c r="F62" s="91"/>
      <c r="G62" s="91"/>
      <c r="H62" s="91"/>
      <c r="I62" s="91"/>
      <c r="J62" s="91"/>
    </row>
    <row r="63" spans="1:10" ht="12.75">
      <c r="A63" s="91"/>
      <c r="B63" s="91"/>
      <c r="C63" s="119"/>
      <c r="D63" s="92"/>
      <c r="E63" s="116"/>
      <c r="F63" s="91"/>
      <c r="G63" s="91"/>
      <c r="H63" s="91"/>
      <c r="I63" s="91"/>
      <c r="J63" s="91"/>
    </row>
    <row r="64" spans="1:10" ht="12.75">
      <c r="A64" s="91"/>
      <c r="B64" s="91"/>
      <c r="C64" s="119"/>
      <c r="D64" s="92"/>
      <c r="E64" s="116"/>
      <c r="F64" s="91"/>
      <c r="G64" s="91"/>
      <c r="H64" s="91"/>
      <c r="I64" s="91"/>
      <c r="J64" s="91"/>
    </row>
    <row r="65" spans="1:10" ht="12.75">
      <c r="A65" s="91"/>
      <c r="B65" s="91"/>
      <c r="C65" s="119"/>
      <c r="D65" s="92"/>
      <c r="E65" s="116"/>
      <c r="F65" s="91"/>
      <c r="G65" s="91"/>
      <c r="H65" s="91"/>
      <c r="I65" s="91"/>
      <c r="J65" s="91"/>
    </row>
    <row r="66" spans="1:10" ht="12.75">
      <c r="A66" s="91"/>
      <c r="B66" s="91"/>
      <c r="C66" s="119"/>
      <c r="D66" s="92"/>
      <c r="E66" s="116"/>
      <c r="F66" s="91"/>
      <c r="G66" s="91"/>
      <c r="H66" s="91"/>
      <c r="I66" s="91"/>
      <c r="J66" s="91"/>
    </row>
    <row r="67" spans="1:10" ht="12.75">
      <c r="A67" s="91"/>
      <c r="B67" s="91"/>
      <c r="C67" s="119"/>
      <c r="D67" s="92"/>
      <c r="E67" s="116"/>
      <c r="F67" s="91"/>
      <c r="G67" s="91"/>
      <c r="H67" s="91"/>
      <c r="I67" s="91"/>
      <c r="J67" s="91"/>
    </row>
    <row r="68" spans="1:10" ht="12.75">
      <c r="A68" s="91"/>
      <c r="B68" s="91"/>
      <c r="C68" s="119"/>
      <c r="D68" s="92"/>
      <c r="E68" s="116"/>
      <c r="F68" s="91"/>
      <c r="G68" s="91"/>
      <c r="H68" s="91"/>
      <c r="I68" s="91"/>
      <c r="J68" s="91"/>
    </row>
    <row r="69" spans="1:10" ht="12.75">
      <c r="A69" s="91"/>
      <c r="B69" s="91"/>
      <c r="C69" s="119"/>
      <c r="D69" s="92"/>
      <c r="E69" s="116"/>
      <c r="F69" s="91"/>
      <c r="G69" s="91"/>
      <c r="H69" s="91"/>
      <c r="I69" s="91"/>
      <c r="J69" s="91"/>
    </row>
    <row r="70" spans="1:10" ht="12.75">
      <c r="A70" s="91"/>
      <c r="B70" s="91"/>
      <c r="C70" s="119"/>
      <c r="D70" s="92"/>
      <c r="E70" s="116"/>
      <c r="F70" s="91"/>
      <c r="G70" s="91"/>
      <c r="H70" s="91"/>
      <c r="I70" s="91"/>
      <c r="J70" s="91"/>
    </row>
    <row r="71" spans="1:10" ht="12">
      <c r="A71" s="91"/>
      <c r="B71" s="91"/>
      <c r="C71" s="119"/>
      <c r="D71" s="91"/>
      <c r="E71" s="116"/>
      <c r="F71" s="91"/>
      <c r="G71" s="91"/>
      <c r="H71" s="91"/>
      <c r="I71" s="91"/>
      <c r="J71" s="91"/>
    </row>
    <row r="72" spans="1:10" ht="12">
      <c r="A72" s="91"/>
      <c r="B72" s="91"/>
      <c r="C72" s="119"/>
      <c r="D72" s="91"/>
      <c r="E72" s="116"/>
      <c r="F72" s="91"/>
      <c r="G72" s="91"/>
      <c r="H72" s="91"/>
      <c r="I72" s="91"/>
      <c r="J72" s="91"/>
    </row>
    <row r="73" spans="1:10" ht="12">
      <c r="A73" s="91"/>
      <c r="B73" s="91"/>
      <c r="C73" s="119"/>
      <c r="D73" s="91"/>
      <c r="E73" s="116"/>
      <c r="F73" s="91"/>
      <c r="G73" s="91"/>
      <c r="H73" s="91"/>
      <c r="I73" s="91"/>
      <c r="J73" s="91"/>
    </row>
    <row r="74" spans="1:10" ht="12">
      <c r="A74" s="91"/>
      <c r="B74" s="91"/>
      <c r="C74" s="119"/>
      <c r="D74" s="91"/>
      <c r="E74" s="116"/>
      <c r="F74" s="91"/>
      <c r="G74" s="91"/>
      <c r="H74" s="91"/>
      <c r="I74" s="91"/>
      <c r="J74" s="91"/>
    </row>
    <row r="75" spans="1:10" ht="12">
      <c r="A75" s="91"/>
      <c r="B75" s="91"/>
      <c r="C75" s="119"/>
      <c r="D75" s="91"/>
      <c r="E75" s="116"/>
      <c r="F75" s="91"/>
      <c r="G75" s="91"/>
      <c r="H75" s="91"/>
      <c r="I75" s="91"/>
      <c r="J75" s="91"/>
    </row>
    <row r="76" spans="1:10" ht="12">
      <c r="A76" s="91"/>
      <c r="B76" s="91"/>
      <c r="C76" s="119"/>
      <c r="D76" s="91"/>
      <c r="E76" s="116"/>
      <c r="F76" s="91"/>
      <c r="G76" s="91"/>
      <c r="H76" s="91"/>
      <c r="I76" s="91"/>
      <c r="J76" s="91"/>
    </row>
    <row r="77" spans="1:10" ht="12">
      <c r="A77" s="91"/>
      <c r="B77" s="91"/>
      <c r="C77" s="119"/>
      <c r="D77" s="91"/>
      <c r="E77" s="116"/>
      <c r="F77" s="91"/>
      <c r="G77" s="91"/>
      <c r="H77" s="91"/>
      <c r="I77" s="91"/>
      <c r="J77" s="91"/>
    </row>
    <row r="78" spans="1:10" ht="12">
      <c r="A78" s="91"/>
      <c r="B78" s="119"/>
      <c r="C78" s="91"/>
      <c r="D78" s="116"/>
      <c r="E78" s="91"/>
      <c r="F78" s="91"/>
      <c r="G78" s="91"/>
      <c r="H78" s="91"/>
      <c r="I78" s="91"/>
      <c r="J78" s="91"/>
    </row>
    <row r="79" spans="1:10" ht="12">
      <c r="A79" s="91"/>
      <c r="B79" s="119"/>
      <c r="C79" s="91"/>
      <c r="D79" s="116"/>
      <c r="E79" s="91"/>
      <c r="F79" s="91"/>
      <c r="G79" s="91"/>
      <c r="H79" s="91"/>
      <c r="I79" s="91"/>
      <c r="J79" s="91"/>
    </row>
    <row r="80" spans="1:10" ht="12">
      <c r="A80" s="91"/>
      <c r="B80" s="119"/>
      <c r="C80" s="91"/>
      <c r="D80" s="116"/>
      <c r="E80" s="91"/>
      <c r="F80" s="91"/>
      <c r="G80" s="91"/>
      <c r="H80" s="91"/>
      <c r="I80" s="91"/>
      <c r="J80" s="91"/>
    </row>
    <row r="81" spans="1:10" ht="12">
      <c r="A81" s="91"/>
      <c r="B81" s="119"/>
      <c r="C81" s="91"/>
      <c r="D81" s="116"/>
      <c r="E81" s="91"/>
      <c r="F81" s="91"/>
      <c r="G81" s="91"/>
      <c r="H81" s="91"/>
      <c r="I81" s="91"/>
      <c r="J81" s="91"/>
    </row>
    <row r="82" spans="1:10" ht="12">
      <c r="A82" s="91"/>
      <c r="B82" s="119"/>
      <c r="C82" s="91"/>
      <c r="D82" s="116"/>
      <c r="E82" s="91"/>
      <c r="F82" s="91"/>
      <c r="G82" s="91"/>
      <c r="H82" s="91"/>
      <c r="I82" s="91"/>
      <c r="J82" s="91"/>
    </row>
    <row r="83" spans="1:10" ht="12">
      <c r="A83" s="91"/>
      <c r="B83" s="119"/>
      <c r="C83" s="91"/>
      <c r="D83" s="116"/>
      <c r="E83" s="91"/>
      <c r="F83" s="91"/>
      <c r="G83" s="91"/>
      <c r="H83" s="91"/>
      <c r="I83" s="91"/>
      <c r="J83" s="91"/>
    </row>
    <row r="84" spans="1:10" ht="12">
      <c r="A84" s="91"/>
      <c r="B84" s="119"/>
      <c r="C84" s="91"/>
      <c r="D84" s="116"/>
      <c r="E84" s="91"/>
      <c r="F84" s="91"/>
      <c r="G84" s="91"/>
      <c r="H84" s="91"/>
      <c r="I84" s="91"/>
      <c r="J84" s="91"/>
    </row>
    <row r="85" spans="1:10" ht="12">
      <c r="A85" s="91"/>
      <c r="B85" s="119"/>
      <c r="C85" s="91"/>
      <c r="D85" s="116"/>
      <c r="E85" s="91"/>
      <c r="F85" s="91"/>
      <c r="G85" s="91"/>
      <c r="H85" s="91"/>
      <c r="I85" s="91"/>
      <c r="J85" s="91"/>
    </row>
    <row r="86" spans="1:10" ht="12">
      <c r="A86" s="91"/>
      <c r="B86" s="119"/>
      <c r="C86" s="91"/>
      <c r="D86" s="116"/>
      <c r="E86" s="91"/>
      <c r="F86" s="91"/>
      <c r="G86" s="91"/>
      <c r="H86" s="91"/>
      <c r="I86" s="91"/>
      <c r="J86" s="91"/>
    </row>
    <row r="87" spans="1:10" ht="12">
      <c r="A87" s="91"/>
      <c r="B87" s="119"/>
      <c r="C87" s="91"/>
      <c r="D87" s="116"/>
      <c r="E87" s="91"/>
      <c r="F87" s="91"/>
      <c r="G87" s="91"/>
      <c r="H87" s="91"/>
      <c r="I87" s="91"/>
      <c r="J87" s="91"/>
    </row>
    <row r="88" spans="1:10" ht="12">
      <c r="A88" s="91"/>
      <c r="B88" s="119"/>
      <c r="C88" s="91"/>
      <c r="D88" s="116"/>
      <c r="E88" s="91"/>
      <c r="F88" s="91"/>
      <c r="G88" s="91"/>
      <c r="H88" s="91"/>
      <c r="I88" s="91"/>
      <c r="J88" s="91"/>
    </row>
    <row r="89" spans="1:10" ht="12">
      <c r="A89" s="91"/>
      <c r="B89" s="119"/>
      <c r="C89" s="91"/>
      <c r="D89" s="116"/>
      <c r="E89" s="91"/>
      <c r="F89" s="91"/>
      <c r="G89" s="91"/>
      <c r="H89" s="91"/>
      <c r="I89" s="91"/>
      <c r="J89" s="91"/>
    </row>
    <row r="90" spans="1:10" ht="12">
      <c r="A90" s="91"/>
      <c r="B90" s="119"/>
      <c r="C90" s="91"/>
      <c r="D90" s="116"/>
      <c r="E90" s="91"/>
      <c r="F90" s="91"/>
      <c r="G90" s="91"/>
      <c r="H90" s="91"/>
      <c r="I90" s="91"/>
      <c r="J90" s="91"/>
    </row>
    <row r="91" spans="1:10" ht="12">
      <c r="A91" s="91"/>
      <c r="B91" s="119"/>
      <c r="C91" s="91"/>
      <c r="D91" s="116"/>
      <c r="E91" s="91"/>
      <c r="F91" s="91"/>
      <c r="G91" s="91"/>
      <c r="H91" s="91"/>
      <c r="I91" s="91"/>
      <c r="J91" s="91"/>
    </row>
    <row r="92" spans="1:10" ht="12">
      <c r="A92" s="91"/>
      <c r="B92" s="119"/>
      <c r="C92" s="91"/>
      <c r="D92" s="116"/>
      <c r="E92" s="91"/>
      <c r="F92" s="91"/>
      <c r="G92" s="91"/>
      <c r="H92" s="91"/>
      <c r="I92" s="91"/>
      <c r="J92" s="91"/>
    </row>
    <row r="93" spans="1:10" ht="12">
      <c r="A93" s="91"/>
      <c r="B93" s="119"/>
      <c r="C93" s="91"/>
      <c r="D93" s="116"/>
      <c r="E93" s="91"/>
      <c r="F93" s="91"/>
      <c r="G93" s="91"/>
      <c r="H93" s="91"/>
      <c r="I93" s="91"/>
      <c r="J93" s="91"/>
    </row>
    <row r="94" spans="1:10" ht="12">
      <c r="A94" s="91"/>
      <c r="B94" s="119"/>
      <c r="C94" s="91"/>
      <c r="D94" s="116"/>
      <c r="E94" s="91"/>
      <c r="F94" s="91"/>
      <c r="G94" s="91"/>
      <c r="H94" s="91"/>
      <c r="I94" s="91"/>
      <c r="J94" s="91"/>
    </row>
    <row r="95" spans="1:10" ht="12">
      <c r="A95" s="91"/>
      <c r="B95" s="119"/>
      <c r="C95" s="91"/>
      <c r="D95" s="116"/>
      <c r="E95" s="91"/>
      <c r="F95" s="91"/>
      <c r="G95" s="91"/>
      <c r="H95" s="91"/>
      <c r="I95" s="91"/>
      <c r="J95" s="91"/>
    </row>
    <row r="96" spans="1:10" ht="12">
      <c r="A96" s="91"/>
      <c r="B96" s="119"/>
      <c r="C96" s="91"/>
      <c r="D96" s="116"/>
      <c r="E96" s="91"/>
      <c r="F96" s="91"/>
      <c r="G96" s="91"/>
      <c r="H96" s="91"/>
      <c r="I96" s="91"/>
      <c r="J96" s="91"/>
    </row>
    <row r="97" spans="1:10" ht="12">
      <c r="A97" s="91"/>
      <c r="B97" s="119"/>
      <c r="C97" s="91"/>
      <c r="D97" s="116"/>
      <c r="E97" s="91"/>
      <c r="F97" s="91"/>
      <c r="G97" s="91"/>
      <c r="H97" s="91"/>
      <c r="I97" s="91"/>
      <c r="J97" s="91"/>
    </row>
    <row r="98" spans="1:10" ht="12">
      <c r="A98" s="91"/>
      <c r="B98" s="119"/>
      <c r="C98" s="91"/>
      <c r="D98" s="91"/>
      <c r="E98" s="91"/>
      <c r="F98" s="91"/>
      <c r="G98" s="91"/>
      <c r="H98" s="91"/>
      <c r="I98" s="91"/>
      <c r="J98" s="91"/>
    </row>
    <row r="99" spans="1:10" ht="12">
      <c r="A99" s="91"/>
      <c r="B99" s="119"/>
      <c r="C99" s="91"/>
      <c r="D99" s="91"/>
      <c r="E99" s="91"/>
      <c r="F99" s="91"/>
      <c r="G99" s="91"/>
      <c r="H99" s="91"/>
      <c r="I99" s="91"/>
      <c r="J99" s="91"/>
    </row>
    <row r="100" spans="1:10" ht="12">
      <c r="A100" s="91"/>
      <c r="B100" s="119"/>
      <c r="C100" s="91"/>
      <c r="D100" s="91"/>
      <c r="E100" s="91"/>
      <c r="F100" s="91"/>
      <c r="G100" s="91"/>
      <c r="H100" s="91"/>
      <c r="I100" s="91"/>
      <c r="J100" s="91"/>
    </row>
    <row r="101" spans="1:10" ht="12">
      <c r="A101" s="91"/>
      <c r="B101" s="119"/>
      <c r="C101" s="91"/>
      <c r="D101" s="91"/>
      <c r="E101" s="91"/>
      <c r="F101" s="91"/>
      <c r="G101" s="91"/>
      <c r="H101" s="91"/>
      <c r="I101" s="91"/>
      <c r="J101" s="91"/>
    </row>
    <row r="102" spans="1:10" ht="12">
      <c r="A102" s="91"/>
      <c r="B102" s="119"/>
      <c r="C102" s="91"/>
      <c r="D102" s="91"/>
      <c r="E102" s="91"/>
      <c r="F102" s="91"/>
      <c r="G102" s="91"/>
      <c r="H102" s="91"/>
      <c r="I102" s="91"/>
      <c r="J102" s="91"/>
    </row>
    <row r="103" spans="1:10" ht="12">
      <c r="A103" s="91"/>
      <c r="B103" s="119"/>
      <c r="C103" s="91"/>
      <c r="D103" s="91"/>
      <c r="E103" s="91"/>
      <c r="F103" s="91"/>
      <c r="G103" s="91"/>
      <c r="H103" s="91"/>
      <c r="I103" s="91"/>
      <c r="J103" s="91"/>
    </row>
    <row r="104" spans="1:10" ht="12">
      <c r="A104" s="91"/>
      <c r="B104" s="119"/>
      <c r="C104" s="91"/>
      <c r="D104" s="91"/>
      <c r="E104" s="91"/>
      <c r="F104" s="91"/>
      <c r="G104" s="91"/>
      <c r="H104" s="91"/>
      <c r="I104" s="91"/>
      <c r="J104" s="91"/>
    </row>
    <row r="105" spans="1:10" ht="12">
      <c r="A105" s="91"/>
      <c r="B105" s="119"/>
      <c r="C105" s="91"/>
      <c r="D105" s="91"/>
      <c r="E105" s="91"/>
      <c r="F105" s="91"/>
      <c r="G105" s="91"/>
      <c r="H105" s="91"/>
      <c r="I105" s="91"/>
      <c r="J105" s="91"/>
    </row>
    <row r="106" spans="1:10" ht="12">
      <c r="A106" s="91"/>
      <c r="B106" s="119"/>
      <c r="C106" s="91"/>
      <c r="D106" s="91"/>
      <c r="E106" s="91"/>
      <c r="F106" s="91"/>
      <c r="G106" s="91"/>
      <c r="H106" s="91"/>
      <c r="I106" s="91"/>
      <c r="J106" s="91"/>
    </row>
    <row r="107" spans="1:10" ht="12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12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ht="12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ht="12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2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ht="12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ht="12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ht="12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ht="12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ht="12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ht="12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ht="12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ht="12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ht="12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12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ht="12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ht="12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ht="12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ht="12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ht="12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ht="12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ht="12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2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2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2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ht="12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ht="12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ht="12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ht="12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ht="12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2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ht="12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2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ht="12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ht="12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ht="12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ht="12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ht="12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ht="12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ht="12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ht="12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ht="12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ht="12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12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ht="12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2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ht="12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ht="12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12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ht="12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ht="12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ht="12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ht="12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ht="12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ht="12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ht="12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ht="12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ht="12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ht="12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ht="12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ht="12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ht="12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ht="12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2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ht="12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ht="12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ht="12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ht="12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ht="12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ht="12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ht="12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ht="12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ht="12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ht="12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ht="12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ht="12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ht="12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ht="12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ht="12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12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ht="12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ht="12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2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ht="12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ht="12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ht="12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12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ht="12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12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ht="12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ht="12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2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ht="12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ht="12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ht="12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ht="12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ht="12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ht="12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ht="12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ht="12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ht="12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ht="12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ht="12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ht="12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ht="12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ht="12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ht="12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ht="12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ht="12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ht="12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ht="12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ht="12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ht="12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ht="12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ht="12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ht="12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ht="12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ht="12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ht="12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</row>
    <row r="234" spans="1:10" ht="12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</row>
    <row r="235" spans="1:10" ht="12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</row>
    <row r="236" spans="1:10" ht="12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</row>
    <row r="237" spans="1:10" ht="12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</row>
    <row r="238" spans="1:10" ht="12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</row>
    <row r="239" spans="1:10" ht="12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</row>
    <row r="240" spans="1:10" ht="12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</row>
    <row r="241" spans="1:10" ht="12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</row>
    <row r="242" spans="1:10" ht="12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</row>
    <row r="243" spans="1:10" ht="12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</row>
    <row r="244" spans="1:10" ht="12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</row>
    <row r="245" spans="1:10" ht="12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</row>
    <row r="246" spans="1:10" ht="12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</row>
    <row r="247" spans="1:10" ht="12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</row>
    <row r="248" spans="1:10" ht="12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</row>
    <row r="249" spans="1:10" ht="12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</row>
    <row r="250" spans="1:10" ht="12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</row>
    <row r="251" spans="1:10" ht="12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</row>
    <row r="252" spans="1:10" ht="12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ht="12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</row>
    <row r="254" spans="1:10" ht="12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</row>
    <row r="255" spans="1:10" ht="12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</row>
    <row r="256" spans="1:10" ht="12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</row>
    <row r="257" spans="1:10" ht="12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</row>
    <row r="258" spans="1:10" ht="12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</row>
    <row r="259" spans="1:10" ht="12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</row>
  </sheetData>
  <printOptions/>
  <pageMargins left="0.52" right="0.42" top="1" bottom="0.5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A8" sqref="A8"/>
    </sheetView>
  </sheetViews>
  <sheetFormatPr defaultColWidth="9.33203125" defaultRowHeight="11.25"/>
  <cols>
    <col min="1" max="1" width="34.16015625" style="150" customWidth="1"/>
    <col min="2" max="2" width="12.16015625" style="150" customWidth="1"/>
    <col min="3" max="3" width="11" style="150" customWidth="1"/>
    <col min="4" max="4" width="11.83203125" style="150" customWidth="1"/>
    <col min="5" max="5" width="9.66015625" style="150" customWidth="1"/>
    <col min="6" max="6" width="10.83203125" style="150" customWidth="1"/>
    <col min="7" max="7" width="12.5" style="150" customWidth="1"/>
    <col min="8" max="16384" width="10.66015625" style="150" customWidth="1"/>
  </cols>
  <sheetData>
    <row r="1" ht="12">
      <c r="G1" s="151"/>
    </row>
    <row r="2" spans="1:8" ht="14.25">
      <c r="A2" s="152"/>
      <c r="B2" s="153" t="s">
        <v>187</v>
      </c>
      <c r="C2" s="152"/>
      <c r="D2" s="154"/>
      <c r="E2" s="155"/>
      <c r="F2" s="152"/>
      <c r="G2" s="151"/>
      <c r="H2" s="155" t="s">
        <v>188</v>
      </c>
    </row>
    <row r="3" spans="1:8" ht="15.75">
      <c r="A3" s="156" t="s">
        <v>189</v>
      </c>
      <c r="B3" s="152"/>
      <c r="C3" s="152"/>
      <c r="D3" s="152"/>
      <c r="E3" s="152"/>
      <c r="F3" s="152"/>
      <c r="G3" s="152"/>
      <c r="H3" s="152"/>
    </row>
    <row r="4" spans="1:8" ht="15.75">
      <c r="A4" s="156" t="s">
        <v>190</v>
      </c>
      <c r="B4" s="152"/>
      <c r="C4" s="152"/>
      <c r="D4" s="152"/>
      <c r="E4" s="152"/>
      <c r="F4" s="152"/>
      <c r="G4" s="152"/>
      <c r="H4" s="152"/>
    </row>
    <row r="5" spans="1:8" ht="18">
      <c r="A5" s="157"/>
      <c r="B5" s="152"/>
      <c r="C5" s="152"/>
      <c r="D5" s="154"/>
      <c r="E5" s="158"/>
      <c r="F5" s="159"/>
      <c r="G5" s="160"/>
      <c r="H5" s="160" t="s">
        <v>191</v>
      </c>
    </row>
    <row r="6" spans="1:8" ht="48" customHeight="1">
      <c r="A6" s="161" t="s">
        <v>192</v>
      </c>
      <c r="B6" s="161" t="s">
        <v>193</v>
      </c>
      <c r="C6" s="161" t="s">
        <v>194</v>
      </c>
      <c r="D6" s="161" t="s">
        <v>195</v>
      </c>
      <c r="E6" s="161" t="s">
        <v>196</v>
      </c>
      <c r="F6" s="161" t="s">
        <v>197</v>
      </c>
      <c r="G6" s="161" t="s">
        <v>198</v>
      </c>
      <c r="H6" s="161" t="s">
        <v>199</v>
      </c>
    </row>
    <row r="7" spans="1:8" ht="12" customHeight="1">
      <c r="A7" s="162">
        <v>1</v>
      </c>
      <c r="B7" s="163">
        <v>2</v>
      </c>
      <c r="C7" s="164">
        <v>3</v>
      </c>
      <c r="D7" s="164">
        <v>4</v>
      </c>
      <c r="E7" s="164">
        <v>5</v>
      </c>
      <c r="F7" s="163">
        <v>6</v>
      </c>
      <c r="G7" s="162">
        <v>7</v>
      </c>
      <c r="H7" s="163">
        <v>8</v>
      </c>
    </row>
    <row r="8" spans="1:8" ht="16.5" customHeight="1">
      <c r="A8" s="165" t="s">
        <v>200</v>
      </c>
      <c r="B8" s="166">
        <f>SUM(B9+B17+B31)</f>
        <v>647368</v>
      </c>
      <c r="C8" s="167">
        <v>1.062</v>
      </c>
      <c r="D8" s="166">
        <f>SUM(D9+D17+D31)</f>
        <v>220107</v>
      </c>
      <c r="E8" s="168">
        <f aca="true" t="shared" si="0" ref="E8:E15">SUM(D8/B8)</f>
        <v>0.34000290406692946</v>
      </c>
      <c r="F8" s="166">
        <f>SUM(F9+F17+F31)</f>
        <v>52861</v>
      </c>
      <c r="G8" s="166">
        <f>SUM(D8-'[3]2'!D8)</f>
        <v>51436</v>
      </c>
      <c r="H8" s="167">
        <f aca="true" t="shared" si="1" ref="H8:H15">SUM(G8/F8)</f>
        <v>0.9730425077088969</v>
      </c>
    </row>
    <row r="9" spans="1:8" ht="15.75" customHeight="1">
      <c r="A9" s="165" t="s">
        <v>201</v>
      </c>
      <c r="B9" s="166">
        <f>SUM(B10+B12)</f>
        <v>496805</v>
      </c>
      <c r="C9" s="167">
        <v>1.088</v>
      </c>
      <c r="D9" s="166">
        <f>SUM(D10+D12+D16)</f>
        <v>186739</v>
      </c>
      <c r="E9" s="169">
        <f t="shared" si="0"/>
        <v>0.3758798723845372</v>
      </c>
      <c r="F9" s="166">
        <f>SUM(F10+F12+F16)</f>
        <v>44566</v>
      </c>
      <c r="G9" s="166">
        <f>SUM(D9-'[3]2'!D9)</f>
        <v>43281</v>
      </c>
      <c r="H9" s="167">
        <f t="shared" si="1"/>
        <v>0.9711663600053853</v>
      </c>
    </row>
    <row r="10" spans="1:8" ht="13.5" customHeight="1">
      <c r="A10" s="165" t="s">
        <v>202</v>
      </c>
      <c r="B10" s="166">
        <f>SUM(B11)</f>
        <v>62037</v>
      </c>
      <c r="C10" s="167">
        <f>SUM(C11)</f>
        <v>1.337</v>
      </c>
      <c r="D10" s="166">
        <f>SUM(D11)</f>
        <v>29690</v>
      </c>
      <c r="E10" s="169">
        <f t="shared" si="0"/>
        <v>0.47858536034946886</v>
      </c>
      <c r="F10" s="166">
        <f>SUM(F11)</f>
        <v>6710</v>
      </c>
      <c r="G10" s="166">
        <f>SUM(D10-'[3]2'!D10)</f>
        <v>7364</v>
      </c>
      <c r="H10" s="167">
        <f t="shared" si="1"/>
        <v>1.0974664679582713</v>
      </c>
    </row>
    <row r="11" spans="1:8" ht="13.5" customHeight="1">
      <c r="A11" s="170" t="s">
        <v>203</v>
      </c>
      <c r="B11" s="171">
        <v>62037</v>
      </c>
      <c r="C11" s="172">
        <v>1.337</v>
      </c>
      <c r="D11" s="171">
        <v>29690</v>
      </c>
      <c r="E11" s="173">
        <f t="shared" si="0"/>
        <v>0.47858536034946886</v>
      </c>
      <c r="F11" s="171">
        <v>6710</v>
      </c>
      <c r="G11" s="171">
        <f>SUM(D11-'[3]2'!D11)</f>
        <v>7364</v>
      </c>
      <c r="H11" s="172">
        <f t="shared" si="1"/>
        <v>1.0974664679582713</v>
      </c>
    </row>
    <row r="12" spans="1:8" ht="15" customHeight="1">
      <c r="A12" s="165" t="s">
        <v>204</v>
      </c>
      <c r="B12" s="166">
        <f>SUM(B13+B14+B15+B16)</f>
        <v>434768</v>
      </c>
      <c r="C12" s="167">
        <v>1</v>
      </c>
      <c r="D12" s="166">
        <f>SUM(D13+D14+D15)</f>
        <v>153589</v>
      </c>
      <c r="E12" s="169">
        <f t="shared" si="0"/>
        <v>0.3532665697567438</v>
      </c>
      <c r="F12" s="166">
        <f>SUM(F13+F14+F15)</f>
        <v>36536</v>
      </c>
      <c r="G12" s="166">
        <f>SUM(D12-'[3]2'!D12)</f>
        <v>36339</v>
      </c>
      <c r="H12" s="167">
        <f t="shared" si="1"/>
        <v>0.9946080578059996</v>
      </c>
    </row>
    <row r="13" spans="1:8" ht="13.5" customHeight="1">
      <c r="A13" s="170" t="s">
        <v>205</v>
      </c>
      <c r="B13" s="171">
        <v>318473</v>
      </c>
      <c r="C13" s="172">
        <v>1</v>
      </c>
      <c r="D13" s="171">
        <v>108390</v>
      </c>
      <c r="E13" s="173">
        <f t="shared" si="0"/>
        <v>0.3403428234104618</v>
      </c>
      <c r="F13" s="171">
        <v>26000</v>
      </c>
      <c r="G13" s="171">
        <f>SUM(D13-'[3]2'!D13)</f>
        <v>25646</v>
      </c>
      <c r="H13" s="172">
        <f t="shared" si="1"/>
        <v>0.9863846153846154</v>
      </c>
    </row>
    <row r="14" spans="1:8" ht="12.75" customHeight="1">
      <c r="A14" s="170" t="s">
        <v>206</v>
      </c>
      <c r="B14" s="171">
        <v>99050</v>
      </c>
      <c r="C14" s="172">
        <v>1.062</v>
      </c>
      <c r="D14" s="174">
        <v>38205</v>
      </c>
      <c r="E14" s="173">
        <f t="shared" si="0"/>
        <v>0.38571428571428573</v>
      </c>
      <c r="F14" s="174">
        <v>8931</v>
      </c>
      <c r="G14" s="171">
        <f>SUM(D14-'[3]2'!D14)</f>
        <v>8762</v>
      </c>
      <c r="H14" s="172">
        <f t="shared" si="1"/>
        <v>0.9810771470160117</v>
      </c>
    </row>
    <row r="15" spans="1:8" ht="12.75" customHeight="1">
      <c r="A15" s="175" t="s">
        <v>207</v>
      </c>
      <c r="B15" s="171">
        <v>17245</v>
      </c>
      <c r="C15" s="172">
        <v>1</v>
      </c>
      <c r="D15" s="174">
        <v>6994</v>
      </c>
      <c r="E15" s="173">
        <f t="shared" si="0"/>
        <v>0.4055668309654972</v>
      </c>
      <c r="F15" s="174">
        <v>1605</v>
      </c>
      <c r="G15" s="171">
        <f>SUM(D15-'[3]2'!D15)</f>
        <v>1931</v>
      </c>
      <c r="H15" s="172">
        <f t="shared" si="1"/>
        <v>1.2031152647975079</v>
      </c>
    </row>
    <row r="16" spans="1:8" ht="25.5" customHeight="1">
      <c r="A16" s="176" t="s">
        <v>208</v>
      </c>
      <c r="B16" s="166"/>
      <c r="C16" s="167"/>
      <c r="D16" s="177">
        <v>3460</v>
      </c>
      <c r="E16" s="169"/>
      <c r="F16" s="177">
        <v>1320</v>
      </c>
      <c r="G16" s="166">
        <f>SUM(D16-'[3]2'!D16)</f>
        <v>-422</v>
      </c>
      <c r="H16" s="167"/>
    </row>
    <row r="17" spans="1:8" ht="15.75" customHeight="1">
      <c r="A17" s="165" t="s">
        <v>209</v>
      </c>
      <c r="B17" s="166">
        <f>SUM(B18+B19+B20+B21+B22+B23+B24+B25+B27+B28)</f>
        <v>82711</v>
      </c>
      <c r="C17" s="167">
        <v>0.956</v>
      </c>
      <c r="D17" s="166">
        <f>SUM(D18+D19+D20+D21+D22+D23+D24+D25+D27+D28)</f>
        <v>12357</v>
      </c>
      <c r="E17" s="169">
        <f aca="true" t="shared" si="2" ref="E17:E32">SUM(D17/B17)</f>
        <v>0.14939971708720726</v>
      </c>
      <c r="F17" s="166">
        <f>SUM(F18+F19+F20+F21+F22+F23+F24+F25+F27+F28)</f>
        <v>2695</v>
      </c>
      <c r="G17" s="166">
        <f>SUM(D17-'[3]2'!D17)</f>
        <v>3215</v>
      </c>
      <c r="H17" s="167">
        <f>SUM(G17/F17)</f>
        <v>1.1929499072356216</v>
      </c>
    </row>
    <row r="18" spans="1:8" ht="14.25" customHeight="1">
      <c r="A18" s="175" t="s">
        <v>210</v>
      </c>
      <c r="B18" s="171">
        <v>2901</v>
      </c>
      <c r="C18" s="172">
        <v>0</v>
      </c>
      <c r="D18" s="174"/>
      <c r="E18" s="173">
        <f t="shared" si="2"/>
        <v>0</v>
      </c>
      <c r="F18" s="174">
        <v>0</v>
      </c>
      <c r="G18" s="171">
        <f>SUM(D18-'[3]2'!D18)</f>
        <v>0</v>
      </c>
      <c r="H18" s="172">
        <v>0</v>
      </c>
    </row>
    <row r="19" spans="1:8" ht="23.25" customHeight="1">
      <c r="A19" s="178" t="s">
        <v>211</v>
      </c>
      <c r="B19" s="171">
        <v>2400</v>
      </c>
      <c r="C19" s="172">
        <v>1</v>
      </c>
      <c r="D19" s="174">
        <v>918</v>
      </c>
      <c r="E19" s="173">
        <f t="shared" si="2"/>
        <v>0.3825</v>
      </c>
      <c r="F19" s="174">
        <v>608</v>
      </c>
      <c r="G19" s="171">
        <f>SUM(D19-'[3]2'!D19)</f>
        <v>798</v>
      </c>
      <c r="H19" s="172">
        <v>0</v>
      </c>
    </row>
    <row r="20" spans="1:8" ht="14.25" customHeight="1">
      <c r="A20" s="170" t="s">
        <v>212</v>
      </c>
      <c r="B20" s="171">
        <v>7820</v>
      </c>
      <c r="C20" s="172">
        <v>0.896</v>
      </c>
      <c r="D20" s="174">
        <v>1979</v>
      </c>
      <c r="E20" s="173">
        <f t="shared" si="2"/>
        <v>0.2530690537084399</v>
      </c>
      <c r="F20" s="174">
        <v>150</v>
      </c>
      <c r="G20" s="171">
        <f>SUM(D20-'[3]2'!D20)</f>
        <v>218</v>
      </c>
      <c r="H20" s="172">
        <f aca="true" t="shared" si="3" ref="H20:H25">SUM(G20/F20)</f>
        <v>1.4533333333333334</v>
      </c>
    </row>
    <row r="21" spans="1:8" ht="22.5" customHeight="1">
      <c r="A21" s="178" t="s">
        <v>213</v>
      </c>
      <c r="B21" s="171">
        <v>8500</v>
      </c>
      <c r="C21" s="172">
        <v>1</v>
      </c>
      <c r="D21" s="174">
        <v>3358</v>
      </c>
      <c r="E21" s="173">
        <f t="shared" si="2"/>
        <v>0.39505882352941174</v>
      </c>
      <c r="F21" s="174">
        <v>700</v>
      </c>
      <c r="G21" s="171">
        <f>SUM(D21-'[3]2'!D21)</f>
        <v>750</v>
      </c>
      <c r="H21" s="172">
        <f t="shared" si="3"/>
        <v>1.0714285714285714</v>
      </c>
    </row>
    <row r="22" spans="1:8" ht="30.75" customHeight="1">
      <c r="A22" s="178" t="s">
        <v>214</v>
      </c>
      <c r="B22" s="171">
        <v>1280</v>
      </c>
      <c r="C22" s="172">
        <v>1</v>
      </c>
      <c r="D22" s="174">
        <v>492</v>
      </c>
      <c r="E22" s="173">
        <f t="shared" si="2"/>
        <v>0.384375</v>
      </c>
      <c r="F22" s="174">
        <v>150</v>
      </c>
      <c r="G22" s="171">
        <f>SUM(D22-'[3]2'!D22)</f>
        <v>175</v>
      </c>
      <c r="H22" s="172">
        <f t="shared" si="3"/>
        <v>1.1666666666666667</v>
      </c>
    </row>
    <row r="23" spans="1:8" ht="21.75" customHeight="1">
      <c r="A23" s="178" t="s">
        <v>215</v>
      </c>
      <c r="B23" s="171">
        <v>100</v>
      </c>
      <c r="C23" s="172">
        <v>2.49</v>
      </c>
      <c r="D23" s="174">
        <v>190</v>
      </c>
      <c r="E23" s="173">
        <f t="shared" si="2"/>
        <v>1.9</v>
      </c>
      <c r="F23" s="174">
        <v>8</v>
      </c>
      <c r="G23" s="171">
        <f>SUM(D23-'[3]2'!D23)</f>
        <v>5</v>
      </c>
      <c r="H23" s="172">
        <f t="shared" si="3"/>
        <v>0.625</v>
      </c>
    </row>
    <row r="24" spans="1:8" ht="14.25" customHeight="1">
      <c r="A24" s="170" t="s">
        <v>216</v>
      </c>
      <c r="B24" s="171">
        <v>5900</v>
      </c>
      <c r="C24" s="172">
        <v>1</v>
      </c>
      <c r="D24" s="174">
        <v>1454</v>
      </c>
      <c r="E24" s="173">
        <f t="shared" si="2"/>
        <v>0.2464406779661017</v>
      </c>
      <c r="F24" s="174">
        <v>509</v>
      </c>
      <c r="G24" s="171">
        <f>SUM(D24-'[3]2'!D24)</f>
        <v>236</v>
      </c>
      <c r="H24" s="172">
        <f t="shared" si="3"/>
        <v>0.4636542239685658</v>
      </c>
    </row>
    <row r="25" spans="1:8" ht="12.75" customHeight="1">
      <c r="A25" s="170" t="s">
        <v>217</v>
      </c>
      <c r="B25" s="171">
        <v>2850</v>
      </c>
      <c r="C25" s="172">
        <v>0.981</v>
      </c>
      <c r="D25" s="174">
        <v>2316</v>
      </c>
      <c r="E25" s="173">
        <f t="shared" si="2"/>
        <v>0.8126315789473684</v>
      </c>
      <c r="F25" s="174">
        <v>200</v>
      </c>
      <c r="G25" s="171">
        <f>SUM(D25-'[3]2'!D25)</f>
        <v>665</v>
      </c>
      <c r="H25" s="172">
        <f t="shared" si="3"/>
        <v>3.325</v>
      </c>
    </row>
    <row r="26" spans="1:8" ht="37.5" customHeight="1">
      <c r="A26" s="179" t="s">
        <v>218</v>
      </c>
      <c r="B26" s="180">
        <v>1300</v>
      </c>
      <c r="C26" s="181">
        <v>0</v>
      </c>
      <c r="D26" s="180">
        <v>483</v>
      </c>
      <c r="E26" s="182">
        <f t="shared" si="2"/>
        <v>0.37153846153846154</v>
      </c>
      <c r="F26" s="180">
        <v>0</v>
      </c>
      <c r="G26" s="180">
        <f>SUM(D26-'[3]2'!D26)</f>
        <v>144</v>
      </c>
      <c r="H26" s="181">
        <v>0</v>
      </c>
    </row>
    <row r="27" spans="1:8" ht="21.75" customHeight="1">
      <c r="A27" s="183" t="s">
        <v>219</v>
      </c>
      <c r="B27" s="171">
        <v>49290</v>
      </c>
      <c r="C27" s="172">
        <v>1</v>
      </c>
      <c r="D27" s="174">
        <v>700</v>
      </c>
      <c r="E27" s="173">
        <f t="shared" si="2"/>
        <v>0.014201663623453034</v>
      </c>
      <c r="F27" s="174">
        <v>200</v>
      </c>
      <c r="G27" s="171">
        <f>SUM(D27-'[3]2'!D27)</f>
        <v>200</v>
      </c>
      <c r="H27" s="172">
        <f>SUM(G27/F27)</f>
        <v>1</v>
      </c>
    </row>
    <row r="28" spans="1:8" ht="20.25" customHeight="1">
      <c r="A28" s="184" t="s">
        <v>220</v>
      </c>
      <c r="B28" s="171">
        <f>SUM(B29+B30)</f>
        <v>1670</v>
      </c>
      <c r="C28" s="172">
        <v>1</v>
      </c>
      <c r="D28" s="171">
        <f>SUM(D29+D30)</f>
        <v>950</v>
      </c>
      <c r="E28" s="173">
        <f t="shared" si="2"/>
        <v>0.5688622754491018</v>
      </c>
      <c r="F28" s="171">
        <f>SUM(F29+F30)</f>
        <v>170</v>
      </c>
      <c r="G28" s="171">
        <f>SUM(D28-'[3]2'!D28)</f>
        <v>168</v>
      </c>
      <c r="H28" s="172">
        <v>0</v>
      </c>
    </row>
    <row r="29" spans="1:8" ht="24" customHeight="1">
      <c r="A29" s="179" t="s">
        <v>221</v>
      </c>
      <c r="B29" s="180">
        <v>1370</v>
      </c>
      <c r="C29" s="181">
        <v>1</v>
      </c>
      <c r="D29" s="180">
        <v>738</v>
      </c>
      <c r="E29" s="182">
        <f t="shared" si="2"/>
        <v>0.5386861313868613</v>
      </c>
      <c r="F29" s="180">
        <v>0</v>
      </c>
      <c r="G29" s="180">
        <f>SUM(D29-'[3]2'!D29)</f>
        <v>0</v>
      </c>
      <c r="H29" s="181">
        <v>0</v>
      </c>
    </row>
    <row r="30" spans="1:8" ht="30" customHeight="1">
      <c r="A30" s="179" t="s">
        <v>222</v>
      </c>
      <c r="B30" s="180">
        <v>300</v>
      </c>
      <c r="C30" s="181">
        <v>1</v>
      </c>
      <c r="D30" s="180">
        <v>212</v>
      </c>
      <c r="E30" s="182">
        <f t="shared" si="2"/>
        <v>0.7066666666666667</v>
      </c>
      <c r="F30" s="180">
        <v>170</v>
      </c>
      <c r="G30" s="180">
        <f>SUM(D30-'[3]2'!D30)</f>
        <v>168</v>
      </c>
      <c r="H30" s="181">
        <v>0</v>
      </c>
    </row>
    <row r="31" spans="1:8" ht="18" customHeight="1">
      <c r="A31" s="185" t="s">
        <v>223</v>
      </c>
      <c r="B31" s="166">
        <f>SUM(B32)</f>
        <v>67852</v>
      </c>
      <c r="C31" s="167">
        <v>0.997</v>
      </c>
      <c r="D31" s="166">
        <f>SUM(D32)</f>
        <v>21011</v>
      </c>
      <c r="E31" s="169">
        <f t="shared" si="2"/>
        <v>0.3096592583858987</v>
      </c>
      <c r="F31" s="166">
        <v>5600</v>
      </c>
      <c r="G31" s="166">
        <f>SUM(D31-'[3]2'!D31)</f>
        <v>4940</v>
      </c>
      <c r="H31" s="167">
        <f>SUM(G31/F31)</f>
        <v>0.8821428571428571</v>
      </c>
    </row>
    <row r="32" spans="1:8" ht="33" customHeight="1">
      <c r="A32" s="178" t="s">
        <v>224</v>
      </c>
      <c r="B32" s="171">
        <v>67852</v>
      </c>
      <c r="C32" s="172">
        <v>0.997</v>
      </c>
      <c r="D32" s="171">
        <v>21011</v>
      </c>
      <c r="E32" s="173">
        <f t="shared" si="2"/>
        <v>0.3096592583858987</v>
      </c>
      <c r="F32" s="171">
        <v>5000</v>
      </c>
      <c r="G32" s="171">
        <f>SUM(D32-'[3]2'!D32)</f>
        <v>4940</v>
      </c>
      <c r="H32" s="172">
        <f>SUM(G32/F32)</f>
        <v>0.988</v>
      </c>
    </row>
    <row r="33" spans="1:8" ht="12">
      <c r="A33" s="186" t="s">
        <v>225</v>
      </c>
      <c r="B33" s="187"/>
      <c r="C33" s="188"/>
      <c r="D33" s="187"/>
      <c r="E33" s="189"/>
      <c r="F33" s="187"/>
      <c r="G33" s="187"/>
      <c r="H33" s="188"/>
    </row>
    <row r="34" spans="1:8" ht="12">
      <c r="A34" s="190"/>
      <c r="B34" s="187"/>
      <c r="C34" s="188"/>
      <c r="D34" s="187"/>
      <c r="E34" s="189"/>
      <c r="F34" s="187"/>
      <c r="G34" s="187"/>
      <c r="H34" s="188"/>
    </row>
    <row r="35" spans="1:8" ht="12">
      <c r="A35" s="190"/>
      <c r="B35" s="187"/>
      <c r="C35" s="188"/>
      <c r="D35" s="187"/>
      <c r="E35" s="189"/>
      <c r="F35" s="187"/>
      <c r="G35" s="187"/>
      <c r="H35" s="188"/>
    </row>
    <row r="36" spans="1:8" ht="12">
      <c r="A36" s="190"/>
      <c r="B36" s="187"/>
      <c r="C36" s="188"/>
      <c r="D36" s="187"/>
      <c r="E36" s="189"/>
      <c r="F36" s="187"/>
      <c r="G36" s="187"/>
      <c r="H36" s="188"/>
    </row>
    <row r="37" spans="1:8" ht="12.75">
      <c r="A37" s="191"/>
      <c r="B37" s="192"/>
      <c r="C37" s="193"/>
      <c r="D37" s="193"/>
      <c r="E37" s="194"/>
      <c r="F37" s="193"/>
      <c r="G37" s="152"/>
      <c r="H37" s="152"/>
    </row>
    <row r="38" spans="1:8" ht="12">
      <c r="A38" s="152" t="s">
        <v>226</v>
      </c>
      <c r="B38" s="195"/>
      <c r="C38" s="196"/>
      <c r="D38" s="196"/>
      <c r="E38" s="197" t="s">
        <v>51</v>
      </c>
      <c r="F38" s="198"/>
      <c r="G38" s="199"/>
      <c r="H38" s="199"/>
    </row>
    <row r="39" spans="1:8" ht="12">
      <c r="A39" s="199"/>
      <c r="B39" s="200"/>
      <c r="C39" s="196"/>
      <c r="D39" s="201"/>
      <c r="E39" s="202"/>
      <c r="F39" s="198"/>
      <c r="G39" s="199"/>
      <c r="H39" s="199"/>
    </row>
    <row r="40" spans="1:8" ht="12">
      <c r="A40" s="152"/>
      <c r="B40" s="195"/>
      <c r="C40" s="196"/>
      <c r="D40" s="196"/>
      <c r="E40" s="197"/>
      <c r="F40" s="198"/>
      <c r="G40" s="199"/>
      <c r="H40" s="199"/>
    </row>
    <row r="41" spans="1:8" ht="14.25">
      <c r="A41" s="154"/>
      <c r="B41" s="203"/>
      <c r="C41" s="196"/>
      <c r="D41" s="204"/>
      <c r="E41" s="197"/>
      <c r="F41" s="205"/>
      <c r="G41" s="152"/>
      <c r="H41" s="152"/>
    </row>
    <row r="42" spans="1:8" ht="12">
      <c r="A42" s="152" t="s">
        <v>227</v>
      </c>
      <c r="B42" s="196"/>
      <c r="C42" s="196"/>
      <c r="D42" s="196"/>
      <c r="E42" s="152"/>
      <c r="F42" s="196"/>
      <c r="G42" s="152"/>
      <c r="H42" s="152"/>
    </row>
    <row r="43" spans="1:8" ht="12">
      <c r="A43" s="152" t="s">
        <v>53</v>
      </c>
      <c r="B43" s="152"/>
      <c r="C43" s="152"/>
      <c r="D43" s="152"/>
      <c r="E43" s="152"/>
      <c r="F43" s="152"/>
      <c r="G43" s="152"/>
      <c r="H43" s="152"/>
    </row>
    <row r="44" spans="1:8" ht="12">
      <c r="A44" s="152"/>
      <c r="B44" s="152"/>
      <c r="C44" s="152"/>
      <c r="D44" s="152"/>
      <c r="E44" s="152"/>
      <c r="F44" s="152"/>
      <c r="G44" s="152"/>
      <c r="H44" s="152"/>
    </row>
    <row r="45" spans="1:8" ht="12">
      <c r="A45" s="152"/>
      <c r="B45" s="152"/>
      <c r="C45" s="152"/>
      <c r="D45" s="152"/>
      <c r="E45" s="152"/>
      <c r="F45" s="152"/>
      <c r="G45" s="152"/>
      <c r="H45" s="152"/>
    </row>
    <row r="46" spans="7:8" ht="12">
      <c r="G46" s="152"/>
      <c r="H46" s="152"/>
    </row>
    <row r="47" spans="7:8" ht="12">
      <c r="G47" s="152"/>
      <c r="H47" s="152"/>
    </row>
    <row r="48" spans="7:8" ht="12">
      <c r="G48" s="152"/>
      <c r="H48" s="152"/>
    </row>
    <row r="49" spans="7:8" ht="12">
      <c r="G49" s="152"/>
      <c r="H49" s="152"/>
    </row>
    <row r="50" spans="7:8" ht="12">
      <c r="G50" s="152"/>
      <c r="H50" s="152"/>
    </row>
    <row r="51" spans="7:8" ht="12">
      <c r="G51" s="152"/>
      <c r="H51" s="152"/>
    </row>
    <row r="52" spans="7:8" ht="12">
      <c r="G52" s="152"/>
      <c r="H52" s="152"/>
    </row>
    <row r="53" spans="7:8" ht="12">
      <c r="G53" s="152"/>
      <c r="H53" s="152"/>
    </row>
    <row r="54" spans="7:8" ht="12">
      <c r="G54" s="152"/>
      <c r="H54" s="152"/>
    </row>
    <row r="55" spans="7:8" ht="12">
      <c r="G55" s="152"/>
      <c r="H55" s="152"/>
    </row>
    <row r="56" spans="7:8" ht="12">
      <c r="G56" s="152"/>
      <c r="H56" s="152"/>
    </row>
    <row r="57" spans="7:8" ht="12">
      <c r="G57" s="152"/>
      <c r="H57" s="152"/>
    </row>
    <row r="58" spans="7:8" ht="12">
      <c r="G58" s="152"/>
      <c r="H58" s="152"/>
    </row>
    <row r="59" spans="7:8" ht="12">
      <c r="G59" s="152"/>
      <c r="H59" s="152"/>
    </row>
    <row r="60" spans="7:8" ht="12">
      <c r="G60" s="152"/>
      <c r="H60" s="152"/>
    </row>
    <row r="61" spans="7:8" ht="12">
      <c r="G61" s="152"/>
      <c r="H61" s="152"/>
    </row>
    <row r="62" spans="7:8" ht="12">
      <c r="G62" s="152"/>
      <c r="H62" s="152"/>
    </row>
    <row r="63" spans="1:8" ht="12">
      <c r="A63" s="152"/>
      <c r="B63" s="152"/>
      <c r="C63" s="152"/>
      <c r="D63" s="152"/>
      <c r="E63" s="152"/>
      <c r="F63" s="152"/>
      <c r="G63" s="152"/>
      <c r="H63" s="152"/>
    </row>
    <row r="64" spans="1:8" ht="12">
      <c r="A64" s="152"/>
      <c r="B64" s="152"/>
      <c r="C64" s="152"/>
      <c r="D64" s="152"/>
      <c r="E64" s="152"/>
      <c r="F64" s="152"/>
      <c r="G64" s="152"/>
      <c r="H64" s="152"/>
    </row>
    <row r="65" spans="1:8" ht="12">
      <c r="A65" s="152"/>
      <c r="B65" s="152"/>
      <c r="C65" s="152"/>
      <c r="D65" s="152"/>
      <c r="E65" s="152"/>
      <c r="F65" s="152"/>
      <c r="G65" s="152"/>
      <c r="H65" s="152"/>
    </row>
    <row r="66" spans="1:8" ht="12">
      <c r="A66" s="152"/>
      <c r="B66" s="152"/>
      <c r="C66" s="152"/>
      <c r="D66" s="152"/>
      <c r="E66" s="152"/>
      <c r="F66" s="152"/>
      <c r="G66" s="152"/>
      <c r="H66" s="152"/>
    </row>
    <row r="67" spans="1:8" ht="12">
      <c r="A67" s="152"/>
      <c r="B67" s="152"/>
      <c r="C67" s="152"/>
      <c r="D67" s="152"/>
      <c r="E67" s="152"/>
      <c r="F67" s="152"/>
      <c r="G67" s="152"/>
      <c r="H67" s="152"/>
    </row>
    <row r="68" spans="1:8" ht="12">
      <c r="A68" s="152"/>
      <c r="B68" s="152"/>
      <c r="C68" s="152"/>
      <c r="D68" s="152"/>
      <c r="E68" s="152"/>
      <c r="F68" s="152"/>
      <c r="G68" s="152"/>
      <c r="H68" s="152"/>
    </row>
    <row r="69" spans="1:8" ht="12">
      <c r="A69" s="152"/>
      <c r="B69" s="152"/>
      <c r="C69" s="152"/>
      <c r="D69" s="152"/>
      <c r="E69" s="152"/>
      <c r="F69" s="152"/>
      <c r="G69" s="152"/>
      <c r="H69" s="152"/>
    </row>
    <row r="70" spans="1:8" ht="12">
      <c r="A70" s="152"/>
      <c r="B70" s="152"/>
      <c r="C70" s="152"/>
      <c r="D70" s="152"/>
      <c r="E70" s="152"/>
      <c r="F70" s="152"/>
      <c r="G70" s="152"/>
      <c r="H70" s="152"/>
    </row>
    <row r="71" spans="1:8" ht="12">
      <c r="A71" s="152"/>
      <c r="B71" s="152"/>
      <c r="C71" s="152"/>
      <c r="D71" s="152"/>
      <c r="E71" s="152"/>
      <c r="F71" s="152"/>
      <c r="G71" s="152"/>
      <c r="H71" s="152"/>
    </row>
    <row r="72" spans="1:8" ht="12">
      <c r="A72" s="152"/>
      <c r="B72" s="152"/>
      <c r="C72" s="152"/>
      <c r="D72" s="152"/>
      <c r="E72" s="152"/>
      <c r="F72" s="152"/>
      <c r="G72" s="152"/>
      <c r="H72" s="152"/>
    </row>
    <row r="73" spans="1:8" ht="12">
      <c r="A73" s="152"/>
      <c r="B73" s="152"/>
      <c r="C73" s="152"/>
      <c r="D73" s="152"/>
      <c r="E73" s="152"/>
      <c r="F73" s="152"/>
      <c r="G73" s="152"/>
      <c r="H73" s="152"/>
    </row>
    <row r="74" spans="1:8" ht="12">
      <c r="A74" s="152"/>
      <c r="B74" s="152"/>
      <c r="C74" s="152"/>
      <c r="D74" s="152"/>
      <c r="E74" s="152"/>
      <c r="F74" s="152"/>
      <c r="G74" s="152"/>
      <c r="H74" s="152"/>
    </row>
    <row r="75" spans="1:8" ht="12">
      <c r="A75" s="152"/>
      <c r="B75" s="152"/>
      <c r="C75" s="152"/>
      <c r="D75" s="152"/>
      <c r="E75" s="152"/>
      <c r="F75" s="152"/>
      <c r="G75" s="152"/>
      <c r="H75" s="152"/>
    </row>
    <row r="76" spans="1:8" ht="12">
      <c r="A76" s="152"/>
      <c r="B76" s="152"/>
      <c r="C76" s="152"/>
      <c r="D76" s="152"/>
      <c r="E76" s="152"/>
      <c r="F76" s="152"/>
      <c r="G76" s="152"/>
      <c r="H76" s="152"/>
    </row>
    <row r="77" spans="1:8" ht="12">
      <c r="A77" s="152"/>
      <c r="B77" s="152"/>
      <c r="C77" s="152"/>
      <c r="D77" s="152"/>
      <c r="E77" s="152"/>
      <c r="F77" s="152"/>
      <c r="G77" s="152"/>
      <c r="H77" s="152"/>
    </row>
    <row r="78" spans="1:8" ht="12">
      <c r="A78" s="152"/>
      <c r="B78" s="152"/>
      <c r="C78" s="152"/>
      <c r="D78" s="152"/>
      <c r="E78" s="152"/>
      <c r="F78" s="152"/>
      <c r="G78" s="152"/>
      <c r="H78" s="152"/>
    </row>
    <row r="79" spans="1:8" ht="12">
      <c r="A79" s="152"/>
      <c r="B79" s="152"/>
      <c r="C79" s="152"/>
      <c r="D79" s="152"/>
      <c r="E79" s="152"/>
      <c r="F79" s="152"/>
      <c r="G79" s="152"/>
      <c r="H79" s="152"/>
    </row>
    <row r="80" spans="1:8" ht="12">
      <c r="A80" s="152"/>
      <c r="B80" s="152"/>
      <c r="C80" s="152"/>
      <c r="D80" s="152"/>
      <c r="E80" s="152"/>
      <c r="F80" s="152"/>
      <c r="G80" s="152"/>
      <c r="H80" s="152"/>
    </row>
    <row r="81" spans="1:8" ht="12">
      <c r="A81" s="152"/>
      <c r="B81" s="152"/>
      <c r="C81" s="152"/>
      <c r="D81" s="152"/>
      <c r="E81" s="152"/>
      <c r="F81" s="152"/>
      <c r="G81" s="152"/>
      <c r="H81" s="152"/>
    </row>
    <row r="82" spans="1:8" ht="12">
      <c r="A82" s="152"/>
      <c r="B82" s="152"/>
      <c r="C82" s="152"/>
      <c r="D82" s="152"/>
      <c r="E82" s="152"/>
      <c r="F82" s="152"/>
      <c r="G82" s="152"/>
      <c r="H82" s="152"/>
    </row>
    <row r="83" spans="1:8" ht="12">
      <c r="A83" s="152"/>
      <c r="B83" s="152"/>
      <c r="C83" s="152"/>
      <c r="D83" s="152"/>
      <c r="E83" s="152"/>
      <c r="F83" s="152"/>
      <c r="G83" s="152"/>
      <c r="H83" s="152"/>
    </row>
    <row r="84" spans="1:8" ht="12">
      <c r="A84" s="152"/>
      <c r="B84" s="152"/>
      <c r="C84" s="152"/>
      <c r="D84" s="152"/>
      <c r="E84" s="152"/>
      <c r="F84" s="152"/>
      <c r="G84" s="152"/>
      <c r="H84" s="152"/>
    </row>
    <row r="85" spans="1:8" ht="12">
      <c r="A85" s="152"/>
      <c r="B85" s="152"/>
      <c r="C85" s="152"/>
      <c r="D85" s="152"/>
      <c r="E85" s="152"/>
      <c r="F85" s="152"/>
      <c r="G85" s="152"/>
      <c r="H85" s="152"/>
    </row>
    <row r="86" spans="1:8" ht="12">
      <c r="A86" s="152"/>
      <c r="B86" s="152"/>
      <c r="C86" s="152"/>
      <c r="D86" s="152"/>
      <c r="E86" s="152"/>
      <c r="F86" s="152"/>
      <c r="G86" s="152"/>
      <c r="H86" s="152"/>
    </row>
    <row r="87" spans="1:8" ht="12">
      <c r="A87" s="152"/>
      <c r="B87" s="152"/>
      <c r="C87" s="152"/>
      <c r="D87" s="152"/>
      <c r="E87" s="152"/>
      <c r="F87" s="152"/>
      <c r="G87" s="152"/>
      <c r="H87" s="152"/>
    </row>
    <row r="88" spans="1:8" ht="12">
      <c r="A88" s="152"/>
      <c r="B88" s="152"/>
      <c r="C88" s="152"/>
      <c r="D88" s="152"/>
      <c r="E88" s="152"/>
      <c r="F88" s="152"/>
      <c r="G88" s="152"/>
      <c r="H88" s="152"/>
    </row>
    <row r="89" spans="1:8" ht="12">
      <c r="A89" s="152"/>
      <c r="B89" s="152"/>
      <c r="C89" s="152"/>
      <c r="D89" s="152"/>
      <c r="E89" s="152"/>
      <c r="F89" s="152"/>
      <c r="G89" s="152"/>
      <c r="H89" s="152"/>
    </row>
  </sheetData>
  <printOptions/>
  <pageMargins left="0.58" right="0.58" top="0.36" bottom="0.33" header="0.36" footer="0.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1"/>
  <sheetViews>
    <sheetView workbookViewId="0" topLeftCell="A1">
      <selection activeCell="A10" sqref="A10"/>
    </sheetView>
  </sheetViews>
  <sheetFormatPr defaultColWidth="9.33203125" defaultRowHeight="11.25"/>
  <cols>
    <col min="1" max="1" width="28.83203125" style="206" customWidth="1"/>
    <col min="2" max="2" width="14" style="206" customWidth="1"/>
    <col min="3" max="4" width="12.83203125" style="206" customWidth="1"/>
    <col min="5" max="5" width="10.16015625" style="206" customWidth="1"/>
    <col min="6" max="6" width="11.83203125" style="206" customWidth="1"/>
    <col min="7" max="7" width="12.5" style="206" customWidth="1"/>
    <col min="8" max="8" width="12" style="206" customWidth="1"/>
    <col min="9" max="16384" width="10.66015625" style="206" customWidth="1"/>
  </cols>
  <sheetData>
    <row r="1" ht="12">
      <c r="H1" s="207"/>
    </row>
    <row r="2" ht="12">
      <c r="H2" s="207"/>
    </row>
    <row r="3" spans="1:9" ht="12.75">
      <c r="A3" s="208"/>
      <c r="B3" s="209" t="s">
        <v>228</v>
      </c>
      <c r="C3" s="208"/>
      <c r="D3" s="209"/>
      <c r="E3" s="209"/>
      <c r="F3" s="208"/>
      <c r="G3" s="208"/>
      <c r="H3" s="209"/>
      <c r="I3" s="209" t="s">
        <v>229</v>
      </c>
    </row>
    <row r="4" spans="1:9" ht="15.75">
      <c r="A4" s="210" t="s">
        <v>230</v>
      </c>
      <c r="B4" s="208"/>
      <c r="C4" s="208"/>
      <c r="D4" s="208"/>
      <c r="E4" s="208"/>
      <c r="F4" s="208"/>
      <c r="G4" s="208"/>
      <c r="H4" s="208"/>
      <c r="I4" s="208"/>
    </row>
    <row r="5" spans="1:9" ht="15.75">
      <c r="A5" s="210" t="s">
        <v>231</v>
      </c>
      <c r="B5" s="208"/>
      <c r="C5" s="208"/>
      <c r="D5" s="208"/>
      <c r="E5" s="208"/>
      <c r="F5" s="208"/>
      <c r="G5" s="208"/>
      <c r="H5" s="208"/>
      <c r="I5" s="208"/>
    </row>
    <row r="6" spans="1:9" ht="15.75">
      <c r="A6" s="210"/>
      <c r="B6" s="208"/>
      <c r="C6" s="208"/>
      <c r="D6" s="208"/>
      <c r="E6" s="208"/>
      <c r="F6" s="208"/>
      <c r="G6" s="208"/>
      <c r="H6" s="208"/>
      <c r="I6" s="208"/>
    </row>
    <row r="7" spans="1:25" s="214" customFormat="1" ht="14.25">
      <c r="A7" s="208"/>
      <c r="B7" s="208"/>
      <c r="C7" s="208"/>
      <c r="D7" s="211"/>
      <c r="E7" s="212"/>
      <c r="F7" s="208"/>
      <c r="G7" s="208"/>
      <c r="H7" s="213"/>
      <c r="I7" s="213" t="s">
        <v>4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</row>
    <row r="8" spans="1:25" s="216" customFormat="1" ht="78.75">
      <c r="A8" s="215" t="s">
        <v>5</v>
      </c>
      <c r="B8" s="215" t="s">
        <v>90</v>
      </c>
      <c r="C8" s="215" t="s">
        <v>232</v>
      </c>
      <c r="D8" s="215" t="s">
        <v>8</v>
      </c>
      <c r="E8" s="215" t="s">
        <v>233</v>
      </c>
      <c r="F8" s="215" t="s">
        <v>234</v>
      </c>
      <c r="G8" s="215" t="s">
        <v>235</v>
      </c>
      <c r="H8" s="215" t="s">
        <v>12</v>
      </c>
      <c r="I8" s="215" t="s">
        <v>236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</row>
    <row r="9" spans="1:25" s="216" customFormat="1" ht="12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7">
        <v>7</v>
      </c>
      <c r="H9" s="217">
        <v>8</v>
      </c>
      <c r="I9" s="217">
        <v>9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5" s="216" customFormat="1" ht="18" customHeight="1">
      <c r="A10" s="218" t="s">
        <v>237</v>
      </c>
      <c r="B10" s="219">
        <f>SUM(B11+B12)</f>
        <v>647944</v>
      </c>
      <c r="C10" s="219">
        <f>SUM(C11+C12)</f>
        <v>215428</v>
      </c>
      <c r="D10" s="219">
        <f>SUM(D11+D12)</f>
        <v>192409</v>
      </c>
      <c r="E10" s="220">
        <f aca="true" t="shared" si="0" ref="E10:E51">SUM(D10/B10)</f>
        <v>0.29695313175212673</v>
      </c>
      <c r="F10" s="220">
        <f aca="true" t="shared" si="1" ref="F10:F51">SUM(D10/C10)</f>
        <v>0.8931475945559537</v>
      </c>
      <c r="G10" s="219">
        <f>SUM(G11+G12)</f>
        <v>55447</v>
      </c>
      <c r="H10" s="219">
        <f>SUM(H11+H12)</f>
        <v>51446</v>
      </c>
      <c r="I10" s="220">
        <f aca="true" t="shared" si="2" ref="I10:I51">SUM(H10/G10)</f>
        <v>0.9278410013165725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spans="1:25" s="216" customFormat="1" ht="12">
      <c r="A11" s="221" t="s">
        <v>238</v>
      </c>
      <c r="B11" s="222">
        <f>SUM(B14+B17+B20+B23+B26+B29+B32+B35+B38+B41+B44+B47+B50+B55+B58+B61+B64+B67+B70+B73+B76+B79+B81+B83+B86+B88+B91)</f>
        <v>589946</v>
      </c>
      <c r="C11" s="222">
        <f>SUM(C14+C17+C20+C23+C26+C29+C32+C35+C38+C41+C44+C47+C50+C55+C58+C61+C64+C67+C70+C73+C76+C79+C81+C83+C86+C88+C91)</f>
        <v>197710</v>
      </c>
      <c r="D11" s="222">
        <f>SUM(D14+D17+D23+D26+D20+D29+D32+D35+D38+D41+D44+D47+D50+D55+D58+D61+D64+D67+D70+D73+D76+D79+D81+D83+D86+D88+D91)</f>
        <v>180264</v>
      </c>
      <c r="E11" s="223">
        <f t="shared" si="0"/>
        <v>0.30556016991385654</v>
      </c>
      <c r="F11" s="223">
        <f t="shared" si="1"/>
        <v>0.9117596479692479</v>
      </c>
      <c r="G11" s="222">
        <f>SUM(G14+G17+G20+G23+G26+G29+G32+G35+G38+G41+G44+G47+G50+G55+G58+G61+G64+G67+G70+G73+G76+G79+G81+G83+G86+G88+G91)</f>
        <v>49668</v>
      </c>
      <c r="H11" s="222">
        <f>SUM(H14+H17+H23+H26+H20+H29+H32+H35+H38+H41+H44+H47+H50+H55+H58+H61+H64+H67+H70+H73+H76+H79+H81+H83+H86+H88+H91)</f>
        <v>47619</v>
      </c>
      <c r="I11" s="223">
        <f t="shared" si="2"/>
        <v>0.9587460739309012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</row>
    <row r="12" spans="1:25" s="216" customFormat="1" ht="12">
      <c r="A12" s="221" t="s">
        <v>239</v>
      </c>
      <c r="B12" s="222">
        <f>SUM(B15+B18+B21+B24+B27+B30+B33+B36+B39+B42+B45+B48+B51+B56+B59+B62+B65+B68+B71+B74+B77+B84+B89)</f>
        <v>57998</v>
      </c>
      <c r="C12" s="222">
        <f>SUM(C15+C18+C21+C24+C27+C30+C33+C36+C39+C42+C45+C48+C51+C56+C59+C62+C65+C68+C71+C74+C77+C84+C89)</f>
        <v>17718</v>
      </c>
      <c r="D12" s="222">
        <f>SUM(D15+D18+D21+D24+D27+D30+D33+D36+D39+D42+D45+D48+D51+D56+D59+D62+D65+D68+D71+D74+D77+D84+D89)</f>
        <v>12145</v>
      </c>
      <c r="E12" s="223">
        <f t="shared" si="0"/>
        <v>0.20940377254388082</v>
      </c>
      <c r="F12" s="223">
        <f t="shared" si="1"/>
        <v>0.6854611129924371</v>
      </c>
      <c r="G12" s="222">
        <f>SUM(G15+G18+G21+G24+G27+G30+G33+G36+G39+G42+G45+G48+G51+G56+G59+G62+G65+G68+G71+G74+G77+G84+G89)</f>
        <v>5779</v>
      </c>
      <c r="H12" s="222">
        <f>SUM(H15+H18+H21+H24+H27+H30+H33+H36+H39+H42+H45+H48+H51+H56+H59+H62+H65+H68+H71+H74+H77+H84+H89)</f>
        <v>3827</v>
      </c>
      <c r="I12" s="223">
        <f t="shared" si="2"/>
        <v>0.6622252984945493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</row>
    <row r="13" spans="1:25" s="216" customFormat="1" ht="27" customHeight="1">
      <c r="A13" s="224" t="s">
        <v>240</v>
      </c>
      <c r="B13" s="225">
        <f>SUM(B14+B15)</f>
        <v>845</v>
      </c>
      <c r="C13" s="225">
        <f>SUM(C14+C15)</f>
        <v>325</v>
      </c>
      <c r="D13" s="225">
        <f>SUM(D14+D15)</f>
        <v>322</v>
      </c>
      <c r="E13" s="226">
        <f t="shared" si="0"/>
        <v>0.3810650887573965</v>
      </c>
      <c r="F13" s="226">
        <f t="shared" si="1"/>
        <v>0.9907692307692307</v>
      </c>
      <c r="G13" s="225">
        <f>SUM(G14+G15)</f>
        <v>105</v>
      </c>
      <c r="H13" s="225">
        <f>SUM(H14+H15)</f>
        <v>107</v>
      </c>
      <c r="I13" s="226">
        <f t="shared" si="2"/>
        <v>1.019047619047619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</row>
    <row r="14" spans="1:25" s="216" customFormat="1" ht="12">
      <c r="A14" s="221" t="s">
        <v>238</v>
      </c>
      <c r="B14" s="227">
        <v>795</v>
      </c>
      <c r="C14" s="227">
        <v>278</v>
      </c>
      <c r="D14" s="227">
        <v>278</v>
      </c>
      <c r="E14" s="223">
        <f t="shared" si="0"/>
        <v>0.34968553459119495</v>
      </c>
      <c r="F14" s="223">
        <f t="shared" si="1"/>
        <v>1</v>
      </c>
      <c r="G14" s="228">
        <v>73</v>
      </c>
      <c r="H14" s="227">
        <f>SUM(D14-'[4]Marts'!D14)</f>
        <v>77</v>
      </c>
      <c r="I14" s="223">
        <f t="shared" si="2"/>
        <v>1.0547945205479452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</row>
    <row r="15" spans="1:25" s="216" customFormat="1" ht="12">
      <c r="A15" s="221" t="s">
        <v>239</v>
      </c>
      <c r="B15" s="227">
        <v>50</v>
      </c>
      <c r="C15" s="227">
        <v>47</v>
      </c>
      <c r="D15" s="227">
        <v>44</v>
      </c>
      <c r="E15" s="223">
        <f t="shared" si="0"/>
        <v>0.88</v>
      </c>
      <c r="F15" s="223">
        <f t="shared" si="1"/>
        <v>0.9361702127659575</v>
      </c>
      <c r="G15" s="228">
        <v>32</v>
      </c>
      <c r="H15" s="227">
        <f>SUM(D15-'[4]Marts'!D15)</f>
        <v>30</v>
      </c>
      <c r="I15" s="223">
        <f t="shared" si="2"/>
        <v>0.9375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</row>
    <row r="16" spans="1:25" s="216" customFormat="1" ht="12.75">
      <c r="A16" s="229" t="s">
        <v>241</v>
      </c>
      <c r="B16" s="225">
        <f>SUM(B17+B18)</f>
        <v>6079</v>
      </c>
      <c r="C16" s="225">
        <f>SUM(C17+C18)</f>
        <v>1847</v>
      </c>
      <c r="D16" s="225">
        <f>SUM(D17+D18)</f>
        <v>1501</v>
      </c>
      <c r="E16" s="226">
        <f t="shared" si="0"/>
        <v>0.24691561112025004</v>
      </c>
      <c r="F16" s="226">
        <f t="shared" si="1"/>
        <v>0.8126691932864104</v>
      </c>
      <c r="G16" s="225">
        <f>SUM(G17+G18)</f>
        <v>497</v>
      </c>
      <c r="H16" s="225">
        <f>SUM(H17+H18)</f>
        <v>485</v>
      </c>
      <c r="I16" s="226">
        <f t="shared" si="2"/>
        <v>0.9758551307847082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</row>
    <row r="17" spans="1:25" s="216" customFormat="1" ht="12" customHeight="1">
      <c r="A17" s="221" t="s">
        <v>238</v>
      </c>
      <c r="B17" s="227">
        <v>4882</v>
      </c>
      <c r="C17" s="227">
        <v>1603</v>
      </c>
      <c r="D17" s="227">
        <v>1326</v>
      </c>
      <c r="E17" s="223">
        <f t="shared" si="0"/>
        <v>0.2716099959033183</v>
      </c>
      <c r="F17" s="223">
        <f t="shared" si="1"/>
        <v>0.827199001871491</v>
      </c>
      <c r="G17" s="228">
        <v>397</v>
      </c>
      <c r="H17" s="227">
        <f>SUM(D17-'[4]Marts'!D17)</f>
        <v>422</v>
      </c>
      <c r="I17" s="223">
        <f t="shared" si="2"/>
        <v>1.0629722921914357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</row>
    <row r="18" spans="1:25" s="216" customFormat="1" ht="12">
      <c r="A18" s="221" t="s">
        <v>239</v>
      </c>
      <c r="B18" s="227">
        <v>1197</v>
      </c>
      <c r="C18" s="227">
        <v>244</v>
      </c>
      <c r="D18" s="227">
        <v>175</v>
      </c>
      <c r="E18" s="223">
        <f t="shared" si="0"/>
        <v>0.14619883040935672</v>
      </c>
      <c r="F18" s="223">
        <f t="shared" si="1"/>
        <v>0.7172131147540983</v>
      </c>
      <c r="G18" s="228">
        <v>100</v>
      </c>
      <c r="H18" s="227">
        <f>SUM(D18-'[4]Marts'!D18)</f>
        <v>63</v>
      </c>
      <c r="I18" s="223">
        <f t="shared" si="2"/>
        <v>0.63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</row>
    <row r="19" spans="1:25" s="216" customFormat="1" ht="12.75">
      <c r="A19" s="229" t="s">
        <v>242</v>
      </c>
      <c r="B19" s="225">
        <f>SUM(B20+B21)</f>
        <v>3543</v>
      </c>
      <c r="C19" s="225">
        <f>SUM(C20+C21)</f>
        <v>1186</v>
      </c>
      <c r="D19" s="225">
        <f>SUM(D20+D21)</f>
        <v>1142</v>
      </c>
      <c r="E19" s="226">
        <f t="shared" si="0"/>
        <v>0.3223257126728761</v>
      </c>
      <c r="F19" s="226">
        <f t="shared" si="1"/>
        <v>0.9629005059021922</v>
      </c>
      <c r="G19" s="225">
        <f>SUM(G20+G21)</f>
        <v>291</v>
      </c>
      <c r="H19" s="225">
        <f>SUM(H20+H21)</f>
        <v>351</v>
      </c>
      <c r="I19" s="226">
        <f t="shared" si="2"/>
        <v>1.2061855670103092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</row>
    <row r="20" spans="1:25" s="216" customFormat="1" ht="12">
      <c r="A20" s="221" t="s">
        <v>238</v>
      </c>
      <c r="B20" s="227">
        <v>3299</v>
      </c>
      <c r="C20" s="227">
        <v>1089</v>
      </c>
      <c r="D20" s="227">
        <v>1059</v>
      </c>
      <c r="E20" s="223">
        <f t="shared" si="0"/>
        <v>0.3210063655653228</v>
      </c>
      <c r="F20" s="223">
        <f t="shared" si="1"/>
        <v>0.9724517906336089</v>
      </c>
      <c r="G20" s="228">
        <v>274</v>
      </c>
      <c r="H20" s="227">
        <f>SUM(D20-'[4]Marts'!D20)</f>
        <v>320</v>
      </c>
      <c r="I20" s="223">
        <f t="shared" si="2"/>
        <v>1.167883211678832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</row>
    <row r="21" spans="1:25" s="216" customFormat="1" ht="12">
      <c r="A21" s="221" t="s">
        <v>239</v>
      </c>
      <c r="B21" s="227">
        <v>244</v>
      </c>
      <c r="C21" s="227">
        <v>97</v>
      </c>
      <c r="D21" s="227">
        <v>83</v>
      </c>
      <c r="E21" s="223">
        <f t="shared" si="0"/>
        <v>0.3401639344262295</v>
      </c>
      <c r="F21" s="223">
        <f t="shared" si="1"/>
        <v>0.8556701030927835</v>
      </c>
      <c r="G21" s="228">
        <v>17</v>
      </c>
      <c r="H21" s="227">
        <f>SUM(D21-'[4]Marts'!D21)</f>
        <v>31</v>
      </c>
      <c r="I21" s="223">
        <f t="shared" si="2"/>
        <v>1.8235294117647058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</row>
    <row r="22" spans="1:25" s="216" customFormat="1" ht="12.75">
      <c r="A22" s="229" t="s">
        <v>243</v>
      </c>
      <c r="B22" s="225">
        <f>SUM(B23+B24)</f>
        <v>23241</v>
      </c>
      <c r="C22" s="225">
        <f>SUM(C23+C24)</f>
        <v>7802</v>
      </c>
      <c r="D22" s="225">
        <f>SUM(D23+D24)</f>
        <v>6857</v>
      </c>
      <c r="E22" s="226">
        <f t="shared" si="0"/>
        <v>0.29503893980465556</v>
      </c>
      <c r="F22" s="226">
        <f t="shared" si="1"/>
        <v>0.8788772109715458</v>
      </c>
      <c r="G22" s="225">
        <f>SUM(G23+G24)</f>
        <v>2043</v>
      </c>
      <c r="H22" s="225">
        <f>SUM(H23+H24)</f>
        <v>1925</v>
      </c>
      <c r="I22" s="226">
        <f t="shared" si="2"/>
        <v>0.9422418012726382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</row>
    <row r="23" spans="1:25" s="216" customFormat="1" ht="12">
      <c r="A23" s="221" t="s">
        <v>238</v>
      </c>
      <c r="B23" s="227">
        <v>20683</v>
      </c>
      <c r="C23" s="227">
        <v>7005</v>
      </c>
      <c r="D23" s="227">
        <v>6560</v>
      </c>
      <c r="E23" s="223">
        <f t="shared" si="0"/>
        <v>0.31716868926171254</v>
      </c>
      <c r="F23" s="223">
        <f t="shared" si="1"/>
        <v>0.9364739471805853</v>
      </c>
      <c r="G23" s="228">
        <v>1806</v>
      </c>
      <c r="H23" s="227">
        <f>SUM(D23-'[4]Marts'!D23)</f>
        <v>1817</v>
      </c>
      <c r="I23" s="223">
        <f t="shared" si="2"/>
        <v>1.0060908084163898</v>
      </c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</row>
    <row r="24" spans="1:25" s="216" customFormat="1" ht="12">
      <c r="A24" s="221" t="s">
        <v>239</v>
      </c>
      <c r="B24" s="227">
        <v>2558</v>
      </c>
      <c r="C24" s="227">
        <v>797</v>
      </c>
      <c r="D24" s="227">
        <v>297</v>
      </c>
      <c r="E24" s="223">
        <f t="shared" si="0"/>
        <v>0.11610633307271306</v>
      </c>
      <c r="F24" s="223">
        <f t="shared" si="1"/>
        <v>0.3726474278544542</v>
      </c>
      <c r="G24" s="228">
        <v>237</v>
      </c>
      <c r="H24" s="227">
        <f>SUM(D24-'[4]Marts'!D24)</f>
        <v>108</v>
      </c>
      <c r="I24" s="223">
        <f t="shared" si="2"/>
        <v>0.45569620253164556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</row>
    <row r="25" spans="1:25" s="216" customFormat="1" ht="12.75">
      <c r="A25" s="229" t="s">
        <v>244</v>
      </c>
      <c r="B25" s="225">
        <f>SUM(B26+B27)</f>
        <v>10162</v>
      </c>
      <c r="C25" s="225">
        <f>SUM(C26+C27)</f>
        <v>4385</v>
      </c>
      <c r="D25" s="225">
        <f>SUM(D26+D27)</f>
        <v>3652</v>
      </c>
      <c r="E25" s="226">
        <f t="shared" si="0"/>
        <v>0.3593780751820508</v>
      </c>
      <c r="F25" s="226">
        <f t="shared" si="1"/>
        <v>0.8328392246294185</v>
      </c>
      <c r="G25" s="225">
        <f>SUM(G26+G27)</f>
        <v>968</v>
      </c>
      <c r="H25" s="225">
        <f>SUM(H26+H27)</f>
        <v>737</v>
      </c>
      <c r="I25" s="226">
        <f t="shared" si="2"/>
        <v>0.7613636363636364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</row>
    <row r="26" spans="1:25" s="216" customFormat="1" ht="12">
      <c r="A26" s="221" t="s">
        <v>238</v>
      </c>
      <c r="B26" s="227">
        <v>9773</v>
      </c>
      <c r="C26" s="227">
        <v>4186</v>
      </c>
      <c r="D26" s="227">
        <v>3624</v>
      </c>
      <c r="E26" s="223">
        <f t="shared" si="0"/>
        <v>0.37081755857976056</v>
      </c>
      <c r="F26" s="223">
        <f t="shared" si="1"/>
        <v>0.8657429526994744</v>
      </c>
      <c r="G26" s="228">
        <v>833</v>
      </c>
      <c r="H26" s="227">
        <f>SUM(D26-'[4]Marts'!D26)</f>
        <v>733</v>
      </c>
      <c r="I26" s="223">
        <f t="shared" si="2"/>
        <v>0.879951980792317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</row>
    <row r="27" spans="1:25" s="216" customFormat="1" ht="12">
      <c r="A27" s="221" t="s">
        <v>239</v>
      </c>
      <c r="B27" s="227">
        <v>389</v>
      </c>
      <c r="C27" s="227">
        <v>199</v>
      </c>
      <c r="D27" s="227">
        <v>28</v>
      </c>
      <c r="E27" s="223">
        <f t="shared" si="0"/>
        <v>0.07197943444730077</v>
      </c>
      <c r="F27" s="223">
        <f t="shared" si="1"/>
        <v>0.1407035175879397</v>
      </c>
      <c r="G27" s="228">
        <v>135</v>
      </c>
      <c r="H27" s="227">
        <f>SUM(D27-'[4]Marts'!D27)</f>
        <v>4</v>
      </c>
      <c r="I27" s="223">
        <f t="shared" si="2"/>
        <v>0.02962962962962963</v>
      </c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</row>
    <row r="28" spans="1:25" s="216" customFormat="1" ht="12.75">
      <c r="A28" s="229" t="s">
        <v>32</v>
      </c>
      <c r="B28" s="225">
        <f>SUM(B29+B30)</f>
        <v>4594</v>
      </c>
      <c r="C28" s="225">
        <f>SUM(C29+C30)</f>
        <v>1534</v>
      </c>
      <c r="D28" s="225">
        <f>SUM(D29+D30)</f>
        <v>1200</v>
      </c>
      <c r="E28" s="226">
        <f t="shared" si="0"/>
        <v>0.26121027427078797</v>
      </c>
      <c r="F28" s="226">
        <f t="shared" si="1"/>
        <v>0.7822685788787483</v>
      </c>
      <c r="G28" s="225">
        <f>SUM(G29+G30)</f>
        <v>379</v>
      </c>
      <c r="H28" s="225">
        <f>SUM(H29+H30)</f>
        <v>353</v>
      </c>
      <c r="I28" s="226">
        <f t="shared" si="2"/>
        <v>0.9313984168865436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</row>
    <row r="29" spans="1:25" s="216" customFormat="1" ht="12">
      <c r="A29" s="221" t="s">
        <v>238</v>
      </c>
      <c r="B29" s="227">
        <v>4197</v>
      </c>
      <c r="C29" s="227">
        <v>1372</v>
      </c>
      <c r="D29" s="227">
        <v>1116</v>
      </c>
      <c r="E29" s="223">
        <f t="shared" si="0"/>
        <v>0.26590421729807007</v>
      </c>
      <c r="F29" s="223">
        <f t="shared" si="1"/>
        <v>0.8134110787172012</v>
      </c>
      <c r="G29" s="228">
        <v>353</v>
      </c>
      <c r="H29" s="227">
        <f>SUM(D29-'[4]Marts'!D29)</f>
        <v>317</v>
      </c>
      <c r="I29" s="223">
        <f t="shared" si="2"/>
        <v>0.8980169971671388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</row>
    <row r="30" spans="1:25" s="216" customFormat="1" ht="12">
      <c r="A30" s="221" t="s">
        <v>239</v>
      </c>
      <c r="B30" s="227">
        <v>397</v>
      </c>
      <c r="C30" s="227">
        <v>162</v>
      </c>
      <c r="D30" s="227">
        <v>84</v>
      </c>
      <c r="E30" s="223">
        <f t="shared" si="0"/>
        <v>0.21158690176322417</v>
      </c>
      <c r="F30" s="223">
        <f t="shared" si="1"/>
        <v>0.5185185185185185</v>
      </c>
      <c r="G30" s="228">
        <v>26</v>
      </c>
      <c r="H30" s="227">
        <f>SUM(D30-'[4]Marts'!D30)</f>
        <v>36</v>
      </c>
      <c r="I30" s="223">
        <f t="shared" si="2"/>
        <v>1.3846153846153846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</row>
    <row r="31" spans="1:25" s="216" customFormat="1" ht="12.75">
      <c r="A31" s="229" t="s">
        <v>35</v>
      </c>
      <c r="B31" s="225">
        <f>SUM(B32+B33)</f>
        <v>98506</v>
      </c>
      <c r="C31" s="225">
        <f>SUM(C32+C33)</f>
        <v>31265</v>
      </c>
      <c r="D31" s="225">
        <f>SUM(D32+D33)</f>
        <v>24276</v>
      </c>
      <c r="E31" s="226">
        <f t="shared" si="0"/>
        <v>0.24644184110612552</v>
      </c>
      <c r="F31" s="226">
        <f t="shared" si="1"/>
        <v>0.7764592995362226</v>
      </c>
      <c r="G31" s="225">
        <f>SUM(G32+G33)</f>
        <v>9064</v>
      </c>
      <c r="H31" s="225">
        <f>SUM(H32+H33)</f>
        <v>6520</v>
      </c>
      <c r="I31" s="226">
        <f t="shared" si="2"/>
        <v>0.7193292144748455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</row>
    <row r="32" spans="1:25" s="216" customFormat="1" ht="12">
      <c r="A32" s="221" t="s">
        <v>238</v>
      </c>
      <c r="B32" s="227">
        <v>88641</v>
      </c>
      <c r="C32" s="227">
        <v>27698</v>
      </c>
      <c r="D32" s="227">
        <v>22016</v>
      </c>
      <c r="E32" s="223">
        <f t="shared" si="0"/>
        <v>0.24837264922552768</v>
      </c>
      <c r="F32" s="223">
        <f t="shared" si="1"/>
        <v>0.7948588345728933</v>
      </c>
      <c r="G32" s="228">
        <v>8058</v>
      </c>
      <c r="H32" s="227">
        <f>SUM(D32-'[4]Marts'!D32)</f>
        <v>6198</v>
      </c>
      <c r="I32" s="223">
        <f t="shared" si="2"/>
        <v>0.7691734921816828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</row>
    <row r="33" spans="1:25" s="216" customFormat="1" ht="12">
      <c r="A33" s="221" t="s">
        <v>239</v>
      </c>
      <c r="B33" s="227">
        <v>9865</v>
      </c>
      <c r="C33" s="227">
        <v>3567</v>
      </c>
      <c r="D33" s="227">
        <v>2260</v>
      </c>
      <c r="E33" s="223">
        <f t="shared" si="0"/>
        <v>0.2290927521540801</v>
      </c>
      <c r="F33" s="223">
        <f t="shared" si="1"/>
        <v>0.6335856462012897</v>
      </c>
      <c r="G33" s="228">
        <v>1006</v>
      </c>
      <c r="H33" s="227">
        <f>SUM(D33-'[4]Marts'!D33)</f>
        <v>322</v>
      </c>
      <c r="I33" s="223">
        <f t="shared" si="2"/>
        <v>0.32007952286282304</v>
      </c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</row>
    <row r="34" spans="1:25" s="216" customFormat="1" ht="12.75">
      <c r="A34" s="229" t="s">
        <v>245</v>
      </c>
      <c r="B34" s="225">
        <f>SUM(B35+B36)</f>
        <v>89925</v>
      </c>
      <c r="C34" s="225">
        <f>SUM(C35+C36)</f>
        <v>28787</v>
      </c>
      <c r="D34" s="225">
        <f>SUM(D35+D36)</f>
        <v>26028</v>
      </c>
      <c r="E34" s="226">
        <f t="shared" si="0"/>
        <v>0.28944120100083404</v>
      </c>
      <c r="F34" s="226">
        <f t="shared" si="1"/>
        <v>0.9041581269322958</v>
      </c>
      <c r="G34" s="225">
        <f>SUM(G35+G36)</f>
        <v>7962</v>
      </c>
      <c r="H34" s="225">
        <f>SUM(H35+H36)</f>
        <v>7229</v>
      </c>
      <c r="I34" s="226">
        <f t="shared" si="2"/>
        <v>0.9079377040944486</v>
      </c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</row>
    <row r="35" spans="1:25" s="216" customFormat="1" ht="12.75" customHeight="1">
      <c r="A35" s="221" t="s">
        <v>238</v>
      </c>
      <c r="B35" s="227">
        <v>78100</v>
      </c>
      <c r="C35" s="227">
        <v>25844</v>
      </c>
      <c r="D35" s="227">
        <v>23749</v>
      </c>
      <c r="E35" s="223">
        <f t="shared" si="0"/>
        <v>0.30408450704225354</v>
      </c>
      <c r="F35" s="223">
        <f t="shared" si="1"/>
        <v>0.9189366971057112</v>
      </c>
      <c r="G35" s="228">
        <v>6388</v>
      </c>
      <c r="H35" s="227">
        <f>SUM(D35-'[4]Marts'!D35)</f>
        <v>6010</v>
      </c>
      <c r="I35" s="223">
        <f t="shared" si="2"/>
        <v>0.9408265497808391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</row>
    <row r="36" spans="1:25" s="216" customFormat="1" ht="12.75" customHeight="1">
      <c r="A36" s="221" t="s">
        <v>239</v>
      </c>
      <c r="B36" s="227">
        <v>11825</v>
      </c>
      <c r="C36" s="227">
        <v>2943</v>
      </c>
      <c r="D36" s="227">
        <v>2279</v>
      </c>
      <c r="E36" s="223">
        <f t="shared" si="0"/>
        <v>0.19272727272727272</v>
      </c>
      <c r="F36" s="223">
        <f t="shared" si="1"/>
        <v>0.7743798844716276</v>
      </c>
      <c r="G36" s="228">
        <v>1574</v>
      </c>
      <c r="H36" s="227">
        <f>SUM(D36-'[4]Marts'!D36)</f>
        <v>1219</v>
      </c>
      <c r="I36" s="223">
        <f t="shared" si="2"/>
        <v>0.7744599745870394</v>
      </c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</row>
    <row r="37" spans="1:9" ht="22.5" customHeight="1">
      <c r="A37" s="230" t="s">
        <v>39</v>
      </c>
      <c r="B37" s="225">
        <f>SUM(B38+B39)</f>
        <v>52861</v>
      </c>
      <c r="C37" s="225">
        <f>SUM(C38+C39)</f>
        <v>18984</v>
      </c>
      <c r="D37" s="225">
        <f>SUM(D38+D39)</f>
        <v>16686</v>
      </c>
      <c r="E37" s="226">
        <f t="shared" si="0"/>
        <v>0.31565804657497964</v>
      </c>
      <c r="F37" s="226">
        <f t="shared" si="1"/>
        <v>0.8789506953223767</v>
      </c>
      <c r="G37" s="225">
        <f>SUM(G38+G39)</f>
        <v>4578</v>
      </c>
      <c r="H37" s="225">
        <f>SUM(H38+H39)</f>
        <v>4483</v>
      </c>
      <c r="I37" s="226">
        <f t="shared" si="2"/>
        <v>0.9792485801660114</v>
      </c>
    </row>
    <row r="38" spans="1:9" ht="12">
      <c r="A38" s="221" t="s">
        <v>238</v>
      </c>
      <c r="B38" s="227">
        <v>49243</v>
      </c>
      <c r="C38" s="227">
        <v>18031</v>
      </c>
      <c r="D38" s="227">
        <v>16155</v>
      </c>
      <c r="E38" s="223">
        <f t="shared" si="0"/>
        <v>0.3280669333712406</v>
      </c>
      <c r="F38" s="223">
        <f t="shared" si="1"/>
        <v>0.8959569630081526</v>
      </c>
      <c r="G38" s="228">
        <v>4255</v>
      </c>
      <c r="H38" s="227">
        <f>SUM(D38-'[4]Marts'!D38)</f>
        <v>4300</v>
      </c>
      <c r="I38" s="223">
        <f t="shared" si="2"/>
        <v>1.0105757931844888</v>
      </c>
    </row>
    <row r="39" spans="1:9" ht="12">
      <c r="A39" s="221" t="s">
        <v>239</v>
      </c>
      <c r="B39" s="227">
        <v>3618</v>
      </c>
      <c r="C39" s="227">
        <v>953</v>
      </c>
      <c r="D39" s="227">
        <v>531</v>
      </c>
      <c r="E39" s="223">
        <f t="shared" si="0"/>
        <v>0.14676616915422885</v>
      </c>
      <c r="F39" s="223">
        <f t="shared" si="1"/>
        <v>0.5571878279118573</v>
      </c>
      <c r="G39" s="228">
        <v>323</v>
      </c>
      <c r="H39" s="227">
        <f>SUM(D39-'[4]Marts'!D39)</f>
        <v>183</v>
      </c>
      <c r="I39" s="223">
        <f t="shared" si="2"/>
        <v>0.56656346749226</v>
      </c>
    </row>
    <row r="40" spans="1:9" ht="12.75">
      <c r="A40" s="229" t="s">
        <v>43</v>
      </c>
      <c r="B40" s="225">
        <f>SUM(B41+B42)</f>
        <v>45777</v>
      </c>
      <c r="C40" s="225">
        <f>SUM(C41+C42)</f>
        <v>15312</v>
      </c>
      <c r="D40" s="225">
        <f>SUM(D41+D42)</f>
        <v>14541</v>
      </c>
      <c r="E40" s="226">
        <f t="shared" si="0"/>
        <v>0.3176486008257422</v>
      </c>
      <c r="F40" s="226">
        <f t="shared" si="1"/>
        <v>0.9496473354231975</v>
      </c>
      <c r="G40" s="225">
        <f>SUM(G41+G42)</f>
        <v>3744</v>
      </c>
      <c r="H40" s="225">
        <f>SUM(H41+H42)</f>
        <v>3924</v>
      </c>
      <c r="I40" s="226">
        <f t="shared" si="2"/>
        <v>1.0480769230769231</v>
      </c>
    </row>
    <row r="41" spans="1:9" ht="12">
      <c r="A41" s="221" t="s">
        <v>238</v>
      </c>
      <c r="B41" s="227">
        <v>43422</v>
      </c>
      <c r="C41" s="227">
        <v>14464</v>
      </c>
      <c r="D41" s="227">
        <v>13861</v>
      </c>
      <c r="E41" s="223">
        <f t="shared" si="0"/>
        <v>0.319216065588872</v>
      </c>
      <c r="F41" s="223">
        <f t="shared" si="1"/>
        <v>0.9583102876106194</v>
      </c>
      <c r="G41" s="228">
        <v>3499</v>
      </c>
      <c r="H41" s="227">
        <f>SUM(D41-'[4]Marts'!D41)</f>
        <v>3719</v>
      </c>
      <c r="I41" s="223">
        <f t="shared" si="2"/>
        <v>1.062875107173478</v>
      </c>
    </row>
    <row r="42" spans="1:9" ht="12">
      <c r="A42" s="221" t="s">
        <v>239</v>
      </c>
      <c r="B42" s="227">
        <v>2355</v>
      </c>
      <c r="C42" s="227">
        <v>848</v>
      </c>
      <c r="D42" s="227">
        <v>680</v>
      </c>
      <c r="E42" s="223">
        <f t="shared" si="0"/>
        <v>0.28874734607218683</v>
      </c>
      <c r="F42" s="223">
        <f t="shared" si="1"/>
        <v>0.8018867924528302</v>
      </c>
      <c r="G42" s="228">
        <v>245</v>
      </c>
      <c r="H42" s="227">
        <f>SUM(D42-'[4]Marts'!D42)</f>
        <v>205</v>
      </c>
      <c r="I42" s="223">
        <f t="shared" si="2"/>
        <v>0.8367346938775511</v>
      </c>
    </row>
    <row r="43" spans="1:9" ht="12.75">
      <c r="A43" s="229" t="s">
        <v>27</v>
      </c>
      <c r="B43" s="225">
        <f>SUM(B44+B45)</f>
        <v>12176</v>
      </c>
      <c r="C43" s="225">
        <f>SUM(C44+C45)</f>
        <v>3288</v>
      </c>
      <c r="D43" s="225">
        <f>SUM(D44+D45)</f>
        <v>2067</v>
      </c>
      <c r="E43" s="226">
        <f t="shared" si="0"/>
        <v>0.16976018396846254</v>
      </c>
      <c r="F43" s="226">
        <f t="shared" si="1"/>
        <v>0.6286496350364964</v>
      </c>
      <c r="G43" s="225">
        <f>SUM(G44+G45)</f>
        <v>754</v>
      </c>
      <c r="H43" s="225">
        <f>SUM(H44+H45)</f>
        <v>497</v>
      </c>
      <c r="I43" s="226">
        <f t="shared" si="2"/>
        <v>0.6591511936339522</v>
      </c>
    </row>
    <row r="44" spans="1:9" ht="12">
      <c r="A44" s="221" t="s">
        <v>238</v>
      </c>
      <c r="B44" s="227">
        <v>7457</v>
      </c>
      <c r="C44" s="227">
        <v>2515</v>
      </c>
      <c r="D44" s="227">
        <v>1701</v>
      </c>
      <c r="E44" s="223">
        <f t="shared" si="0"/>
        <v>0.22810781815743597</v>
      </c>
      <c r="F44" s="223">
        <f t="shared" si="1"/>
        <v>0.6763419483101392</v>
      </c>
      <c r="G44" s="228">
        <v>606</v>
      </c>
      <c r="H44" s="227">
        <f>SUM(D44-'[4]Marts'!D44)</f>
        <v>422</v>
      </c>
      <c r="I44" s="223">
        <f t="shared" si="2"/>
        <v>0.6963696369636964</v>
      </c>
    </row>
    <row r="45" spans="1:9" ht="12">
      <c r="A45" s="221" t="s">
        <v>239</v>
      </c>
      <c r="B45" s="227">
        <v>4719</v>
      </c>
      <c r="C45" s="227">
        <v>773</v>
      </c>
      <c r="D45" s="227">
        <v>366</v>
      </c>
      <c r="E45" s="223">
        <f t="shared" si="0"/>
        <v>0.0775588048315321</v>
      </c>
      <c r="F45" s="223">
        <f t="shared" si="1"/>
        <v>0.47347994825355755</v>
      </c>
      <c r="G45" s="228">
        <v>148</v>
      </c>
      <c r="H45" s="227">
        <f>SUM(D45-'[4]Marts'!D45)</f>
        <v>75</v>
      </c>
      <c r="I45" s="223">
        <f t="shared" si="2"/>
        <v>0.5067567567567568</v>
      </c>
    </row>
    <row r="46" spans="1:9" ht="12.75">
      <c r="A46" s="229" t="s">
        <v>246</v>
      </c>
      <c r="B46" s="225">
        <f>SUM(B47+B48)</f>
        <v>150609</v>
      </c>
      <c r="C46" s="225">
        <f>SUM(C47+C48)</f>
        <v>51056</v>
      </c>
      <c r="D46" s="225">
        <f>SUM(D47+D48)</f>
        <v>48094</v>
      </c>
      <c r="E46" s="226">
        <f t="shared" si="0"/>
        <v>0.3193301861110558</v>
      </c>
      <c r="F46" s="226">
        <f t="shared" si="1"/>
        <v>0.9419852710748982</v>
      </c>
      <c r="G46" s="225">
        <f>SUM(G47+G48)</f>
        <v>12116</v>
      </c>
      <c r="H46" s="225">
        <f>SUM(H47+H48)</f>
        <v>12591</v>
      </c>
      <c r="I46" s="226">
        <f t="shared" si="2"/>
        <v>1.0392043578738859</v>
      </c>
    </row>
    <row r="47" spans="1:9" ht="12">
      <c r="A47" s="221" t="s">
        <v>238</v>
      </c>
      <c r="B47" s="227">
        <v>143520</v>
      </c>
      <c r="C47" s="227">
        <v>48138</v>
      </c>
      <c r="D47" s="227">
        <v>45995</v>
      </c>
      <c r="E47" s="223">
        <f t="shared" si="0"/>
        <v>0.3204779821627648</v>
      </c>
      <c r="F47" s="223">
        <f t="shared" si="1"/>
        <v>0.9554821554696913</v>
      </c>
      <c r="G47" s="228">
        <v>11559</v>
      </c>
      <c r="H47" s="227">
        <f>SUM(D47-'[4]Marts'!D47)</f>
        <v>12118</v>
      </c>
      <c r="I47" s="223">
        <f t="shared" si="2"/>
        <v>1.048360584825677</v>
      </c>
    </row>
    <row r="48" spans="1:9" ht="12">
      <c r="A48" s="221" t="s">
        <v>239</v>
      </c>
      <c r="B48" s="227">
        <v>7089</v>
      </c>
      <c r="C48" s="227">
        <v>2918</v>
      </c>
      <c r="D48" s="227">
        <v>2099</v>
      </c>
      <c r="E48" s="223">
        <f t="shared" si="0"/>
        <v>0.29609253773451827</v>
      </c>
      <c r="F48" s="223">
        <f t="shared" si="1"/>
        <v>0.7193283070596299</v>
      </c>
      <c r="G48" s="228">
        <v>557</v>
      </c>
      <c r="H48" s="227">
        <f>SUM(D48-'[4]Marts'!D48)</f>
        <v>473</v>
      </c>
      <c r="I48" s="223">
        <f t="shared" si="2"/>
        <v>0.8491921005385996</v>
      </c>
    </row>
    <row r="49" spans="1:9" ht="12.75">
      <c r="A49" s="229" t="s">
        <v>247</v>
      </c>
      <c r="B49" s="225">
        <f>SUM(B50+B51)</f>
        <v>11976</v>
      </c>
      <c r="C49" s="225">
        <f>SUM(C50+C51)</f>
        <v>4182</v>
      </c>
      <c r="D49" s="225">
        <f>SUM(D50+D51)</f>
        <v>3244</v>
      </c>
      <c r="E49" s="226">
        <f t="shared" si="0"/>
        <v>0.270875083500334</v>
      </c>
      <c r="F49" s="226">
        <f t="shared" si="1"/>
        <v>0.7757054041128647</v>
      </c>
      <c r="G49" s="225">
        <f>SUM(G50+G51)</f>
        <v>1159</v>
      </c>
      <c r="H49" s="225">
        <f>SUM(H50+H51)</f>
        <v>1000</v>
      </c>
      <c r="I49" s="226">
        <f t="shared" si="2"/>
        <v>0.8628127696289906</v>
      </c>
    </row>
    <row r="50" spans="1:9" ht="12">
      <c r="A50" s="221" t="s">
        <v>238</v>
      </c>
      <c r="B50" s="227">
        <v>10695</v>
      </c>
      <c r="C50" s="227">
        <v>3654</v>
      </c>
      <c r="D50" s="227">
        <v>3080</v>
      </c>
      <c r="E50" s="223">
        <f t="shared" si="0"/>
        <v>0.2879850397381954</v>
      </c>
      <c r="F50" s="223">
        <f t="shared" si="1"/>
        <v>0.842911877394636</v>
      </c>
      <c r="G50" s="228">
        <v>937</v>
      </c>
      <c r="H50" s="227">
        <f>SUM(D50-'[4]Marts'!D50)</f>
        <v>921</v>
      </c>
      <c r="I50" s="223">
        <f t="shared" si="2"/>
        <v>0.9829242262540021</v>
      </c>
    </row>
    <row r="51" spans="1:9" ht="12">
      <c r="A51" s="221" t="s">
        <v>239</v>
      </c>
      <c r="B51" s="227">
        <v>1281</v>
      </c>
      <c r="C51" s="227">
        <v>528</v>
      </c>
      <c r="D51" s="227">
        <v>164</v>
      </c>
      <c r="E51" s="223">
        <f t="shared" si="0"/>
        <v>0.12802498048399688</v>
      </c>
      <c r="F51" s="223">
        <f t="shared" si="1"/>
        <v>0.3106060606060606</v>
      </c>
      <c r="G51" s="228">
        <v>222</v>
      </c>
      <c r="H51" s="227">
        <f>SUM(D51-'[4]Marts'!D51)</f>
        <v>79</v>
      </c>
      <c r="I51" s="223">
        <f t="shared" si="2"/>
        <v>0.35585585585585583</v>
      </c>
    </row>
    <row r="52" spans="1:9" ht="78.75">
      <c r="A52" s="215" t="s">
        <v>5</v>
      </c>
      <c r="B52" s="215" t="s">
        <v>90</v>
      </c>
      <c r="C52" s="215" t="s">
        <v>232</v>
      </c>
      <c r="D52" s="215" t="s">
        <v>8</v>
      </c>
      <c r="E52" s="215" t="s">
        <v>233</v>
      </c>
      <c r="F52" s="215" t="s">
        <v>234</v>
      </c>
      <c r="G52" s="215" t="s">
        <v>235</v>
      </c>
      <c r="H52" s="215" t="s">
        <v>12</v>
      </c>
      <c r="I52" s="215" t="s">
        <v>236</v>
      </c>
    </row>
    <row r="53" spans="1:9" ht="12">
      <c r="A53" s="215">
        <v>1</v>
      </c>
      <c r="B53" s="215">
        <v>2</v>
      </c>
      <c r="C53" s="215">
        <v>3</v>
      </c>
      <c r="D53" s="215">
        <v>4</v>
      </c>
      <c r="E53" s="215">
        <v>5</v>
      </c>
      <c r="F53" s="215">
        <v>6</v>
      </c>
      <c r="G53" s="217">
        <v>7</v>
      </c>
      <c r="H53" s="217">
        <v>8</v>
      </c>
      <c r="I53" s="217">
        <v>9</v>
      </c>
    </row>
    <row r="54" spans="1:9" ht="37.5" customHeight="1">
      <c r="A54" s="230" t="s">
        <v>248</v>
      </c>
      <c r="B54" s="225">
        <f>SUM(B55+B56)</f>
        <v>8547</v>
      </c>
      <c r="C54" s="225">
        <f>SUM(C55+C56)</f>
        <v>2810</v>
      </c>
      <c r="D54" s="225">
        <f>SUM(D55+D56)</f>
        <v>2255</v>
      </c>
      <c r="E54" s="226">
        <f aca="true" t="shared" si="3" ref="E54:E91">SUM(D54/B54)</f>
        <v>0.26383526383526384</v>
      </c>
      <c r="F54" s="226">
        <f aca="true" t="shared" si="4" ref="F54:F91">SUM(D54/C54)</f>
        <v>0.802491103202847</v>
      </c>
      <c r="G54" s="225">
        <f>SUM(G55+G56)</f>
        <v>874</v>
      </c>
      <c r="H54" s="225">
        <f>SUM(H55+H56)</f>
        <v>632</v>
      </c>
      <c r="I54" s="226">
        <f aca="true" t="shared" si="5" ref="I54:I64">SUM(H54/G54)</f>
        <v>0.7231121281464531</v>
      </c>
    </row>
    <row r="55" spans="1:9" ht="12">
      <c r="A55" s="221" t="s">
        <v>238</v>
      </c>
      <c r="B55" s="227">
        <v>6121</v>
      </c>
      <c r="C55" s="227">
        <v>2170</v>
      </c>
      <c r="D55" s="227">
        <v>1759</v>
      </c>
      <c r="E55" s="223">
        <f t="shared" si="3"/>
        <v>0.28737134455154384</v>
      </c>
      <c r="F55" s="223">
        <f t="shared" si="4"/>
        <v>0.8105990783410139</v>
      </c>
      <c r="G55" s="228">
        <v>629</v>
      </c>
      <c r="H55" s="227">
        <f>SUM(D55-'[4]Marts'!D55)</f>
        <v>454</v>
      </c>
      <c r="I55" s="223">
        <f t="shared" si="5"/>
        <v>0.7217806041335453</v>
      </c>
    </row>
    <row r="56" spans="1:9" ht="12">
      <c r="A56" s="221" t="s">
        <v>239</v>
      </c>
      <c r="B56" s="227">
        <v>2426</v>
      </c>
      <c r="C56" s="227">
        <v>640</v>
      </c>
      <c r="D56" s="227">
        <v>496</v>
      </c>
      <c r="E56" s="223">
        <f t="shared" si="3"/>
        <v>0.2044517724649629</v>
      </c>
      <c r="F56" s="223">
        <f t="shared" si="4"/>
        <v>0.775</v>
      </c>
      <c r="G56" s="228">
        <v>245</v>
      </c>
      <c r="H56" s="227">
        <f>SUM(D56-'[4]Marts'!D56)</f>
        <v>178</v>
      </c>
      <c r="I56" s="223">
        <f t="shared" si="5"/>
        <v>0.726530612244898</v>
      </c>
    </row>
    <row r="57" spans="1:9" ht="12.75">
      <c r="A57" s="229" t="s">
        <v>41</v>
      </c>
      <c r="B57" s="225">
        <f>SUM(B58+B59)</f>
        <v>13613</v>
      </c>
      <c r="C57" s="225">
        <f>SUM(C58+C59)</f>
        <v>4419</v>
      </c>
      <c r="D57" s="225">
        <f>SUM(D58+D59)</f>
        <v>4304</v>
      </c>
      <c r="E57" s="226">
        <f t="shared" si="3"/>
        <v>0.3161683684713142</v>
      </c>
      <c r="F57" s="226">
        <f t="shared" si="4"/>
        <v>0.9739760126725503</v>
      </c>
      <c r="G57" s="225">
        <f>SUM(G58+G59)</f>
        <v>1131</v>
      </c>
      <c r="H57" s="225">
        <f>SUM(H58+H59)</f>
        <v>1117</v>
      </c>
      <c r="I57" s="226">
        <f t="shared" si="5"/>
        <v>0.9876215738284704</v>
      </c>
    </row>
    <row r="58" spans="1:9" ht="12">
      <c r="A58" s="221" t="s">
        <v>238</v>
      </c>
      <c r="B58" s="227">
        <v>12075</v>
      </c>
      <c r="C58" s="227">
        <v>3955</v>
      </c>
      <c r="D58" s="227">
        <v>3886</v>
      </c>
      <c r="E58" s="223">
        <f t="shared" si="3"/>
        <v>0.3218219461697723</v>
      </c>
      <c r="F58" s="223">
        <f t="shared" si="4"/>
        <v>0.9825537294563843</v>
      </c>
      <c r="G58" s="228">
        <v>1017</v>
      </c>
      <c r="H58" s="227">
        <f>SUM(D58-'[4]Marts'!D58)</f>
        <v>1012</v>
      </c>
      <c r="I58" s="223">
        <f t="shared" si="5"/>
        <v>0.9950835791543756</v>
      </c>
    </row>
    <row r="59" spans="1:9" ht="12">
      <c r="A59" s="221" t="s">
        <v>239</v>
      </c>
      <c r="B59" s="227">
        <v>1538</v>
      </c>
      <c r="C59" s="227">
        <v>464</v>
      </c>
      <c r="D59" s="227">
        <v>418</v>
      </c>
      <c r="E59" s="223">
        <f t="shared" si="3"/>
        <v>0.2717815344603381</v>
      </c>
      <c r="F59" s="223">
        <f t="shared" si="4"/>
        <v>0.9008620689655172</v>
      </c>
      <c r="G59" s="228">
        <v>114</v>
      </c>
      <c r="H59" s="227">
        <f>SUM(D59-'[4]Marts'!D59)</f>
        <v>105</v>
      </c>
      <c r="I59" s="223">
        <f t="shared" si="5"/>
        <v>0.9210526315789473</v>
      </c>
    </row>
    <row r="60" spans="1:9" ht="12.75">
      <c r="A60" s="229" t="s">
        <v>249</v>
      </c>
      <c r="B60" s="225">
        <f>SUM(B61+B62)</f>
        <v>13714</v>
      </c>
      <c r="C60" s="225">
        <f>SUM(C61+C62)</f>
        <v>5042</v>
      </c>
      <c r="D60" s="225">
        <f>SUM(D61+D62)</f>
        <v>3499</v>
      </c>
      <c r="E60" s="226">
        <f t="shared" si="3"/>
        <v>0.2551407320985854</v>
      </c>
      <c r="F60" s="226">
        <f t="shared" si="4"/>
        <v>0.6939706465688219</v>
      </c>
      <c r="G60" s="225">
        <f>SUM(G61+G62)</f>
        <v>1173</v>
      </c>
      <c r="H60" s="225">
        <f>SUM(H61+H62)</f>
        <v>1027</v>
      </c>
      <c r="I60" s="226">
        <f t="shared" si="5"/>
        <v>0.875532821824382</v>
      </c>
    </row>
    <row r="61" spans="1:9" ht="12">
      <c r="A61" s="221" t="s">
        <v>238</v>
      </c>
      <c r="B61" s="227">
        <v>12271</v>
      </c>
      <c r="C61" s="227">
        <v>4483</v>
      </c>
      <c r="D61" s="227">
        <v>3152</v>
      </c>
      <c r="E61" s="223">
        <f t="shared" si="3"/>
        <v>0.25686578110993397</v>
      </c>
      <c r="F61" s="223">
        <f t="shared" si="4"/>
        <v>0.703100602275262</v>
      </c>
      <c r="G61" s="228">
        <v>1046</v>
      </c>
      <c r="H61" s="227">
        <f>SUM(D61-'[4]Marts'!D61)</f>
        <v>918</v>
      </c>
      <c r="I61" s="223">
        <f t="shared" si="5"/>
        <v>0.8776290630975143</v>
      </c>
    </row>
    <row r="62" spans="1:9" ht="12">
      <c r="A62" s="221" t="s">
        <v>239</v>
      </c>
      <c r="B62" s="227">
        <v>1443</v>
      </c>
      <c r="C62" s="227">
        <v>559</v>
      </c>
      <c r="D62" s="227">
        <v>347</v>
      </c>
      <c r="E62" s="223">
        <f t="shared" si="3"/>
        <v>0.24047124047124047</v>
      </c>
      <c r="F62" s="223">
        <f t="shared" si="4"/>
        <v>0.6207513416815742</v>
      </c>
      <c r="G62" s="228">
        <v>127</v>
      </c>
      <c r="H62" s="227">
        <f>SUM(D62-'[4]Marts'!D62)</f>
        <v>109</v>
      </c>
      <c r="I62" s="223">
        <f t="shared" si="5"/>
        <v>0.8582677165354331</v>
      </c>
    </row>
    <row r="63" spans="1:9" ht="12.75">
      <c r="A63" s="229" t="s">
        <v>250</v>
      </c>
      <c r="B63" s="225">
        <f>SUM(B64+B65)</f>
        <v>1392</v>
      </c>
      <c r="C63" s="225">
        <f>SUM(C64+C65)</f>
        <v>472</v>
      </c>
      <c r="D63" s="225">
        <f>SUM(D64+D65)</f>
        <v>352</v>
      </c>
      <c r="E63" s="226">
        <f t="shared" si="3"/>
        <v>0.25287356321839083</v>
      </c>
      <c r="F63" s="226">
        <f t="shared" si="4"/>
        <v>0.7457627118644068</v>
      </c>
      <c r="G63" s="225">
        <f>SUM(G64+G65)</f>
        <v>115</v>
      </c>
      <c r="H63" s="225">
        <f>SUM(H64+H65)</f>
        <v>142</v>
      </c>
      <c r="I63" s="226">
        <f t="shared" si="5"/>
        <v>1.2347826086956522</v>
      </c>
    </row>
    <row r="64" spans="1:9" ht="12">
      <c r="A64" s="221" t="s">
        <v>238</v>
      </c>
      <c r="B64" s="227">
        <v>1350</v>
      </c>
      <c r="C64" s="227">
        <v>448</v>
      </c>
      <c r="D64" s="227">
        <v>343</v>
      </c>
      <c r="E64" s="223">
        <f t="shared" si="3"/>
        <v>0.25407407407407406</v>
      </c>
      <c r="F64" s="223">
        <f t="shared" si="4"/>
        <v>0.765625</v>
      </c>
      <c r="G64" s="228">
        <v>115</v>
      </c>
      <c r="H64" s="227">
        <f>SUM(D64-'[4]Marts'!D64)</f>
        <v>141</v>
      </c>
      <c r="I64" s="223">
        <f t="shared" si="5"/>
        <v>1.2260869565217392</v>
      </c>
    </row>
    <row r="65" spans="1:9" ht="12">
      <c r="A65" s="221" t="s">
        <v>239</v>
      </c>
      <c r="B65" s="227">
        <v>42</v>
      </c>
      <c r="C65" s="227">
        <v>24</v>
      </c>
      <c r="D65" s="227">
        <v>9</v>
      </c>
      <c r="E65" s="223">
        <f t="shared" si="3"/>
        <v>0.21428571428571427</v>
      </c>
      <c r="F65" s="223">
        <f t="shared" si="4"/>
        <v>0.375</v>
      </c>
      <c r="G65" s="228">
        <v>0</v>
      </c>
      <c r="H65" s="227">
        <f>SUM(D65-'[4]Marts'!D65)</f>
        <v>1</v>
      </c>
      <c r="I65" s="223">
        <v>0</v>
      </c>
    </row>
    <row r="66" spans="1:9" ht="12.75">
      <c r="A66" s="229" t="s">
        <v>251</v>
      </c>
      <c r="B66" s="225">
        <f>SUM(B67+B68)</f>
        <v>612</v>
      </c>
      <c r="C66" s="225">
        <f>SUM(C67+C68)</f>
        <v>216</v>
      </c>
      <c r="D66" s="225">
        <f>SUM(D67+D68)</f>
        <v>216</v>
      </c>
      <c r="E66" s="226">
        <f t="shared" si="3"/>
        <v>0.35294117647058826</v>
      </c>
      <c r="F66" s="226">
        <f t="shared" si="4"/>
        <v>1</v>
      </c>
      <c r="G66" s="225">
        <f>SUM(G67+G68)</f>
        <v>64</v>
      </c>
      <c r="H66" s="225">
        <f>SUM(H67+H68)</f>
        <v>63</v>
      </c>
      <c r="I66" s="226">
        <f aca="true" t="shared" si="6" ref="I66:I76">SUM(H66/G66)</f>
        <v>0.984375</v>
      </c>
    </row>
    <row r="67" spans="1:9" ht="12">
      <c r="A67" s="221" t="s">
        <v>238</v>
      </c>
      <c r="B67" s="227">
        <v>586</v>
      </c>
      <c r="C67" s="227">
        <v>196</v>
      </c>
      <c r="D67" s="227">
        <v>196</v>
      </c>
      <c r="E67" s="223">
        <f t="shared" si="3"/>
        <v>0.33447098976109213</v>
      </c>
      <c r="F67" s="223">
        <f t="shared" si="4"/>
        <v>1</v>
      </c>
      <c r="G67" s="228">
        <v>55</v>
      </c>
      <c r="H67" s="227">
        <f>SUM(D67-'[4]Marts'!D67)</f>
        <v>55</v>
      </c>
      <c r="I67" s="223">
        <f t="shared" si="6"/>
        <v>1</v>
      </c>
    </row>
    <row r="68" spans="1:9" ht="12">
      <c r="A68" s="221" t="s">
        <v>239</v>
      </c>
      <c r="B68" s="227">
        <v>26</v>
      </c>
      <c r="C68" s="227">
        <v>20</v>
      </c>
      <c r="D68" s="227">
        <v>20</v>
      </c>
      <c r="E68" s="223">
        <f t="shared" si="3"/>
        <v>0.7692307692307693</v>
      </c>
      <c r="F68" s="223">
        <f t="shared" si="4"/>
        <v>1</v>
      </c>
      <c r="G68" s="228">
        <v>9</v>
      </c>
      <c r="H68" s="227">
        <f>SUM(D68-'[4]Marts'!D68)</f>
        <v>8</v>
      </c>
      <c r="I68" s="223">
        <f t="shared" si="6"/>
        <v>0.8888888888888888</v>
      </c>
    </row>
    <row r="69" spans="1:9" ht="12.75">
      <c r="A69" s="229" t="s">
        <v>252</v>
      </c>
      <c r="B69" s="225">
        <f>SUM(B70+B71)</f>
        <v>757</v>
      </c>
      <c r="C69" s="225">
        <f>SUM(C70+C71)</f>
        <v>201</v>
      </c>
      <c r="D69" s="225">
        <f>SUM(D70+D71)</f>
        <v>67</v>
      </c>
      <c r="E69" s="226">
        <f t="shared" si="3"/>
        <v>0.08850726552179657</v>
      </c>
      <c r="F69" s="226">
        <f t="shared" si="4"/>
        <v>0.3333333333333333</v>
      </c>
      <c r="G69" s="225">
        <f>SUM(G70+G71)</f>
        <v>58</v>
      </c>
      <c r="H69" s="225">
        <f>SUM(H70+H71)</f>
        <v>13</v>
      </c>
      <c r="I69" s="226">
        <f t="shared" si="6"/>
        <v>0.22413793103448276</v>
      </c>
    </row>
    <row r="70" spans="1:9" ht="12">
      <c r="A70" s="221" t="s">
        <v>238</v>
      </c>
      <c r="B70" s="227">
        <v>232</v>
      </c>
      <c r="C70" s="227">
        <v>65</v>
      </c>
      <c r="D70" s="227">
        <v>56</v>
      </c>
      <c r="E70" s="223">
        <f t="shared" si="3"/>
        <v>0.2413793103448276</v>
      </c>
      <c r="F70" s="223">
        <f t="shared" si="4"/>
        <v>0.8615384615384616</v>
      </c>
      <c r="G70" s="228">
        <v>18</v>
      </c>
      <c r="H70" s="227">
        <f>SUM(D70-'[4]Marts'!D70)</f>
        <v>12</v>
      </c>
      <c r="I70" s="223">
        <f t="shared" si="6"/>
        <v>0.6666666666666666</v>
      </c>
    </row>
    <row r="71" spans="1:9" ht="12">
      <c r="A71" s="221" t="s">
        <v>239</v>
      </c>
      <c r="B71" s="227">
        <v>525</v>
      </c>
      <c r="C71" s="227">
        <v>136</v>
      </c>
      <c r="D71" s="227">
        <v>11</v>
      </c>
      <c r="E71" s="223">
        <f t="shared" si="3"/>
        <v>0.02095238095238095</v>
      </c>
      <c r="F71" s="223">
        <f t="shared" si="4"/>
        <v>0.08088235294117647</v>
      </c>
      <c r="G71" s="228">
        <v>40</v>
      </c>
      <c r="H71" s="227">
        <f>SUM(D71-'[4]Marts'!D71)</f>
        <v>1</v>
      </c>
      <c r="I71" s="223">
        <f t="shared" si="6"/>
        <v>0.025</v>
      </c>
    </row>
    <row r="72" spans="1:9" ht="12.75">
      <c r="A72" s="229" t="s">
        <v>253</v>
      </c>
      <c r="B72" s="225">
        <f>SUM(B73+B74)</f>
        <v>5201</v>
      </c>
      <c r="C72" s="225">
        <f>SUM(C73+C74)</f>
        <v>1781</v>
      </c>
      <c r="D72" s="225">
        <f>SUM(D73+D74)</f>
        <v>1707</v>
      </c>
      <c r="E72" s="226">
        <f t="shared" si="3"/>
        <v>0.328206114208806</v>
      </c>
      <c r="F72" s="226">
        <f t="shared" si="4"/>
        <v>0.9584503088152723</v>
      </c>
      <c r="G72" s="225">
        <f>SUM(G73+G74)</f>
        <v>428</v>
      </c>
      <c r="H72" s="225">
        <f>SUM(H73+H74)</f>
        <v>422</v>
      </c>
      <c r="I72" s="226">
        <f t="shared" si="6"/>
        <v>0.985981308411215</v>
      </c>
    </row>
    <row r="73" spans="1:9" ht="12">
      <c r="A73" s="221" t="s">
        <v>238</v>
      </c>
      <c r="B73" s="227">
        <v>4886</v>
      </c>
      <c r="C73" s="227">
        <v>1676</v>
      </c>
      <c r="D73" s="227">
        <v>1646</v>
      </c>
      <c r="E73" s="223">
        <f t="shared" si="3"/>
        <v>0.3368808841588211</v>
      </c>
      <c r="F73" s="223">
        <f t="shared" si="4"/>
        <v>0.9821002386634845</v>
      </c>
      <c r="G73" s="228">
        <v>402</v>
      </c>
      <c r="H73" s="227">
        <f>SUM(D73-'[4]Marts'!D73)</f>
        <v>420</v>
      </c>
      <c r="I73" s="223">
        <f t="shared" si="6"/>
        <v>1.044776119402985</v>
      </c>
    </row>
    <row r="74" spans="1:9" ht="12">
      <c r="A74" s="221" t="s">
        <v>239</v>
      </c>
      <c r="B74" s="227">
        <v>315</v>
      </c>
      <c r="C74" s="227">
        <v>105</v>
      </c>
      <c r="D74" s="227">
        <v>61</v>
      </c>
      <c r="E74" s="223">
        <f t="shared" si="3"/>
        <v>0.19365079365079366</v>
      </c>
      <c r="F74" s="223">
        <f t="shared" si="4"/>
        <v>0.580952380952381</v>
      </c>
      <c r="G74" s="228">
        <v>26</v>
      </c>
      <c r="H74" s="227">
        <f>SUM(D74-'[4]Marts'!D74)</f>
        <v>2</v>
      </c>
      <c r="I74" s="223">
        <f t="shared" si="6"/>
        <v>0.07692307692307693</v>
      </c>
    </row>
    <row r="75" spans="1:9" ht="25.5">
      <c r="A75" s="231" t="s">
        <v>254</v>
      </c>
      <c r="B75" s="225">
        <f>SUM(B76+B77)</f>
        <v>1125</v>
      </c>
      <c r="C75" s="225">
        <f>SUM(C76+C77)</f>
        <v>43</v>
      </c>
      <c r="D75" s="225">
        <f>SUM(D76+D77)</f>
        <v>25</v>
      </c>
      <c r="E75" s="226">
        <f t="shared" si="3"/>
        <v>0.022222222222222223</v>
      </c>
      <c r="F75" s="226">
        <f t="shared" si="4"/>
        <v>0.5813953488372093</v>
      </c>
      <c r="G75" s="225">
        <f>SUM(G76+G77)</f>
        <v>20</v>
      </c>
      <c r="H75" s="225">
        <f>SUM(H76+H77)</f>
        <v>8</v>
      </c>
      <c r="I75" s="226">
        <f t="shared" si="6"/>
        <v>0.4</v>
      </c>
    </row>
    <row r="76" spans="1:9" ht="12">
      <c r="A76" s="221" t="s">
        <v>238</v>
      </c>
      <c r="B76" s="227">
        <v>1123</v>
      </c>
      <c r="C76" s="227">
        <v>41</v>
      </c>
      <c r="D76" s="227">
        <v>23</v>
      </c>
      <c r="E76" s="223">
        <f t="shared" si="3"/>
        <v>0.020480854853072127</v>
      </c>
      <c r="F76" s="223">
        <f t="shared" si="4"/>
        <v>0.5609756097560976</v>
      </c>
      <c r="G76" s="228">
        <v>20</v>
      </c>
      <c r="H76" s="227">
        <f>SUM(D76-'[4]Marts'!D76)</f>
        <v>8</v>
      </c>
      <c r="I76" s="223">
        <f t="shared" si="6"/>
        <v>0.4</v>
      </c>
    </row>
    <row r="77" spans="1:9" ht="12">
      <c r="A77" s="221" t="s">
        <v>239</v>
      </c>
      <c r="B77" s="227">
        <v>2</v>
      </c>
      <c r="C77" s="227">
        <v>2</v>
      </c>
      <c r="D77" s="227">
        <v>2</v>
      </c>
      <c r="E77" s="223">
        <f t="shared" si="3"/>
        <v>1</v>
      </c>
      <c r="F77" s="223">
        <f t="shared" si="4"/>
        <v>1</v>
      </c>
      <c r="G77" s="228">
        <v>0</v>
      </c>
      <c r="H77" s="227">
        <f>SUM(D77-'[4]Marts'!D77)</f>
        <v>0</v>
      </c>
      <c r="I77" s="223">
        <v>0</v>
      </c>
    </row>
    <row r="78" spans="1:9" ht="12.75">
      <c r="A78" s="224" t="s">
        <v>255</v>
      </c>
      <c r="B78" s="225">
        <f>SUM(B79)</f>
        <v>52</v>
      </c>
      <c r="C78" s="225">
        <f>SUM(C79)</f>
        <v>17</v>
      </c>
      <c r="D78" s="225">
        <f>SUM(D79)</f>
        <v>15</v>
      </c>
      <c r="E78" s="226">
        <f t="shared" si="3"/>
        <v>0.28846153846153844</v>
      </c>
      <c r="F78" s="226">
        <f t="shared" si="4"/>
        <v>0.8823529411764706</v>
      </c>
      <c r="G78" s="225">
        <f>SUM(G79)</f>
        <v>4</v>
      </c>
      <c r="H78" s="225">
        <f>SUM(H79)</f>
        <v>5</v>
      </c>
      <c r="I78" s="226">
        <f aca="true" t="shared" si="7" ref="I78:I91">SUM(H78/G78)</f>
        <v>1.25</v>
      </c>
    </row>
    <row r="79" spans="1:9" ht="12">
      <c r="A79" s="221" t="s">
        <v>238</v>
      </c>
      <c r="B79" s="227">
        <v>52</v>
      </c>
      <c r="C79" s="227">
        <v>17</v>
      </c>
      <c r="D79" s="227">
        <v>15</v>
      </c>
      <c r="E79" s="223">
        <f t="shared" si="3"/>
        <v>0.28846153846153844</v>
      </c>
      <c r="F79" s="223">
        <f t="shared" si="4"/>
        <v>0.8823529411764706</v>
      </c>
      <c r="G79" s="228">
        <v>4</v>
      </c>
      <c r="H79" s="227">
        <f>SUM(D79-'[4]Marts'!D79)</f>
        <v>5</v>
      </c>
      <c r="I79" s="223">
        <f t="shared" si="7"/>
        <v>1.25</v>
      </c>
    </row>
    <row r="80" spans="1:9" ht="22.5" customHeight="1">
      <c r="A80" s="231" t="s">
        <v>256</v>
      </c>
      <c r="B80" s="225">
        <f>SUM(B81)</f>
        <v>790</v>
      </c>
      <c r="C80" s="225">
        <f>SUM(C81)</f>
        <v>262</v>
      </c>
      <c r="D80" s="225">
        <f>SUM(D81)</f>
        <v>262</v>
      </c>
      <c r="E80" s="226">
        <f t="shared" si="3"/>
        <v>0.33164556962025316</v>
      </c>
      <c r="F80" s="226">
        <f t="shared" si="4"/>
        <v>1</v>
      </c>
      <c r="G80" s="225">
        <f>SUM(G81)</f>
        <v>66</v>
      </c>
      <c r="H80" s="225">
        <f>SUM(H81)</f>
        <v>66</v>
      </c>
      <c r="I80" s="226">
        <f t="shared" si="7"/>
        <v>1</v>
      </c>
    </row>
    <row r="81" spans="1:9" ht="12">
      <c r="A81" s="221" t="s">
        <v>238</v>
      </c>
      <c r="B81" s="227">
        <v>790</v>
      </c>
      <c r="C81" s="227">
        <v>262</v>
      </c>
      <c r="D81" s="227">
        <v>262</v>
      </c>
      <c r="E81" s="223">
        <f t="shared" si="3"/>
        <v>0.33164556962025316</v>
      </c>
      <c r="F81" s="223">
        <f t="shared" si="4"/>
        <v>1</v>
      </c>
      <c r="G81" s="228">
        <v>66</v>
      </c>
      <c r="H81" s="227">
        <f>SUM(D81-'[4]Marts'!D81)</f>
        <v>66</v>
      </c>
      <c r="I81" s="223">
        <f t="shared" si="7"/>
        <v>1</v>
      </c>
    </row>
    <row r="82" spans="1:9" ht="15" customHeight="1">
      <c r="A82" s="229" t="s">
        <v>257</v>
      </c>
      <c r="B82" s="225">
        <f>SUM(B83+B84)</f>
        <v>6434</v>
      </c>
      <c r="C82" s="225">
        <f>SUM(C83+C84)</f>
        <v>2133</v>
      </c>
      <c r="D82" s="225">
        <f>SUM(D83+D84)</f>
        <v>2129</v>
      </c>
      <c r="E82" s="226">
        <f t="shared" si="3"/>
        <v>0.33089835250233135</v>
      </c>
      <c r="F82" s="226">
        <f t="shared" si="4"/>
        <v>0.9981247069854665</v>
      </c>
      <c r="G82" s="225">
        <f>SUM(G83+G84)</f>
        <v>579</v>
      </c>
      <c r="H82" s="225">
        <f>SUM(H83+H84)</f>
        <v>585</v>
      </c>
      <c r="I82" s="226">
        <f t="shared" si="7"/>
        <v>1.0103626943005182</v>
      </c>
    </row>
    <row r="83" spans="1:9" ht="12">
      <c r="A83" s="221" t="s">
        <v>238</v>
      </c>
      <c r="B83" s="227">
        <v>6226</v>
      </c>
      <c r="C83" s="227">
        <v>2070</v>
      </c>
      <c r="D83" s="227">
        <v>2067</v>
      </c>
      <c r="E83" s="223">
        <f t="shared" si="3"/>
        <v>0.3319948602634115</v>
      </c>
      <c r="F83" s="223">
        <f t="shared" si="4"/>
        <v>0.9985507246376811</v>
      </c>
      <c r="G83" s="228">
        <v>539</v>
      </c>
      <c r="H83" s="227">
        <f>SUM(D83-'[4]Marts'!D83)</f>
        <v>546</v>
      </c>
      <c r="I83" s="223">
        <f t="shared" si="7"/>
        <v>1.0129870129870129</v>
      </c>
    </row>
    <row r="84" spans="1:9" ht="12">
      <c r="A84" s="221" t="s">
        <v>239</v>
      </c>
      <c r="B84" s="227">
        <v>208</v>
      </c>
      <c r="C84" s="227">
        <v>63</v>
      </c>
      <c r="D84" s="227">
        <v>62</v>
      </c>
      <c r="E84" s="223">
        <f t="shared" si="3"/>
        <v>0.2980769230769231</v>
      </c>
      <c r="F84" s="223">
        <f t="shared" si="4"/>
        <v>0.9841269841269841</v>
      </c>
      <c r="G84" s="228">
        <v>40</v>
      </c>
      <c r="H84" s="227">
        <f>SUM(D84-'[4]Marts'!D84)</f>
        <v>39</v>
      </c>
      <c r="I84" s="223">
        <f t="shared" si="7"/>
        <v>0.975</v>
      </c>
    </row>
    <row r="85" spans="1:9" ht="24" customHeight="1">
      <c r="A85" s="231" t="s">
        <v>258</v>
      </c>
      <c r="B85" s="225">
        <f>SUM(B86)</f>
        <v>78</v>
      </c>
      <c r="C85" s="225">
        <f>SUM(C86)</f>
        <v>24</v>
      </c>
      <c r="D85" s="225">
        <f>SUM(D86)</f>
        <v>24</v>
      </c>
      <c r="E85" s="226">
        <f t="shared" si="3"/>
        <v>0.3076923076923077</v>
      </c>
      <c r="F85" s="226">
        <f t="shared" si="4"/>
        <v>1</v>
      </c>
      <c r="G85" s="225">
        <f>SUM(G86)</f>
        <v>6</v>
      </c>
      <c r="H85" s="225">
        <f>SUM(H86)</f>
        <v>6</v>
      </c>
      <c r="I85" s="226">
        <f t="shared" si="7"/>
        <v>1</v>
      </c>
    </row>
    <row r="86" spans="1:9" ht="12">
      <c r="A86" s="221" t="s">
        <v>238</v>
      </c>
      <c r="B86" s="227">
        <v>78</v>
      </c>
      <c r="C86" s="227">
        <v>24</v>
      </c>
      <c r="D86" s="227">
        <v>24</v>
      </c>
      <c r="E86" s="223">
        <f t="shared" si="3"/>
        <v>0.3076923076923077</v>
      </c>
      <c r="F86" s="223">
        <f t="shared" si="4"/>
        <v>1</v>
      </c>
      <c r="G86" s="228">
        <v>6</v>
      </c>
      <c r="H86" s="227">
        <f>SUM(D86-'[4]Marts'!D86)</f>
        <v>6</v>
      </c>
      <c r="I86" s="223">
        <f t="shared" si="7"/>
        <v>1</v>
      </c>
    </row>
    <row r="87" spans="1:9" ht="24.75" customHeight="1">
      <c r="A87" s="231" t="s">
        <v>259</v>
      </c>
      <c r="B87" s="225">
        <f>SUM(B88+B89)</f>
        <v>83550</v>
      </c>
      <c r="C87" s="225">
        <f>SUM(C88+C89)</f>
        <v>27460</v>
      </c>
      <c r="D87" s="225">
        <f>SUM(D88+D89)</f>
        <v>27349</v>
      </c>
      <c r="E87" s="226">
        <f t="shared" si="3"/>
        <v>0.3273369239976062</v>
      </c>
      <c r="F87" s="226">
        <f t="shared" si="4"/>
        <v>0.9959577567370721</v>
      </c>
      <c r="G87" s="225">
        <f>SUM(G88+G89)</f>
        <v>7120</v>
      </c>
      <c r="H87" s="225">
        <f>SUM(H88+H89)</f>
        <v>7009</v>
      </c>
      <c r="I87" s="226">
        <f t="shared" si="7"/>
        <v>0.9844101123595506</v>
      </c>
    </row>
    <row r="88" spans="1:9" ht="12">
      <c r="A88" s="221" t="s">
        <v>238</v>
      </c>
      <c r="B88" s="227">
        <v>77664</v>
      </c>
      <c r="C88" s="227">
        <v>25831</v>
      </c>
      <c r="D88" s="227">
        <v>25720</v>
      </c>
      <c r="E88" s="223">
        <f t="shared" si="3"/>
        <v>0.3311701689328389</v>
      </c>
      <c r="F88" s="223">
        <f t="shared" si="4"/>
        <v>0.995702837675661</v>
      </c>
      <c r="G88" s="228">
        <v>6564</v>
      </c>
      <c r="H88" s="227">
        <f>SUM(D88-'[4]Marts'!D88)</f>
        <v>6453</v>
      </c>
      <c r="I88" s="223">
        <f t="shared" si="7"/>
        <v>0.9830895795246801</v>
      </c>
    </row>
    <row r="89" spans="1:9" ht="12">
      <c r="A89" s="221" t="s">
        <v>239</v>
      </c>
      <c r="B89" s="227">
        <v>5886</v>
      </c>
      <c r="C89" s="227">
        <v>1629</v>
      </c>
      <c r="D89" s="227">
        <v>1629</v>
      </c>
      <c r="E89" s="223">
        <f t="shared" si="3"/>
        <v>0.27675840978593275</v>
      </c>
      <c r="F89" s="223">
        <f t="shared" si="4"/>
        <v>1</v>
      </c>
      <c r="G89" s="228">
        <v>556</v>
      </c>
      <c r="H89" s="227">
        <f>SUM(D89-'[4]Marts'!D89)</f>
        <v>556</v>
      </c>
      <c r="I89" s="223">
        <f t="shared" si="7"/>
        <v>1</v>
      </c>
    </row>
    <row r="90" spans="1:9" ht="36" customHeight="1">
      <c r="A90" s="231" t="s">
        <v>260</v>
      </c>
      <c r="B90" s="225">
        <f>SUM(B91)</f>
        <v>1785</v>
      </c>
      <c r="C90" s="225">
        <f>SUM(C91)</f>
        <v>595</v>
      </c>
      <c r="D90" s="225">
        <f>SUM(D91)</f>
        <v>595</v>
      </c>
      <c r="E90" s="226">
        <f t="shared" si="3"/>
        <v>0.3333333333333333</v>
      </c>
      <c r="F90" s="226">
        <f t="shared" si="4"/>
        <v>1</v>
      </c>
      <c r="G90" s="225">
        <f>SUM(G91)</f>
        <v>149</v>
      </c>
      <c r="H90" s="225">
        <f>SUM(H91)</f>
        <v>149</v>
      </c>
      <c r="I90" s="226">
        <f t="shared" si="7"/>
        <v>1</v>
      </c>
    </row>
    <row r="91" spans="1:9" ht="12">
      <c r="A91" s="232" t="s">
        <v>238</v>
      </c>
      <c r="B91" s="227">
        <v>1785</v>
      </c>
      <c r="C91" s="227">
        <v>595</v>
      </c>
      <c r="D91" s="227">
        <v>595</v>
      </c>
      <c r="E91" s="223">
        <f t="shared" si="3"/>
        <v>0.3333333333333333</v>
      </c>
      <c r="F91" s="223">
        <f t="shared" si="4"/>
        <v>1</v>
      </c>
      <c r="G91" s="228">
        <v>149</v>
      </c>
      <c r="H91" s="227">
        <f>SUM(D91-'[4]Marts'!D91)</f>
        <v>149</v>
      </c>
      <c r="I91" s="223">
        <f t="shared" si="7"/>
        <v>1</v>
      </c>
    </row>
    <row r="92" spans="1:9" ht="12">
      <c r="A92" s="233"/>
      <c r="B92" s="234"/>
      <c r="C92" s="234"/>
      <c r="D92" s="234"/>
      <c r="E92" s="235"/>
      <c r="F92" s="235"/>
      <c r="G92" s="236"/>
      <c r="H92" s="234"/>
      <c r="I92" s="235"/>
    </row>
    <row r="93" spans="1:9" ht="12">
      <c r="A93" s="233"/>
      <c r="B93" s="234"/>
      <c r="C93" s="234"/>
      <c r="D93" s="234"/>
      <c r="E93" s="235"/>
      <c r="F93" s="235"/>
      <c r="G93" s="236"/>
      <c r="H93" s="234"/>
      <c r="I93" s="235"/>
    </row>
    <row r="94" spans="1:9" ht="14.25">
      <c r="A94" s="237"/>
      <c r="B94" s="238"/>
      <c r="C94" s="238"/>
      <c r="D94" s="238"/>
      <c r="E94" s="239"/>
      <c r="F94" s="240"/>
      <c r="G94" s="208"/>
      <c r="H94" s="208"/>
      <c r="I94" s="208"/>
    </row>
    <row r="95" spans="1:9" ht="12">
      <c r="A95" s="208" t="s">
        <v>261</v>
      </c>
      <c r="B95" s="241"/>
      <c r="C95" s="242"/>
      <c r="D95" s="242"/>
      <c r="E95" s="243" t="s">
        <v>51</v>
      </c>
      <c r="F95" s="244"/>
      <c r="G95" s="207"/>
      <c r="H95" s="207"/>
      <c r="I95" s="207"/>
    </row>
    <row r="96" spans="1:9" ht="12">
      <c r="A96" s="207"/>
      <c r="B96" s="245"/>
      <c r="C96" s="242"/>
      <c r="D96" s="246"/>
      <c r="E96" s="247"/>
      <c r="F96" s="248"/>
      <c r="G96" s="207"/>
      <c r="H96" s="207"/>
      <c r="I96" s="207"/>
    </row>
    <row r="97" spans="1:9" ht="12">
      <c r="A97" s="208"/>
      <c r="B97" s="241"/>
      <c r="C97" s="242"/>
      <c r="D97" s="242"/>
      <c r="E97" s="243"/>
      <c r="F97" s="244"/>
      <c r="G97" s="208"/>
      <c r="H97" s="207"/>
      <c r="I97" s="207"/>
    </row>
    <row r="98" spans="1:9" ht="12">
      <c r="A98" s="208"/>
      <c r="B98" s="241"/>
      <c r="C98" s="242"/>
      <c r="D98" s="242"/>
      <c r="E98" s="243"/>
      <c r="F98" s="244"/>
      <c r="G98" s="208"/>
      <c r="H98" s="207"/>
      <c r="I98" s="207"/>
    </row>
    <row r="99" spans="1:9" ht="12">
      <c r="A99" s="208" t="s">
        <v>52</v>
      </c>
      <c r="B99" s="207"/>
      <c r="C99" s="246"/>
      <c r="D99" s="246"/>
      <c r="E99" s="207"/>
      <c r="F99" s="207"/>
      <c r="G99" s="207"/>
      <c r="H99" s="207"/>
      <c r="I99" s="208"/>
    </row>
    <row r="100" spans="1:9" ht="12">
      <c r="A100" s="208" t="s">
        <v>53</v>
      </c>
      <c r="B100" s="207"/>
      <c r="C100" s="246"/>
      <c r="D100" s="246"/>
      <c r="E100" s="207"/>
      <c r="F100" s="207"/>
      <c r="G100" s="207"/>
      <c r="H100" s="207"/>
      <c r="I100" s="208"/>
    </row>
    <row r="101" spans="1:9" ht="12">
      <c r="A101" s="208"/>
      <c r="B101" s="208"/>
      <c r="C101" s="208"/>
      <c r="D101" s="208"/>
      <c r="E101" s="208"/>
      <c r="F101" s="208"/>
      <c r="G101" s="208"/>
      <c r="H101" s="208"/>
      <c r="I101" s="208"/>
    </row>
    <row r="102" spans="7:9" ht="12">
      <c r="G102" s="208"/>
      <c r="H102" s="208"/>
      <c r="I102" s="208"/>
    </row>
    <row r="103" spans="7:9" ht="12">
      <c r="G103" s="208"/>
      <c r="H103" s="208"/>
      <c r="I103" s="208"/>
    </row>
    <row r="104" spans="7:9" ht="12">
      <c r="G104" s="208"/>
      <c r="H104" s="208"/>
      <c r="I104" s="208"/>
    </row>
    <row r="105" spans="7:9" ht="12">
      <c r="G105" s="208"/>
      <c r="H105" s="208"/>
      <c r="I105" s="208"/>
    </row>
    <row r="106" spans="7:9" ht="12">
      <c r="G106" s="208"/>
      <c r="H106" s="208"/>
      <c r="I106" s="208"/>
    </row>
    <row r="107" spans="7:9" ht="12">
      <c r="G107" s="208"/>
      <c r="H107" s="208"/>
      <c r="I107" s="208"/>
    </row>
    <row r="108" spans="7:9" ht="12">
      <c r="G108" s="208"/>
      <c r="H108" s="208"/>
      <c r="I108" s="208"/>
    </row>
    <row r="109" spans="7:9" ht="12">
      <c r="G109" s="208"/>
      <c r="H109" s="208"/>
      <c r="I109" s="208"/>
    </row>
    <row r="110" spans="7:9" ht="12">
      <c r="G110" s="208"/>
      <c r="H110" s="208"/>
      <c r="I110" s="208"/>
    </row>
    <row r="111" spans="7:9" ht="12">
      <c r="G111" s="208"/>
      <c r="H111" s="208"/>
      <c r="I111" s="208"/>
    </row>
  </sheetData>
  <printOptions/>
  <pageMargins left="0.34" right="0.34" top="0.31" bottom="0.17" header="0.32" footer="0.1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5"/>
  <sheetViews>
    <sheetView workbookViewId="0" topLeftCell="A1">
      <selection activeCell="A10" sqref="A10"/>
    </sheetView>
  </sheetViews>
  <sheetFormatPr defaultColWidth="9.33203125" defaultRowHeight="11.25"/>
  <cols>
    <col min="1" max="1" width="38.16015625" style="249" customWidth="1"/>
    <col min="2" max="2" width="12.16015625" style="249" customWidth="1"/>
    <col min="3" max="3" width="12.66015625" style="249" customWidth="1"/>
    <col min="4" max="4" width="12" style="249" customWidth="1"/>
    <col min="5" max="5" width="9.83203125" style="249" customWidth="1"/>
    <col min="6" max="6" width="10.33203125" style="249" customWidth="1"/>
    <col min="7" max="7" width="10.5" style="249" customWidth="1"/>
    <col min="8" max="8" width="9.66015625" style="249" customWidth="1"/>
    <col min="9" max="9" width="10.16015625" style="249" customWidth="1"/>
    <col min="10" max="16384" width="10.66015625" style="249" customWidth="1"/>
  </cols>
  <sheetData>
    <row r="1" spans="7:14" ht="12">
      <c r="G1" s="250"/>
      <c r="H1" s="251"/>
      <c r="I1" s="250"/>
      <c r="J1" s="250"/>
      <c r="K1" s="250"/>
      <c r="L1" s="250"/>
      <c r="M1" s="250"/>
      <c r="N1" s="250"/>
    </row>
    <row r="2" spans="2:14" ht="12.75">
      <c r="B2" s="252"/>
      <c r="C2" s="250"/>
      <c r="D2" s="250"/>
      <c r="E2" s="252"/>
      <c r="F2" s="250"/>
      <c r="G2" s="250"/>
      <c r="H2" s="252"/>
      <c r="I2" s="252"/>
      <c r="J2" s="250"/>
      <c r="K2" s="250"/>
      <c r="L2" s="250"/>
      <c r="M2" s="250"/>
      <c r="N2" s="250"/>
    </row>
    <row r="3" spans="1:14" ht="12.75">
      <c r="A3" s="253"/>
      <c r="B3" s="252" t="s">
        <v>0</v>
      </c>
      <c r="C3" s="250"/>
      <c r="D3" s="250"/>
      <c r="E3" s="252"/>
      <c r="F3" s="250"/>
      <c r="G3" s="250"/>
      <c r="H3" s="252"/>
      <c r="I3" s="252" t="s">
        <v>262</v>
      </c>
      <c r="J3" s="250"/>
      <c r="K3" s="250"/>
      <c r="L3" s="250"/>
      <c r="M3" s="250"/>
      <c r="N3" s="250"/>
    </row>
    <row r="4" spans="1:14" ht="15.75">
      <c r="A4" s="254" t="s">
        <v>263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15.75">
      <c r="A5" s="254" t="s">
        <v>264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s="256" customFormat="1" ht="12" customHeight="1">
      <c r="A6" s="254"/>
      <c r="B6" s="250"/>
      <c r="C6" s="250"/>
      <c r="D6" s="250"/>
      <c r="E6" s="250"/>
      <c r="F6" s="250"/>
      <c r="G6" s="250"/>
      <c r="H6" s="250"/>
      <c r="I6" s="250"/>
      <c r="J6" s="255"/>
      <c r="K6" s="255"/>
      <c r="L6" s="255"/>
      <c r="M6" s="255"/>
      <c r="N6" s="255"/>
    </row>
    <row r="7" spans="1:9" s="256" customFormat="1" ht="12.75">
      <c r="A7" s="250"/>
      <c r="B7" s="250"/>
      <c r="C7" s="250"/>
      <c r="D7" s="250"/>
      <c r="E7" s="252"/>
      <c r="F7" s="250"/>
      <c r="G7" s="250"/>
      <c r="H7" s="251"/>
      <c r="I7" s="257" t="s">
        <v>4</v>
      </c>
    </row>
    <row r="8" spans="1:9" s="259" customFormat="1" ht="76.5" customHeight="1">
      <c r="A8" s="258" t="s">
        <v>5</v>
      </c>
      <c r="B8" s="258" t="s">
        <v>90</v>
      </c>
      <c r="C8" s="258" t="s">
        <v>265</v>
      </c>
      <c r="D8" s="258" t="s">
        <v>8</v>
      </c>
      <c r="E8" s="258" t="s">
        <v>266</v>
      </c>
      <c r="F8" s="258" t="s">
        <v>267</v>
      </c>
      <c r="G8" s="258" t="s">
        <v>268</v>
      </c>
      <c r="H8" s="258" t="s">
        <v>12</v>
      </c>
      <c r="I8" s="258" t="s">
        <v>269</v>
      </c>
    </row>
    <row r="9" spans="1:9" s="259" customFormat="1" ht="12">
      <c r="A9" s="258">
        <v>1</v>
      </c>
      <c r="B9" s="258">
        <v>2</v>
      </c>
      <c r="C9" s="258">
        <v>3</v>
      </c>
      <c r="D9" s="258">
        <v>4</v>
      </c>
      <c r="E9" s="258">
        <v>5</v>
      </c>
      <c r="F9" s="258">
        <v>6</v>
      </c>
      <c r="G9" s="258">
        <v>7</v>
      </c>
      <c r="H9" s="258">
        <v>8</v>
      </c>
      <c r="I9" s="258">
        <v>9</v>
      </c>
    </row>
    <row r="10" spans="1:9" s="259" customFormat="1" ht="12.75">
      <c r="A10" s="260" t="s">
        <v>270</v>
      </c>
      <c r="B10" s="261">
        <f>SUM(B11+B28+B31)</f>
        <v>694142</v>
      </c>
      <c r="C10" s="261">
        <f>SUM(C11+C28+C31)</f>
        <v>215428</v>
      </c>
      <c r="D10" s="261">
        <f>SUM(D11+D28+D31)</f>
        <v>192465</v>
      </c>
      <c r="E10" s="262">
        <f>SUM(D10/B10)</f>
        <v>0.2772703567857873</v>
      </c>
      <c r="F10" s="263" t="s">
        <v>271</v>
      </c>
      <c r="G10" s="261">
        <f>SUM(G11+G28+G31)</f>
        <v>55447</v>
      </c>
      <c r="H10" s="261">
        <f>SUM(H11+H28+H31)</f>
        <v>51477</v>
      </c>
      <c r="I10" s="263" t="s">
        <v>271</v>
      </c>
    </row>
    <row r="11" spans="1:9" s="259" customFormat="1" ht="12.75">
      <c r="A11" s="264" t="s">
        <v>272</v>
      </c>
      <c r="B11" s="265">
        <f>SUM(B12+B16+B19+B27)</f>
        <v>589946</v>
      </c>
      <c r="C11" s="265">
        <f>SUM(C12+C16+C19+C27)</f>
        <v>197710</v>
      </c>
      <c r="D11" s="265">
        <f>SUM(D12+D16+D19+D27)</f>
        <v>180264</v>
      </c>
      <c r="E11" s="262">
        <f>SUM(D11/B11)</f>
        <v>0.30556016991385654</v>
      </c>
      <c r="F11" s="266">
        <f>SUM(D11/C11)</f>
        <v>0.9117596479692479</v>
      </c>
      <c r="G11" s="265">
        <f>SUM(G12+G16+G19+G27)</f>
        <v>49668</v>
      </c>
      <c r="H11" s="265">
        <f>SUM(H12+H16+H19+H27)</f>
        <v>47619</v>
      </c>
      <c r="I11" s="266">
        <f>SUM(H11/G11)</f>
        <v>0.9587460739309012</v>
      </c>
    </row>
    <row r="12" spans="1:9" s="259" customFormat="1" ht="12">
      <c r="A12" s="267" t="s">
        <v>273</v>
      </c>
      <c r="B12" s="268">
        <v>306008</v>
      </c>
      <c r="C12" s="268">
        <v>104632</v>
      </c>
      <c r="D12" s="268">
        <f>SUM(D13+D14+D15)</f>
        <v>95001</v>
      </c>
      <c r="E12" s="269">
        <f>SUM(D12/B12)</f>
        <v>0.3104526679041071</v>
      </c>
      <c r="F12" s="270">
        <f>SUM(D12/C12)</f>
        <v>0.907953589723985</v>
      </c>
      <c r="G12" s="268">
        <v>26006</v>
      </c>
      <c r="H12" s="268">
        <f>SUM(D12-'[5]Marts'!D12)</f>
        <v>25452</v>
      </c>
      <c r="I12" s="270">
        <f>SUM(H12/G12)</f>
        <v>0.9786972237176036</v>
      </c>
    </row>
    <row r="13" spans="1:9" s="259" customFormat="1" ht="12">
      <c r="A13" s="271" t="s">
        <v>274</v>
      </c>
      <c r="B13" s="268">
        <v>139403</v>
      </c>
      <c r="C13" s="268">
        <v>45546</v>
      </c>
      <c r="D13" s="268">
        <v>41820</v>
      </c>
      <c r="E13" s="269">
        <f>SUM(D13/B13)</f>
        <v>0.2999935438979075</v>
      </c>
      <c r="F13" s="270">
        <f>SUM(D13/C13)</f>
        <v>0.9181925964958504</v>
      </c>
      <c r="G13" s="268">
        <v>11355</v>
      </c>
      <c r="H13" s="268">
        <f>SUM(D13-'[5]Marts'!D13)</f>
        <v>11442</v>
      </c>
      <c r="I13" s="270">
        <f>SUM(H13/G13)</f>
        <v>1.007661822985469</v>
      </c>
    </row>
    <row r="14" spans="1:9" s="259" customFormat="1" ht="22.5">
      <c r="A14" s="272" t="s">
        <v>275</v>
      </c>
      <c r="B14" s="268"/>
      <c r="C14" s="268"/>
      <c r="D14" s="268">
        <v>11776</v>
      </c>
      <c r="E14" s="269"/>
      <c r="F14" s="270"/>
      <c r="G14" s="268"/>
      <c r="H14" s="268">
        <f>SUM(D14-'[5]Marts'!D14)</f>
        <v>2985</v>
      </c>
      <c r="I14" s="270"/>
    </row>
    <row r="15" spans="1:9" s="259" customFormat="1" ht="22.5">
      <c r="A15" s="272" t="s">
        <v>276</v>
      </c>
      <c r="B15" s="268"/>
      <c r="C15" s="268"/>
      <c r="D15" s="268">
        <v>41405</v>
      </c>
      <c r="E15" s="269"/>
      <c r="F15" s="270"/>
      <c r="G15" s="268"/>
      <c r="H15" s="268">
        <f>SUM(D15-'[5]Marts'!D15)</f>
        <v>11025</v>
      </c>
      <c r="I15" s="270"/>
    </row>
    <row r="16" spans="1:9" s="259" customFormat="1" ht="16.5" customHeight="1">
      <c r="A16" s="272" t="s">
        <v>277</v>
      </c>
      <c r="B16" s="268">
        <v>50609</v>
      </c>
      <c r="C16" s="268">
        <v>13373</v>
      </c>
      <c r="D16" s="268">
        <f>SUM(D17+D18)</f>
        <v>8792</v>
      </c>
      <c r="E16" s="269">
        <f>SUM(D16/B16)</f>
        <v>0.17372404117844653</v>
      </c>
      <c r="F16" s="270">
        <f>SUM(D16/C16)</f>
        <v>0.6574441037912211</v>
      </c>
      <c r="G16" s="268">
        <v>4730</v>
      </c>
      <c r="H16" s="268">
        <f>SUM(D16-'[5]Marts'!D16)</f>
        <v>2300</v>
      </c>
      <c r="I16" s="270">
        <f>SUM(H16/G16)</f>
        <v>0.48625792811839325</v>
      </c>
    </row>
    <row r="17" spans="1:9" s="259" customFormat="1" ht="22.5">
      <c r="A17" s="272" t="s">
        <v>278</v>
      </c>
      <c r="B17" s="268"/>
      <c r="C17" s="268"/>
      <c r="D17" s="268">
        <v>4798</v>
      </c>
      <c r="E17" s="269"/>
      <c r="F17" s="270"/>
      <c r="G17" s="268"/>
      <c r="H17" s="268">
        <f>SUM(D17-'[5]Marts'!D17)</f>
        <v>1906</v>
      </c>
      <c r="I17" s="270"/>
    </row>
    <row r="18" spans="1:9" s="259" customFormat="1" ht="22.5">
      <c r="A18" s="272" t="s">
        <v>279</v>
      </c>
      <c r="B18" s="268"/>
      <c r="C18" s="268"/>
      <c r="D18" s="268">
        <v>3994</v>
      </c>
      <c r="E18" s="269"/>
      <c r="F18" s="270"/>
      <c r="G18" s="268"/>
      <c r="H18" s="268">
        <f>SUM(D18-'[5]Marts'!D18)</f>
        <v>394</v>
      </c>
      <c r="I18" s="270"/>
    </row>
    <row r="19" spans="1:9" s="259" customFormat="1" ht="12">
      <c r="A19" s="271" t="s">
        <v>280</v>
      </c>
      <c r="B19" s="268">
        <v>226075</v>
      </c>
      <c r="C19" s="268">
        <v>76890</v>
      </c>
      <c r="D19" s="268">
        <f>SUM(D20+D21+D22+D23+D24+D25+D26)</f>
        <v>74985</v>
      </c>
      <c r="E19" s="269">
        <f>SUM(D19/B19)</f>
        <v>0.3316819639500166</v>
      </c>
      <c r="F19" s="270">
        <f>SUM(D19/C19)</f>
        <v>0.9752243464689817</v>
      </c>
      <c r="G19" s="268">
        <v>18303</v>
      </c>
      <c r="H19" s="268">
        <f>SUM(D19-'[5]Marts'!D19)</f>
        <v>19407</v>
      </c>
      <c r="I19" s="270">
        <f>SUM(H19/G19)</f>
        <v>1.0603179806589085</v>
      </c>
    </row>
    <row r="20" spans="1:9" s="259" customFormat="1" ht="12">
      <c r="A20" s="271" t="s">
        <v>281</v>
      </c>
      <c r="B20" s="268"/>
      <c r="C20" s="268"/>
      <c r="D20" s="268">
        <v>4306</v>
      </c>
      <c r="E20" s="269"/>
      <c r="F20" s="270"/>
      <c r="G20" s="268"/>
      <c r="H20" s="268">
        <f>SUM(D20-'[5]Marts'!D20)</f>
        <v>1652</v>
      </c>
      <c r="I20" s="270"/>
    </row>
    <row r="21" spans="1:9" s="259" customFormat="1" ht="22.5">
      <c r="A21" s="272" t="s">
        <v>282</v>
      </c>
      <c r="B21" s="268"/>
      <c r="C21" s="268"/>
      <c r="D21" s="268">
        <v>25720</v>
      </c>
      <c r="E21" s="269"/>
      <c r="F21" s="270"/>
      <c r="G21" s="268"/>
      <c r="H21" s="268">
        <f>SUM(D21-'[5]Marts'!D21)</f>
        <v>6453</v>
      </c>
      <c r="I21" s="270"/>
    </row>
    <row r="22" spans="1:9" s="259" customFormat="1" ht="22.5">
      <c r="A22" s="272" t="s">
        <v>283</v>
      </c>
      <c r="B22" s="268"/>
      <c r="C22" s="268"/>
      <c r="D22" s="268">
        <v>1642</v>
      </c>
      <c r="E22" s="269"/>
      <c r="F22" s="270"/>
      <c r="G22" s="268"/>
      <c r="H22" s="268">
        <f>SUM(D22-'[5]Marts'!D22)</f>
        <v>996</v>
      </c>
      <c r="I22" s="270"/>
    </row>
    <row r="23" spans="1:9" s="259" customFormat="1" ht="22.5">
      <c r="A23" s="272" t="s">
        <v>284</v>
      </c>
      <c r="B23" s="268"/>
      <c r="C23" s="268"/>
      <c r="D23" s="268">
        <v>19003</v>
      </c>
      <c r="E23" s="269"/>
      <c r="F23" s="270"/>
      <c r="G23" s="268"/>
      <c r="H23" s="268">
        <f>SUM(D23-'[5]Marts'!D23)</f>
        <v>4666</v>
      </c>
      <c r="I23" s="270"/>
    </row>
    <row r="24" spans="1:9" s="259" customFormat="1" ht="22.5">
      <c r="A24" s="272" t="s">
        <v>285</v>
      </c>
      <c r="B24" s="268"/>
      <c r="C24" s="268"/>
      <c r="D24" s="268"/>
      <c r="E24" s="269"/>
      <c r="F24" s="270"/>
      <c r="G24" s="268"/>
      <c r="H24" s="268">
        <f>SUM(D24-'[5]Marts'!D24)</f>
        <v>0</v>
      </c>
      <c r="I24" s="270"/>
    </row>
    <row r="25" spans="1:9" ht="12">
      <c r="A25" s="272" t="s">
        <v>286</v>
      </c>
      <c r="B25" s="268"/>
      <c r="C25" s="268"/>
      <c r="D25" s="268">
        <v>22983</v>
      </c>
      <c r="E25" s="269"/>
      <c r="F25" s="270"/>
      <c r="G25" s="268"/>
      <c r="H25" s="268">
        <f>SUM(D25-'[5]Marts'!D25)</f>
        <v>5546</v>
      </c>
      <c r="I25" s="270"/>
    </row>
    <row r="26" spans="1:9" ht="22.5">
      <c r="A26" s="272" t="s">
        <v>287</v>
      </c>
      <c r="B26" s="268">
        <v>3079</v>
      </c>
      <c r="C26" s="268">
        <v>1544</v>
      </c>
      <c r="D26" s="268">
        <v>1331</v>
      </c>
      <c r="E26" s="269">
        <f>SUM(D26/B26)</f>
        <v>0.43228320883403704</v>
      </c>
      <c r="F26" s="270">
        <f>SUM(D26/C26)</f>
        <v>0.8620466321243523</v>
      </c>
      <c r="G26" s="268">
        <v>251</v>
      </c>
      <c r="H26" s="268">
        <f>SUM(D26-'[5]Marts'!D26)</f>
        <v>94</v>
      </c>
      <c r="I26" s="270">
        <f>SUM(H26/G26)</f>
        <v>0.3745019920318725</v>
      </c>
    </row>
    <row r="27" spans="1:9" ht="12">
      <c r="A27" s="272" t="s">
        <v>288</v>
      </c>
      <c r="B27" s="268">
        <v>7254</v>
      </c>
      <c r="C27" s="268">
        <v>2815</v>
      </c>
      <c r="D27" s="268">
        <v>1486</v>
      </c>
      <c r="E27" s="269">
        <f>SUM(D27/B27)</f>
        <v>0.2048524951750758</v>
      </c>
      <c r="F27" s="270">
        <f>SUM(D27/C27)</f>
        <v>0.5278863232682061</v>
      </c>
      <c r="G27" s="268">
        <v>629</v>
      </c>
      <c r="H27" s="268">
        <f>SUM(D27-'[5]Marts'!D27)</f>
        <v>460</v>
      </c>
      <c r="I27" s="270">
        <f>SUM(H27/G27)</f>
        <v>0.7313195548489666</v>
      </c>
    </row>
    <row r="28" spans="1:9" ht="12.75">
      <c r="A28" s="273" t="s">
        <v>289</v>
      </c>
      <c r="B28" s="265">
        <v>57998</v>
      </c>
      <c r="C28" s="265">
        <v>17718</v>
      </c>
      <c r="D28" s="265">
        <f>SUM(D29+D30)</f>
        <v>12145</v>
      </c>
      <c r="E28" s="262">
        <f>SUM(D28/B28)</f>
        <v>0.20940377254388082</v>
      </c>
      <c r="F28" s="266">
        <f>SUM(D28/C28)</f>
        <v>0.6854611129924371</v>
      </c>
      <c r="G28" s="265">
        <v>5779</v>
      </c>
      <c r="H28" s="265">
        <f>SUM(D28-'[5]Marts'!D28)</f>
        <v>3827</v>
      </c>
      <c r="I28" s="266">
        <f>SUM(H28/G28)</f>
        <v>0.6622252984945493</v>
      </c>
    </row>
    <row r="29" spans="1:9" ht="22.5">
      <c r="A29" s="274" t="s">
        <v>290</v>
      </c>
      <c r="B29" s="268"/>
      <c r="C29" s="268"/>
      <c r="D29" s="268">
        <v>3570</v>
      </c>
      <c r="E29" s="269"/>
      <c r="F29" s="270"/>
      <c r="G29" s="268"/>
      <c r="H29" s="268">
        <f>SUM(D29-'[5]Marts'!D29)</f>
        <v>1092</v>
      </c>
      <c r="I29" s="270"/>
    </row>
    <row r="30" spans="1:9" ht="12">
      <c r="A30" s="272" t="s">
        <v>291</v>
      </c>
      <c r="B30" s="268">
        <v>43372</v>
      </c>
      <c r="C30" s="268">
        <v>12069</v>
      </c>
      <c r="D30" s="268">
        <v>8575</v>
      </c>
      <c r="E30" s="269">
        <f>SUM(D30/B30)</f>
        <v>0.19770819883795998</v>
      </c>
      <c r="F30" s="270">
        <f>SUM(D30/C30)</f>
        <v>0.7104979700058</v>
      </c>
      <c r="G30" s="268">
        <v>4118</v>
      </c>
      <c r="H30" s="268">
        <f>SUM(D30-'[5]Marts'!D30)</f>
        <v>2735</v>
      </c>
      <c r="I30" s="270">
        <f>SUM(H30/G30)</f>
        <v>0.6641573579407479</v>
      </c>
    </row>
    <row r="31" spans="1:9" ht="25.5">
      <c r="A31" s="275" t="s">
        <v>292</v>
      </c>
      <c r="B31" s="265">
        <f>SUM(B32-B33)</f>
        <v>46198</v>
      </c>
      <c r="C31" s="265"/>
      <c r="D31" s="265">
        <f>SUM(D32-D33)</f>
        <v>56</v>
      </c>
      <c r="E31" s="262">
        <f>SUM(D31/B31)</f>
        <v>0.0012121736871726048</v>
      </c>
      <c r="F31" s="270"/>
      <c r="G31" s="265"/>
      <c r="H31" s="265">
        <f>SUM(H32-H33)</f>
        <v>31</v>
      </c>
      <c r="I31" s="270"/>
    </row>
    <row r="32" spans="1:9" ht="12">
      <c r="A32" s="271" t="s">
        <v>293</v>
      </c>
      <c r="B32" s="268">
        <v>89885</v>
      </c>
      <c r="C32" s="268"/>
      <c r="D32" s="276">
        <v>7614</v>
      </c>
      <c r="E32" s="269">
        <f>SUM(D32/B32)</f>
        <v>0.0847082383045002</v>
      </c>
      <c r="F32" s="270"/>
      <c r="G32" s="268"/>
      <c r="H32" s="268">
        <f>SUM(D32-'[5]Marts'!D32)</f>
        <v>1654</v>
      </c>
      <c r="I32" s="270"/>
    </row>
    <row r="33" spans="1:9" ht="12">
      <c r="A33" s="277" t="s">
        <v>294</v>
      </c>
      <c r="B33" s="268">
        <v>43687</v>
      </c>
      <c r="C33" s="268"/>
      <c r="D33" s="268">
        <v>7558</v>
      </c>
      <c r="E33" s="269">
        <f>SUM(D33/B33)</f>
        <v>0.17300341062558655</v>
      </c>
      <c r="F33" s="270"/>
      <c r="G33" s="268"/>
      <c r="H33" s="268">
        <f>SUM(D33-'[5]Marts'!D33)</f>
        <v>1623</v>
      </c>
      <c r="I33" s="270"/>
    </row>
    <row r="34" spans="1:9" ht="12.75">
      <c r="A34" s="251" t="s">
        <v>295</v>
      </c>
      <c r="B34" s="278"/>
      <c r="C34" s="278"/>
      <c r="D34" s="278"/>
      <c r="E34" s="279"/>
      <c r="F34" s="280"/>
      <c r="G34" s="250"/>
      <c r="H34" s="250"/>
      <c r="I34" s="250"/>
    </row>
    <row r="35" spans="1:9" ht="12.75">
      <c r="A35" s="251"/>
      <c r="B35" s="278"/>
      <c r="C35" s="278"/>
      <c r="D35" s="278"/>
      <c r="E35" s="279"/>
      <c r="F35" s="280"/>
      <c r="G35" s="250"/>
      <c r="H35" s="250"/>
      <c r="I35" s="250"/>
    </row>
    <row r="36" spans="1:9" ht="12.75">
      <c r="A36" s="251"/>
      <c r="B36" s="278"/>
      <c r="C36" s="278"/>
      <c r="D36" s="278"/>
      <c r="E36" s="279"/>
      <c r="F36" s="280"/>
      <c r="G36" s="250"/>
      <c r="H36" s="250"/>
      <c r="I36" s="250"/>
    </row>
    <row r="37" spans="1:9" ht="12.75">
      <c r="A37" s="251"/>
      <c r="B37" s="278"/>
      <c r="C37" s="278"/>
      <c r="D37" s="278"/>
      <c r="E37" s="279"/>
      <c r="F37" s="280"/>
      <c r="G37" s="250"/>
      <c r="H37" s="250"/>
      <c r="I37" s="250"/>
    </row>
    <row r="38" spans="1:9" ht="12.75">
      <c r="A38" s="251"/>
      <c r="B38" s="278"/>
      <c r="C38" s="278"/>
      <c r="D38" s="278"/>
      <c r="E38" s="279"/>
      <c r="F38" s="280"/>
      <c r="G38" s="250"/>
      <c r="H38" s="250"/>
      <c r="I38" s="250"/>
    </row>
    <row r="39" spans="1:9" ht="12.75">
      <c r="A39" s="251"/>
      <c r="B39" s="278"/>
      <c r="C39" s="278"/>
      <c r="D39" s="278"/>
      <c r="E39" s="279"/>
      <c r="F39" s="280"/>
      <c r="G39" s="250"/>
      <c r="H39" s="250"/>
      <c r="I39" s="250"/>
    </row>
    <row r="40" spans="1:9" ht="14.25">
      <c r="A40" s="281"/>
      <c r="B40" s="278"/>
      <c r="C40" s="278"/>
      <c r="D40" s="278"/>
      <c r="E40" s="282"/>
      <c r="F40" s="280"/>
      <c r="G40" s="250"/>
      <c r="H40" s="250"/>
      <c r="I40" s="250"/>
    </row>
    <row r="41" spans="1:9" ht="12">
      <c r="A41" s="250" t="s">
        <v>50</v>
      </c>
      <c r="B41" s="283"/>
      <c r="C41" s="283"/>
      <c r="D41" s="283"/>
      <c r="E41" s="284" t="s">
        <v>51</v>
      </c>
      <c r="F41" s="285"/>
      <c r="G41" s="251"/>
      <c r="H41" s="251"/>
      <c r="I41" s="251"/>
    </row>
    <row r="42" spans="1:9" ht="12">
      <c r="A42" s="251"/>
      <c r="B42" s="283"/>
      <c r="C42" s="286"/>
      <c r="D42" s="276"/>
      <c r="E42" s="251"/>
      <c r="F42" s="285"/>
      <c r="G42" s="251"/>
      <c r="H42" s="251"/>
      <c r="I42" s="251"/>
    </row>
    <row r="43" spans="1:9" ht="12">
      <c r="A43" s="250"/>
      <c r="B43" s="283"/>
      <c r="C43" s="286"/>
      <c r="D43" s="283"/>
      <c r="E43" s="250"/>
      <c r="F43" s="287"/>
      <c r="G43" s="251"/>
      <c r="H43" s="251"/>
      <c r="I43" s="251"/>
    </row>
    <row r="44" spans="1:9" ht="12">
      <c r="A44" s="251"/>
      <c r="B44" s="283"/>
      <c r="C44" s="286"/>
      <c r="D44" s="251"/>
      <c r="E44" s="251"/>
      <c r="F44" s="251"/>
      <c r="G44" s="251"/>
      <c r="H44" s="251"/>
      <c r="I44" s="251"/>
    </row>
    <row r="45" spans="1:9" ht="12">
      <c r="A45" s="251"/>
      <c r="B45" s="283"/>
      <c r="C45" s="286"/>
      <c r="D45" s="251"/>
      <c r="E45" s="251"/>
      <c r="F45" s="251"/>
      <c r="G45" s="251"/>
      <c r="H45" s="251"/>
      <c r="I45" s="251"/>
    </row>
    <row r="46" spans="1:9" ht="12">
      <c r="A46" s="250" t="s">
        <v>52</v>
      </c>
      <c r="B46" s="251"/>
      <c r="C46" s="251"/>
      <c r="D46" s="251"/>
      <c r="E46" s="251"/>
      <c r="F46" s="251"/>
      <c r="G46" s="251"/>
      <c r="H46" s="251"/>
      <c r="I46" s="251"/>
    </row>
    <row r="47" spans="1:9" ht="12">
      <c r="A47" s="250" t="s">
        <v>53</v>
      </c>
      <c r="B47" s="250"/>
      <c r="C47" s="250"/>
      <c r="D47" s="250"/>
      <c r="E47" s="250"/>
      <c r="F47" s="250"/>
      <c r="G47" s="250"/>
      <c r="H47" s="250"/>
      <c r="I47" s="250"/>
    </row>
    <row r="48" spans="1:9" ht="12">
      <c r="A48" s="250"/>
      <c r="B48" s="250"/>
      <c r="C48" s="250"/>
      <c r="D48" s="250"/>
      <c r="E48" s="250"/>
      <c r="F48" s="250"/>
      <c r="G48" s="250"/>
      <c r="H48" s="250"/>
      <c r="I48" s="250"/>
    </row>
    <row r="49" spans="1:9" ht="12">
      <c r="A49" s="250"/>
      <c r="B49" s="250"/>
      <c r="C49" s="250"/>
      <c r="D49" s="250"/>
      <c r="E49" s="250"/>
      <c r="F49" s="250"/>
      <c r="G49" s="250"/>
      <c r="H49" s="250"/>
      <c r="I49" s="250"/>
    </row>
    <row r="50" spans="1:9" ht="12">
      <c r="A50" s="250"/>
      <c r="B50" s="250"/>
      <c r="C50" s="250"/>
      <c r="D50" s="250"/>
      <c r="E50" s="250"/>
      <c r="F50" s="250"/>
      <c r="G50" s="250"/>
      <c r="H50" s="250"/>
      <c r="I50" s="250"/>
    </row>
    <row r="51" spans="1:9" ht="12">
      <c r="A51" s="288"/>
      <c r="B51" s="288"/>
      <c r="C51" s="288"/>
      <c r="D51" s="288"/>
      <c r="E51" s="288"/>
      <c r="F51" s="288"/>
      <c r="G51" s="250"/>
      <c r="H51" s="250"/>
      <c r="I51" s="250"/>
    </row>
    <row r="52" spans="1:9" ht="12">
      <c r="A52" s="288"/>
      <c r="B52" s="288"/>
      <c r="C52" s="288"/>
      <c r="D52" s="288"/>
      <c r="E52" s="288"/>
      <c r="F52" s="288"/>
      <c r="G52" s="250"/>
      <c r="H52" s="250"/>
      <c r="I52" s="250"/>
    </row>
    <row r="53" spans="7:9" ht="12">
      <c r="G53" s="250"/>
      <c r="H53" s="250"/>
      <c r="I53" s="250"/>
    </row>
    <row r="54" spans="1:6" ht="12">
      <c r="A54" s="250"/>
      <c r="B54" s="250"/>
      <c r="C54" s="250"/>
      <c r="D54" s="250"/>
      <c r="E54" s="250"/>
      <c r="F54" s="250"/>
    </row>
    <row r="55" spans="1:6" ht="12">
      <c r="A55" s="250"/>
      <c r="B55" s="250"/>
      <c r="C55" s="250"/>
      <c r="D55" s="250"/>
      <c r="E55" s="250"/>
      <c r="F55" s="250"/>
    </row>
    <row r="56" spans="1:6" ht="12">
      <c r="A56" s="250"/>
      <c r="B56" s="250"/>
      <c r="C56" s="250"/>
      <c r="D56" s="250"/>
      <c r="E56" s="250"/>
      <c r="F56" s="250"/>
    </row>
    <row r="57" spans="1:6" ht="12">
      <c r="A57" s="250"/>
      <c r="B57" s="250"/>
      <c r="C57" s="250"/>
      <c r="D57" s="250"/>
      <c r="E57" s="250"/>
      <c r="F57" s="250"/>
    </row>
    <row r="58" spans="1:6" ht="12">
      <c r="A58" s="250"/>
      <c r="B58" s="250"/>
      <c r="C58" s="250"/>
      <c r="D58" s="250"/>
      <c r="E58" s="250"/>
      <c r="F58" s="250"/>
    </row>
    <row r="59" spans="1:6" ht="12">
      <c r="A59" s="250"/>
      <c r="B59" s="250"/>
      <c r="C59" s="250"/>
      <c r="D59" s="250"/>
      <c r="E59" s="250"/>
      <c r="F59" s="250"/>
    </row>
    <row r="60" spans="1:6" ht="12">
      <c r="A60" s="250"/>
      <c r="B60" s="250"/>
      <c r="C60" s="250"/>
      <c r="D60" s="250"/>
      <c r="E60" s="250"/>
      <c r="F60" s="250"/>
    </row>
    <row r="61" spans="1:6" ht="12">
      <c r="A61" s="250"/>
      <c r="B61" s="250"/>
      <c r="C61" s="250"/>
      <c r="D61" s="250"/>
      <c r="E61" s="250"/>
      <c r="F61" s="250"/>
    </row>
    <row r="62" spans="1:6" ht="12">
      <c r="A62" s="250"/>
      <c r="B62" s="250"/>
      <c r="C62" s="250"/>
      <c r="D62" s="250"/>
      <c r="E62" s="250"/>
      <c r="F62" s="250"/>
    </row>
    <row r="63" spans="1:6" ht="12">
      <c r="A63" s="250"/>
      <c r="B63" s="250"/>
      <c r="C63" s="250"/>
      <c r="D63" s="250"/>
      <c r="E63" s="250"/>
      <c r="F63" s="250"/>
    </row>
    <row r="64" spans="1:6" ht="12">
      <c r="A64" s="250"/>
      <c r="B64" s="250"/>
      <c r="C64" s="250"/>
      <c r="D64" s="250"/>
      <c r="E64" s="250"/>
      <c r="F64" s="250"/>
    </row>
    <row r="65" spans="1:6" ht="12">
      <c r="A65" s="250"/>
      <c r="B65" s="250"/>
      <c r="C65" s="250"/>
      <c r="D65" s="250"/>
      <c r="E65" s="250"/>
      <c r="F65" s="250"/>
    </row>
    <row r="66" spans="1:6" ht="12">
      <c r="A66" s="250"/>
      <c r="B66" s="250"/>
      <c r="C66" s="250"/>
      <c r="D66" s="250"/>
      <c r="E66" s="250"/>
      <c r="F66" s="250"/>
    </row>
    <row r="67" spans="1:6" ht="12">
      <c r="A67" s="250"/>
      <c r="B67" s="250"/>
      <c r="C67" s="250"/>
      <c r="D67" s="250"/>
      <c r="E67" s="250"/>
      <c r="F67" s="250"/>
    </row>
    <row r="68" spans="1:6" ht="12">
      <c r="A68" s="250"/>
      <c r="B68" s="250"/>
      <c r="C68" s="250"/>
      <c r="D68" s="250"/>
      <c r="E68" s="250"/>
      <c r="F68" s="250"/>
    </row>
    <row r="69" spans="1:6" ht="12">
      <c r="A69" s="250"/>
      <c r="B69" s="250"/>
      <c r="C69" s="250"/>
      <c r="D69" s="250"/>
      <c r="E69" s="250"/>
      <c r="F69" s="250"/>
    </row>
    <row r="70" spans="1:6" ht="12">
      <c r="A70" s="250"/>
      <c r="B70" s="250"/>
      <c r="C70" s="250"/>
      <c r="D70" s="250"/>
      <c r="E70" s="250"/>
      <c r="F70" s="250"/>
    </row>
    <row r="71" spans="1:6" ht="12">
      <c r="A71" s="250"/>
      <c r="B71" s="250"/>
      <c r="C71" s="250"/>
      <c r="D71" s="250"/>
      <c r="E71" s="250"/>
      <c r="F71" s="250"/>
    </row>
    <row r="72" spans="1:6" ht="12">
      <c r="A72" s="250"/>
      <c r="B72" s="250"/>
      <c r="C72" s="250"/>
      <c r="D72" s="250"/>
      <c r="E72" s="250"/>
      <c r="F72" s="250"/>
    </row>
    <row r="73" spans="1:6" ht="12">
      <c r="A73" s="250"/>
      <c r="B73" s="250"/>
      <c r="C73" s="250"/>
      <c r="D73" s="250"/>
      <c r="E73" s="250"/>
      <c r="F73" s="250"/>
    </row>
    <row r="74" spans="1:6" ht="12">
      <c r="A74" s="250"/>
      <c r="B74" s="250"/>
      <c r="C74" s="250"/>
      <c r="D74" s="250"/>
      <c r="E74" s="250"/>
      <c r="F74" s="250"/>
    </row>
    <row r="75" spans="1:6" ht="12">
      <c r="A75" s="250"/>
      <c r="B75" s="250"/>
      <c r="C75" s="250"/>
      <c r="D75" s="250"/>
      <c r="E75" s="250"/>
      <c r="F75" s="250"/>
    </row>
    <row r="76" spans="1:6" ht="12">
      <c r="A76" s="250"/>
      <c r="B76" s="250"/>
      <c r="C76" s="250"/>
      <c r="D76" s="250"/>
      <c r="E76" s="250"/>
      <c r="F76" s="250"/>
    </row>
    <row r="77" spans="1:6" ht="12">
      <c r="A77" s="250"/>
      <c r="B77" s="250"/>
      <c r="C77" s="250"/>
      <c r="D77" s="250"/>
      <c r="E77" s="250"/>
      <c r="F77" s="250"/>
    </row>
    <row r="78" spans="1:6" ht="12">
      <c r="A78" s="250"/>
      <c r="B78" s="250"/>
      <c r="C78" s="250"/>
      <c r="D78" s="250"/>
      <c r="E78" s="250"/>
      <c r="F78" s="250"/>
    </row>
    <row r="79" spans="1:6" ht="12">
      <c r="A79" s="250"/>
      <c r="B79" s="250"/>
      <c r="C79" s="250"/>
      <c r="D79" s="250"/>
      <c r="E79" s="250"/>
      <c r="F79" s="250"/>
    </row>
    <row r="80" spans="1:6" ht="12">
      <c r="A80" s="250"/>
      <c r="B80" s="250"/>
      <c r="C80" s="250"/>
      <c r="D80" s="250"/>
      <c r="E80" s="250"/>
      <c r="F80" s="250"/>
    </row>
    <row r="81" spans="1:6" ht="12">
      <c r="A81" s="250"/>
      <c r="B81" s="250"/>
      <c r="C81" s="250"/>
      <c r="D81" s="250"/>
      <c r="E81" s="250"/>
      <c r="F81" s="250"/>
    </row>
    <row r="82" spans="1:6" ht="12">
      <c r="A82" s="250"/>
      <c r="B82" s="250"/>
      <c r="C82" s="250"/>
      <c r="D82" s="250"/>
      <c r="E82" s="250"/>
      <c r="F82" s="250"/>
    </row>
    <row r="83" spans="1:6" ht="12">
      <c r="A83" s="250"/>
      <c r="B83" s="250"/>
      <c r="C83" s="250"/>
      <c r="D83" s="250"/>
      <c r="E83" s="250"/>
      <c r="F83" s="250"/>
    </row>
    <row r="84" spans="1:6" ht="12">
      <c r="A84" s="250"/>
      <c r="B84" s="250"/>
      <c r="C84" s="250"/>
      <c r="D84" s="250"/>
      <c r="E84" s="250"/>
      <c r="F84" s="250"/>
    </row>
    <row r="85" spans="1:6" ht="12">
      <c r="A85" s="250"/>
      <c r="B85" s="250"/>
      <c r="C85" s="250"/>
      <c r="D85" s="250"/>
      <c r="E85" s="250"/>
      <c r="F85" s="250"/>
    </row>
    <row r="86" spans="1:6" ht="12">
      <c r="A86" s="250"/>
      <c r="B86" s="250"/>
      <c r="C86" s="250"/>
      <c r="D86" s="250"/>
      <c r="E86" s="250"/>
      <c r="F86" s="250"/>
    </row>
    <row r="87" spans="1:6" ht="12">
      <c r="A87" s="250"/>
      <c r="B87" s="250"/>
      <c r="C87" s="250"/>
      <c r="D87" s="250"/>
      <c r="E87" s="250"/>
      <c r="F87" s="250"/>
    </row>
    <row r="88" spans="1:6" ht="12">
      <c r="A88" s="250"/>
      <c r="B88" s="250"/>
      <c r="C88" s="250"/>
      <c r="D88" s="250"/>
      <c r="E88" s="250"/>
      <c r="F88" s="250"/>
    </row>
    <row r="89" spans="1:6" ht="12">
      <c r="A89" s="250"/>
      <c r="B89" s="250"/>
      <c r="C89" s="250"/>
      <c r="D89" s="250"/>
      <c r="E89" s="250"/>
      <c r="F89" s="250"/>
    </row>
    <row r="90" spans="1:6" ht="12">
      <c r="A90" s="250"/>
      <c r="B90" s="250"/>
      <c r="C90" s="250"/>
      <c r="D90" s="250"/>
      <c r="E90" s="250"/>
      <c r="F90" s="250"/>
    </row>
    <row r="91" spans="1:6" ht="12">
      <c r="A91" s="250"/>
      <c r="B91" s="250"/>
      <c r="C91" s="250"/>
      <c r="D91" s="250"/>
      <c r="E91" s="250"/>
      <c r="F91" s="250"/>
    </row>
    <row r="92" spans="1:6" ht="12">
      <c r="A92" s="250"/>
      <c r="B92" s="250"/>
      <c r="C92" s="250"/>
      <c r="D92" s="250"/>
      <c r="E92" s="250"/>
      <c r="F92" s="250"/>
    </row>
    <row r="93" spans="1:6" ht="12">
      <c r="A93" s="250"/>
      <c r="B93" s="250"/>
      <c r="C93" s="250"/>
      <c r="D93" s="250"/>
      <c r="E93" s="250"/>
      <c r="F93" s="250"/>
    </row>
    <row r="94" spans="1:6" ht="12">
      <c r="A94" s="250"/>
      <c r="B94" s="250"/>
      <c r="C94" s="250"/>
      <c r="D94" s="250"/>
      <c r="E94" s="250"/>
      <c r="F94" s="250"/>
    </row>
    <row r="95" spans="1:6" ht="12">
      <c r="A95" s="250"/>
      <c r="B95" s="250"/>
      <c r="C95" s="250"/>
      <c r="D95" s="250"/>
      <c r="E95" s="250"/>
      <c r="F95" s="250"/>
    </row>
    <row r="96" spans="1:6" ht="12">
      <c r="A96" s="250"/>
      <c r="B96" s="250"/>
      <c r="C96" s="250"/>
      <c r="D96" s="250"/>
      <c r="E96" s="250"/>
      <c r="F96" s="250"/>
    </row>
    <row r="97" spans="1:6" ht="12">
      <c r="A97" s="250"/>
      <c r="B97" s="250"/>
      <c r="C97" s="250"/>
      <c r="D97" s="250"/>
      <c r="E97" s="250"/>
      <c r="F97" s="250"/>
    </row>
    <row r="98" spans="1:6" ht="12">
      <c r="A98" s="250"/>
      <c r="B98" s="250"/>
      <c r="C98" s="250"/>
      <c r="D98" s="250"/>
      <c r="E98" s="250"/>
      <c r="F98" s="250"/>
    </row>
    <row r="99" spans="1:6" ht="12">
      <c r="A99" s="250"/>
      <c r="B99" s="250"/>
      <c r="C99" s="250"/>
      <c r="D99" s="250"/>
      <c r="E99" s="250"/>
      <c r="F99" s="250"/>
    </row>
    <row r="100" spans="1:6" ht="12">
      <c r="A100" s="250"/>
      <c r="B100" s="250"/>
      <c r="C100" s="250"/>
      <c r="D100" s="250"/>
      <c r="E100" s="250"/>
      <c r="F100" s="250"/>
    </row>
    <row r="101" spans="1:6" ht="12">
      <c r="A101" s="250"/>
      <c r="B101" s="250"/>
      <c r="C101" s="250"/>
      <c r="D101" s="250"/>
      <c r="E101" s="250"/>
      <c r="F101" s="250"/>
    </row>
    <row r="102" spans="1:6" ht="12">
      <c r="A102" s="250"/>
      <c r="B102" s="250"/>
      <c r="C102" s="250"/>
      <c r="D102" s="250"/>
      <c r="E102" s="250"/>
      <c r="F102" s="250"/>
    </row>
    <row r="103" spans="1:6" ht="12">
      <c r="A103" s="250"/>
      <c r="B103" s="250"/>
      <c r="C103" s="250"/>
      <c r="D103" s="250"/>
      <c r="E103" s="250"/>
      <c r="F103" s="250"/>
    </row>
    <row r="104" spans="1:6" ht="12">
      <c r="A104" s="250"/>
      <c r="B104" s="250"/>
      <c r="C104" s="250"/>
      <c r="D104" s="250"/>
      <c r="E104" s="250"/>
      <c r="F104" s="250"/>
    </row>
    <row r="105" spans="1:6" ht="12">
      <c r="A105" s="250"/>
      <c r="B105" s="250"/>
      <c r="C105" s="250"/>
      <c r="D105" s="250"/>
      <c r="E105" s="250"/>
      <c r="F105" s="250"/>
    </row>
    <row r="106" spans="1:6" ht="12">
      <c r="A106" s="250"/>
      <c r="B106" s="250"/>
      <c r="C106" s="250"/>
      <c r="D106" s="250"/>
      <c r="E106" s="250"/>
      <c r="F106" s="250"/>
    </row>
    <row r="107" spans="1:6" ht="12">
      <c r="A107" s="250"/>
      <c r="B107" s="250"/>
      <c r="C107" s="250"/>
      <c r="D107" s="250"/>
      <c r="E107" s="250"/>
      <c r="F107" s="250"/>
    </row>
    <row r="108" spans="1:6" ht="12">
      <c r="A108" s="250"/>
      <c r="B108" s="250"/>
      <c r="C108" s="250"/>
      <c r="D108" s="250"/>
      <c r="E108" s="250"/>
      <c r="F108" s="250"/>
    </row>
    <row r="109" spans="1:6" ht="12">
      <c r="A109" s="250"/>
      <c r="B109" s="250"/>
      <c r="C109" s="250"/>
      <c r="D109" s="250"/>
      <c r="E109" s="250"/>
      <c r="F109" s="250"/>
    </row>
    <row r="110" spans="1:6" ht="12">
      <c r="A110" s="250"/>
      <c r="B110" s="250"/>
      <c r="C110" s="250"/>
      <c r="D110" s="250"/>
      <c r="E110" s="250"/>
      <c r="F110" s="250"/>
    </row>
    <row r="111" spans="1:6" ht="12">
      <c r="A111" s="250"/>
      <c r="B111" s="250"/>
      <c r="C111" s="250"/>
      <c r="D111" s="250"/>
      <c r="E111" s="250"/>
      <c r="F111" s="250"/>
    </row>
    <row r="112" spans="1:6" ht="12">
      <c r="A112" s="250"/>
      <c r="B112" s="250"/>
      <c r="C112" s="250"/>
      <c r="D112" s="250"/>
      <c r="E112" s="250"/>
      <c r="F112" s="250"/>
    </row>
    <row r="113" spans="1:6" ht="12">
      <c r="A113" s="250"/>
      <c r="B113" s="250"/>
      <c r="C113" s="250"/>
      <c r="D113" s="250"/>
      <c r="E113" s="250"/>
      <c r="F113" s="250"/>
    </row>
    <row r="114" spans="1:6" ht="12">
      <c r="A114" s="250"/>
      <c r="B114" s="250"/>
      <c r="C114" s="250"/>
      <c r="D114" s="250"/>
      <c r="E114" s="250"/>
      <c r="F114" s="250"/>
    </row>
    <row r="115" spans="1:6" ht="12">
      <c r="A115" s="250"/>
      <c r="B115" s="250"/>
      <c r="C115" s="250"/>
      <c r="D115" s="250"/>
      <c r="E115" s="250"/>
      <c r="F115" s="250"/>
    </row>
    <row r="116" spans="1:6" ht="12">
      <c r="A116" s="250"/>
      <c r="B116" s="250"/>
      <c r="C116" s="250"/>
      <c r="D116" s="250"/>
      <c r="E116" s="250"/>
      <c r="F116" s="250"/>
    </row>
    <row r="117" spans="1:6" ht="12">
      <c r="A117" s="250"/>
      <c r="B117" s="250"/>
      <c r="C117" s="250"/>
      <c r="D117" s="250"/>
      <c r="E117" s="250"/>
      <c r="F117" s="250"/>
    </row>
    <row r="118" spans="1:6" ht="12">
      <c r="A118" s="250"/>
      <c r="B118" s="250"/>
      <c r="C118" s="250"/>
      <c r="D118" s="250"/>
      <c r="E118" s="250"/>
      <c r="F118" s="250"/>
    </row>
    <row r="119" spans="1:6" ht="12">
      <c r="A119" s="250"/>
      <c r="B119" s="250"/>
      <c r="C119" s="250"/>
      <c r="D119" s="250"/>
      <c r="E119" s="250"/>
      <c r="F119" s="250"/>
    </row>
    <row r="120" spans="1:6" ht="12">
      <c r="A120" s="250"/>
      <c r="B120" s="250"/>
      <c r="C120" s="250"/>
      <c r="D120" s="250"/>
      <c r="E120" s="250"/>
      <c r="F120" s="250"/>
    </row>
    <row r="121" spans="1:6" ht="12">
      <c r="A121" s="250"/>
      <c r="B121" s="250"/>
      <c r="C121" s="250"/>
      <c r="D121" s="250"/>
      <c r="E121" s="250"/>
      <c r="F121" s="250"/>
    </row>
    <row r="122" spans="1:6" ht="12">
      <c r="A122" s="250"/>
      <c r="B122" s="250"/>
      <c r="C122" s="250"/>
      <c r="D122" s="250"/>
      <c r="E122" s="250"/>
      <c r="F122" s="250"/>
    </row>
    <row r="123" spans="1:6" ht="12">
      <c r="A123" s="250"/>
      <c r="B123" s="250"/>
      <c r="C123" s="250"/>
      <c r="D123" s="250"/>
      <c r="E123" s="250"/>
      <c r="F123" s="250"/>
    </row>
    <row r="124" spans="1:6" ht="12">
      <c r="A124" s="250"/>
      <c r="B124" s="250"/>
      <c r="C124" s="250"/>
      <c r="D124" s="250"/>
      <c r="E124" s="250"/>
      <c r="F124" s="250"/>
    </row>
    <row r="125" spans="1:6" ht="12">
      <c r="A125" s="250"/>
      <c r="B125" s="250"/>
      <c r="C125" s="250"/>
      <c r="D125" s="250"/>
      <c r="E125" s="250"/>
      <c r="F125" s="250"/>
    </row>
    <row r="126" spans="1:6" ht="12">
      <c r="A126" s="250"/>
      <c r="B126" s="250"/>
      <c r="C126" s="250"/>
      <c r="D126" s="250"/>
      <c r="E126" s="250"/>
      <c r="F126" s="250"/>
    </row>
    <row r="127" spans="1:6" ht="12">
      <c r="A127" s="250"/>
      <c r="B127" s="250"/>
      <c r="C127" s="250"/>
      <c r="D127" s="250"/>
      <c r="E127" s="250"/>
      <c r="F127" s="250"/>
    </row>
    <row r="128" spans="1:6" ht="12">
      <c r="A128" s="250"/>
      <c r="B128" s="250"/>
      <c r="C128" s="250"/>
      <c r="D128" s="250"/>
      <c r="E128" s="250"/>
      <c r="F128" s="250"/>
    </row>
    <row r="129" spans="1:6" ht="12">
      <c r="A129" s="250"/>
      <c r="B129" s="250"/>
      <c r="C129" s="250"/>
      <c r="D129" s="250"/>
      <c r="E129" s="250"/>
      <c r="F129" s="250"/>
    </row>
    <row r="130" spans="1:6" ht="12">
      <c r="A130" s="250"/>
      <c r="B130" s="250"/>
      <c r="C130" s="250"/>
      <c r="D130" s="250"/>
      <c r="E130" s="250"/>
      <c r="F130" s="250"/>
    </row>
    <row r="131" spans="1:6" ht="12">
      <c r="A131" s="250"/>
      <c r="B131" s="250"/>
      <c r="C131" s="250"/>
      <c r="D131" s="250"/>
      <c r="E131" s="250"/>
      <c r="F131" s="250"/>
    </row>
    <row r="132" spans="1:6" ht="12">
      <c r="A132" s="250"/>
      <c r="B132" s="250"/>
      <c r="C132" s="250"/>
      <c r="D132" s="250"/>
      <c r="E132" s="250"/>
      <c r="F132" s="250"/>
    </row>
    <row r="133" spans="1:6" ht="12">
      <c r="A133" s="250"/>
      <c r="B133" s="250"/>
      <c r="C133" s="250"/>
      <c r="D133" s="250"/>
      <c r="E133" s="250"/>
      <c r="F133" s="250"/>
    </row>
    <row r="134" spans="1:6" ht="12">
      <c r="A134" s="250"/>
      <c r="B134" s="250"/>
      <c r="C134" s="250"/>
      <c r="D134" s="250"/>
      <c r="E134" s="250"/>
      <c r="F134" s="250"/>
    </row>
    <row r="135" spans="1:6" ht="12">
      <c r="A135" s="250"/>
      <c r="B135" s="250"/>
      <c r="C135" s="250"/>
      <c r="D135" s="250"/>
      <c r="E135" s="250"/>
      <c r="F135" s="250"/>
    </row>
    <row r="136" spans="1:6" ht="12">
      <c r="A136" s="250"/>
      <c r="B136" s="250"/>
      <c r="C136" s="250"/>
      <c r="D136" s="250"/>
      <c r="E136" s="250"/>
      <c r="F136" s="250"/>
    </row>
    <row r="137" spans="1:6" ht="12">
      <c r="A137" s="250"/>
      <c r="B137" s="250"/>
      <c r="C137" s="250"/>
      <c r="D137" s="250"/>
      <c r="E137" s="250"/>
      <c r="F137" s="250"/>
    </row>
    <row r="138" spans="1:6" ht="12">
      <c r="A138" s="250"/>
      <c r="B138" s="250"/>
      <c r="C138" s="250"/>
      <c r="D138" s="250"/>
      <c r="E138" s="250"/>
      <c r="F138" s="250"/>
    </row>
    <row r="139" spans="1:6" ht="12">
      <c r="A139" s="250"/>
      <c r="B139" s="250"/>
      <c r="C139" s="250"/>
      <c r="D139" s="250"/>
      <c r="E139" s="250"/>
      <c r="F139" s="250"/>
    </row>
    <row r="140" spans="1:6" ht="12">
      <c r="A140" s="250"/>
      <c r="B140" s="250"/>
      <c r="C140" s="250"/>
      <c r="D140" s="250"/>
      <c r="E140" s="250"/>
      <c r="F140" s="250"/>
    </row>
    <row r="141" spans="1:6" ht="12">
      <c r="A141" s="250"/>
      <c r="B141" s="250"/>
      <c r="C141" s="250"/>
      <c r="D141" s="250"/>
      <c r="E141" s="250"/>
      <c r="F141" s="250"/>
    </row>
    <row r="142" spans="1:6" ht="12">
      <c r="A142" s="250"/>
      <c r="B142" s="250"/>
      <c r="C142" s="250"/>
      <c r="D142" s="250"/>
      <c r="E142" s="250"/>
      <c r="F142" s="250"/>
    </row>
    <row r="143" spans="1:6" ht="12">
      <c r="A143" s="250"/>
      <c r="B143" s="250"/>
      <c r="C143" s="250"/>
      <c r="D143" s="250"/>
      <c r="E143" s="250"/>
      <c r="F143" s="250"/>
    </row>
    <row r="144" spans="1:6" ht="12">
      <c r="A144" s="250"/>
      <c r="B144" s="250"/>
      <c r="C144" s="250"/>
      <c r="D144" s="250"/>
      <c r="E144" s="250"/>
      <c r="F144" s="250"/>
    </row>
    <row r="145" spans="1:6" ht="12">
      <c r="A145" s="250"/>
      <c r="B145" s="250"/>
      <c r="C145" s="250"/>
      <c r="D145" s="250"/>
      <c r="E145" s="250"/>
      <c r="F145" s="250"/>
    </row>
    <row r="146" spans="1:6" ht="12">
      <c r="A146" s="250"/>
      <c r="B146" s="250"/>
      <c r="C146" s="250"/>
      <c r="D146" s="250"/>
      <c r="E146" s="250"/>
      <c r="F146" s="250"/>
    </row>
    <row r="147" spans="1:6" ht="12">
      <c r="A147" s="250"/>
      <c r="B147" s="250"/>
      <c r="C147" s="250"/>
      <c r="D147" s="250"/>
      <c r="E147" s="250"/>
      <c r="F147" s="250"/>
    </row>
    <row r="148" spans="1:6" ht="12">
      <c r="A148" s="250"/>
      <c r="B148" s="250"/>
      <c r="C148" s="250"/>
      <c r="D148" s="250"/>
      <c r="E148" s="250"/>
      <c r="F148" s="250"/>
    </row>
    <row r="149" spans="1:6" ht="12">
      <c r="A149" s="250"/>
      <c r="B149" s="250"/>
      <c r="C149" s="250"/>
      <c r="D149" s="250"/>
      <c r="E149" s="250"/>
      <c r="F149" s="250"/>
    </row>
    <row r="150" spans="1:6" ht="12">
      <c r="A150" s="250"/>
      <c r="B150" s="250"/>
      <c r="C150" s="250"/>
      <c r="D150" s="250"/>
      <c r="E150" s="250"/>
      <c r="F150" s="250"/>
    </row>
    <row r="151" spans="1:6" ht="12">
      <c r="A151" s="250"/>
      <c r="B151" s="250"/>
      <c r="C151" s="250"/>
      <c r="D151" s="250"/>
      <c r="E151" s="250"/>
      <c r="F151" s="250"/>
    </row>
    <row r="152" spans="1:6" ht="12">
      <c r="A152" s="250"/>
      <c r="B152" s="250"/>
      <c r="C152" s="250"/>
      <c r="D152" s="250"/>
      <c r="E152" s="250"/>
      <c r="F152" s="250"/>
    </row>
    <row r="153" spans="1:6" ht="12">
      <c r="A153" s="250"/>
      <c r="B153" s="250"/>
      <c r="C153" s="250"/>
      <c r="D153" s="250"/>
      <c r="E153" s="250"/>
      <c r="F153" s="250"/>
    </row>
    <row r="154" spans="1:6" ht="12">
      <c r="A154" s="250"/>
      <c r="B154" s="250"/>
      <c r="C154" s="250"/>
      <c r="D154" s="250"/>
      <c r="E154" s="250"/>
      <c r="F154" s="250"/>
    </row>
    <row r="155" spans="1:6" ht="12">
      <c r="A155" s="250"/>
      <c r="B155" s="250"/>
      <c r="C155" s="250"/>
      <c r="D155" s="250"/>
      <c r="E155" s="250"/>
      <c r="F155" s="250"/>
    </row>
    <row r="156" spans="1:6" ht="12">
      <c r="A156" s="250"/>
      <c r="B156" s="250"/>
      <c r="C156" s="250"/>
      <c r="D156" s="250"/>
      <c r="E156" s="250"/>
      <c r="F156" s="250"/>
    </row>
    <row r="157" spans="1:6" ht="12">
      <c r="A157" s="250"/>
      <c r="B157" s="250"/>
      <c r="C157" s="250"/>
      <c r="D157" s="250"/>
      <c r="E157" s="250"/>
      <c r="F157" s="250"/>
    </row>
    <row r="158" spans="1:6" ht="12">
      <c r="A158" s="250"/>
      <c r="B158" s="250"/>
      <c r="C158" s="250"/>
      <c r="D158" s="250"/>
      <c r="E158" s="250"/>
      <c r="F158" s="250"/>
    </row>
    <row r="159" spans="1:6" ht="12">
      <c r="A159" s="250"/>
      <c r="B159" s="250"/>
      <c r="C159" s="250"/>
      <c r="D159" s="250"/>
      <c r="E159" s="250"/>
      <c r="F159" s="250"/>
    </row>
    <row r="160" spans="1:6" ht="12">
      <c r="A160" s="250"/>
      <c r="B160" s="250"/>
      <c r="C160" s="250"/>
      <c r="D160" s="250"/>
      <c r="E160" s="250"/>
      <c r="F160" s="250"/>
    </row>
    <row r="161" spans="1:6" ht="12">
      <c r="A161" s="250"/>
      <c r="B161" s="250"/>
      <c r="C161" s="250"/>
      <c r="D161" s="250"/>
      <c r="E161" s="250"/>
      <c r="F161" s="250"/>
    </row>
    <row r="162" spans="1:6" ht="12">
      <c r="A162" s="250"/>
      <c r="B162" s="250"/>
      <c r="C162" s="250"/>
      <c r="D162" s="250"/>
      <c r="E162" s="250"/>
      <c r="F162" s="250"/>
    </row>
    <row r="163" spans="1:6" ht="12">
      <c r="A163" s="250"/>
      <c r="B163" s="250"/>
      <c r="C163" s="250"/>
      <c r="D163" s="250"/>
      <c r="E163" s="250"/>
      <c r="F163" s="250"/>
    </row>
    <row r="164" spans="1:6" ht="12">
      <c r="A164" s="250"/>
      <c r="B164" s="250"/>
      <c r="C164" s="250"/>
      <c r="D164" s="250"/>
      <c r="E164" s="250"/>
      <c r="F164" s="250"/>
    </row>
    <row r="165" spans="1:6" ht="12">
      <c r="A165" s="250"/>
      <c r="B165" s="250"/>
      <c r="C165" s="250"/>
      <c r="D165" s="250"/>
      <c r="E165" s="250"/>
      <c r="F165" s="250"/>
    </row>
    <row r="166" spans="1:6" ht="12">
      <c r="A166" s="250"/>
      <c r="B166" s="250"/>
      <c r="C166" s="250"/>
      <c r="D166" s="250"/>
      <c r="E166" s="250"/>
      <c r="F166" s="250"/>
    </row>
    <row r="167" spans="1:6" ht="12">
      <c r="A167" s="250"/>
      <c r="B167" s="250"/>
      <c r="C167" s="250"/>
      <c r="D167" s="250"/>
      <c r="E167" s="250"/>
      <c r="F167" s="250"/>
    </row>
    <row r="168" spans="1:6" ht="12">
      <c r="A168" s="250"/>
      <c r="B168" s="250"/>
      <c r="C168" s="250"/>
      <c r="D168" s="250"/>
      <c r="E168" s="250"/>
      <c r="F168" s="250"/>
    </row>
    <row r="169" spans="1:6" ht="12">
      <c r="A169" s="250"/>
      <c r="B169" s="250"/>
      <c r="C169" s="250"/>
      <c r="D169" s="250"/>
      <c r="E169" s="250"/>
      <c r="F169" s="250"/>
    </row>
    <row r="170" spans="1:6" ht="12">
      <c r="A170" s="250"/>
      <c r="B170" s="250"/>
      <c r="C170" s="250"/>
      <c r="D170" s="250"/>
      <c r="E170" s="250"/>
      <c r="F170" s="250"/>
    </row>
    <row r="171" spans="1:6" ht="12">
      <c r="A171" s="250"/>
      <c r="B171" s="250"/>
      <c r="C171" s="250"/>
      <c r="D171" s="250"/>
      <c r="E171" s="250"/>
      <c r="F171" s="250"/>
    </row>
    <row r="172" spans="1:6" ht="12">
      <c r="A172" s="250"/>
      <c r="B172" s="250"/>
      <c r="C172" s="250"/>
      <c r="D172" s="250"/>
      <c r="E172" s="250"/>
      <c r="F172" s="250"/>
    </row>
    <row r="173" spans="1:6" ht="12">
      <c r="A173" s="250"/>
      <c r="B173" s="250"/>
      <c r="C173" s="250"/>
      <c r="D173" s="250"/>
      <c r="E173" s="250"/>
      <c r="F173" s="250"/>
    </row>
    <row r="174" spans="1:6" ht="12">
      <c r="A174" s="250"/>
      <c r="B174" s="250"/>
      <c r="C174" s="250"/>
      <c r="D174" s="250"/>
      <c r="E174" s="250"/>
      <c r="F174" s="250"/>
    </row>
    <row r="175" spans="1:6" ht="12">
      <c r="A175" s="250"/>
      <c r="B175" s="250"/>
      <c r="C175" s="250"/>
      <c r="D175" s="250"/>
      <c r="E175" s="250"/>
      <c r="F175" s="250"/>
    </row>
    <row r="176" spans="1:6" ht="12">
      <c r="A176" s="250"/>
      <c r="B176" s="250"/>
      <c r="C176" s="250"/>
      <c r="D176" s="250"/>
      <c r="E176" s="250"/>
      <c r="F176" s="250"/>
    </row>
    <row r="177" spans="1:6" ht="12">
      <c r="A177" s="250"/>
      <c r="B177" s="250"/>
      <c r="C177" s="250"/>
      <c r="D177" s="250"/>
      <c r="E177" s="250"/>
      <c r="F177" s="250"/>
    </row>
    <row r="178" spans="1:6" ht="12">
      <c r="A178" s="250"/>
      <c r="B178" s="250"/>
      <c r="C178" s="250"/>
      <c r="D178" s="250"/>
      <c r="E178" s="250"/>
      <c r="F178" s="250"/>
    </row>
    <row r="179" spans="1:6" ht="12">
      <c r="A179" s="250"/>
      <c r="B179" s="250"/>
      <c r="C179" s="250"/>
      <c r="D179" s="250"/>
      <c r="E179" s="250"/>
      <c r="F179" s="250"/>
    </row>
    <row r="180" spans="1:6" ht="12">
      <c r="A180" s="250"/>
      <c r="B180" s="250"/>
      <c r="C180" s="250"/>
      <c r="D180" s="250"/>
      <c r="E180" s="250"/>
      <c r="F180" s="250"/>
    </row>
    <row r="181" spans="1:6" ht="12">
      <c r="A181" s="250"/>
      <c r="B181" s="250"/>
      <c r="C181" s="250"/>
      <c r="D181" s="250"/>
      <c r="E181" s="250"/>
      <c r="F181" s="250"/>
    </row>
    <row r="182" spans="1:6" ht="12">
      <c r="A182" s="250"/>
      <c r="B182" s="250"/>
      <c r="C182" s="250"/>
      <c r="D182" s="250"/>
      <c r="E182" s="250"/>
      <c r="F182" s="250"/>
    </row>
    <row r="183" spans="1:6" ht="12">
      <c r="A183" s="250"/>
      <c r="B183" s="250"/>
      <c r="C183" s="250"/>
      <c r="D183" s="250"/>
      <c r="E183" s="250"/>
      <c r="F183" s="250"/>
    </row>
    <row r="184" spans="1:6" ht="12">
      <c r="A184" s="250"/>
      <c r="B184" s="250"/>
      <c r="C184" s="250"/>
      <c r="D184" s="250"/>
      <c r="E184" s="250"/>
      <c r="F184" s="250"/>
    </row>
    <row r="185" spans="1:6" ht="12">
      <c r="A185" s="250"/>
      <c r="B185" s="250"/>
      <c r="C185" s="250"/>
      <c r="D185" s="250"/>
      <c r="E185" s="250"/>
      <c r="F185" s="250"/>
    </row>
  </sheetData>
  <printOptions/>
  <pageMargins left="0.36" right="0.34" top="0.52" bottom="0.43" header="0.5" footer="0.4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A2" sqref="A2"/>
    </sheetView>
  </sheetViews>
  <sheetFormatPr defaultColWidth="9.33203125" defaultRowHeight="11.25"/>
  <cols>
    <col min="1" max="1" width="45.5" style="0" customWidth="1"/>
    <col min="2" max="2" width="12.83203125" style="0" customWidth="1"/>
    <col min="3" max="3" width="12.66015625" style="0" customWidth="1"/>
    <col min="4" max="5" width="12.16015625" style="0" customWidth="1"/>
    <col min="6" max="6" width="11.83203125" style="0" customWidth="1"/>
    <col min="7" max="7" width="11.66015625" style="0" customWidth="1"/>
    <col min="8" max="8" width="11.5" style="0" customWidth="1"/>
  </cols>
  <sheetData>
    <row r="1" spans="1:8" ht="12.75">
      <c r="A1" s="1"/>
      <c r="B1" s="1"/>
      <c r="C1" s="1"/>
      <c r="D1" s="1"/>
      <c r="E1" s="2"/>
      <c r="F1" s="2"/>
      <c r="G1" s="1"/>
      <c r="H1" s="1"/>
    </row>
    <row r="2" spans="1:8" ht="12.75">
      <c r="A2" s="2" t="s">
        <v>296</v>
      </c>
      <c r="B2" s="1"/>
      <c r="C2" s="1"/>
      <c r="D2" s="1"/>
      <c r="E2" s="2"/>
      <c r="F2" s="2"/>
      <c r="G2" s="1"/>
      <c r="H2" s="2" t="s">
        <v>297</v>
      </c>
    </row>
    <row r="3" spans="1:8" ht="18">
      <c r="A3" s="6" t="s">
        <v>298</v>
      </c>
      <c r="B3" s="6"/>
      <c r="C3" s="6"/>
      <c r="D3" s="6"/>
      <c r="E3" s="289"/>
      <c r="F3" s="289"/>
      <c r="G3" s="289"/>
      <c r="H3" s="289"/>
    </row>
    <row r="4" spans="1:8" ht="18">
      <c r="A4" s="6" t="s">
        <v>299</v>
      </c>
      <c r="B4" s="6"/>
      <c r="C4" s="6"/>
      <c r="D4" s="6"/>
      <c r="E4" s="289"/>
      <c r="F4" s="289"/>
      <c r="G4" s="289"/>
      <c r="H4" s="289"/>
    </row>
    <row r="5" spans="1:8" ht="12.75">
      <c r="A5" s="290"/>
      <c r="B5" s="1"/>
      <c r="C5" s="1"/>
      <c r="D5" s="1"/>
      <c r="E5" s="2"/>
      <c r="F5" s="2"/>
      <c r="G5" s="1"/>
      <c r="H5" s="1" t="s">
        <v>300</v>
      </c>
    </row>
    <row r="6" spans="1:8" ht="45">
      <c r="A6" s="8" t="s">
        <v>5</v>
      </c>
      <c r="B6" s="8" t="s">
        <v>90</v>
      </c>
      <c r="C6" s="8" t="s">
        <v>301</v>
      </c>
      <c r="D6" s="8" t="s">
        <v>8</v>
      </c>
      <c r="E6" s="8" t="s">
        <v>302</v>
      </c>
      <c r="F6" s="8" t="s">
        <v>303</v>
      </c>
      <c r="G6" s="8" t="s">
        <v>12</v>
      </c>
      <c r="H6" s="8" t="s">
        <v>199</v>
      </c>
    </row>
    <row r="7" spans="1:8" ht="11.25">
      <c r="A7" s="291">
        <v>1</v>
      </c>
      <c r="B7" s="9">
        <v>2</v>
      </c>
      <c r="C7" s="292">
        <v>3</v>
      </c>
      <c r="D7" s="292">
        <v>4</v>
      </c>
      <c r="E7" s="292">
        <v>5</v>
      </c>
      <c r="F7" s="9">
        <v>6</v>
      </c>
      <c r="G7" s="291">
        <v>7</v>
      </c>
      <c r="H7" s="9">
        <v>8</v>
      </c>
    </row>
    <row r="8" spans="1:8" ht="18.75" customHeight="1">
      <c r="A8" s="293" t="s">
        <v>304</v>
      </c>
      <c r="B8" s="11">
        <f>SUM(B9+B19+B24+B33+B40+B51+B55+B59+B66+B68)</f>
        <v>631263</v>
      </c>
      <c r="C8" s="294">
        <v>1.0125</v>
      </c>
      <c r="D8" s="11">
        <f>SUM(D9+D19+D24+D33+D40+D51+D55+D59+D66+D68)</f>
        <v>191530</v>
      </c>
      <c r="E8" s="12">
        <f>SUM(D8/B8)</f>
        <v>0.30340761299173247</v>
      </c>
      <c r="F8" s="11">
        <f>SUM(F9+F19+F24+F33+F40+F51+F55+F59+F66+F68)</f>
        <v>52386</v>
      </c>
      <c r="G8" s="11">
        <f>SUM(G9+G19+G24+G33+G40+G51+G55+G59+G66+G68)</f>
        <v>49477</v>
      </c>
      <c r="H8" s="295">
        <f>SUM(G8/F8)</f>
        <v>0.9444698965372428</v>
      </c>
    </row>
    <row r="9" spans="1:8" ht="16.5" customHeight="1">
      <c r="A9" s="16" t="s">
        <v>305</v>
      </c>
      <c r="B9" s="11">
        <f>SUM(B10+B14)</f>
        <v>487054</v>
      </c>
      <c r="C9" s="294">
        <v>1.011</v>
      </c>
      <c r="D9" s="11">
        <f>SUM(D10+D14)</f>
        <v>160366</v>
      </c>
      <c r="E9" s="12">
        <f>SUM(D9/B9)</f>
        <v>0.3292571254932718</v>
      </c>
      <c r="F9" s="11">
        <f>SUM(F10+F14)</f>
        <v>40414</v>
      </c>
      <c r="G9" s="11">
        <f>SUM(G10+G14)</f>
        <v>40605</v>
      </c>
      <c r="H9" s="295">
        <f>SUM(G9/F9)</f>
        <v>1.0047260850200426</v>
      </c>
    </row>
    <row r="10" spans="1:8" ht="11.25">
      <c r="A10" s="13" t="s">
        <v>306</v>
      </c>
      <c r="B10" s="14">
        <f>SUM(B11+B12+B13)</f>
        <v>65203</v>
      </c>
      <c r="C10" s="296">
        <v>1.0441</v>
      </c>
      <c r="D10" s="14">
        <f>SUM(D11+D12+D13)</f>
        <v>23595</v>
      </c>
      <c r="E10" s="15">
        <f>SUM(D10/B10)</f>
        <v>0.3618698526141435</v>
      </c>
      <c r="F10" s="14">
        <f>SUM(F11+F12+F13)</f>
        <v>5355</v>
      </c>
      <c r="G10" s="14">
        <f>SUM(G11+G12+G13)</f>
        <v>6132</v>
      </c>
      <c r="H10" s="297">
        <f>SUM(G10/F10)</f>
        <v>1.1450980392156862</v>
      </c>
    </row>
    <row r="11" spans="1:8" ht="11.25">
      <c r="A11" s="13" t="s">
        <v>307</v>
      </c>
      <c r="B11" s="14">
        <v>54560</v>
      </c>
      <c r="C11" s="296">
        <v>1.0527</v>
      </c>
      <c r="D11" s="14">
        <v>18749</v>
      </c>
      <c r="E11" s="15">
        <f>SUM(D11/B11)</f>
        <v>0.3436400293255132</v>
      </c>
      <c r="F11" s="14">
        <v>4650</v>
      </c>
      <c r="G11" s="14">
        <f>SUM(D11-'[6]Marts'!D11)</f>
        <v>4878</v>
      </c>
      <c r="H11" s="297">
        <f>SUM(G11/F11)</f>
        <v>1.0490322580645162</v>
      </c>
    </row>
    <row r="12" spans="1:8" ht="11.25">
      <c r="A12" s="13" t="s">
        <v>308</v>
      </c>
      <c r="B12" s="14">
        <v>10643</v>
      </c>
      <c r="C12" s="296">
        <v>1</v>
      </c>
      <c r="D12" s="14">
        <v>5002</v>
      </c>
      <c r="E12" s="15">
        <f>SUM(D12/B12)</f>
        <v>0.4699802687212252</v>
      </c>
      <c r="F12" s="14">
        <v>705</v>
      </c>
      <c r="G12" s="14">
        <f>SUM(D12-'[6]Marts'!D12)</f>
        <v>1410</v>
      </c>
      <c r="H12" s="297">
        <f>SUM(G12/F12)</f>
        <v>2</v>
      </c>
    </row>
    <row r="13" spans="1:8" ht="11.25">
      <c r="A13" s="13" t="s">
        <v>309</v>
      </c>
      <c r="B13" s="298"/>
      <c r="C13" s="296"/>
      <c r="D13" s="14">
        <v>-156</v>
      </c>
      <c r="E13" s="15"/>
      <c r="F13" s="14"/>
      <c r="G13" s="14">
        <f>SUM(D13-'[6]Marts'!D13)</f>
        <v>-156</v>
      </c>
      <c r="H13" s="297"/>
    </row>
    <row r="14" spans="1:8" ht="11.25">
      <c r="A14" s="13" t="s">
        <v>310</v>
      </c>
      <c r="B14" s="14">
        <f>SUM(B15+B16+B17+B18)</f>
        <v>421851</v>
      </c>
      <c r="C14" s="296">
        <v>1.0054</v>
      </c>
      <c r="D14" s="14">
        <f>SUM(D15+D16+D17+D18)</f>
        <v>136771</v>
      </c>
      <c r="E14" s="15">
        <f aca="true" t="shared" si="0" ref="E14:E21">SUM(D14/B14)</f>
        <v>0.32421637023498817</v>
      </c>
      <c r="F14" s="14">
        <v>35059</v>
      </c>
      <c r="G14" s="14">
        <f>SUM(G15+G16+G17+G18)</f>
        <v>34473</v>
      </c>
      <c r="H14" s="297">
        <f>SUM(G14/F14)</f>
        <v>0.983285319033629</v>
      </c>
    </row>
    <row r="15" spans="1:8" ht="11.25">
      <c r="A15" s="13" t="s">
        <v>311</v>
      </c>
      <c r="B15" s="14">
        <v>317138</v>
      </c>
      <c r="C15" s="296"/>
      <c r="D15" s="14">
        <v>103430</v>
      </c>
      <c r="E15" s="15">
        <f t="shared" si="0"/>
        <v>0.32613562550057074</v>
      </c>
      <c r="F15" s="14"/>
      <c r="G15" s="14">
        <f>SUM(D15-'[6]Marts'!D15)</f>
        <v>26050</v>
      </c>
      <c r="H15" s="297"/>
    </row>
    <row r="16" spans="1:8" ht="11.25">
      <c r="A16" s="13" t="s">
        <v>312</v>
      </c>
      <c r="B16" s="14">
        <v>33356</v>
      </c>
      <c r="C16" s="296"/>
      <c r="D16" s="14">
        <v>10547</v>
      </c>
      <c r="E16" s="15">
        <f t="shared" si="0"/>
        <v>0.31619498740856217</v>
      </c>
      <c r="F16" s="14"/>
      <c r="G16" s="14">
        <f>SUM(D16-'[6]Marts'!D16)</f>
        <v>2662</v>
      </c>
      <c r="H16" s="297"/>
    </row>
    <row r="17" spans="1:8" ht="11.25">
      <c r="A17" s="13" t="s">
        <v>313</v>
      </c>
      <c r="B17" s="14">
        <v>1081</v>
      </c>
      <c r="C17" s="296"/>
      <c r="D17" s="14">
        <v>335</v>
      </c>
      <c r="E17" s="15">
        <f t="shared" si="0"/>
        <v>0.3098982423681776</v>
      </c>
      <c r="F17" s="14"/>
      <c r="G17" s="14">
        <f>SUM(D17-'[6]Marts'!D17)</f>
        <v>85</v>
      </c>
      <c r="H17" s="297"/>
    </row>
    <row r="18" spans="1:8" ht="22.5">
      <c r="A18" s="17" t="s">
        <v>314</v>
      </c>
      <c r="B18" s="14">
        <v>70276</v>
      </c>
      <c r="C18" s="296"/>
      <c r="D18" s="14">
        <v>22459</v>
      </c>
      <c r="E18" s="15">
        <f t="shared" si="0"/>
        <v>0.31958278786498945</v>
      </c>
      <c r="F18" s="14"/>
      <c r="G18" s="14">
        <f>SUM(D18-'[6]Marts'!D18)</f>
        <v>5676</v>
      </c>
      <c r="H18" s="297"/>
    </row>
    <row r="19" spans="1:8" ht="30" customHeight="1">
      <c r="A19" s="299" t="s">
        <v>248</v>
      </c>
      <c r="B19" s="11">
        <f>SUM(B20+B23)</f>
        <v>9870</v>
      </c>
      <c r="C19" s="12">
        <v>0.9784</v>
      </c>
      <c r="D19" s="11">
        <f>SUM(D20+D23)</f>
        <v>3088</v>
      </c>
      <c r="E19" s="12">
        <f t="shared" si="0"/>
        <v>0.3128672745694022</v>
      </c>
      <c r="F19" s="11">
        <f>SUM(F20+F23)</f>
        <v>808</v>
      </c>
      <c r="G19" s="11">
        <f>SUM(G20+G23)</f>
        <v>603</v>
      </c>
      <c r="H19" s="295">
        <f>SUM(G19/F19)</f>
        <v>0.7462871287128713</v>
      </c>
    </row>
    <row r="20" spans="1:8" ht="11.25">
      <c r="A20" s="13" t="s">
        <v>25</v>
      </c>
      <c r="B20" s="14">
        <f>SUM(B21+B22)</f>
        <v>8500</v>
      </c>
      <c r="C20" s="296">
        <v>0.9749</v>
      </c>
      <c r="D20" s="14">
        <f>SUM(D21+D22)</f>
        <v>2350</v>
      </c>
      <c r="E20" s="15">
        <f t="shared" si="0"/>
        <v>0.27647058823529413</v>
      </c>
      <c r="F20" s="14">
        <f>SUM(F21+F22)</f>
        <v>708</v>
      </c>
      <c r="G20" s="14">
        <f>SUM(G21+G22)</f>
        <v>610</v>
      </c>
      <c r="H20" s="297">
        <f>SUM(G20/F20)</f>
        <v>0.8615819209039548</v>
      </c>
    </row>
    <row r="21" spans="1:8" ht="11.25">
      <c r="A21" s="13" t="s">
        <v>315</v>
      </c>
      <c r="B21" s="14">
        <v>8500</v>
      </c>
      <c r="C21" s="296">
        <v>0.9749</v>
      </c>
      <c r="D21" s="14">
        <v>2338</v>
      </c>
      <c r="E21" s="15">
        <f t="shared" si="0"/>
        <v>0.27505882352941174</v>
      </c>
      <c r="F21" s="14">
        <v>708</v>
      </c>
      <c r="G21" s="14">
        <f>SUM(D21-'[6]Marts'!D21)</f>
        <v>604</v>
      </c>
      <c r="H21" s="297">
        <f>SUM(G21/F21)</f>
        <v>0.8531073446327684</v>
      </c>
    </row>
    <row r="22" spans="1:8" ht="11.25">
      <c r="A22" s="13" t="s">
        <v>316</v>
      </c>
      <c r="B22" s="14"/>
      <c r="C22" s="296"/>
      <c r="D22" s="14">
        <v>12</v>
      </c>
      <c r="E22" s="15"/>
      <c r="F22" s="14"/>
      <c r="G22" s="14">
        <f>SUM(D22-'[6]Marts'!D22)</f>
        <v>6</v>
      </c>
      <c r="H22" s="297"/>
    </row>
    <row r="23" spans="1:8" ht="11.25">
      <c r="A23" s="13" t="s">
        <v>317</v>
      </c>
      <c r="B23" s="14">
        <v>1370</v>
      </c>
      <c r="C23" s="296">
        <v>1</v>
      </c>
      <c r="D23" s="14">
        <v>738</v>
      </c>
      <c r="E23" s="15">
        <f aca="true" t="shared" si="1" ref="E23:E30">SUM(D23/B23)</f>
        <v>0.5386861313868613</v>
      </c>
      <c r="F23" s="14">
        <v>100</v>
      </c>
      <c r="G23" s="14">
        <f>SUM(D23-'[6]Marts'!D23)</f>
        <v>-7</v>
      </c>
      <c r="H23" s="297">
        <f aca="true" t="shared" si="2" ref="H23:H30">SUM(G23/F23)</f>
        <v>-0.07</v>
      </c>
    </row>
    <row r="24" spans="1:8" ht="17.25" customHeight="1">
      <c r="A24" s="16" t="s">
        <v>27</v>
      </c>
      <c r="B24" s="11">
        <f>SUM(B25+B29+B32)</f>
        <v>57237</v>
      </c>
      <c r="C24" s="12">
        <v>1.020613</v>
      </c>
      <c r="D24" s="11">
        <f>SUM(D25+D29+D32)</f>
        <v>15470</v>
      </c>
      <c r="E24" s="12">
        <f t="shared" si="1"/>
        <v>0.27027971417090346</v>
      </c>
      <c r="F24" s="11">
        <f>SUM(F25+F29+F32)</f>
        <v>5093</v>
      </c>
      <c r="G24" s="11">
        <f>SUM(G25+G29+G32)</f>
        <v>5207</v>
      </c>
      <c r="H24" s="295">
        <f t="shared" si="2"/>
        <v>1.0223836638523462</v>
      </c>
    </row>
    <row r="25" spans="1:8" ht="11.25">
      <c r="A25" s="13" t="s">
        <v>28</v>
      </c>
      <c r="B25" s="14">
        <f>SUM(B26+B27+B28)</f>
        <v>54650</v>
      </c>
      <c r="C25" s="296">
        <v>1.021</v>
      </c>
      <c r="D25" s="14">
        <f>SUM(D26+D27+D28)</f>
        <v>14698</v>
      </c>
      <c r="E25" s="15">
        <f t="shared" si="1"/>
        <v>0.26894784995425436</v>
      </c>
      <c r="F25" s="14">
        <f>SUM(F26+F27+F28)</f>
        <v>4895</v>
      </c>
      <c r="G25" s="14">
        <f>SUM(G26+G27+G28)</f>
        <v>5057</v>
      </c>
      <c r="H25" s="297">
        <f t="shared" si="2"/>
        <v>1.0330949948927477</v>
      </c>
    </row>
    <row r="26" spans="1:8" ht="11.25">
      <c r="A26" s="13" t="s">
        <v>318</v>
      </c>
      <c r="B26" s="14">
        <v>7500</v>
      </c>
      <c r="C26" s="296">
        <v>1.0415</v>
      </c>
      <c r="D26" s="14">
        <v>2848</v>
      </c>
      <c r="E26" s="15">
        <f t="shared" si="1"/>
        <v>0.3797333333333333</v>
      </c>
      <c r="F26" s="14">
        <v>803</v>
      </c>
      <c r="G26" s="14">
        <f>SUM(D26-'[6]Marts'!D26)</f>
        <v>745</v>
      </c>
      <c r="H26" s="297">
        <f t="shared" si="2"/>
        <v>0.9277708592777086</v>
      </c>
    </row>
    <row r="27" spans="1:8" ht="11.25">
      <c r="A27" s="13" t="s">
        <v>319</v>
      </c>
      <c r="B27" s="14">
        <v>47050</v>
      </c>
      <c r="C27" s="296">
        <v>1.018</v>
      </c>
      <c r="D27" s="14">
        <v>11843</v>
      </c>
      <c r="E27" s="15">
        <f t="shared" si="1"/>
        <v>0.25171094580233794</v>
      </c>
      <c r="F27" s="14">
        <v>4083</v>
      </c>
      <c r="G27" s="14">
        <f>SUM(D27-'[6]Marts'!D27)</f>
        <v>4310</v>
      </c>
      <c r="H27" s="297">
        <f t="shared" si="2"/>
        <v>1.0555963752143032</v>
      </c>
    </row>
    <row r="28" spans="1:8" ht="11.25">
      <c r="A28" s="13" t="s">
        <v>320</v>
      </c>
      <c r="B28" s="14">
        <v>100</v>
      </c>
      <c r="C28" s="296">
        <v>0.87</v>
      </c>
      <c r="D28" s="14">
        <v>7</v>
      </c>
      <c r="E28" s="15">
        <f t="shared" si="1"/>
        <v>0.07</v>
      </c>
      <c r="F28" s="14">
        <v>9</v>
      </c>
      <c r="G28" s="14">
        <f>SUM(D28-'[6]Marts'!D28)</f>
        <v>2</v>
      </c>
      <c r="H28" s="297">
        <f t="shared" si="2"/>
        <v>0.2222222222222222</v>
      </c>
    </row>
    <row r="29" spans="1:8" ht="11.25">
      <c r="A29" s="13" t="s">
        <v>30</v>
      </c>
      <c r="B29" s="14">
        <f>SUM(B30+B31)</f>
        <v>795</v>
      </c>
      <c r="C29" s="296">
        <v>1.0368</v>
      </c>
      <c r="D29" s="14">
        <f>SUM(D30+D31)</f>
        <v>308</v>
      </c>
      <c r="E29" s="15">
        <f t="shared" si="1"/>
        <v>0.38742138364779877</v>
      </c>
      <c r="F29" s="14">
        <f>SUM(F30+F31)</f>
        <v>67</v>
      </c>
      <c r="G29" s="14">
        <f>SUM(G30+G31)</f>
        <v>75</v>
      </c>
      <c r="H29" s="297">
        <f t="shared" si="2"/>
        <v>1.1194029850746268</v>
      </c>
    </row>
    <row r="30" spans="1:8" ht="11.25">
      <c r="A30" s="13" t="s">
        <v>321</v>
      </c>
      <c r="B30" s="14">
        <v>795</v>
      </c>
      <c r="C30" s="296">
        <v>1.0368</v>
      </c>
      <c r="D30" s="14">
        <v>307</v>
      </c>
      <c r="E30" s="15">
        <f t="shared" si="1"/>
        <v>0.38616352201257864</v>
      </c>
      <c r="F30" s="14">
        <v>67</v>
      </c>
      <c r="G30" s="14">
        <f>SUM(D30-'[6]Marts'!D30)</f>
        <v>75</v>
      </c>
      <c r="H30" s="297">
        <f t="shared" si="2"/>
        <v>1.1194029850746268</v>
      </c>
    </row>
    <row r="31" spans="1:8" ht="11.25">
      <c r="A31" s="13" t="s">
        <v>316</v>
      </c>
      <c r="B31" s="14"/>
      <c r="C31" s="296"/>
      <c r="D31" s="14">
        <v>1</v>
      </c>
      <c r="E31" s="15"/>
      <c r="F31" s="14"/>
      <c r="G31" s="14">
        <f>SUM(D31-'[6]Marts'!D31)</f>
        <v>0</v>
      </c>
      <c r="H31" s="297"/>
    </row>
    <row r="32" spans="1:8" ht="11.25">
      <c r="A32" s="13" t="s">
        <v>31</v>
      </c>
      <c r="B32" s="14">
        <v>1792</v>
      </c>
      <c r="C32" s="296">
        <v>1.0012</v>
      </c>
      <c r="D32" s="14">
        <v>464</v>
      </c>
      <c r="E32" s="15">
        <f>SUM(D32/B32)</f>
        <v>0.25892857142857145</v>
      </c>
      <c r="F32" s="14">
        <v>131</v>
      </c>
      <c r="G32" s="14">
        <f>SUM(D32-'[6]Marts'!D32)</f>
        <v>75</v>
      </c>
      <c r="H32" s="297">
        <f aca="true" t="shared" si="3" ref="H32:H43">SUM(G32/F32)</f>
        <v>0.5725190839694656</v>
      </c>
    </row>
    <row r="33" spans="1:8" ht="17.25" customHeight="1">
      <c r="A33" s="16" t="s">
        <v>32</v>
      </c>
      <c r="B33" s="11">
        <f>SUM(B34+B38)</f>
        <v>54350</v>
      </c>
      <c r="C33" s="300">
        <v>1.0003</v>
      </c>
      <c r="D33" s="11">
        <f>SUM(D34+D38)</f>
        <v>2378</v>
      </c>
      <c r="E33" s="12">
        <f>SUM(D33/B33)</f>
        <v>0.04375344986200552</v>
      </c>
      <c r="F33" s="11">
        <f>SUM(F34+F38)</f>
        <v>4160</v>
      </c>
      <c r="G33" s="11">
        <f>SUM(G34+G38)</f>
        <v>529</v>
      </c>
      <c r="H33" s="295">
        <f t="shared" si="3"/>
        <v>0.12716346153846153</v>
      </c>
    </row>
    <row r="34" spans="1:8" ht="15" customHeight="1">
      <c r="A34" s="13" t="s">
        <v>33</v>
      </c>
      <c r="B34" s="14">
        <f>SUM(B35+B36+B37)</f>
        <v>51200</v>
      </c>
      <c r="C34" s="296">
        <v>1</v>
      </c>
      <c r="D34" s="14">
        <f>SUM(D35+D36+D37)</f>
        <v>1799</v>
      </c>
      <c r="E34" s="15">
        <f>SUM(D34/B34)</f>
        <v>0.03513671875</v>
      </c>
      <c r="F34" s="14">
        <f>SUM(F35+F36+F37)</f>
        <v>4000</v>
      </c>
      <c r="G34" s="14">
        <f>SUM(G35+G36+G37)</f>
        <v>362</v>
      </c>
      <c r="H34" s="297">
        <f t="shared" si="3"/>
        <v>0.0905</v>
      </c>
    </row>
    <row r="35" spans="1:8" ht="13.5" customHeight="1">
      <c r="A35" s="19" t="s">
        <v>322</v>
      </c>
      <c r="B35" s="14">
        <v>50700</v>
      </c>
      <c r="C35" s="296">
        <v>1</v>
      </c>
      <c r="D35" s="14">
        <v>1726</v>
      </c>
      <c r="E35" s="15">
        <f>SUM(D35/B35)</f>
        <v>0.034043392504930964</v>
      </c>
      <c r="F35" s="14">
        <v>3972</v>
      </c>
      <c r="G35" s="14">
        <f>SUM(D35-'[6]Marts'!D35)</f>
        <v>350</v>
      </c>
      <c r="H35" s="297">
        <f t="shared" si="3"/>
        <v>0.08811681772406849</v>
      </c>
    </row>
    <row r="36" spans="1:8" ht="22.5">
      <c r="A36" s="19" t="s">
        <v>323</v>
      </c>
      <c r="B36" s="14">
        <v>140</v>
      </c>
      <c r="C36" s="296">
        <v>1</v>
      </c>
      <c r="D36" s="14">
        <v>73</v>
      </c>
      <c r="E36" s="15">
        <f>SUM(D36/B36)</f>
        <v>0.5214285714285715</v>
      </c>
      <c r="F36" s="14">
        <v>8</v>
      </c>
      <c r="G36" s="14">
        <f>SUM(D36-'[6]Marts'!D36)</f>
        <v>12</v>
      </c>
      <c r="H36" s="297">
        <f t="shared" si="3"/>
        <v>1.5</v>
      </c>
    </row>
    <row r="37" spans="1:8" ht="11.25">
      <c r="A37" s="13" t="s">
        <v>320</v>
      </c>
      <c r="B37" s="14">
        <v>360</v>
      </c>
      <c r="C37" s="296">
        <v>1</v>
      </c>
      <c r="D37" s="14">
        <v>0</v>
      </c>
      <c r="E37" s="15">
        <v>0</v>
      </c>
      <c r="F37" s="14">
        <v>20</v>
      </c>
      <c r="G37" s="14">
        <v>0</v>
      </c>
      <c r="H37" s="297">
        <f t="shared" si="3"/>
        <v>0</v>
      </c>
    </row>
    <row r="38" spans="1:8" ht="15" customHeight="1">
      <c r="A38" s="13" t="s">
        <v>324</v>
      </c>
      <c r="B38" s="14">
        <f>SUM(B39)</f>
        <v>3150</v>
      </c>
      <c r="C38" s="296">
        <v>1.0044</v>
      </c>
      <c r="D38" s="14">
        <f>SUM(D39)</f>
        <v>579</v>
      </c>
      <c r="E38" s="15">
        <f aca="true" t="shared" si="4" ref="E38:E45">SUM(D38/B38)</f>
        <v>0.1838095238095238</v>
      </c>
      <c r="F38" s="14">
        <f>SUM(F39)</f>
        <v>160</v>
      </c>
      <c r="G38" s="14">
        <f>SUM(G39)</f>
        <v>167</v>
      </c>
      <c r="H38" s="297">
        <f t="shared" si="3"/>
        <v>1.04375</v>
      </c>
    </row>
    <row r="39" spans="1:8" ht="11.25">
      <c r="A39" s="13" t="s">
        <v>320</v>
      </c>
      <c r="B39" s="14">
        <v>3150</v>
      </c>
      <c r="C39" s="296">
        <v>1.0044</v>
      </c>
      <c r="D39" s="14">
        <v>579</v>
      </c>
      <c r="E39" s="15">
        <f t="shared" si="4"/>
        <v>0.1838095238095238</v>
      </c>
      <c r="F39" s="14">
        <v>160</v>
      </c>
      <c r="G39" s="14">
        <f>SUM(D39-'[6]Marts'!D39)</f>
        <v>167</v>
      </c>
      <c r="H39" s="297">
        <f t="shared" si="3"/>
        <v>1.04375</v>
      </c>
    </row>
    <row r="40" spans="1:8" ht="17.25" customHeight="1">
      <c r="A40" s="16" t="s">
        <v>35</v>
      </c>
      <c r="B40" s="11">
        <f>SUM(B41+B44+B47)</f>
        <v>1692</v>
      </c>
      <c r="C40" s="300">
        <v>1.0591</v>
      </c>
      <c r="D40" s="11">
        <f>SUM(D41+D44+D47)</f>
        <v>-353</v>
      </c>
      <c r="E40" s="12">
        <f t="shared" si="4"/>
        <v>-0.208628841607565</v>
      </c>
      <c r="F40" s="11">
        <f>SUM(F41+F44+F47)</f>
        <v>135</v>
      </c>
      <c r="G40" s="11">
        <f>SUM(G41+G44+G47)</f>
        <v>198</v>
      </c>
      <c r="H40" s="295">
        <f t="shared" si="3"/>
        <v>1.4666666666666666</v>
      </c>
    </row>
    <row r="41" spans="1:8" ht="25.5" customHeight="1">
      <c r="A41" s="19" t="s">
        <v>325</v>
      </c>
      <c r="B41" s="14">
        <f>SUM(B42+B43)</f>
        <v>1499</v>
      </c>
      <c r="C41" s="296">
        <v>1.0427</v>
      </c>
      <c r="D41" s="14">
        <f>SUM(D42+D43)</f>
        <v>-433</v>
      </c>
      <c r="E41" s="15">
        <f t="shared" si="4"/>
        <v>-0.28885923949299536</v>
      </c>
      <c r="F41" s="14">
        <v>100</v>
      </c>
      <c r="G41" s="14">
        <f>SUM(G42+G43)</f>
        <v>165</v>
      </c>
      <c r="H41" s="297">
        <f t="shared" si="3"/>
        <v>1.65</v>
      </c>
    </row>
    <row r="42" spans="1:8" ht="24" customHeight="1">
      <c r="A42" s="19" t="s">
        <v>326</v>
      </c>
      <c r="B42" s="14">
        <v>1495</v>
      </c>
      <c r="C42" s="296">
        <v>1.0241</v>
      </c>
      <c r="D42" s="14">
        <v>-417</v>
      </c>
      <c r="E42" s="15">
        <f t="shared" si="4"/>
        <v>-0.27892976588628765</v>
      </c>
      <c r="F42" s="14">
        <v>98</v>
      </c>
      <c r="G42" s="14">
        <f>SUM(D42-'[6]Marts'!D42)</f>
        <v>169</v>
      </c>
      <c r="H42" s="297">
        <f t="shared" si="3"/>
        <v>1.7244897959183674</v>
      </c>
    </row>
    <row r="43" spans="1:8" ht="11.25">
      <c r="A43" s="13" t="s">
        <v>320</v>
      </c>
      <c r="B43" s="14">
        <v>4</v>
      </c>
      <c r="C43" s="296">
        <v>8</v>
      </c>
      <c r="D43" s="14">
        <v>-16</v>
      </c>
      <c r="E43" s="15">
        <f t="shared" si="4"/>
        <v>-4</v>
      </c>
      <c r="F43" s="14">
        <v>2</v>
      </c>
      <c r="G43" s="14">
        <f>SUM(D43-'[6]Marts'!D43)</f>
        <v>-4</v>
      </c>
      <c r="H43" s="297">
        <f t="shared" si="3"/>
        <v>-2</v>
      </c>
    </row>
    <row r="44" spans="1:8" ht="28.5" customHeight="1">
      <c r="A44" s="19" t="s">
        <v>327</v>
      </c>
      <c r="B44" s="14">
        <f>SUM(B45+B46)</f>
        <v>121</v>
      </c>
      <c r="C44" s="296">
        <v>1.3115</v>
      </c>
      <c r="D44" s="14">
        <f>SUM(D45+D46)</f>
        <v>48</v>
      </c>
      <c r="E44" s="15">
        <f t="shared" si="4"/>
        <v>0.39669421487603307</v>
      </c>
      <c r="F44" s="14">
        <f>SUM(F45+F46)</f>
        <v>22</v>
      </c>
      <c r="G44" s="14">
        <f>SUM(G45+G46)</f>
        <v>20</v>
      </c>
      <c r="H44" s="297">
        <v>0</v>
      </c>
    </row>
    <row r="45" spans="1:8" ht="23.25" customHeight="1">
      <c r="A45" s="17" t="s">
        <v>326</v>
      </c>
      <c r="B45" s="14">
        <v>121</v>
      </c>
      <c r="C45" s="296">
        <v>1.3115</v>
      </c>
      <c r="D45" s="14">
        <v>48</v>
      </c>
      <c r="E45" s="15">
        <f t="shared" si="4"/>
        <v>0.39669421487603307</v>
      </c>
      <c r="F45" s="14">
        <v>22</v>
      </c>
      <c r="G45" s="14">
        <f>SUM(D45-'[6]Marts'!D45)</f>
        <v>20</v>
      </c>
      <c r="H45" s="297">
        <v>0</v>
      </c>
    </row>
    <row r="46" spans="1:8" ht="13.5" customHeight="1">
      <c r="A46" s="13" t="s">
        <v>320</v>
      </c>
      <c r="B46" s="14"/>
      <c r="C46" s="296"/>
      <c r="D46" s="14"/>
      <c r="E46" s="15"/>
      <c r="F46" s="14">
        <v>0</v>
      </c>
      <c r="G46" s="14">
        <f>SUM(D46-'[6]Marts'!D46)</f>
        <v>0</v>
      </c>
      <c r="H46" s="297">
        <v>0</v>
      </c>
    </row>
    <row r="47" spans="1:8" ht="18" customHeight="1">
      <c r="A47" s="19" t="s">
        <v>38</v>
      </c>
      <c r="B47" s="14">
        <f>SUM(B48)</f>
        <v>72</v>
      </c>
      <c r="C47" s="296">
        <v>0.9823</v>
      </c>
      <c r="D47" s="14">
        <f>SUM(D48)</f>
        <v>32</v>
      </c>
      <c r="E47" s="15">
        <f>SUM(D47/B47)</f>
        <v>0.4444444444444444</v>
      </c>
      <c r="F47" s="14">
        <f>SUM(F48)</f>
        <v>13</v>
      </c>
      <c r="G47" s="14">
        <f>SUM(G48)</f>
        <v>13</v>
      </c>
      <c r="H47" s="297">
        <v>0</v>
      </c>
    </row>
    <row r="48" spans="1:8" ht="24" customHeight="1">
      <c r="A48" s="17" t="s">
        <v>328</v>
      </c>
      <c r="B48" s="14">
        <v>72</v>
      </c>
      <c r="C48" s="296">
        <v>0.9823</v>
      </c>
      <c r="D48" s="14">
        <v>32</v>
      </c>
      <c r="E48" s="15">
        <f>SUM(D48/B48)</f>
        <v>0.4444444444444444</v>
      </c>
      <c r="F48" s="14">
        <v>13</v>
      </c>
      <c r="G48" s="14">
        <f>SUM(D48-'[6]Marts'!D48)</f>
        <v>13</v>
      </c>
      <c r="H48" s="297">
        <v>0</v>
      </c>
    </row>
    <row r="49" spans="1:8" ht="45">
      <c r="A49" s="8" t="s">
        <v>5</v>
      </c>
      <c r="B49" s="8" t="s">
        <v>90</v>
      </c>
      <c r="C49" s="8" t="s">
        <v>301</v>
      </c>
      <c r="D49" s="8" t="s">
        <v>8</v>
      </c>
      <c r="E49" s="8" t="s">
        <v>302</v>
      </c>
      <c r="F49" s="8" t="s">
        <v>303</v>
      </c>
      <c r="G49" s="8" t="s">
        <v>12</v>
      </c>
      <c r="H49" s="8" t="s">
        <v>199</v>
      </c>
    </row>
    <row r="50" spans="1:8" ht="11.25">
      <c r="A50" s="291">
        <v>1</v>
      </c>
      <c r="B50" s="9">
        <v>2</v>
      </c>
      <c r="C50" s="292">
        <v>3</v>
      </c>
      <c r="D50" s="292">
        <v>4</v>
      </c>
      <c r="E50" s="292">
        <v>5</v>
      </c>
      <c r="F50" s="9">
        <v>6</v>
      </c>
      <c r="G50" s="291">
        <v>7</v>
      </c>
      <c r="H50" s="9">
        <v>8</v>
      </c>
    </row>
    <row r="51" spans="1:8" ht="19.5" customHeight="1">
      <c r="A51" s="16" t="s">
        <v>39</v>
      </c>
      <c r="B51" s="11">
        <f>SUM(B52)</f>
        <v>1200</v>
      </c>
      <c r="C51" s="12">
        <v>1</v>
      </c>
      <c r="D51" s="11">
        <f>SUM(D52)</f>
        <v>635</v>
      </c>
      <c r="E51" s="12">
        <f>SUM(D51/B51)</f>
        <v>0.5291666666666667</v>
      </c>
      <c r="F51" s="11">
        <f>SUM(F52)</f>
        <v>70</v>
      </c>
      <c r="G51" s="11">
        <f>SUM(G52)</f>
        <v>363</v>
      </c>
      <c r="H51" s="12">
        <f>SUM(G51/F51)</f>
        <v>5.185714285714286</v>
      </c>
    </row>
    <row r="52" spans="1:8" ht="14.25" customHeight="1">
      <c r="A52" s="13" t="s">
        <v>329</v>
      </c>
      <c r="B52" s="14">
        <f>SUM(B53+B54)</f>
        <v>1200</v>
      </c>
      <c r="C52" s="15">
        <v>1</v>
      </c>
      <c r="D52" s="14">
        <f>SUM(D53+D54)</f>
        <v>635</v>
      </c>
      <c r="E52" s="15">
        <f>SUM(D52/B52)</f>
        <v>0.5291666666666667</v>
      </c>
      <c r="F52" s="14">
        <f>SUM(F53+F54)</f>
        <v>70</v>
      </c>
      <c r="G52" s="14">
        <f>SUM(G53+G54)</f>
        <v>363</v>
      </c>
      <c r="H52" s="15">
        <f>SUM(G52/F52)</f>
        <v>5.185714285714286</v>
      </c>
    </row>
    <row r="53" spans="1:8" ht="29.25" customHeight="1">
      <c r="A53" s="19" t="s">
        <v>330</v>
      </c>
      <c r="B53" s="14">
        <v>1200</v>
      </c>
      <c r="C53" s="15">
        <v>1</v>
      </c>
      <c r="D53" s="14">
        <v>635</v>
      </c>
      <c r="E53" s="15">
        <f>SUM(D53/B53)</f>
        <v>0.5291666666666667</v>
      </c>
      <c r="F53" s="14">
        <v>70</v>
      </c>
      <c r="G53" s="14">
        <f>SUM(D53-'[6]Marts'!D53)</f>
        <v>363</v>
      </c>
      <c r="H53" s="15">
        <f>SUM(G53/F53)</f>
        <v>5.185714285714286</v>
      </c>
    </row>
    <row r="54" spans="1:8" ht="14.25" customHeight="1">
      <c r="A54" s="17" t="s">
        <v>320</v>
      </c>
      <c r="B54" s="14"/>
      <c r="C54" s="15"/>
      <c r="D54" s="14"/>
      <c r="E54" s="15"/>
      <c r="F54" s="14"/>
      <c r="G54" s="14"/>
      <c r="H54" s="15"/>
    </row>
    <row r="55" spans="1:8" ht="16.5" customHeight="1">
      <c r="A55" s="16" t="s">
        <v>41</v>
      </c>
      <c r="B55" s="11">
        <f>SUM(B56)</f>
        <v>1200</v>
      </c>
      <c r="C55" s="12">
        <v>1.1192</v>
      </c>
      <c r="D55" s="11">
        <f>SUM(D56)</f>
        <v>581</v>
      </c>
      <c r="E55" s="12">
        <f>SUM(D55/B55)</f>
        <v>0.4841666666666667</v>
      </c>
      <c r="F55" s="11">
        <f>SUM(F56)</f>
        <v>70</v>
      </c>
      <c r="G55" s="11">
        <f>SUM(G56)</f>
        <v>123</v>
      </c>
      <c r="H55" s="12">
        <v>0</v>
      </c>
    </row>
    <row r="56" spans="1:8" ht="14.25" customHeight="1">
      <c r="A56" s="13" t="s">
        <v>331</v>
      </c>
      <c r="B56" s="14">
        <f>SUM(B57+B58)</f>
        <v>1200</v>
      </c>
      <c r="C56" s="15">
        <v>1.1192</v>
      </c>
      <c r="D56" s="14">
        <f>SUM(D57+D58)</f>
        <v>581</v>
      </c>
      <c r="E56" s="15">
        <f>SUM(D56/B56)</f>
        <v>0.4841666666666667</v>
      </c>
      <c r="F56" s="14">
        <v>70</v>
      </c>
      <c r="G56" s="14">
        <f>SUM(G57+G58)</f>
        <v>123</v>
      </c>
      <c r="H56" s="15">
        <v>0</v>
      </c>
    </row>
    <row r="57" spans="1:8" ht="27.75" customHeight="1">
      <c r="A57" s="19" t="s">
        <v>330</v>
      </c>
      <c r="B57" s="14">
        <v>1200</v>
      </c>
      <c r="C57" s="15">
        <v>1.1192</v>
      </c>
      <c r="D57" s="14">
        <v>581</v>
      </c>
      <c r="E57" s="15">
        <f>SUM(D57/B57)</f>
        <v>0.4841666666666667</v>
      </c>
      <c r="F57" s="14">
        <v>70</v>
      </c>
      <c r="G57" s="14">
        <f>SUM(D57-'[6]Marts'!D57)</f>
        <v>123</v>
      </c>
      <c r="H57" s="15">
        <v>0</v>
      </c>
    </row>
    <row r="58" spans="1:8" ht="13.5" customHeight="1">
      <c r="A58" s="17" t="s">
        <v>320</v>
      </c>
      <c r="B58" s="14"/>
      <c r="C58" s="15"/>
      <c r="D58" s="14"/>
      <c r="E58" s="15"/>
      <c r="F58" s="14"/>
      <c r="G58" s="14"/>
      <c r="H58" s="15"/>
    </row>
    <row r="59" spans="1:8" ht="16.5" customHeight="1">
      <c r="A59" s="299" t="s">
        <v>43</v>
      </c>
      <c r="B59" s="11">
        <f>SUM(B60+B63)</f>
        <v>18600</v>
      </c>
      <c r="C59" s="12">
        <v>1.032</v>
      </c>
      <c r="D59" s="11">
        <f>SUM(D60+D63)</f>
        <v>7973</v>
      </c>
      <c r="E59" s="12">
        <f aca="true" t="shared" si="5" ref="E59:E67">SUM(D59/B59)</f>
        <v>0.4286559139784946</v>
      </c>
      <c r="F59" s="11">
        <f>SUM(F60+F63)</f>
        <v>1626</v>
      </c>
      <c r="G59" s="11">
        <f>SUM(G60+G63)</f>
        <v>1188</v>
      </c>
      <c r="H59" s="12">
        <f aca="true" t="shared" si="6" ref="H59:H67">SUM(G59/F59)</f>
        <v>0.7306273062730627</v>
      </c>
    </row>
    <row r="60" spans="1:8" ht="13.5" customHeight="1">
      <c r="A60" s="13" t="s">
        <v>44</v>
      </c>
      <c r="B60" s="14">
        <f>SUM(B61+B62)</f>
        <v>600</v>
      </c>
      <c r="C60" s="15">
        <v>1</v>
      </c>
      <c r="D60" s="14">
        <f>SUM(D61+D62)</f>
        <v>408</v>
      </c>
      <c r="E60" s="15">
        <f t="shared" si="5"/>
        <v>0.68</v>
      </c>
      <c r="F60" s="14">
        <f>SUM(F61+F62)</f>
        <v>39</v>
      </c>
      <c r="G60" s="14">
        <f>SUM(G61+G62)</f>
        <v>29</v>
      </c>
      <c r="H60" s="15">
        <f t="shared" si="6"/>
        <v>0.7435897435897436</v>
      </c>
    </row>
    <row r="61" spans="1:8" ht="26.25" customHeight="1">
      <c r="A61" s="19" t="s">
        <v>332</v>
      </c>
      <c r="B61" s="14">
        <v>161</v>
      </c>
      <c r="C61" s="15">
        <v>1.0031</v>
      </c>
      <c r="D61" s="14">
        <v>113</v>
      </c>
      <c r="E61" s="15">
        <f t="shared" si="5"/>
        <v>0.7018633540372671</v>
      </c>
      <c r="F61" s="14">
        <v>24</v>
      </c>
      <c r="G61" s="14">
        <f>SUM(D61-'[6]Marts'!D61)</f>
        <v>23</v>
      </c>
      <c r="H61" s="15">
        <f t="shared" si="6"/>
        <v>0.9583333333333334</v>
      </c>
    </row>
    <row r="62" spans="1:8" ht="11.25">
      <c r="A62" s="17" t="s">
        <v>320</v>
      </c>
      <c r="B62" s="14">
        <v>439</v>
      </c>
      <c r="C62" s="15">
        <v>0.9989</v>
      </c>
      <c r="D62" s="14">
        <v>295</v>
      </c>
      <c r="E62" s="15">
        <f t="shared" si="5"/>
        <v>0.6719817767653758</v>
      </c>
      <c r="F62" s="14">
        <v>15</v>
      </c>
      <c r="G62" s="14">
        <f>SUM(D62-'[6]Marts'!D62)</f>
        <v>6</v>
      </c>
      <c r="H62" s="15">
        <f t="shared" si="6"/>
        <v>0.4</v>
      </c>
    </row>
    <row r="63" spans="1:8" ht="14.25" customHeight="1">
      <c r="A63" s="13" t="s">
        <v>333</v>
      </c>
      <c r="B63" s="14">
        <f>SUM(B64+B65)</f>
        <v>18000</v>
      </c>
      <c r="C63" s="15">
        <v>1.0331</v>
      </c>
      <c r="D63" s="14">
        <f>SUM(D64+D65)</f>
        <v>7565</v>
      </c>
      <c r="E63" s="15">
        <f t="shared" si="5"/>
        <v>0.42027777777777775</v>
      </c>
      <c r="F63" s="14">
        <f>SUM(F64+F65)</f>
        <v>1587</v>
      </c>
      <c r="G63" s="14">
        <f>SUM(G64+G65)</f>
        <v>1159</v>
      </c>
      <c r="H63" s="15">
        <f t="shared" si="6"/>
        <v>0.7303087586641462</v>
      </c>
    </row>
    <row r="64" spans="1:8" ht="12" customHeight="1">
      <c r="A64" s="19" t="s">
        <v>334</v>
      </c>
      <c r="B64" s="14">
        <v>11000</v>
      </c>
      <c r="C64" s="15">
        <v>1.1178</v>
      </c>
      <c r="D64" s="14">
        <v>6803</v>
      </c>
      <c r="E64" s="15">
        <f t="shared" si="5"/>
        <v>0.6184545454545455</v>
      </c>
      <c r="F64" s="14">
        <v>917</v>
      </c>
      <c r="G64" s="14">
        <f>SUM(D64-'[6]Marts'!D64)</f>
        <v>1020</v>
      </c>
      <c r="H64" s="15">
        <f t="shared" si="6"/>
        <v>1.1123227917121048</v>
      </c>
    </row>
    <row r="65" spans="1:8" ht="11.25">
      <c r="A65" s="13" t="s">
        <v>335</v>
      </c>
      <c r="B65" s="14">
        <v>7000</v>
      </c>
      <c r="C65" s="15">
        <v>0.9</v>
      </c>
      <c r="D65" s="14">
        <v>762</v>
      </c>
      <c r="E65" s="15">
        <f t="shared" si="5"/>
        <v>0.10885714285714286</v>
      </c>
      <c r="F65" s="14">
        <v>670</v>
      </c>
      <c r="G65" s="14">
        <f>SUM(D65-'[6]Marts'!D65)</f>
        <v>139</v>
      </c>
      <c r="H65" s="15">
        <f t="shared" si="6"/>
        <v>0.20746268656716418</v>
      </c>
    </row>
    <row r="66" spans="1:8" ht="15.75" customHeight="1">
      <c r="A66" s="16" t="s">
        <v>46</v>
      </c>
      <c r="B66" s="11">
        <f>SUM(B67)</f>
        <v>60</v>
      </c>
      <c r="C66" s="12">
        <v>0.9834</v>
      </c>
      <c r="D66" s="11">
        <f>SUM(D67)</f>
        <v>50</v>
      </c>
      <c r="E66" s="12">
        <f t="shared" si="5"/>
        <v>0.8333333333333334</v>
      </c>
      <c r="F66" s="11">
        <f>SUM(F67)</f>
        <v>10</v>
      </c>
      <c r="G66" s="11">
        <f>SUM(G67)</f>
        <v>24</v>
      </c>
      <c r="H66" s="12">
        <f t="shared" si="6"/>
        <v>2.4</v>
      </c>
    </row>
    <row r="67" spans="1:8" ht="11.25">
      <c r="A67" s="13" t="s">
        <v>335</v>
      </c>
      <c r="B67" s="14">
        <v>60</v>
      </c>
      <c r="C67" s="15">
        <v>0.9834</v>
      </c>
      <c r="D67" s="14">
        <v>50</v>
      </c>
      <c r="E67" s="15">
        <f t="shared" si="5"/>
        <v>0.8333333333333334</v>
      </c>
      <c r="F67" s="14">
        <v>10</v>
      </c>
      <c r="G67" s="14">
        <f>SUM(D67-'[6]Marts'!D67)</f>
        <v>24</v>
      </c>
      <c r="H67" s="15">
        <f t="shared" si="6"/>
        <v>2.4</v>
      </c>
    </row>
    <row r="68" spans="1:8" ht="16.5" customHeight="1">
      <c r="A68" s="18" t="s">
        <v>47</v>
      </c>
      <c r="B68" s="11">
        <f>SUM(B69+B70)</f>
        <v>0</v>
      </c>
      <c r="C68" s="12"/>
      <c r="D68" s="11">
        <f>SUM(D69+D70)</f>
        <v>1342</v>
      </c>
      <c r="E68" s="12">
        <v>0</v>
      </c>
      <c r="F68" s="11">
        <v>0</v>
      </c>
      <c r="G68" s="11">
        <f>SUM(G69+G70)</f>
        <v>637</v>
      </c>
      <c r="H68" s="12">
        <v>0</v>
      </c>
    </row>
    <row r="69" spans="1:8" ht="11.25">
      <c r="A69" s="13" t="s">
        <v>336</v>
      </c>
      <c r="B69" s="14"/>
      <c r="C69" s="296"/>
      <c r="D69" s="14">
        <v>714</v>
      </c>
      <c r="E69" s="15"/>
      <c r="F69" s="14"/>
      <c r="G69" s="14">
        <f>SUM(D69-'[6]Marts'!D69)</f>
        <v>263</v>
      </c>
      <c r="H69" s="301"/>
    </row>
    <row r="70" spans="1:8" ht="11.25">
      <c r="A70" s="13" t="s">
        <v>337</v>
      </c>
      <c r="B70" s="14"/>
      <c r="C70" s="296"/>
      <c r="D70" s="14">
        <v>628</v>
      </c>
      <c r="E70" s="15"/>
      <c r="F70" s="14"/>
      <c r="G70" s="14">
        <f>SUM(D70-'[6]Marts'!D70)</f>
        <v>374</v>
      </c>
      <c r="H70" s="301"/>
    </row>
    <row r="71" spans="1:8" ht="11.25">
      <c r="A71" s="23" t="s">
        <v>338</v>
      </c>
      <c r="B71" s="23"/>
      <c r="C71" s="23"/>
      <c r="D71" s="23"/>
      <c r="E71" s="23"/>
      <c r="F71" s="23"/>
      <c r="G71" s="1"/>
      <c r="H71" s="1"/>
    </row>
    <row r="72" spans="1:8" ht="11.25">
      <c r="A72" s="23" t="s">
        <v>49</v>
      </c>
      <c r="B72" s="23"/>
      <c r="C72" s="23"/>
      <c r="D72" s="23"/>
      <c r="E72" s="23"/>
      <c r="F72" s="23"/>
      <c r="G72" s="1"/>
      <c r="H72" s="1"/>
    </row>
    <row r="73" spans="1:8" ht="14.25">
      <c r="A73" s="302"/>
      <c r="B73" s="23"/>
      <c r="C73" s="23"/>
      <c r="D73" s="23"/>
      <c r="E73" s="23"/>
      <c r="F73" s="23"/>
      <c r="G73" s="1"/>
      <c r="H73" s="1"/>
    </row>
    <row r="74" spans="1:8" ht="14.25">
      <c r="A74" s="302"/>
      <c r="B74" s="23"/>
      <c r="C74" s="23"/>
      <c r="D74" s="23"/>
      <c r="E74" s="23"/>
      <c r="F74" s="23"/>
      <c r="G74" s="1"/>
      <c r="H74" s="1"/>
    </row>
    <row r="75" spans="1:8" ht="14.25">
      <c r="A75" s="302"/>
      <c r="B75" s="23"/>
      <c r="C75" s="23"/>
      <c r="D75" s="23"/>
      <c r="E75" s="23"/>
      <c r="F75" s="23"/>
      <c r="G75" s="1"/>
      <c r="H75" s="1"/>
    </row>
    <row r="76" spans="1:8" ht="14.25">
      <c r="A76" s="302"/>
      <c r="B76" s="23"/>
      <c r="C76" s="23"/>
      <c r="D76" s="23"/>
      <c r="E76" s="23"/>
      <c r="F76" s="23"/>
      <c r="G76" s="1"/>
      <c r="H76" s="1"/>
    </row>
    <row r="77" spans="1:8" ht="14.25">
      <c r="A77" s="302"/>
      <c r="B77" s="23"/>
      <c r="C77" s="23"/>
      <c r="D77" s="23"/>
      <c r="E77" s="23"/>
      <c r="F77" s="23"/>
      <c r="G77" s="1"/>
      <c r="H77" s="1"/>
    </row>
    <row r="78" spans="1:8" ht="14.25">
      <c r="A78" s="302"/>
      <c r="B78" s="23"/>
      <c r="C78" s="23"/>
      <c r="D78" s="23"/>
      <c r="E78" s="23"/>
      <c r="F78" s="23"/>
      <c r="G78" s="1"/>
      <c r="H78" s="1"/>
    </row>
    <row r="79" spans="1:8" ht="14.25">
      <c r="A79" s="302"/>
      <c r="B79" s="23"/>
      <c r="C79" s="23"/>
      <c r="D79" s="23"/>
      <c r="E79" s="23"/>
      <c r="F79" s="23"/>
      <c r="G79" s="1"/>
      <c r="H79" s="1"/>
    </row>
    <row r="80" spans="1:8" ht="14.25">
      <c r="A80" s="302"/>
      <c r="B80" s="23"/>
      <c r="C80" s="23"/>
      <c r="D80" s="23"/>
      <c r="E80" s="23"/>
      <c r="F80" s="23"/>
      <c r="G80" s="1"/>
      <c r="H80" s="1"/>
    </row>
    <row r="81" spans="1:8" ht="14.25">
      <c r="A81" s="302"/>
      <c r="B81" s="23"/>
      <c r="C81" s="23"/>
      <c r="D81" s="23"/>
      <c r="E81" s="23"/>
      <c r="F81" s="23"/>
      <c r="G81" s="1"/>
      <c r="H81" s="1"/>
    </row>
    <row r="82" spans="1:8" ht="14.25">
      <c r="A82" s="302"/>
      <c r="B82" s="23"/>
      <c r="C82" s="23"/>
      <c r="D82" s="23"/>
      <c r="E82" s="23"/>
      <c r="F82" s="23"/>
      <c r="G82" s="1"/>
      <c r="H82" s="1"/>
    </row>
    <row r="83" spans="1:8" ht="12.75">
      <c r="A83" s="24"/>
      <c r="B83" s="23"/>
      <c r="C83" s="23"/>
      <c r="D83" s="23"/>
      <c r="E83" s="23"/>
      <c r="F83" s="23"/>
      <c r="G83" s="1"/>
      <c r="H83" s="1"/>
    </row>
    <row r="84" spans="1:8" ht="12">
      <c r="A84" s="26" t="s">
        <v>339</v>
      </c>
      <c r="B84" s="26"/>
      <c r="C84" s="26" t="s">
        <v>51</v>
      </c>
      <c r="D84" s="26"/>
      <c r="E84" s="1"/>
      <c r="F84" s="1"/>
      <c r="G84" s="1"/>
      <c r="H84" s="1"/>
    </row>
    <row r="85" spans="1:8" ht="12">
      <c r="A85" s="26"/>
      <c r="B85" s="26"/>
      <c r="C85" s="26"/>
      <c r="D85" s="26"/>
      <c r="E85" s="1"/>
      <c r="F85" s="1"/>
      <c r="G85" s="1"/>
      <c r="H85" s="1"/>
    </row>
    <row r="99" ht="12">
      <c r="A99" s="26" t="s">
        <v>52</v>
      </c>
    </row>
    <row r="100" ht="12">
      <c r="A100" s="26" t="s">
        <v>340</v>
      </c>
    </row>
  </sheetData>
  <printOptions/>
  <pageMargins left="0.45" right="0.41" top="1.16" bottom="1.08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2" sqref="A2"/>
    </sheetView>
  </sheetViews>
  <sheetFormatPr defaultColWidth="9.33203125" defaultRowHeight="11.25"/>
  <cols>
    <col min="1" max="1" width="40" style="0" customWidth="1"/>
    <col min="2" max="2" width="12" style="0" customWidth="1"/>
    <col min="3" max="3" width="11.5" style="0" customWidth="1"/>
    <col min="4" max="4" width="11" style="0" customWidth="1"/>
    <col min="6" max="6" width="12.33203125" style="0" customWidth="1"/>
    <col min="7" max="7" width="10" style="0" customWidth="1"/>
    <col min="8" max="8" width="11.5" style="0" customWidth="1"/>
    <col min="9" max="9" width="12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2" t="s">
        <v>0</v>
      </c>
      <c r="C2" s="1"/>
      <c r="D2" s="1"/>
      <c r="E2" s="2"/>
      <c r="F2" s="2"/>
      <c r="G2" s="1"/>
      <c r="H2" s="2"/>
      <c r="I2" s="2" t="s">
        <v>1</v>
      </c>
    </row>
    <row r="3" spans="1:9" ht="20.25">
      <c r="A3" s="3" t="s">
        <v>2</v>
      </c>
      <c r="B3" s="4"/>
      <c r="C3" s="4"/>
      <c r="D3" s="4"/>
      <c r="E3" s="4"/>
      <c r="F3" s="4"/>
      <c r="G3" s="5"/>
      <c r="H3" s="1"/>
      <c r="I3" s="1"/>
    </row>
    <row r="4" spans="1:9" ht="15.75">
      <c r="A4" s="6" t="s">
        <v>3</v>
      </c>
      <c r="B4" s="1"/>
      <c r="C4" s="1"/>
      <c r="D4" s="1"/>
      <c r="E4" s="1"/>
      <c r="F4" s="7"/>
      <c r="G4" s="1"/>
      <c r="H4" s="1"/>
      <c r="I4" s="1"/>
    </row>
    <row r="5" spans="1:9" ht="15.75">
      <c r="A5" s="6"/>
      <c r="B5" s="1"/>
      <c r="C5" s="1"/>
      <c r="D5" s="1"/>
      <c r="E5" s="1"/>
      <c r="F5" s="7"/>
      <c r="G5" s="1"/>
      <c r="H5" s="1"/>
      <c r="I5" s="1" t="s">
        <v>4</v>
      </c>
    </row>
    <row r="6" spans="1:9" ht="67.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</row>
    <row r="7" spans="1:9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9">
        <v>9</v>
      </c>
    </row>
    <row r="8" spans="1:9" ht="12.75">
      <c r="A8" s="10" t="s">
        <v>14</v>
      </c>
      <c r="B8" s="11">
        <f>SUM(B9+B10)</f>
        <v>659824</v>
      </c>
      <c r="C8" s="11">
        <f>SUM(C9+C10)</f>
        <v>198926</v>
      </c>
      <c r="D8" s="11">
        <f>SUM(D9+D10)</f>
        <v>180304</v>
      </c>
      <c r="E8" s="12">
        <f aca="true" t="shared" si="0" ref="E8:E51">SUM(D8/B8)</f>
        <v>0.2732607483207643</v>
      </c>
      <c r="F8" s="12">
        <f aca="true" t="shared" si="1" ref="F8:F27">SUM(D8/C8)</f>
        <v>0.9063872997999256</v>
      </c>
      <c r="G8" s="11">
        <f>SUM(G9+G10)</f>
        <v>35158</v>
      </c>
      <c r="H8" s="11">
        <f>SUM(H9+H10)</f>
        <v>49361</v>
      </c>
      <c r="I8" s="12">
        <f aca="true" t="shared" si="2" ref="I8:I13">SUM(H8/G8)</f>
        <v>1.4039763354001935</v>
      </c>
    </row>
    <row r="9" spans="1:9" ht="11.25">
      <c r="A9" s="13" t="s">
        <v>15</v>
      </c>
      <c r="B9" s="14">
        <f>SUM(B13+B16+B29+B32+B36+B39+B45+B47+B51+B55+B57+B60+B64+B68+B71+B74+B76)</f>
        <v>633004</v>
      </c>
      <c r="C9" s="14">
        <f>SUM(C13+C16+C29+C32+C36+C39+C45+C47+C51+C55+C57+C60+C64+C68+C71+C74+C76)</f>
        <v>187440</v>
      </c>
      <c r="D9" s="14">
        <f>SUM(D13+D16+D29+D32+D36+D39+D45+D47+D51+D55+D57+D60+D64+D68+D71+D74+D76)</f>
        <v>177776</v>
      </c>
      <c r="E9" s="15">
        <f t="shared" si="0"/>
        <v>0.2808449867615371</v>
      </c>
      <c r="F9" s="15">
        <f t="shared" si="1"/>
        <v>0.948442168160478</v>
      </c>
      <c r="G9" s="14">
        <f>SUM(G13+G16+G29+G32+G36+G39+G45+G47+G51+G55+G57+G60+G64+G68+G71+G74+G76)</f>
        <v>32414</v>
      </c>
      <c r="H9" s="14">
        <f>SUM(H13+H16+H29+H32+H36+H39+H45+H47+H51+H55+H57+H60+H64+H68+H71+H74+H76)</f>
        <v>47828</v>
      </c>
      <c r="I9" s="15">
        <f t="shared" si="2"/>
        <v>1.4755352625408773</v>
      </c>
    </row>
    <row r="10" spans="1:9" ht="11.25">
      <c r="A10" s="13" t="s">
        <v>16</v>
      </c>
      <c r="B10" s="14">
        <f>SUM(B14+B17+B30+B33+B37+B40+B42+B48+B61+B65+B69+B72+B77)</f>
        <v>26820</v>
      </c>
      <c r="C10" s="14">
        <f>SUM(C14+C17+C30+C33+C37+C40+C42+C48+C61+C65+C69+C72+C77)</f>
        <v>11486</v>
      </c>
      <c r="D10" s="14">
        <f>SUM(D14+D17+D30+D33+D37+D40+D42+D48+D61+D65+D69+D72+D77)</f>
        <v>2528</v>
      </c>
      <c r="E10" s="15">
        <f t="shared" si="0"/>
        <v>0.09425801640566742</v>
      </c>
      <c r="F10" s="15">
        <f t="shared" si="1"/>
        <v>0.22009402751175344</v>
      </c>
      <c r="G10" s="14">
        <f>SUM(G14+G17+G30+G33+G37+G40+G42+G48+G61+G65+G69+G72+G77)</f>
        <v>2744</v>
      </c>
      <c r="H10" s="14">
        <f>SUM(H14+H17+H30+H33+H37+H40+H42+H48+H61+H65+H69+H72+H77)</f>
        <v>1533</v>
      </c>
      <c r="I10" s="15">
        <f t="shared" si="2"/>
        <v>0.5586734693877551</v>
      </c>
    </row>
    <row r="11" spans="1:9" ht="12.75">
      <c r="A11" s="16" t="s">
        <v>17</v>
      </c>
      <c r="B11" s="11">
        <f>SUM(B12+B15)</f>
        <v>488754</v>
      </c>
      <c r="C11" s="11">
        <f>SUM(C12+C15)</f>
        <v>161676</v>
      </c>
      <c r="D11" s="11">
        <f>SUM(D12+D15)</f>
        <v>152020</v>
      </c>
      <c r="E11" s="12">
        <f t="shared" si="0"/>
        <v>0.31103581760967686</v>
      </c>
      <c r="F11" s="12">
        <f t="shared" si="1"/>
        <v>0.9402756129543036</v>
      </c>
      <c r="G11" s="11">
        <f>SUM(G12+G15)</f>
        <v>44487</v>
      </c>
      <c r="H11" s="11">
        <f>SUM(H12+H15)</f>
        <v>40767</v>
      </c>
      <c r="I11" s="12">
        <f t="shared" si="2"/>
        <v>0.916380066086722</v>
      </c>
    </row>
    <row r="12" spans="1:9" ht="11.25">
      <c r="A12" s="13" t="s">
        <v>18</v>
      </c>
      <c r="B12" s="14">
        <f>SUM(B13+B14)</f>
        <v>66903</v>
      </c>
      <c r="C12" s="14">
        <f>SUM(C13+C14)</f>
        <v>31453</v>
      </c>
      <c r="D12" s="14">
        <f>SUM(D13+D14)</f>
        <v>23847</v>
      </c>
      <c r="E12" s="15">
        <f t="shared" si="0"/>
        <v>0.3564414151831756</v>
      </c>
      <c r="F12" s="15">
        <f t="shared" si="1"/>
        <v>0.7581788700600897</v>
      </c>
      <c r="G12" s="14">
        <f>SUM(G13+G14)</f>
        <v>8218</v>
      </c>
      <c r="H12" s="14">
        <f>SUM(H13+H14)</f>
        <v>4214</v>
      </c>
      <c r="I12" s="15">
        <f t="shared" si="2"/>
        <v>0.5127768313458262</v>
      </c>
    </row>
    <row r="13" spans="1:9" ht="11.25">
      <c r="A13" s="13" t="s">
        <v>15</v>
      </c>
      <c r="B13" s="14">
        <v>65070</v>
      </c>
      <c r="C13" s="14">
        <v>29333</v>
      </c>
      <c r="D13" s="14">
        <v>23842</v>
      </c>
      <c r="E13" s="15">
        <f t="shared" si="0"/>
        <v>0.3664054095589365</v>
      </c>
      <c r="F13" s="15">
        <f t="shared" si="1"/>
        <v>0.8128046909623973</v>
      </c>
      <c r="G13" s="14">
        <v>8218</v>
      </c>
      <c r="H13" s="14">
        <f>SUM(D13-'[1]Marts'!D13)</f>
        <v>4214</v>
      </c>
      <c r="I13" s="15">
        <f t="shared" si="2"/>
        <v>0.5127768313458262</v>
      </c>
    </row>
    <row r="14" spans="1:9" ht="11.25">
      <c r="A14" s="13" t="s">
        <v>16</v>
      </c>
      <c r="B14" s="14">
        <v>1833</v>
      </c>
      <c r="C14" s="14">
        <v>2120</v>
      </c>
      <c r="D14" s="14">
        <v>5</v>
      </c>
      <c r="E14" s="15">
        <f t="shared" si="0"/>
        <v>0.002727768685215494</v>
      </c>
      <c r="F14" s="15">
        <f t="shared" si="1"/>
        <v>0.0023584905660377358</v>
      </c>
      <c r="G14" s="14">
        <v>0</v>
      </c>
      <c r="H14" s="14">
        <f>SUM(D14-'[1]Marts'!D14)</f>
        <v>0</v>
      </c>
      <c r="I14" s="15">
        <v>0</v>
      </c>
    </row>
    <row r="15" spans="1:9" ht="11.25">
      <c r="A15" s="13" t="s">
        <v>19</v>
      </c>
      <c r="B15" s="14">
        <f>SUM(B16+B17)</f>
        <v>421851</v>
      </c>
      <c r="C15" s="14">
        <f>SUM(C16+C17)</f>
        <v>130223</v>
      </c>
      <c r="D15" s="14">
        <f>SUM(D16+D17)</f>
        <v>128173</v>
      </c>
      <c r="E15" s="15">
        <f t="shared" si="0"/>
        <v>0.30383476630374234</v>
      </c>
      <c r="F15" s="15">
        <f t="shared" si="1"/>
        <v>0.9842577732044262</v>
      </c>
      <c r="G15" s="14">
        <f>SUM(G16+G17)</f>
        <v>36269</v>
      </c>
      <c r="H15" s="14">
        <f>SUM(H16+H17)</f>
        <v>36553</v>
      </c>
      <c r="I15" s="15">
        <f>SUM(H15/G15)</f>
        <v>1.007830378560203</v>
      </c>
    </row>
    <row r="16" spans="1:9" ht="11.25">
      <c r="A16" s="13" t="s">
        <v>15</v>
      </c>
      <c r="B16" s="14">
        <f>SUM(B19+B21+B24+B26)</f>
        <v>421826</v>
      </c>
      <c r="C16" s="14">
        <f>SUM(C19+C21+C24+C26)</f>
        <v>130218</v>
      </c>
      <c r="D16" s="14">
        <f>SUM(D19+D21+D24+D26)</f>
        <v>128170</v>
      </c>
      <c r="E16" s="15">
        <f t="shared" si="0"/>
        <v>0.3038456614812743</v>
      </c>
      <c r="F16" s="15">
        <f t="shared" si="1"/>
        <v>0.9842725276075505</v>
      </c>
      <c r="G16" s="14">
        <f>SUM(G19+G21+G24+G26)</f>
        <v>36269</v>
      </c>
      <c r="H16" s="14">
        <f>SUM(H19+H21+H24+H26)</f>
        <v>36553</v>
      </c>
      <c r="I16" s="15">
        <f>SUM(H16/G16)</f>
        <v>1.007830378560203</v>
      </c>
    </row>
    <row r="17" spans="1:9" ht="11.25">
      <c r="A17" s="13" t="s">
        <v>16</v>
      </c>
      <c r="B17" s="14">
        <f>SUM(B22)</f>
        <v>25</v>
      </c>
      <c r="C17" s="14">
        <f>SUM(C22)</f>
        <v>5</v>
      </c>
      <c r="D17" s="14">
        <f>SUM(D22)</f>
        <v>3</v>
      </c>
      <c r="E17" s="15">
        <f t="shared" si="0"/>
        <v>0.12</v>
      </c>
      <c r="F17" s="15">
        <f t="shared" si="1"/>
        <v>0.6</v>
      </c>
      <c r="G17" s="14">
        <f>SUM(G22)</f>
        <v>0</v>
      </c>
      <c r="H17" s="14">
        <f>SUM(H22)</f>
        <v>0</v>
      </c>
      <c r="I17" s="15">
        <v>0</v>
      </c>
    </row>
    <row r="18" spans="1:9" ht="11.25">
      <c r="A18" s="13" t="s">
        <v>20</v>
      </c>
      <c r="B18" s="14">
        <f>SUM(B19)</f>
        <v>327326</v>
      </c>
      <c r="C18" s="14">
        <f>SUM(C19)</f>
        <v>103116</v>
      </c>
      <c r="D18" s="14">
        <f>SUM(D19)</f>
        <v>103053</v>
      </c>
      <c r="E18" s="15">
        <f t="shared" si="0"/>
        <v>0.31483291886376275</v>
      </c>
      <c r="F18" s="15">
        <f t="shared" si="1"/>
        <v>0.999389037588735</v>
      </c>
      <c r="G18" s="14">
        <f>SUM(G19)</f>
        <v>28916</v>
      </c>
      <c r="H18" s="14">
        <f>SUM(H19)</f>
        <v>29955</v>
      </c>
      <c r="I18" s="15">
        <f>SUM(H18/G18)</f>
        <v>1.0359316641305851</v>
      </c>
    </row>
    <row r="19" spans="1:9" ht="11.25">
      <c r="A19" s="13" t="s">
        <v>15</v>
      </c>
      <c r="B19" s="14">
        <v>327326</v>
      </c>
      <c r="C19" s="14">
        <v>103116</v>
      </c>
      <c r="D19" s="14">
        <v>103053</v>
      </c>
      <c r="E19" s="15">
        <f t="shared" si="0"/>
        <v>0.31483291886376275</v>
      </c>
      <c r="F19" s="15">
        <f t="shared" si="1"/>
        <v>0.999389037588735</v>
      </c>
      <c r="G19" s="14">
        <v>28916</v>
      </c>
      <c r="H19" s="14">
        <f>SUM(D19-'[1]Marts'!D19)</f>
        <v>29955</v>
      </c>
      <c r="I19" s="15">
        <f>SUM(H19/G19)</f>
        <v>1.0359316641305851</v>
      </c>
    </row>
    <row r="20" spans="1:9" ht="11.25">
      <c r="A20" s="13" t="s">
        <v>21</v>
      </c>
      <c r="B20" s="14">
        <f>SUM(B21+B22)</f>
        <v>29242</v>
      </c>
      <c r="C20" s="14">
        <f>SUM(C21+C22)</f>
        <v>6602</v>
      </c>
      <c r="D20" s="14">
        <f>SUM(D21+D22)</f>
        <v>4779</v>
      </c>
      <c r="E20" s="15">
        <f t="shared" si="0"/>
        <v>0.16342931400041036</v>
      </c>
      <c r="F20" s="15">
        <f t="shared" si="1"/>
        <v>0.7238715540745229</v>
      </c>
      <c r="G20" s="14">
        <f>SUM(G21+G22)</f>
        <v>1987</v>
      </c>
      <c r="H20" s="14">
        <f>SUM(H21+H22)</f>
        <v>1449</v>
      </c>
      <c r="I20" s="15">
        <f>SUM(H20/G20)</f>
        <v>0.7292400603925516</v>
      </c>
    </row>
    <row r="21" spans="1:9" ht="11.25">
      <c r="A21" s="13" t="s">
        <v>15</v>
      </c>
      <c r="B21" s="14">
        <v>29217</v>
      </c>
      <c r="C21" s="14">
        <v>6597</v>
      </c>
      <c r="D21" s="14">
        <v>4776</v>
      </c>
      <c r="E21" s="15">
        <f t="shared" si="0"/>
        <v>0.163466474997433</v>
      </c>
      <c r="F21" s="15">
        <f t="shared" si="1"/>
        <v>0.7239654388358344</v>
      </c>
      <c r="G21" s="14">
        <v>1987</v>
      </c>
      <c r="H21" s="14">
        <f>SUM(D21-'[1]Marts'!D21)</f>
        <v>1449</v>
      </c>
      <c r="I21" s="15">
        <f>SUM(H21/G21)</f>
        <v>0.7292400603925516</v>
      </c>
    </row>
    <row r="22" spans="1:9" ht="11.25">
      <c r="A22" s="13" t="s">
        <v>16</v>
      </c>
      <c r="B22" s="14">
        <v>25</v>
      </c>
      <c r="C22" s="14">
        <v>5</v>
      </c>
      <c r="D22" s="14">
        <v>3</v>
      </c>
      <c r="E22" s="15">
        <f t="shared" si="0"/>
        <v>0.12</v>
      </c>
      <c r="F22" s="15">
        <f t="shared" si="1"/>
        <v>0.6</v>
      </c>
      <c r="G22" s="14">
        <v>0</v>
      </c>
      <c r="H22" s="14">
        <f>SUM(D22-'[1]Marts'!D22)</f>
        <v>0</v>
      </c>
      <c r="I22" s="15">
        <v>0</v>
      </c>
    </row>
    <row r="23" spans="1:9" ht="11.25">
      <c r="A23" s="13" t="s">
        <v>22</v>
      </c>
      <c r="B23" s="14">
        <f>SUM(B24)</f>
        <v>1023</v>
      </c>
      <c r="C23" s="14">
        <f>SUM(C24)</f>
        <v>268</v>
      </c>
      <c r="D23" s="14">
        <f>SUM(D24)</f>
        <v>91</v>
      </c>
      <c r="E23" s="15">
        <f t="shared" si="0"/>
        <v>0.08895405669599218</v>
      </c>
      <c r="F23" s="15">
        <f t="shared" si="1"/>
        <v>0.33955223880597013</v>
      </c>
      <c r="G23" s="14">
        <f>SUM(G24)</f>
        <v>82</v>
      </c>
      <c r="H23" s="14">
        <f>SUM(H24)</f>
        <v>18</v>
      </c>
      <c r="I23" s="15">
        <f aca="true" t="shared" si="3" ref="I23:I36">SUM(H23/G23)</f>
        <v>0.21951219512195122</v>
      </c>
    </row>
    <row r="24" spans="1:9" ht="11.25">
      <c r="A24" s="13" t="s">
        <v>15</v>
      </c>
      <c r="B24" s="14">
        <v>1023</v>
      </c>
      <c r="C24" s="14">
        <v>268</v>
      </c>
      <c r="D24" s="14">
        <v>91</v>
      </c>
      <c r="E24" s="15">
        <f t="shared" si="0"/>
        <v>0.08895405669599218</v>
      </c>
      <c r="F24" s="15">
        <f t="shared" si="1"/>
        <v>0.33955223880597013</v>
      </c>
      <c r="G24" s="14">
        <v>82</v>
      </c>
      <c r="H24" s="14">
        <f>SUM(D24-'[1]Marts'!D24)</f>
        <v>18</v>
      </c>
      <c r="I24" s="15">
        <f t="shared" si="3"/>
        <v>0.21951219512195122</v>
      </c>
    </row>
    <row r="25" spans="1:9" ht="22.5">
      <c r="A25" s="17" t="s">
        <v>23</v>
      </c>
      <c r="B25" s="14">
        <f>SUM(B26)</f>
        <v>64260</v>
      </c>
      <c r="C25" s="14">
        <f>SUM(C26)</f>
        <v>20237</v>
      </c>
      <c r="D25" s="14">
        <f>SUM(D26)</f>
        <v>20250</v>
      </c>
      <c r="E25" s="15">
        <f t="shared" si="0"/>
        <v>0.31512605042016806</v>
      </c>
      <c r="F25" s="15">
        <f t="shared" si="1"/>
        <v>1.0006423877056876</v>
      </c>
      <c r="G25" s="14">
        <f>SUM(G26)</f>
        <v>5284</v>
      </c>
      <c r="H25" s="14">
        <f>SUM(H26)</f>
        <v>5131</v>
      </c>
      <c r="I25" s="15">
        <f t="shared" si="3"/>
        <v>0.9710446631339894</v>
      </c>
    </row>
    <row r="26" spans="1:9" ht="11.25">
      <c r="A26" s="13" t="s">
        <v>15</v>
      </c>
      <c r="B26" s="14">
        <v>64260</v>
      </c>
      <c r="C26" s="14">
        <v>20237</v>
      </c>
      <c r="D26" s="14">
        <v>20250</v>
      </c>
      <c r="E26" s="15">
        <f t="shared" si="0"/>
        <v>0.31512605042016806</v>
      </c>
      <c r="F26" s="15">
        <f t="shared" si="1"/>
        <v>1.0006423877056876</v>
      </c>
      <c r="G26" s="14">
        <v>5284</v>
      </c>
      <c r="H26" s="14">
        <f>SUM(D26-'[1]Marts'!D26)</f>
        <v>5131</v>
      </c>
      <c r="I26" s="15">
        <f t="shared" si="3"/>
        <v>0.9710446631339894</v>
      </c>
    </row>
    <row r="27" spans="1:9" ht="25.5">
      <c r="A27" s="18" t="s">
        <v>24</v>
      </c>
      <c r="B27" s="11">
        <f>SUM(B28+B31)</f>
        <v>9870</v>
      </c>
      <c r="C27" s="11">
        <f>SUM(C28+C31)</f>
        <v>3832</v>
      </c>
      <c r="D27" s="11">
        <f>SUM(D28+D31)</f>
        <v>2996</v>
      </c>
      <c r="E27" s="12">
        <f t="shared" si="0"/>
        <v>0.30354609929078014</v>
      </c>
      <c r="F27" s="12">
        <f t="shared" si="1"/>
        <v>0.7818371607515657</v>
      </c>
      <c r="G27" s="11">
        <f>SUM(G28+G31)</f>
        <v>808</v>
      </c>
      <c r="H27" s="11">
        <f>SUM(H28+H31)</f>
        <v>1683</v>
      </c>
      <c r="I27" s="12">
        <f t="shared" si="3"/>
        <v>2.082920792079208</v>
      </c>
    </row>
    <row r="28" spans="1:9" ht="11.25">
      <c r="A28" s="13" t="s">
        <v>25</v>
      </c>
      <c r="B28" s="14">
        <f>SUM(B29+B30)</f>
        <v>8500</v>
      </c>
      <c r="C28" s="14">
        <f>SUM(C29+C30)</f>
        <v>2832</v>
      </c>
      <c r="D28" s="14">
        <f>SUM(D29+D30)</f>
        <v>2171</v>
      </c>
      <c r="E28" s="15">
        <f t="shared" si="0"/>
        <v>0.25541176470588234</v>
      </c>
      <c r="F28" s="15">
        <v>0</v>
      </c>
      <c r="G28" s="14">
        <f>SUM(G29+G30)</f>
        <v>708</v>
      </c>
      <c r="H28" s="14">
        <f>SUM(H29+H30)</f>
        <v>1140</v>
      </c>
      <c r="I28" s="15">
        <f t="shared" si="3"/>
        <v>1.6101694915254237</v>
      </c>
    </row>
    <row r="29" spans="1:9" ht="11.25">
      <c r="A29" s="13" t="s">
        <v>15</v>
      </c>
      <c r="B29" s="14">
        <v>8475</v>
      </c>
      <c r="C29" s="14">
        <v>2822</v>
      </c>
      <c r="D29" s="14">
        <v>1945</v>
      </c>
      <c r="E29" s="15">
        <f t="shared" si="0"/>
        <v>0.22949852507374632</v>
      </c>
      <c r="F29" s="15">
        <f aca="true" t="shared" si="4" ref="F29:F49">SUM(D29/C29)</f>
        <v>0.689227498228207</v>
      </c>
      <c r="G29" s="14">
        <v>703</v>
      </c>
      <c r="H29" s="14">
        <f>SUM(D29-'[1]Marts'!D29)</f>
        <v>1072</v>
      </c>
      <c r="I29" s="15">
        <f t="shared" si="3"/>
        <v>1.5248933143669985</v>
      </c>
    </row>
    <row r="30" spans="1:9" ht="11.25">
      <c r="A30" s="13" t="s">
        <v>16</v>
      </c>
      <c r="B30" s="14">
        <v>25</v>
      </c>
      <c r="C30" s="14">
        <v>10</v>
      </c>
      <c r="D30" s="14">
        <v>226</v>
      </c>
      <c r="E30" s="15">
        <f t="shared" si="0"/>
        <v>9.04</v>
      </c>
      <c r="F30" s="15">
        <f t="shared" si="4"/>
        <v>22.6</v>
      </c>
      <c r="G30" s="14">
        <v>5</v>
      </c>
      <c r="H30" s="14">
        <f>SUM(D30-'[1]Marts'!D30)</f>
        <v>68</v>
      </c>
      <c r="I30" s="15">
        <f t="shared" si="3"/>
        <v>13.6</v>
      </c>
    </row>
    <row r="31" spans="1:9" ht="11.25">
      <c r="A31" s="13" t="s">
        <v>26</v>
      </c>
      <c r="B31" s="14">
        <f>SUM(B32+B33)</f>
        <v>1370</v>
      </c>
      <c r="C31" s="14">
        <f>SUM(C32+C33)</f>
        <v>1000</v>
      </c>
      <c r="D31" s="14">
        <f>SUM(D32+D33)</f>
        <v>825</v>
      </c>
      <c r="E31" s="15">
        <f t="shared" si="0"/>
        <v>0.6021897810218978</v>
      </c>
      <c r="F31" s="15">
        <f t="shared" si="4"/>
        <v>0.825</v>
      </c>
      <c r="G31" s="14">
        <f>SUM(G32+G33)</f>
        <v>100</v>
      </c>
      <c r="H31" s="14">
        <f>SUM(H32+H33)</f>
        <v>543</v>
      </c>
      <c r="I31" s="15">
        <f t="shared" si="3"/>
        <v>5.43</v>
      </c>
    </row>
    <row r="32" spans="1:9" ht="11.25">
      <c r="A32" s="13" t="s">
        <v>15</v>
      </c>
      <c r="B32" s="14">
        <v>25</v>
      </c>
      <c r="C32" s="14">
        <v>15</v>
      </c>
      <c r="D32" s="14">
        <v>6</v>
      </c>
      <c r="E32" s="15">
        <f t="shared" si="0"/>
        <v>0.24</v>
      </c>
      <c r="F32" s="15">
        <f t="shared" si="4"/>
        <v>0.4</v>
      </c>
      <c r="G32" s="14">
        <v>3</v>
      </c>
      <c r="H32" s="14">
        <f>SUM(D32-'[1]Marts'!D32)</f>
        <v>4</v>
      </c>
      <c r="I32" s="15">
        <f t="shared" si="3"/>
        <v>1.3333333333333333</v>
      </c>
    </row>
    <row r="33" spans="1:9" ht="11.25">
      <c r="A33" s="13" t="s">
        <v>16</v>
      </c>
      <c r="B33" s="14">
        <v>1345</v>
      </c>
      <c r="C33" s="14">
        <v>985</v>
      </c>
      <c r="D33" s="14">
        <v>819</v>
      </c>
      <c r="E33" s="15">
        <f t="shared" si="0"/>
        <v>0.6089219330855019</v>
      </c>
      <c r="F33" s="15">
        <f t="shared" si="4"/>
        <v>0.8314720812182741</v>
      </c>
      <c r="G33" s="14">
        <v>97</v>
      </c>
      <c r="H33" s="14">
        <f>SUM(D33-'[1]Marts'!D33)</f>
        <v>539</v>
      </c>
      <c r="I33" s="15">
        <f t="shared" si="3"/>
        <v>5.556701030927835</v>
      </c>
    </row>
    <row r="34" spans="1:9" ht="12.75">
      <c r="A34" s="16" t="s">
        <v>27</v>
      </c>
      <c r="B34" s="11">
        <f>SUM(B35+B38+B41)</f>
        <v>67331</v>
      </c>
      <c r="C34" s="11">
        <f>SUM(C35+C38+C41)</f>
        <v>20273</v>
      </c>
      <c r="D34" s="11">
        <f>SUM(D35+D38+D41)</f>
        <v>15379</v>
      </c>
      <c r="E34" s="12">
        <f t="shared" si="0"/>
        <v>0.22840890525909313</v>
      </c>
      <c r="F34" s="12">
        <f t="shared" si="4"/>
        <v>0.7585951758496522</v>
      </c>
      <c r="G34" s="11">
        <f>SUM(G35+G38+G41)</f>
        <v>5164</v>
      </c>
      <c r="H34" s="11">
        <f>SUM(H35+H38+H41)</f>
        <v>4991</v>
      </c>
      <c r="I34" s="12">
        <f t="shared" si="3"/>
        <v>0.9664988381099923</v>
      </c>
    </row>
    <row r="35" spans="1:9" ht="11.25">
      <c r="A35" s="13" t="s">
        <v>28</v>
      </c>
      <c r="B35" s="14">
        <f>SUM(B36+B37)</f>
        <v>64539</v>
      </c>
      <c r="C35" s="14">
        <f>SUM(C36+C37)</f>
        <v>19414</v>
      </c>
      <c r="D35" s="14">
        <f>SUM(D36+D37)</f>
        <v>15037</v>
      </c>
      <c r="E35" s="15">
        <f t="shared" si="0"/>
        <v>0.23299090472427525</v>
      </c>
      <c r="F35" s="15">
        <f t="shared" si="4"/>
        <v>0.7745441434016689</v>
      </c>
      <c r="G35" s="14">
        <f>SUM(G36+G37)</f>
        <v>4901</v>
      </c>
      <c r="H35" s="14">
        <f>SUM(H36+H37)</f>
        <v>4817</v>
      </c>
      <c r="I35" s="15">
        <f t="shared" si="3"/>
        <v>0.9828606406855743</v>
      </c>
    </row>
    <row r="36" spans="1:9" ht="11.25">
      <c r="A36" s="13" t="s">
        <v>15</v>
      </c>
      <c r="B36" s="14">
        <v>45788</v>
      </c>
      <c r="C36" s="14">
        <v>13118</v>
      </c>
      <c r="D36" s="14">
        <v>14481</v>
      </c>
      <c r="E36" s="15">
        <f t="shared" si="0"/>
        <v>0.3162619026819254</v>
      </c>
      <c r="F36" s="15">
        <f t="shared" si="4"/>
        <v>1.1039030339990852</v>
      </c>
      <c r="G36" s="14">
        <v>2803</v>
      </c>
      <c r="H36" s="14">
        <f>SUM(D36-'[1]Marts'!D36)</f>
        <v>4306</v>
      </c>
      <c r="I36" s="15">
        <f t="shared" si="3"/>
        <v>1.536211202283268</v>
      </c>
    </row>
    <row r="37" spans="1:9" ht="11.25">
      <c r="A37" s="13" t="s">
        <v>29</v>
      </c>
      <c r="B37" s="14">
        <v>18751</v>
      </c>
      <c r="C37" s="14">
        <v>6296</v>
      </c>
      <c r="D37" s="14">
        <v>556</v>
      </c>
      <c r="E37" s="15">
        <f t="shared" si="0"/>
        <v>0.029651751906564983</v>
      </c>
      <c r="F37" s="15">
        <f t="shared" si="4"/>
        <v>0.08831003811944091</v>
      </c>
      <c r="G37" s="14">
        <v>2098</v>
      </c>
      <c r="H37" s="14">
        <f>SUM(D37-'[1]Marts'!D37)</f>
        <v>511</v>
      </c>
      <c r="I37" s="15">
        <v>0</v>
      </c>
    </row>
    <row r="38" spans="1:9" ht="11.25">
      <c r="A38" s="13" t="s">
        <v>30</v>
      </c>
      <c r="B38" s="14">
        <f>SUM(B39+B40)</f>
        <v>1000</v>
      </c>
      <c r="C38" s="14">
        <f>SUM(C39+C40)</f>
        <v>340</v>
      </c>
      <c r="D38" s="14">
        <f>SUM(D39+D40)</f>
        <v>205</v>
      </c>
      <c r="E38" s="15">
        <f t="shared" si="0"/>
        <v>0.205</v>
      </c>
      <c r="F38" s="15">
        <f t="shared" si="4"/>
        <v>0.6029411764705882</v>
      </c>
      <c r="G38" s="14">
        <f>SUM(G39+G40)</f>
        <v>132</v>
      </c>
      <c r="H38" s="14">
        <f>SUM(H39+H40)</f>
        <v>50</v>
      </c>
      <c r="I38" s="15">
        <f>SUM(H38/G38)</f>
        <v>0.3787878787878788</v>
      </c>
    </row>
    <row r="39" spans="1:9" ht="11.25">
      <c r="A39" s="13" t="s">
        <v>15</v>
      </c>
      <c r="B39" s="14">
        <v>488</v>
      </c>
      <c r="C39" s="14">
        <v>208</v>
      </c>
      <c r="D39" s="14">
        <v>167</v>
      </c>
      <c r="E39" s="15">
        <f t="shared" si="0"/>
        <v>0.3422131147540984</v>
      </c>
      <c r="F39" s="15">
        <f t="shared" si="4"/>
        <v>0.8028846153846154</v>
      </c>
      <c r="G39" s="14">
        <v>82</v>
      </c>
      <c r="H39" s="14">
        <f>SUM(D39-'[1]Marts'!D39)</f>
        <v>37</v>
      </c>
      <c r="I39" s="15">
        <f>SUM(H39/G39)</f>
        <v>0.45121951219512196</v>
      </c>
    </row>
    <row r="40" spans="1:9" ht="11.25">
      <c r="A40" s="13" t="s">
        <v>16</v>
      </c>
      <c r="B40" s="14">
        <v>512</v>
      </c>
      <c r="C40" s="14">
        <v>132</v>
      </c>
      <c r="D40" s="14">
        <v>38</v>
      </c>
      <c r="E40" s="15">
        <f t="shared" si="0"/>
        <v>0.07421875</v>
      </c>
      <c r="F40" s="15">
        <f t="shared" si="4"/>
        <v>0.2878787878787879</v>
      </c>
      <c r="G40" s="14">
        <v>50</v>
      </c>
      <c r="H40" s="14">
        <f>SUM(D40-'[1]Marts'!D40)</f>
        <v>13</v>
      </c>
      <c r="I40" s="15">
        <f>SUM(H40/G40)</f>
        <v>0.26</v>
      </c>
    </row>
    <row r="41" spans="1:9" ht="11.25">
      <c r="A41" s="13" t="s">
        <v>31</v>
      </c>
      <c r="B41" s="14">
        <f>SUM(B42)</f>
        <v>1792</v>
      </c>
      <c r="C41" s="14">
        <f>SUM(C42)</f>
        <v>519</v>
      </c>
      <c r="D41" s="14">
        <f>SUM(D42)</f>
        <v>137</v>
      </c>
      <c r="E41" s="15">
        <f t="shared" si="0"/>
        <v>0.07645089285714286</v>
      </c>
      <c r="F41" s="15">
        <f t="shared" si="4"/>
        <v>0.26396917148362237</v>
      </c>
      <c r="G41" s="14">
        <f>SUM(G42)</f>
        <v>131</v>
      </c>
      <c r="H41" s="14">
        <f>SUM(H42)</f>
        <v>124</v>
      </c>
      <c r="I41" s="15">
        <f>SUM(H41/G41)</f>
        <v>0.9465648854961832</v>
      </c>
    </row>
    <row r="42" spans="1:9" ht="11.25">
      <c r="A42" s="13" t="s">
        <v>16</v>
      </c>
      <c r="B42" s="14">
        <v>1792</v>
      </c>
      <c r="C42" s="14">
        <v>519</v>
      </c>
      <c r="D42" s="14">
        <v>137</v>
      </c>
      <c r="E42" s="15">
        <f t="shared" si="0"/>
        <v>0.07645089285714286</v>
      </c>
      <c r="F42" s="15">
        <f t="shared" si="4"/>
        <v>0.26396917148362237</v>
      </c>
      <c r="G42" s="14">
        <v>131</v>
      </c>
      <c r="H42" s="14">
        <f>SUM(D42-'[1]Marts'!D42)</f>
        <v>124</v>
      </c>
      <c r="I42" s="15">
        <f>SUM(H42/G42)</f>
        <v>0.9465648854961832</v>
      </c>
    </row>
    <row r="43" spans="1:9" ht="12.75">
      <c r="A43" s="16" t="s">
        <v>32</v>
      </c>
      <c r="B43" s="11">
        <f>SUM(B44+B46)</f>
        <v>69350</v>
      </c>
      <c r="C43" s="11">
        <f>SUM(C44+C46)</f>
        <v>2700</v>
      </c>
      <c r="D43" s="11">
        <f>SUM(D44+D46)</f>
        <v>2345</v>
      </c>
      <c r="E43" s="12">
        <f t="shared" si="0"/>
        <v>0.033813987022350396</v>
      </c>
      <c r="F43" s="12">
        <f t="shared" si="4"/>
        <v>0.8685185185185185</v>
      </c>
      <c r="G43" s="11">
        <f>SUM(G44+G46)</f>
        <v>-17690</v>
      </c>
      <c r="H43" s="11">
        <f>SUM(H44+H46)</f>
        <v>332</v>
      </c>
      <c r="I43" s="15">
        <v>-2.0188</v>
      </c>
    </row>
    <row r="44" spans="1:9" ht="11.25">
      <c r="A44" s="13" t="s">
        <v>33</v>
      </c>
      <c r="B44" s="14">
        <f>SUM(B45)</f>
        <v>66200</v>
      </c>
      <c r="C44" s="14">
        <f>SUM(C45)</f>
        <v>2150</v>
      </c>
      <c r="D44" s="14">
        <f>SUM(D45)</f>
        <v>1911</v>
      </c>
      <c r="E44" s="15">
        <f t="shared" si="0"/>
        <v>0.028867069486404835</v>
      </c>
      <c r="F44" s="15">
        <f t="shared" si="4"/>
        <v>0.8888372093023256</v>
      </c>
      <c r="G44" s="14">
        <f>SUM(G45)</f>
        <v>-17850</v>
      </c>
      <c r="H44" s="14">
        <f>SUM(H45)</f>
        <v>200</v>
      </c>
      <c r="I44" s="15">
        <v>-2.0112</v>
      </c>
    </row>
    <row r="45" spans="1:9" ht="11.25">
      <c r="A45" s="13" t="s">
        <v>15</v>
      </c>
      <c r="B45" s="14">
        <v>66200</v>
      </c>
      <c r="C45" s="14">
        <v>2150</v>
      </c>
      <c r="D45" s="14">
        <v>1911</v>
      </c>
      <c r="E45" s="15">
        <f t="shared" si="0"/>
        <v>0.028867069486404835</v>
      </c>
      <c r="F45" s="15">
        <f t="shared" si="4"/>
        <v>0.8888372093023256</v>
      </c>
      <c r="G45" s="14">
        <v>-17850</v>
      </c>
      <c r="H45" s="14">
        <f>SUM(D45-'[1]Marts'!D45)</f>
        <v>200</v>
      </c>
      <c r="I45" s="15">
        <v>-2.0112</v>
      </c>
    </row>
    <row r="46" spans="1:9" ht="11.25">
      <c r="A46" s="17" t="s">
        <v>34</v>
      </c>
      <c r="B46" s="14">
        <f>SUM(B47+B48)</f>
        <v>3150</v>
      </c>
      <c r="C46" s="14">
        <f>SUM(C47+C48)</f>
        <v>550</v>
      </c>
      <c r="D46" s="14">
        <f>SUM(D47+D48)</f>
        <v>434</v>
      </c>
      <c r="E46" s="15">
        <f t="shared" si="0"/>
        <v>0.13777777777777778</v>
      </c>
      <c r="F46" s="15">
        <f t="shared" si="4"/>
        <v>0.7890909090909091</v>
      </c>
      <c r="G46" s="14">
        <f>SUM(G47+G48)</f>
        <v>160</v>
      </c>
      <c r="H46" s="14">
        <f>SUM(H47+H48)</f>
        <v>132</v>
      </c>
      <c r="I46" s="15">
        <f aca="true" t="shared" si="5" ref="I46:I51">SUM(H46/G46)</f>
        <v>0.825</v>
      </c>
    </row>
    <row r="47" spans="1:9" ht="11.25">
      <c r="A47" s="13" t="s">
        <v>15</v>
      </c>
      <c r="B47" s="14">
        <v>2849</v>
      </c>
      <c r="C47" s="14">
        <v>404</v>
      </c>
      <c r="D47" s="14">
        <v>403</v>
      </c>
      <c r="E47" s="15">
        <f t="shared" si="0"/>
        <v>0.14145314145314145</v>
      </c>
      <c r="F47" s="15">
        <f t="shared" si="4"/>
        <v>0.9975247524752475</v>
      </c>
      <c r="G47" s="14">
        <v>118</v>
      </c>
      <c r="H47" s="14">
        <f>SUM(D47-'[1]Marts'!D47)</f>
        <v>121</v>
      </c>
      <c r="I47" s="15">
        <f t="shared" si="5"/>
        <v>1.0254237288135593</v>
      </c>
    </row>
    <row r="48" spans="1:9" ht="11.25">
      <c r="A48" s="13" t="s">
        <v>16</v>
      </c>
      <c r="B48" s="14">
        <v>301</v>
      </c>
      <c r="C48" s="14">
        <v>146</v>
      </c>
      <c r="D48" s="14">
        <v>31</v>
      </c>
      <c r="E48" s="15">
        <f t="shared" si="0"/>
        <v>0.10299003322259136</v>
      </c>
      <c r="F48" s="15">
        <f t="shared" si="4"/>
        <v>0.21232876712328766</v>
      </c>
      <c r="G48" s="14">
        <v>42</v>
      </c>
      <c r="H48" s="14">
        <f>SUM(D48-'[1]Marts'!D48)</f>
        <v>11</v>
      </c>
      <c r="I48" s="15">
        <f t="shared" si="5"/>
        <v>0.2619047619047619</v>
      </c>
    </row>
    <row r="49" spans="1:9" ht="12.75">
      <c r="A49" s="10" t="s">
        <v>35</v>
      </c>
      <c r="B49" s="11">
        <f>SUM(B50+B54+B56)</f>
        <v>2464</v>
      </c>
      <c r="C49" s="11">
        <f>SUM(C50+C54+C56)</f>
        <v>959</v>
      </c>
      <c r="D49" s="11">
        <f>SUM(D50+D54+D56)</f>
        <v>174</v>
      </c>
      <c r="E49" s="12">
        <f t="shared" si="0"/>
        <v>0.07061688311688312</v>
      </c>
      <c r="F49" s="12">
        <f t="shared" si="4"/>
        <v>0.18143899895724713</v>
      </c>
      <c r="G49" s="11">
        <f>SUM(G50+G54+G56)</f>
        <v>228</v>
      </c>
      <c r="H49" s="11">
        <f>SUM(H50+H54+H56)</f>
        <v>33</v>
      </c>
      <c r="I49" s="12">
        <f t="shared" si="5"/>
        <v>0.14473684210526316</v>
      </c>
    </row>
    <row r="50" spans="1:9" ht="22.5">
      <c r="A50" s="19" t="s">
        <v>36</v>
      </c>
      <c r="B50" s="14">
        <f>SUM(B51)</f>
        <v>2350</v>
      </c>
      <c r="C50" s="14">
        <f>SUM(C51)</f>
        <v>927</v>
      </c>
      <c r="D50" s="14">
        <f>SUM(D51)</f>
        <v>174</v>
      </c>
      <c r="E50" s="15">
        <f t="shared" si="0"/>
        <v>0.07404255319148936</v>
      </c>
      <c r="F50" s="15">
        <v>0</v>
      </c>
      <c r="G50" s="14">
        <f>SUM(G51)</f>
        <v>215</v>
      </c>
      <c r="H50" s="14">
        <f>SUM(H51)</f>
        <v>33</v>
      </c>
      <c r="I50" s="15">
        <f t="shared" si="5"/>
        <v>0.15348837209302327</v>
      </c>
    </row>
    <row r="51" spans="1:9" ht="11.25">
      <c r="A51" s="13" t="s">
        <v>15</v>
      </c>
      <c r="B51" s="14">
        <v>2350</v>
      </c>
      <c r="C51" s="14">
        <v>927</v>
      </c>
      <c r="D51" s="14">
        <v>174</v>
      </c>
      <c r="E51" s="15">
        <f t="shared" si="0"/>
        <v>0.07404255319148936</v>
      </c>
      <c r="F51" s="15">
        <v>0</v>
      </c>
      <c r="G51" s="14">
        <v>215</v>
      </c>
      <c r="H51" s="14">
        <f>SUM(D51-'[1]Marts'!D51)</f>
        <v>33</v>
      </c>
      <c r="I51" s="15">
        <f t="shared" si="5"/>
        <v>0.15348837209302327</v>
      </c>
    </row>
    <row r="52" spans="1:9" ht="67.5">
      <c r="A52" s="8" t="s">
        <v>5</v>
      </c>
      <c r="B52" s="8" t="s">
        <v>6</v>
      </c>
      <c r="C52" s="8" t="s">
        <v>7</v>
      </c>
      <c r="D52" s="8" t="s">
        <v>8</v>
      </c>
      <c r="E52" s="8" t="s">
        <v>9</v>
      </c>
      <c r="F52" s="8" t="s">
        <v>10</v>
      </c>
      <c r="G52" s="8" t="s">
        <v>11</v>
      </c>
      <c r="H52" s="8" t="s">
        <v>12</v>
      </c>
      <c r="I52" s="8" t="s">
        <v>13</v>
      </c>
    </row>
    <row r="53" spans="1:9" ht="11.2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9">
        <v>7</v>
      </c>
      <c r="H53" s="9">
        <v>8</v>
      </c>
      <c r="I53" s="9">
        <v>9</v>
      </c>
    </row>
    <row r="54" spans="1:9" ht="33.75">
      <c r="A54" s="19" t="s">
        <v>37</v>
      </c>
      <c r="B54" s="14">
        <f>SUM(B55)</f>
        <v>42</v>
      </c>
      <c r="C54" s="14">
        <f>SUM(C55)</f>
        <v>0</v>
      </c>
      <c r="D54" s="14">
        <f>SUM(D55)</f>
        <v>0</v>
      </c>
      <c r="E54" s="15">
        <f aca="true" t="shared" si="6" ref="E54:E64">SUM(D54/B54)</f>
        <v>0</v>
      </c>
      <c r="F54" s="15">
        <v>0</v>
      </c>
      <c r="G54" s="14">
        <f>SUM(G55)</f>
        <v>0</v>
      </c>
      <c r="H54" s="14">
        <f>SUM(H55)</f>
        <v>0</v>
      </c>
      <c r="I54" s="15">
        <v>0</v>
      </c>
    </row>
    <row r="55" spans="1:9" ht="11.25">
      <c r="A55" s="13" t="s">
        <v>15</v>
      </c>
      <c r="B55" s="14">
        <v>42</v>
      </c>
      <c r="C55" s="14">
        <v>0</v>
      </c>
      <c r="D55" s="14">
        <v>0</v>
      </c>
      <c r="E55" s="15">
        <f t="shared" si="6"/>
        <v>0</v>
      </c>
      <c r="F55" s="15">
        <v>0</v>
      </c>
      <c r="G55" s="14">
        <v>0</v>
      </c>
      <c r="H55" s="14">
        <f>SUM(D55-'[1]Marts'!D55)</f>
        <v>0</v>
      </c>
      <c r="I55" s="15">
        <v>0</v>
      </c>
    </row>
    <row r="56" spans="1:9" ht="22.5">
      <c r="A56" s="19" t="s">
        <v>38</v>
      </c>
      <c r="B56" s="20">
        <f>SUM(B57)</f>
        <v>72</v>
      </c>
      <c r="C56" s="20">
        <f>SUM(C57)</f>
        <v>32</v>
      </c>
      <c r="D56" s="20">
        <f>SUM(D57)</f>
        <v>0</v>
      </c>
      <c r="E56" s="15">
        <f t="shared" si="6"/>
        <v>0</v>
      </c>
      <c r="F56" s="15">
        <f aca="true" t="shared" si="7" ref="F56:F64">SUM(D56/C56)</f>
        <v>0</v>
      </c>
      <c r="G56" s="20">
        <f>SUM(G57)</f>
        <v>13</v>
      </c>
      <c r="H56" s="21">
        <f>SUM(H57)</f>
        <v>0</v>
      </c>
      <c r="I56" s="15">
        <v>0</v>
      </c>
    </row>
    <row r="57" spans="1:9" ht="11.25">
      <c r="A57" s="13" t="s">
        <v>15</v>
      </c>
      <c r="B57" s="21">
        <v>72</v>
      </c>
      <c r="C57" s="20">
        <v>32</v>
      </c>
      <c r="D57" s="20">
        <v>0</v>
      </c>
      <c r="E57" s="15">
        <f t="shared" si="6"/>
        <v>0</v>
      </c>
      <c r="F57" s="15">
        <f t="shared" si="7"/>
        <v>0</v>
      </c>
      <c r="G57" s="21">
        <v>13</v>
      </c>
      <c r="H57" s="14">
        <f>SUM(D57-'[1]Marts'!D57)</f>
        <v>0</v>
      </c>
      <c r="I57" s="15">
        <v>0</v>
      </c>
    </row>
    <row r="58" spans="1:9" ht="12.75">
      <c r="A58" s="16" t="s">
        <v>39</v>
      </c>
      <c r="B58" s="11">
        <f>SUM(B59)</f>
        <v>2000</v>
      </c>
      <c r="C58" s="11">
        <f>SUM(C59)</f>
        <v>820</v>
      </c>
      <c r="D58" s="11">
        <f>SUM(D59)</f>
        <v>666</v>
      </c>
      <c r="E58" s="12">
        <f t="shared" si="6"/>
        <v>0.333</v>
      </c>
      <c r="F58" s="12">
        <f t="shared" si="7"/>
        <v>0.8121951219512196</v>
      </c>
      <c r="G58" s="11">
        <f>SUM(G59)</f>
        <v>170</v>
      </c>
      <c r="H58" s="11">
        <f>SUM(H59)</f>
        <v>211</v>
      </c>
      <c r="I58" s="12">
        <f aca="true" t="shared" si="8" ref="I58:I64">SUM(H58/G58)</f>
        <v>1.2411764705882353</v>
      </c>
    </row>
    <row r="59" spans="1:9" ht="11.25">
      <c r="A59" s="13" t="s">
        <v>40</v>
      </c>
      <c r="B59" s="14">
        <f>SUM(B60+B61)</f>
        <v>2000</v>
      </c>
      <c r="C59" s="14">
        <f>SUM(C60+C61)</f>
        <v>820</v>
      </c>
      <c r="D59" s="14">
        <f>SUM(D60+D61)</f>
        <v>666</v>
      </c>
      <c r="E59" s="15">
        <f t="shared" si="6"/>
        <v>0.333</v>
      </c>
      <c r="F59" s="15">
        <f t="shared" si="7"/>
        <v>0.8121951219512196</v>
      </c>
      <c r="G59" s="14">
        <f>SUM(G60+G61)</f>
        <v>170</v>
      </c>
      <c r="H59" s="14">
        <f>SUM(H60+H61)</f>
        <v>211</v>
      </c>
      <c r="I59" s="15">
        <f t="shared" si="8"/>
        <v>1.2411764705882353</v>
      </c>
    </row>
    <row r="60" spans="1:9" ht="11.25">
      <c r="A60" s="13" t="s">
        <v>15</v>
      </c>
      <c r="B60" s="14">
        <v>959</v>
      </c>
      <c r="C60" s="14">
        <v>393</v>
      </c>
      <c r="D60" s="14">
        <v>345</v>
      </c>
      <c r="E60" s="15">
        <f t="shared" si="6"/>
        <v>0.3597497393117831</v>
      </c>
      <c r="F60" s="15">
        <f t="shared" si="7"/>
        <v>0.8778625954198473</v>
      </c>
      <c r="G60" s="14">
        <v>40</v>
      </c>
      <c r="H60" s="14">
        <f>SUM(D60-'[1]Marts'!D60)</f>
        <v>66</v>
      </c>
      <c r="I60" s="15">
        <f t="shared" si="8"/>
        <v>1.65</v>
      </c>
    </row>
    <row r="61" spans="1:9" ht="11.25">
      <c r="A61" s="13" t="s">
        <v>16</v>
      </c>
      <c r="B61" s="14">
        <v>1041</v>
      </c>
      <c r="C61" s="14">
        <v>427</v>
      </c>
      <c r="D61" s="14">
        <v>321</v>
      </c>
      <c r="E61" s="15">
        <f t="shared" si="6"/>
        <v>0.30835734870317005</v>
      </c>
      <c r="F61" s="15">
        <f t="shared" si="7"/>
        <v>0.7517564402810304</v>
      </c>
      <c r="G61" s="14">
        <v>130</v>
      </c>
      <c r="H61" s="14">
        <f>SUM(D61-'[1]Marts'!D61)</f>
        <v>145</v>
      </c>
      <c r="I61" s="15">
        <f t="shared" si="8"/>
        <v>1.1153846153846154</v>
      </c>
    </row>
    <row r="62" spans="1:9" ht="12.75">
      <c r="A62" s="16" t="s">
        <v>41</v>
      </c>
      <c r="B62" s="11">
        <f>SUM(B63)</f>
        <v>1200</v>
      </c>
      <c r="C62" s="11">
        <f>SUM(C63)</f>
        <v>600</v>
      </c>
      <c r="D62" s="11">
        <f>SUM(D63)</f>
        <v>0</v>
      </c>
      <c r="E62" s="12">
        <f t="shared" si="6"/>
        <v>0</v>
      </c>
      <c r="F62" s="12">
        <f t="shared" si="7"/>
        <v>0</v>
      </c>
      <c r="G62" s="11">
        <f>SUM(G63)</f>
        <v>100</v>
      </c>
      <c r="H62" s="11">
        <f>SUM(H63)</f>
        <v>-500</v>
      </c>
      <c r="I62" s="12">
        <f t="shared" si="8"/>
        <v>-5</v>
      </c>
    </row>
    <row r="63" spans="1:9" ht="11.25">
      <c r="A63" s="13" t="s">
        <v>42</v>
      </c>
      <c r="B63" s="14">
        <f>SUM(B64+B65)</f>
        <v>1200</v>
      </c>
      <c r="C63" s="14">
        <f>SUM(C64+C65)</f>
        <v>600</v>
      </c>
      <c r="D63" s="14">
        <f>SUM(D64+D65)</f>
        <v>0</v>
      </c>
      <c r="E63" s="15">
        <f t="shared" si="6"/>
        <v>0</v>
      </c>
      <c r="F63" s="15">
        <f t="shared" si="7"/>
        <v>0</v>
      </c>
      <c r="G63" s="14">
        <f>SUM(G64+G65)</f>
        <v>100</v>
      </c>
      <c r="H63" s="14">
        <f>SUM(H64+H65)</f>
        <v>-500</v>
      </c>
      <c r="I63" s="15">
        <f t="shared" si="8"/>
        <v>-5</v>
      </c>
    </row>
    <row r="64" spans="1:9" ht="11.25">
      <c r="A64" s="13" t="s">
        <v>15</v>
      </c>
      <c r="B64" s="14">
        <v>1200</v>
      </c>
      <c r="C64" s="14">
        <v>600</v>
      </c>
      <c r="D64" s="14">
        <v>0</v>
      </c>
      <c r="E64" s="15">
        <f t="shared" si="6"/>
        <v>0</v>
      </c>
      <c r="F64" s="15">
        <f t="shared" si="7"/>
        <v>0</v>
      </c>
      <c r="G64" s="14">
        <v>100</v>
      </c>
      <c r="H64" s="14">
        <f>SUM(D64-'[1]Marts'!D64)</f>
        <v>-500</v>
      </c>
      <c r="I64" s="15">
        <f t="shared" si="8"/>
        <v>-5</v>
      </c>
    </row>
    <row r="65" spans="1:9" ht="12.75">
      <c r="A65" s="13" t="s">
        <v>16</v>
      </c>
      <c r="B65" s="14"/>
      <c r="C65" s="14"/>
      <c r="D65" s="22"/>
      <c r="E65" s="15"/>
      <c r="F65" s="15"/>
      <c r="G65" s="14"/>
      <c r="H65" s="14"/>
      <c r="I65" s="15"/>
    </row>
    <row r="66" spans="1:9" ht="12.75">
      <c r="A66" s="16" t="s">
        <v>43</v>
      </c>
      <c r="B66" s="11">
        <f>SUM(B67+B70)</f>
        <v>18795</v>
      </c>
      <c r="C66" s="11">
        <f>SUM(C67+C70)</f>
        <v>8031</v>
      </c>
      <c r="D66" s="11">
        <f>SUM(D67+D70)</f>
        <v>6003</v>
      </c>
      <c r="E66" s="12">
        <f>SUM(D66/B66)</f>
        <v>0.31939345570630484</v>
      </c>
      <c r="F66" s="12">
        <f>SUM(D66/C66)</f>
        <v>0.7474785207321629</v>
      </c>
      <c r="G66" s="11">
        <f>SUM(G67+G70)</f>
        <v>1883</v>
      </c>
      <c r="H66" s="11">
        <f>SUM(H67+H70)</f>
        <v>1587</v>
      </c>
      <c r="I66" s="12">
        <f>SUM(H66/G66)</f>
        <v>0.8428040361125863</v>
      </c>
    </row>
    <row r="67" spans="1:9" ht="11.25">
      <c r="A67" s="13" t="s">
        <v>44</v>
      </c>
      <c r="B67" s="14">
        <f>SUM(B68+B69)</f>
        <v>600</v>
      </c>
      <c r="C67" s="14">
        <f>SUM(C68+C69)</f>
        <v>492</v>
      </c>
      <c r="D67" s="14">
        <f>SUM(D68+D69)</f>
        <v>211</v>
      </c>
      <c r="E67" s="15">
        <f>SUM(D67/B67)</f>
        <v>0.3516666666666667</v>
      </c>
      <c r="F67" s="15">
        <f>SUM(D67/C67)</f>
        <v>0.42886178861788615</v>
      </c>
      <c r="G67" s="14">
        <f>SUM(G68+G69)</f>
        <v>14</v>
      </c>
      <c r="H67" s="14">
        <f>SUM(H68+H69)</f>
        <v>58</v>
      </c>
      <c r="I67" s="15">
        <f>SUM(H67/G67)</f>
        <v>4.142857142857143</v>
      </c>
    </row>
    <row r="68" spans="1:9" ht="11.25">
      <c r="A68" s="13" t="s">
        <v>15</v>
      </c>
      <c r="B68" s="14">
        <v>600</v>
      </c>
      <c r="C68" s="14">
        <v>492</v>
      </c>
      <c r="D68" s="14">
        <v>211</v>
      </c>
      <c r="E68" s="15">
        <f>SUM(D68/B68)</f>
        <v>0.3516666666666667</v>
      </c>
      <c r="F68" s="15">
        <f>SUM(D68/C68)</f>
        <v>0.42886178861788615</v>
      </c>
      <c r="G68" s="14">
        <v>14</v>
      </c>
      <c r="H68" s="14">
        <f>SUM(D68-'[1]Marts'!D68)</f>
        <v>58</v>
      </c>
      <c r="I68" s="15">
        <f>SUM(H68/G68)</f>
        <v>4.142857142857143</v>
      </c>
    </row>
    <row r="69" spans="1:9" ht="11.25">
      <c r="A69" s="13" t="s">
        <v>16</v>
      </c>
      <c r="B69" s="14"/>
      <c r="C69" s="14"/>
      <c r="D69" s="14"/>
      <c r="E69" s="15"/>
      <c r="F69" s="15"/>
      <c r="G69" s="14"/>
      <c r="H69" s="14"/>
      <c r="I69" s="15"/>
    </row>
    <row r="70" spans="1:9" ht="11.25">
      <c r="A70" s="13" t="s">
        <v>45</v>
      </c>
      <c r="B70" s="14">
        <f>SUM(B71+B72)</f>
        <v>18195</v>
      </c>
      <c r="C70" s="14">
        <f>SUM(C71+C72)</f>
        <v>7539</v>
      </c>
      <c r="D70" s="14">
        <f>SUM(D71+D72)</f>
        <v>5792</v>
      </c>
      <c r="E70" s="15">
        <f>SUM(D70/B70)</f>
        <v>0.3183292113217917</v>
      </c>
      <c r="F70" s="15">
        <f>SUM(D70/C70)</f>
        <v>0.7682716540655259</v>
      </c>
      <c r="G70" s="14">
        <f>SUM(G71+G72)</f>
        <v>1869</v>
      </c>
      <c r="H70" s="14">
        <f>SUM(H71+H72)</f>
        <v>1529</v>
      </c>
      <c r="I70" s="15">
        <f>SUM(H70/G70)</f>
        <v>0.8180845371856608</v>
      </c>
    </row>
    <row r="71" spans="1:9" ht="11.25">
      <c r="A71" s="13" t="s">
        <v>15</v>
      </c>
      <c r="B71" s="14">
        <v>17000</v>
      </c>
      <c r="C71" s="14">
        <v>6693</v>
      </c>
      <c r="D71" s="14">
        <v>5491</v>
      </c>
      <c r="E71" s="15">
        <f>SUM(D71/B71)</f>
        <v>0.323</v>
      </c>
      <c r="F71" s="15">
        <f>SUM(D71/C71)</f>
        <v>0.8204093829373973</v>
      </c>
      <c r="G71" s="14">
        <v>1678</v>
      </c>
      <c r="H71" s="14">
        <f>SUM(D71-'[1]Marts'!D71)</f>
        <v>1423</v>
      </c>
      <c r="I71" s="15">
        <f>SUM(H71/G71)</f>
        <v>0.8480333730631704</v>
      </c>
    </row>
    <row r="72" spans="1:9" ht="11.25">
      <c r="A72" s="13" t="s">
        <v>16</v>
      </c>
      <c r="B72" s="14">
        <v>1195</v>
      </c>
      <c r="C72" s="14">
        <v>846</v>
      </c>
      <c r="D72" s="14">
        <v>301</v>
      </c>
      <c r="E72" s="15">
        <f>SUM(D72/B72)</f>
        <v>0.2518828451882845</v>
      </c>
      <c r="F72" s="15">
        <f>SUM(D72/C72)</f>
        <v>0.3557919621749409</v>
      </c>
      <c r="G72" s="14">
        <v>191</v>
      </c>
      <c r="H72" s="14">
        <f>SUM(D72-'[1]Marts'!D72)</f>
        <v>106</v>
      </c>
      <c r="I72" s="15">
        <f>SUM(H72/G72)</f>
        <v>0.5549738219895288</v>
      </c>
    </row>
    <row r="73" spans="1:9" ht="12.75">
      <c r="A73" s="16" t="s">
        <v>46</v>
      </c>
      <c r="B73" s="11">
        <f>SUM(B74)</f>
        <v>60</v>
      </c>
      <c r="C73" s="11">
        <f>SUM(C74)</f>
        <v>35</v>
      </c>
      <c r="D73" s="11">
        <f>SUM(D74)</f>
        <v>31</v>
      </c>
      <c r="E73" s="12">
        <f>SUM(D73/B73)</f>
        <v>0.5166666666666667</v>
      </c>
      <c r="F73" s="12">
        <f>SUM(D73/C73)</f>
        <v>0.8857142857142857</v>
      </c>
      <c r="G73" s="11">
        <f>SUM(G74)</f>
        <v>8</v>
      </c>
      <c r="H73" s="11">
        <f>SUM(H74)</f>
        <v>6</v>
      </c>
      <c r="I73" s="12">
        <f>SUM(H73/G73)</f>
        <v>0.75</v>
      </c>
    </row>
    <row r="74" spans="1:9" ht="11.25">
      <c r="A74" s="13" t="s">
        <v>15</v>
      </c>
      <c r="B74" s="14">
        <v>60</v>
      </c>
      <c r="C74" s="14">
        <v>35</v>
      </c>
      <c r="D74" s="14">
        <v>31</v>
      </c>
      <c r="E74" s="15">
        <f>SUM(D74/B74)</f>
        <v>0.5166666666666667</v>
      </c>
      <c r="F74" s="15">
        <f>SUM(D74/C74)</f>
        <v>0.8857142857142857</v>
      </c>
      <c r="G74" s="14">
        <v>8</v>
      </c>
      <c r="H74" s="14">
        <f>SUM(D74-'[1]Marts'!D74)</f>
        <v>6</v>
      </c>
      <c r="I74" s="15">
        <f>SUM(H74/G74)</f>
        <v>0.75</v>
      </c>
    </row>
    <row r="75" spans="1:9" ht="25.5">
      <c r="A75" s="18" t="s">
        <v>47</v>
      </c>
      <c r="B75" s="11">
        <f>SUM(B76+B77)</f>
        <v>0</v>
      </c>
      <c r="C75" s="11">
        <f>SUM(C76+C77)</f>
        <v>0</v>
      </c>
      <c r="D75" s="11">
        <f>SUM(D76+D77)</f>
        <v>690</v>
      </c>
      <c r="E75" s="12">
        <v>0</v>
      </c>
      <c r="F75" s="12">
        <v>0</v>
      </c>
      <c r="G75" s="11">
        <f>SUM(G76+G77)</f>
        <v>0</v>
      </c>
      <c r="H75" s="11">
        <f>SUM(H76+H77)</f>
        <v>251</v>
      </c>
      <c r="I75" s="12">
        <v>0</v>
      </c>
    </row>
    <row r="76" spans="1:9" ht="12.75">
      <c r="A76" s="13" t="s">
        <v>15</v>
      </c>
      <c r="B76" s="14"/>
      <c r="C76" s="22"/>
      <c r="D76" s="14">
        <v>599</v>
      </c>
      <c r="E76" s="15"/>
      <c r="F76" s="15"/>
      <c r="G76" s="22"/>
      <c r="H76" s="14">
        <f>SUM(D76-'[1]Marts'!D76)</f>
        <v>235</v>
      </c>
      <c r="I76" s="15"/>
    </row>
    <row r="77" spans="1:9" ht="12.75">
      <c r="A77" s="13" t="s">
        <v>16</v>
      </c>
      <c r="B77" s="14"/>
      <c r="C77" s="22"/>
      <c r="D77" s="14">
        <v>91</v>
      </c>
      <c r="E77" s="15"/>
      <c r="F77" s="15"/>
      <c r="G77" s="22"/>
      <c r="H77" s="14">
        <f>SUM(D77-'[1]Marts'!D77)</f>
        <v>16</v>
      </c>
      <c r="I77" s="15"/>
    </row>
    <row r="78" spans="1:9" ht="12.75">
      <c r="A78" s="23" t="s">
        <v>48</v>
      </c>
      <c r="B78" s="24"/>
      <c r="C78" s="24"/>
      <c r="D78" s="24"/>
      <c r="E78" s="24"/>
      <c r="F78" s="24"/>
      <c r="G78" s="1"/>
      <c r="H78" s="1"/>
      <c r="I78" s="1"/>
    </row>
    <row r="79" spans="1:9" ht="12.75">
      <c r="A79" s="23" t="s">
        <v>49</v>
      </c>
      <c r="B79" s="24"/>
      <c r="C79" s="24"/>
      <c r="D79" s="24"/>
      <c r="E79" s="24"/>
      <c r="F79" s="24"/>
      <c r="G79" s="1"/>
      <c r="H79" s="1"/>
      <c r="I79" s="1"/>
    </row>
    <row r="80" spans="1:9" ht="12.75">
      <c r="A80" s="25"/>
      <c r="B80" s="24"/>
      <c r="C80" s="24"/>
      <c r="D80" s="24"/>
      <c r="E80" s="24"/>
      <c r="F80" s="24"/>
      <c r="G80" s="1"/>
      <c r="H80" s="1"/>
      <c r="I80" s="1"/>
    </row>
    <row r="81" spans="1:9" ht="12.75">
      <c r="A81" s="25"/>
      <c r="B81" s="24"/>
      <c r="C81" s="24"/>
      <c r="D81" s="24"/>
      <c r="E81" s="24"/>
      <c r="F81" s="24"/>
      <c r="G81" s="1"/>
      <c r="H81" s="1"/>
      <c r="I81" s="1"/>
    </row>
    <row r="82" spans="1:9" ht="12.75">
      <c r="A82" s="25"/>
      <c r="B82" s="24"/>
      <c r="C82" s="24"/>
      <c r="D82" s="24"/>
      <c r="E82" s="24"/>
      <c r="F82" s="24"/>
      <c r="G82" s="1"/>
      <c r="H82" s="1"/>
      <c r="I82" s="1"/>
    </row>
    <row r="83" spans="1:9" ht="12.75">
      <c r="A83" s="25"/>
      <c r="B83" s="24"/>
      <c r="C83" s="24"/>
      <c r="D83" s="24"/>
      <c r="E83" s="24"/>
      <c r="F83" s="24"/>
      <c r="G83" s="1"/>
      <c r="H83" s="1"/>
      <c r="I83" s="1"/>
    </row>
    <row r="84" spans="1:9" ht="12.75">
      <c r="A84" s="25"/>
      <c r="B84" s="24"/>
      <c r="C84" s="24"/>
      <c r="D84" s="24"/>
      <c r="E84" s="24"/>
      <c r="F84" s="24"/>
      <c r="G84" s="1"/>
      <c r="H84" s="1"/>
      <c r="I84" s="1"/>
    </row>
    <row r="85" spans="1:9" ht="12.75">
      <c r="A85" s="25"/>
      <c r="B85" s="24"/>
      <c r="C85" s="24"/>
      <c r="D85" s="24"/>
      <c r="E85" s="24"/>
      <c r="F85" s="24"/>
      <c r="G85" s="1"/>
      <c r="H85" s="1"/>
      <c r="I85" s="1"/>
    </row>
    <row r="86" spans="1:9" ht="12.75">
      <c r="A86" s="25"/>
      <c r="B86" s="24"/>
      <c r="C86" s="24"/>
      <c r="D86" s="24"/>
      <c r="E86" s="24"/>
      <c r="F86" s="24"/>
      <c r="G86" s="1"/>
      <c r="H86" s="1"/>
      <c r="I86" s="1"/>
    </row>
    <row r="87" spans="1:9" ht="12.75">
      <c r="A87" s="25"/>
      <c r="B87" s="24"/>
      <c r="C87" s="24"/>
      <c r="D87" s="24"/>
      <c r="E87" s="24"/>
      <c r="F87" s="24"/>
      <c r="G87" s="1"/>
      <c r="H87" s="1"/>
      <c r="I87" s="1"/>
    </row>
    <row r="88" spans="1:9" ht="12.75">
      <c r="A88" s="25"/>
      <c r="B88" s="24"/>
      <c r="C88" s="24"/>
      <c r="D88" s="24"/>
      <c r="E88" s="24"/>
      <c r="F88" s="24"/>
      <c r="G88" s="1"/>
      <c r="H88" s="1"/>
      <c r="I88" s="1"/>
    </row>
    <row r="89" spans="1:9" ht="12.75">
      <c r="A89" s="25"/>
      <c r="B89" s="24"/>
      <c r="C89" s="24"/>
      <c r="D89" s="24"/>
      <c r="E89" s="24"/>
      <c r="F89" s="24"/>
      <c r="G89" s="1"/>
      <c r="H89" s="1"/>
      <c r="I89" s="1"/>
    </row>
    <row r="90" spans="1:9" ht="12.75">
      <c r="A90" s="26"/>
      <c r="B90" s="26"/>
      <c r="C90" s="26"/>
      <c r="D90" s="26"/>
      <c r="E90" s="26"/>
      <c r="F90" s="2"/>
      <c r="G90" s="1"/>
      <c r="H90" s="1"/>
      <c r="I90" s="1"/>
    </row>
    <row r="91" spans="1:9" ht="12">
      <c r="A91" s="26" t="s">
        <v>50</v>
      </c>
      <c r="B91" s="26"/>
      <c r="C91" s="26"/>
      <c r="D91" s="26" t="s">
        <v>51</v>
      </c>
      <c r="E91" s="26"/>
      <c r="F91" s="1"/>
      <c r="G91" s="1"/>
      <c r="H91" s="1"/>
      <c r="I91" s="1"/>
    </row>
    <row r="92" spans="1:9" ht="12">
      <c r="A92" s="26"/>
      <c r="B92" s="26"/>
      <c r="C92" s="26"/>
      <c r="D92" s="26"/>
      <c r="E92" s="26"/>
      <c r="F92" s="1"/>
      <c r="G92" s="1"/>
      <c r="H92" s="1"/>
      <c r="I92" s="1"/>
    </row>
    <row r="93" spans="1:9" ht="12">
      <c r="A93" s="26"/>
      <c r="B93" s="26"/>
      <c r="C93" s="26"/>
      <c r="D93" s="26"/>
      <c r="E93" s="26"/>
      <c r="F93" s="1"/>
      <c r="G93" s="1"/>
      <c r="H93" s="1"/>
      <c r="I93" s="1"/>
    </row>
    <row r="94" spans="1:9" ht="12.75">
      <c r="A94" s="2"/>
      <c r="B94" s="26"/>
      <c r="C94" s="2"/>
      <c r="D94" s="2"/>
      <c r="E94" s="2"/>
      <c r="F94" s="2"/>
      <c r="G94" s="1"/>
      <c r="H94" s="1"/>
      <c r="I94" s="1"/>
    </row>
    <row r="95" spans="1:9" ht="12.75">
      <c r="A95" s="2"/>
      <c r="B95" s="2"/>
      <c r="C95" s="2"/>
      <c r="D95" s="2"/>
      <c r="E95" s="2"/>
      <c r="F95" s="2"/>
      <c r="G95" s="1"/>
      <c r="H95" s="1"/>
      <c r="I95" s="1"/>
    </row>
    <row r="96" spans="1:9" ht="12.75">
      <c r="A96" s="2"/>
      <c r="B96" s="2"/>
      <c r="C96" s="2"/>
      <c r="D96" s="2"/>
      <c r="E96" s="2"/>
      <c r="F96" s="2"/>
      <c r="G96" s="1"/>
      <c r="H96" s="1"/>
      <c r="I96" s="1"/>
    </row>
    <row r="97" spans="1:9" ht="12.75">
      <c r="A97" s="2"/>
      <c r="B97" s="2"/>
      <c r="C97" s="2"/>
      <c r="D97" s="2"/>
      <c r="E97" s="2"/>
      <c r="F97" s="2"/>
      <c r="G97" s="1"/>
      <c r="H97" s="1"/>
      <c r="I97" s="1"/>
    </row>
    <row r="98" spans="1:9" ht="12.75">
      <c r="A98" s="2"/>
      <c r="B98" s="2"/>
      <c r="C98" s="2"/>
      <c r="D98" s="2"/>
      <c r="E98" s="2"/>
      <c r="F98" s="2"/>
      <c r="G98" s="1"/>
      <c r="H98" s="1"/>
      <c r="I98" s="1"/>
    </row>
    <row r="99" spans="1:9" ht="12">
      <c r="A99" s="26" t="s">
        <v>52</v>
      </c>
      <c r="B99" s="1"/>
      <c r="C99" s="1"/>
      <c r="D99" s="1"/>
      <c r="E99" s="1"/>
      <c r="F99" s="1"/>
      <c r="G99" s="1"/>
      <c r="H99" s="1"/>
      <c r="I99" s="1"/>
    </row>
    <row r="100" spans="1:9" ht="12">
      <c r="A100" s="26" t="s">
        <v>53</v>
      </c>
      <c r="B100" s="1"/>
      <c r="C100" s="1"/>
      <c r="D100" s="1"/>
      <c r="E100" s="1"/>
      <c r="F100" s="1"/>
      <c r="G100" s="1"/>
      <c r="H100" s="1"/>
      <c r="I100" s="1"/>
    </row>
    <row r="101" spans="1:9" ht="11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1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1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1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">
      <c r="A105" s="26"/>
      <c r="B105" s="1"/>
      <c r="C105" s="1"/>
      <c r="D105" s="1"/>
      <c r="E105" s="1"/>
      <c r="F105" s="1"/>
      <c r="G105" s="1"/>
      <c r="H105" s="1"/>
      <c r="I105" s="1"/>
    </row>
    <row r="106" spans="1:9" ht="12">
      <c r="A106" s="26"/>
      <c r="B106" s="1"/>
      <c r="C106" s="1"/>
      <c r="D106" s="1"/>
      <c r="E106" s="1"/>
      <c r="F106" s="1"/>
      <c r="G106" s="1"/>
      <c r="H106" s="1"/>
      <c r="I106" s="1"/>
    </row>
    <row r="107" spans="1:9" ht="11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1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1.25">
      <c r="A109" s="1"/>
      <c r="B109" s="1"/>
      <c r="C109" s="1"/>
      <c r="D109" s="1"/>
      <c r="E109" s="1"/>
      <c r="F109" s="1"/>
      <c r="G109" s="1"/>
      <c r="H109" s="1"/>
      <c r="I109" s="1"/>
    </row>
  </sheetData>
  <printOptions/>
  <pageMargins left="0.49" right="0.4" top="1.29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0" sqref="A10"/>
    </sheetView>
  </sheetViews>
  <sheetFormatPr defaultColWidth="9.33203125" defaultRowHeight="11.25"/>
  <cols>
    <col min="1" max="1" width="31.16015625" style="0" customWidth="1"/>
    <col min="2" max="2" width="13.66015625" style="0" customWidth="1"/>
    <col min="3" max="3" width="13.16015625" style="0" customWidth="1"/>
    <col min="4" max="4" width="12.33203125" style="0" customWidth="1"/>
    <col min="5" max="5" width="10.33203125" style="0" customWidth="1"/>
    <col min="6" max="6" width="11" style="0" customWidth="1"/>
    <col min="7" max="7" width="12.66015625" style="0" customWidth="1"/>
    <col min="8" max="8" width="12.16015625" style="0" customWidth="1"/>
    <col min="9" max="9" width="13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1"/>
      <c r="C2" s="1"/>
      <c r="D2" s="1"/>
      <c r="E2" s="2"/>
      <c r="F2" s="2"/>
      <c r="G2" s="1"/>
      <c r="H2" s="1"/>
      <c r="I2" s="1"/>
    </row>
    <row r="3" spans="1:9" ht="12" customHeight="1">
      <c r="A3" s="1"/>
      <c r="B3" s="1"/>
      <c r="C3" s="1"/>
      <c r="D3" s="1"/>
      <c r="E3" s="2"/>
      <c r="F3" s="2"/>
      <c r="G3" s="1"/>
      <c r="H3" s="1"/>
      <c r="I3" s="1"/>
    </row>
    <row r="4" spans="1:9" ht="18.75" customHeight="1">
      <c r="A4" s="1"/>
      <c r="B4" s="2" t="s">
        <v>341</v>
      </c>
      <c r="C4" s="1"/>
      <c r="D4" s="1"/>
      <c r="E4" s="2"/>
      <c r="F4" s="2"/>
      <c r="G4" s="1"/>
      <c r="H4" s="1"/>
      <c r="I4" s="2" t="s">
        <v>342</v>
      </c>
    </row>
    <row r="5" spans="1:9" ht="20.25" customHeight="1">
      <c r="A5" s="6" t="s">
        <v>343</v>
      </c>
      <c r="B5" s="5"/>
      <c r="C5" s="5"/>
      <c r="D5" s="5"/>
      <c r="E5" s="5"/>
      <c r="F5" s="5"/>
      <c r="G5" s="5"/>
      <c r="H5" s="5"/>
      <c r="I5" s="5"/>
    </row>
    <row r="6" spans="1:9" ht="15" customHeight="1">
      <c r="A6" s="6" t="s">
        <v>344</v>
      </c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6"/>
      <c r="B7" s="5"/>
      <c r="C7" s="5"/>
      <c r="D7" s="5"/>
      <c r="E7" s="5"/>
      <c r="F7" s="5"/>
      <c r="G7" s="5"/>
      <c r="H7" s="5"/>
      <c r="I7" s="5"/>
    </row>
    <row r="8" spans="1:9" ht="12.75">
      <c r="A8" s="1"/>
      <c r="B8" s="1"/>
      <c r="C8" s="1"/>
      <c r="D8" s="1"/>
      <c r="E8" s="2"/>
      <c r="F8" s="2"/>
      <c r="G8" s="1"/>
      <c r="H8" s="1"/>
      <c r="I8" s="1" t="s">
        <v>4</v>
      </c>
    </row>
    <row r="9" spans="1:9" ht="56.25">
      <c r="A9" s="8" t="s">
        <v>5</v>
      </c>
      <c r="B9" s="8" t="s">
        <v>90</v>
      </c>
      <c r="C9" s="8" t="s">
        <v>345</v>
      </c>
      <c r="D9" s="8" t="s">
        <v>8</v>
      </c>
      <c r="E9" s="8" t="s">
        <v>266</v>
      </c>
      <c r="F9" s="8" t="s">
        <v>346</v>
      </c>
      <c r="G9" s="8" t="s">
        <v>347</v>
      </c>
      <c r="H9" s="8" t="s">
        <v>12</v>
      </c>
      <c r="I9" s="8" t="s">
        <v>348</v>
      </c>
    </row>
    <row r="10" spans="1:9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 t="s">
        <v>185</v>
      </c>
      <c r="I10" s="8">
        <v>9</v>
      </c>
    </row>
    <row r="11" spans="1:9" ht="25.5">
      <c r="A11" s="303" t="s">
        <v>349</v>
      </c>
      <c r="B11" s="304">
        <f>SUM(B12+B28)</f>
        <v>659824</v>
      </c>
      <c r="C11" s="304">
        <f>SUM(C12+C28)</f>
        <v>198926</v>
      </c>
      <c r="D11" s="304">
        <f>SUM(D12+D28)</f>
        <v>180304</v>
      </c>
      <c r="E11" s="295">
        <f>SUM(D11/B11)</f>
        <v>0.2732607483207643</v>
      </c>
      <c r="F11" s="305" t="s">
        <v>271</v>
      </c>
      <c r="G11" s="304">
        <f>SUM(G12+G28)</f>
        <v>35158</v>
      </c>
      <c r="H11" s="304">
        <f>SUM(H12+H28)</f>
        <v>49361</v>
      </c>
      <c r="I11" s="305" t="s">
        <v>271</v>
      </c>
    </row>
    <row r="12" spans="1:9" ht="12.75">
      <c r="A12" s="306" t="s">
        <v>350</v>
      </c>
      <c r="B12" s="11">
        <f>SUM(B13+B17+B20+B27)</f>
        <v>633004</v>
      </c>
      <c r="C12" s="11">
        <f>SUM(C13+C17+C20+C27)</f>
        <v>187440</v>
      </c>
      <c r="D12" s="11">
        <f>SUM(D13+D17+D20+D27)</f>
        <v>177776</v>
      </c>
      <c r="E12" s="295">
        <f>SUM(D12/B12)</f>
        <v>0.2808449867615371</v>
      </c>
      <c r="F12" s="12">
        <f>SUM(D12/C12)</f>
        <v>0.948442168160478</v>
      </c>
      <c r="G12" s="11">
        <f>SUM(G13+G17+G20+G27)</f>
        <v>32414</v>
      </c>
      <c r="H12" s="11">
        <f>SUM(H13+H17+H20+H27)</f>
        <v>47828</v>
      </c>
      <c r="I12" s="12">
        <f>SUM(H12/G12)</f>
        <v>1.4755352625408773</v>
      </c>
    </row>
    <row r="13" spans="1:9" ht="14.25" customHeight="1">
      <c r="A13" s="307" t="s">
        <v>273</v>
      </c>
      <c r="B13" s="14">
        <v>51232</v>
      </c>
      <c r="C13" s="14">
        <v>16554</v>
      </c>
      <c r="D13" s="14">
        <f>SUM(D14+D15+D16)</f>
        <v>17829</v>
      </c>
      <c r="E13" s="297">
        <f>SUM(D13/B13)</f>
        <v>0.34800515302935664</v>
      </c>
      <c r="F13" s="15">
        <f>SUM(D13/C13)</f>
        <v>1.0770206596592968</v>
      </c>
      <c r="G13" s="13">
        <v>4602</v>
      </c>
      <c r="H13" s="14">
        <f>SUM(D13-'[7]Marts'!D13)</f>
        <v>5174</v>
      </c>
      <c r="I13" s="15">
        <f>SUM(H13/G13)</f>
        <v>1.1242937853107344</v>
      </c>
    </row>
    <row r="14" spans="1:9" ht="11.25">
      <c r="A14" s="13" t="s">
        <v>274</v>
      </c>
      <c r="B14" s="14">
        <v>8304</v>
      </c>
      <c r="C14" s="14">
        <v>2790</v>
      </c>
      <c r="D14" s="14">
        <v>2343</v>
      </c>
      <c r="E14" s="297">
        <f>SUM(D14/B14)</f>
        <v>0.28215317919075145</v>
      </c>
      <c r="F14" s="15">
        <f>SUM(D14/C14)</f>
        <v>0.8397849462365592</v>
      </c>
      <c r="G14" s="13">
        <v>696</v>
      </c>
      <c r="H14" s="14">
        <f>SUM(D14-'[7]Marts'!D14)</f>
        <v>634</v>
      </c>
      <c r="I14" s="15">
        <f>SUM(H14/G14)</f>
        <v>0.9109195402298851</v>
      </c>
    </row>
    <row r="15" spans="1:9" ht="22.5">
      <c r="A15" s="17" t="s">
        <v>275</v>
      </c>
      <c r="B15" s="14"/>
      <c r="C15" s="14"/>
      <c r="D15" s="14">
        <v>670</v>
      </c>
      <c r="E15" s="297"/>
      <c r="F15" s="15"/>
      <c r="G15" s="13"/>
      <c r="H15" s="14">
        <f>SUM(D15-'[7]Marts'!D15)</f>
        <v>171</v>
      </c>
      <c r="I15" s="15"/>
    </row>
    <row r="16" spans="1:9" ht="22.5">
      <c r="A16" s="17" t="s">
        <v>276</v>
      </c>
      <c r="B16" s="14"/>
      <c r="C16" s="14"/>
      <c r="D16" s="14">
        <v>14816</v>
      </c>
      <c r="E16" s="297"/>
      <c r="F16" s="15"/>
      <c r="G16" s="13"/>
      <c r="H16" s="14">
        <f>SUM(D16-'[7]Marts'!D16)</f>
        <v>4369</v>
      </c>
      <c r="I16" s="15"/>
    </row>
    <row r="17" spans="1:9" ht="22.5">
      <c r="A17" s="17" t="s">
        <v>277</v>
      </c>
      <c r="B17" s="14">
        <v>2675</v>
      </c>
      <c r="C17" s="14">
        <v>1123</v>
      </c>
      <c r="D17" s="14">
        <f>SUM(D18+D19)</f>
        <v>469</v>
      </c>
      <c r="E17" s="297">
        <f>SUM(D17/B17)</f>
        <v>0.1753271028037383</v>
      </c>
      <c r="F17" s="15">
        <f>SUM(D17/C17)</f>
        <v>0.41763134461264473</v>
      </c>
      <c r="G17" s="13">
        <v>30</v>
      </c>
      <c r="H17" s="14">
        <f>SUM(D17-'[7]Marts'!D17)</f>
        <v>-444</v>
      </c>
      <c r="I17" s="15">
        <f>SUM(H17/G17)</f>
        <v>-14.8</v>
      </c>
    </row>
    <row r="18" spans="1:9" ht="22.5">
      <c r="A18" s="17" t="s">
        <v>278</v>
      </c>
      <c r="B18" s="14"/>
      <c r="C18" s="14"/>
      <c r="D18" s="14">
        <v>156</v>
      </c>
      <c r="E18" s="297"/>
      <c r="F18" s="15"/>
      <c r="G18" s="13"/>
      <c r="H18" s="14">
        <f>SUM(D18-'[7]Marts'!D18)</f>
        <v>-445</v>
      </c>
      <c r="I18" s="15"/>
    </row>
    <row r="19" spans="1:9" ht="22.5">
      <c r="A19" s="17" t="s">
        <v>279</v>
      </c>
      <c r="B19" s="14"/>
      <c r="C19" s="14"/>
      <c r="D19" s="14">
        <v>313</v>
      </c>
      <c r="E19" s="297"/>
      <c r="F19" s="15"/>
      <c r="G19" s="13"/>
      <c r="H19" s="14">
        <f>SUM(D19-'[7]Marts'!D19)</f>
        <v>1</v>
      </c>
      <c r="I19" s="15"/>
    </row>
    <row r="20" spans="1:9" ht="14.25" customHeight="1">
      <c r="A20" s="13" t="s">
        <v>280</v>
      </c>
      <c r="B20" s="14">
        <v>512187</v>
      </c>
      <c r="C20" s="14">
        <v>167353</v>
      </c>
      <c r="D20" s="14">
        <f>SUM(D21+D22+D23+D24+D25+D26)</f>
        <v>158477</v>
      </c>
      <c r="E20" s="297">
        <f>SUM(D20/B20)</f>
        <v>0.3094123825868286</v>
      </c>
      <c r="F20" s="15">
        <f>SUM(D20/C20)</f>
        <v>0.9469624088005593</v>
      </c>
      <c r="G20" s="13">
        <v>45582</v>
      </c>
      <c r="H20" s="14">
        <f>SUM(D20-'[7]Marts'!D20)</f>
        <v>43020</v>
      </c>
      <c r="I20" s="15">
        <f>SUM(H20/G20)</f>
        <v>0.9437936027379229</v>
      </c>
    </row>
    <row r="21" spans="1:9" ht="11.25">
      <c r="A21" s="13" t="s">
        <v>281</v>
      </c>
      <c r="B21" s="14"/>
      <c r="C21" s="14"/>
      <c r="D21" s="14">
        <v>710</v>
      </c>
      <c r="E21" s="297"/>
      <c r="F21" s="15"/>
      <c r="G21" s="13"/>
      <c r="H21" s="14">
        <f>SUM(D21-'[7]Marts'!D21)</f>
        <v>224</v>
      </c>
      <c r="I21" s="15"/>
    </row>
    <row r="22" spans="1:9" ht="22.5">
      <c r="A22" s="17" t="s">
        <v>351</v>
      </c>
      <c r="B22" s="14"/>
      <c r="C22" s="14"/>
      <c r="D22" s="14">
        <v>5267</v>
      </c>
      <c r="E22" s="297"/>
      <c r="F22" s="15"/>
      <c r="G22" s="13"/>
      <c r="H22" s="14">
        <f>SUM(D22-'[7]Marts'!D22)</f>
        <v>1494</v>
      </c>
      <c r="I22" s="15"/>
    </row>
    <row r="23" spans="1:9" ht="22.5">
      <c r="A23" s="17" t="s">
        <v>284</v>
      </c>
      <c r="B23" s="14"/>
      <c r="C23" s="14"/>
      <c r="D23" s="14">
        <v>27184</v>
      </c>
      <c r="E23" s="297"/>
      <c r="F23" s="15"/>
      <c r="G23" s="13"/>
      <c r="H23" s="14">
        <f>SUM(D23-'[7]Marts'!D23)</f>
        <v>4784</v>
      </c>
      <c r="I23" s="15"/>
    </row>
    <row r="24" spans="1:9" ht="45">
      <c r="A24" s="19" t="s">
        <v>352</v>
      </c>
      <c r="B24" s="14">
        <v>1300</v>
      </c>
      <c r="C24" s="14"/>
      <c r="D24" s="14">
        <v>483</v>
      </c>
      <c r="E24" s="297"/>
      <c r="F24" s="15"/>
      <c r="G24" s="13"/>
      <c r="H24" s="14">
        <f>SUM(D24-'[7]Marts'!D24)</f>
        <v>483</v>
      </c>
      <c r="I24" s="15"/>
    </row>
    <row r="25" spans="1:9" ht="11.25">
      <c r="A25" s="17" t="s">
        <v>286</v>
      </c>
      <c r="B25" s="14"/>
      <c r="C25" s="14"/>
      <c r="D25" s="14">
        <v>124825</v>
      </c>
      <c r="E25" s="297"/>
      <c r="F25" s="15"/>
      <c r="G25" s="13"/>
      <c r="H25" s="14">
        <f>SUM(D25-'[7]Marts'!D25)</f>
        <v>36035</v>
      </c>
      <c r="I25" s="15"/>
    </row>
    <row r="26" spans="1:9" ht="22.5">
      <c r="A26" s="17" t="s">
        <v>287</v>
      </c>
      <c r="B26" s="14">
        <v>108</v>
      </c>
      <c r="C26" s="14">
        <v>76</v>
      </c>
      <c r="D26" s="14">
        <v>8</v>
      </c>
      <c r="E26" s="297">
        <f>SUM(D26/B26)</f>
        <v>0.07407407407407407</v>
      </c>
      <c r="F26" s="15">
        <f>SUM(D26/C26)</f>
        <v>0.10526315789473684</v>
      </c>
      <c r="G26" s="13">
        <v>33</v>
      </c>
      <c r="H26" s="14">
        <f>SUM(D26-'[7]Marts'!D26)</f>
        <v>0</v>
      </c>
      <c r="I26" s="15">
        <f>SUM(H26/G26)</f>
        <v>0</v>
      </c>
    </row>
    <row r="27" spans="1:9" ht="13.5" customHeight="1">
      <c r="A27" s="17" t="s">
        <v>288</v>
      </c>
      <c r="B27" s="14">
        <v>66910</v>
      </c>
      <c r="C27" s="14">
        <v>2410</v>
      </c>
      <c r="D27" s="14">
        <v>1001</v>
      </c>
      <c r="E27" s="297">
        <f>SUM(D27/B27)</f>
        <v>0.014960394559856524</v>
      </c>
      <c r="F27" s="15">
        <f>SUM(D27/C27)</f>
        <v>0.4153526970954357</v>
      </c>
      <c r="G27" s="13">
        <v>-17800</v>
      </c>
      <c r="H27" s="14">
        <f>SUM(D27-'[7]Marts'!D27)</f>
        <v>78</v>
      </c>
      <c r="I27" s="15">
        <f>SUM(H27/G27)</f>
        <v>-0.004382022471910113</v>
      </c>
    </row>
    <row r="28" spans="1:9" ht="25.5">
      <c r="A28" s="308" t="s">
        <v>353</v>
      </c>
      <c r="B28" s="11">
        <v>26820</v>
      </c>
      <c r="C28" s="11">
        <v>11486</v>
      </c>
      <c r="D28" s="11">
        <f>SUM(D29+D30)</f>
        <v>2528</v>
      </c>
      <c r="E28" s="295">
        <f>SUM(D28/B28)</f>
        <v>0.09425801640566742</v>
      </c>
      <c r="F28" s="12">
        <f>SUM(D28/C28)</f>
        <v>0.22009402751175344</v>
      </c>
      <c r="G28" s="16">
        <v>2744</v>
      </c>
      <c r="H28" s="11">
        <f>SUM(D28-'[7]Marts'!D28)</f>
        <v>1533</v>
      </c>
      <c r="I28" s="12">
        <f>SUM(H28/G28)</f>
        <v>0.5586734693877551</v>
      </c>
    </row>
    <row r="29" spans="1:9" ht="22.5">
      <c r="A29" s="19" t="s">
        <v>290</v>
      </c>
      <c r="B29" s="14"/>
      <c r="C29" s="14"/>
      <c r="D29" s="14">
        <v>1334</v>
      </c>
      <c r="E29" s="297"/>
      <c r="F29" s="15"/>
      <c r="G29" s="13"/>
      <c r="H29" s="14">
        <f>SUM(D29-'[7]Marts'!D29)</f>
        <v>648</v>
      </c>
      <c r="I29" s="15"/>
    </row>
    <row r="30" spans="1:9" ht="11.25">
      <c r="A30" s="17" t="s">
        <v>354</v>
      </c>
      <c r="B30" s="14">
        <v>21283</v>
      </c>
      <c r="C30" s="14">
        <v>9093</v>
      </c>
      <c r="D30" s="14">
        <v>1194</v>
      </c>
      <c r="E30" s="297">
        <f>SUM(D30/B30)</f>
        <v>0.05610111356481699</v>
      </c>
      <c r="F30" s="15">
        <f>SUM(D30/C30)</f>
        <v>0.13130979874628834</v>
      </c>
      <c r="G30" s="13">
        <v>2157</v>
      </c>
      <c r="H30" s="14">
        <f>SUM(D30-'[7]Marts'!D30)</f>
        <v>885</v>
      </c>
      <c r="I30" s="15">
        <f>SUM(H30/G30)</f>
        <v>0.4102920723226704</v>
      </c>
    </row>
    <row r="31" spans="1:9" ht="25.5">
      <c r="A31" s="308" t="s">
        <v>355</v>
      </c>
      <c r="B31" s="11">
        <f>SUM(B32-B33)</f>
        <v>-559</v>
      </c>
      <c r="C31" s="11"/>
      <c r="D31" s="11">
        <f>SUM(D32-D33)</f>
        <v>0</v>
      </c>
      <c r="E31" s="295">
        <f>SUM(D31/B31)</f>
        <v>0</v>
      </c>
      <c r="F31" s="12"/>
      <c r="G31" s="11"/>
      <c r="H31" s="11">
        <f>SUM(H32-H33)</f>
        <v>0</v>
      </c>
      <c r="I31" s="15"/>
    </row>
    <row r="32" spans="1:9" ht="11.25">
      <c r="A32" s="13" t="s">
        <v>356</v>
      </c>
      <c r="B32" s="14">
        <v>4524</v>
      </c>
      <c r="C32" s="14"/>
      <c r="D32" s="14"/>
      <c r="E32" s="297"/>
      <c r="F32" s="15"/>
      <c r="G32" s="13"/>
      <c r="H32" s="14"/>
      <c r="I32" s="15"/>
    </row>
    <row r="33" spans="1:9" ht="22.5">
      <c r="A33" s="309" t="s">
        <v>357</v>
      </c>
      <c r="B33" s="14">
        <v>5083</v>
      </c>
      <c r="C33" s="14"/>
      <c r="D33" s="14"/>
      <c r="E33" s="297"/>
      <c r="F33" s="15"/>
      <c r="G33" s="13"/>
      <c r="H33" s="14">
        <f>SUM(D33-'[7]Marts'!D33)</f>
        <v>0</v>
      </c>
      <c r="I33" s="15"/>
    </row>
    <row r="34" spans="1:9" ht="12.75">
      <c r="A34" s="23" t="s">
        <v>48</v>
      </c>
      <c r="B34" s="310"/>
      <c r="C34" s="310"/>
      <c r="D34" s="310"/>
      <c r="E34" s="311"/>
      <c r="F34" s="312"/>
      <c r="G34" s="26"/>
      <c r="H34" s="26"/>
      <c r="I34" s="26"/>
    </row>
    <row r="35" spans="1:9" ht="12.75">
      <c r="A35" s="1" t="s">
        <v>358</v>
      </c>
      <c r="B35" s="310"/>
      <c r="C35" s="310"/>
      <c r="D35" s="310"/>
      <c r="E35" s="311"/>
      <c r="F35" s="312"/>
      <c r="G35" s="26"/>
      <c r="H35" s="26"/>
      <c r="I35" s="26"/>
    </row>
    <row r="36" spans="1:9" ht="12.75">
      <c r="A36" s="1"/>
      <c r="B36" s="310"/>
      <c r="C36" s="310"/>
      <c r="D36" s="310"/>
      <c r="E36" s="311"/>
      <c r="F36" s="312"/>
      <c r="G36" s="26"/>
      <c r="H36" s="26"/>
      <c r="I36" s="26"/>
    </row>
    <row r="37" spans="1:9" ht="12.75">
      <c r="A37" s="1"/>
      <c r="B37" s="310"/>
      <c r="C37" s="310"/>
      <c r="D37" s="310"/>
      <c r="E37" s="311"/>
      <c r="F37" s="312"/>
      <c r="G37" s="26"/>
      <c r="H37" s="26"/>
      <c r="I37" s="26"/>
    </row>
    <row r="38" spans="1:9" ht="14.25">
      <c r="A38" s="7"/>
      <c r="B38" s="310"/>
      <c r="C38" s="310"/>
      <c r="D38" s="310"/>
      <c r="E38" s="311"/>
      <c r="F38" s="312"/>
      <c r="G38" s="26"/>
      <c r="H38" s="26"/>
      <c r="I38" s="26"/>
    </row>
    <row r="39" spans="1:9" ht="14.25">
      <c r="A39" s="7"/>
      <c r="B39" s="310"/>
      <c r="C39" s="310"/>
      <c r="D39" s="310"/>
      <c r="E39" s="311"/>
      <c r="F39" s="312"/>
      <c r="G39" s="26"/>
      <c r="H39" s="26"/>
      <c r="I39" s="26"/>
    </row>
    <row r="40" spans="1:9" ht="14.25">
      <c r="A40" s="7"/>
      <c r="B40" s="310"/>
      <c r="C40" s="310"/>
      <c r="D40" s="310"/>
      <c r="E40" s="311"/>
      <c r="F40" s="312"/>
      <c r="G40" s="26"/>
      <c r="H40" s="26"/>
      <c r="I40" s="26"/>
    </row>
    <row r="41" spans="1:9" ht="12">
      <c r="A41" s="26" t="s">
        <v>50</v>
      </c>
      <c r="B41" s="313"/>
      <c r="C41" s="313"/>
      <c r="D41" s="313" t="s">
        <v>51</v>
      </c>
      <c r="E41" s="314"/>
      <c r="F41" s="315"/>
      <c r="G41" s="1"/>
      <c r="H41" s="1"/>
      <c r="I41" s="1"/>
    </row>
    <row r="42" spans="1:9" ht="12">
      <c r="A42" s="26"/>
      <c r="B42" s="313"/>
      <c r="C42" s="316"/>
      <c r="D42" s="313"/>
      <c r="E42" s="26"/>
      <c r="F42" s="315"/>
      <c r="G42" s="1"/>
      <c r="H42" s="1"/>
      <c r="I42" s="1"/>
    </row>
    <row r="43" spans="1:9" ht="12">
      <c r="A43" s="26"/>
      <c r="B43" s="313"/>
      <c r="C43" s="316"/>
      <c r="D43" s="313"/>
      <c r="E43" s="26"/>
      <c r="F43" s="317"/>
      <c r="G43" s="1"/>
      <c r="H43" s="1"/>
      <c r="I43" s="1"/>
    </row>
    <row r="44" spans="1:9" ht="12">
      <c r="A44" s="1"/>
      <c r="B44" s="26"/>
      <c r="C44" s="316"/>
      <c r="D44" s="1"/>
      <c r="E44" s="1"/>
      <c r="F44" s="1"/>
      <c r="G44" s="1"/>
      <c r="H44" s="1"/>
      <c r="I44" s="1"/>
    </row>
    <row r="45" spans="1:9" ht="12.75">
      <c r="A45" s="2"/>
      <c r="B45" s="1"/>
      <c r="C45" s="1"/>
      <c r="D45" s="2"/>
      <c r="E45" s="1"/>
      <c r="F45" s="1"/>
      <c r="G45" s="1"/>
      <c r="H45" s="1"/>
      <c r="I45" s="1"/>
    </row>
    <row r="46" spans="1:9" ht="12.75">
      <c r="A46" s="2"/>
      <c r="B46" s="1"/>
      <c r="C46" s="1"/>
      <c r="D46" s="2"/>
      <c r="E46" s="1"/>
      <c r="F46" s="1"/>
      <c r="G46" s="1"/>
      <c r="H46" s="1"/>
      <c r="I46" s="1"/>
    </row>
    <row r="47" spans="1:9" ht="12.75">
      <c r="A47" s="2"/>
      <c r="B47" s="1"/>
      <c r="C47" s="1"/>
      <c r="D47" s="2"/>
      <c r="E47" s="1"/>
      <c r="F47" s="1"/>
      <c r="G47" s="1"/>
      <c r="H47" s="1"/>
      <c r="I47" s="1"/>
    </row>
    <row r="48" spans="1:9" ht="12.75">
      <c r="A48" s="2"/>
      <c r="B48" s="1"/>
      <c r="C48" s="1"/>
      <c r="D48" s="2"/>
      <c r="E48" s="1"/>
      <c r="F48" s="1"/>
      <c r="G48" s="1"/>
      <c r="H48" s="1"/>
      <c r="I48" s="1"/>
    </row>
    <row r="49" spans="1:9" ht="12">
      <c r="A49" s="26" t="s">
        <v>52</v>
      </c>
      <c r="B49" s="1"/>
      <c r="C49" s="1"/>
      <c r="D49" s="1"/>
      <c r="E49" s="1"/>
      <c r="F49" s="1"/>
      <c r="G49" s="1"/>
      <c r="H49" s="1"/>
      <c r="I49" s="1"/>
    </row>
    <row r="50" spans="1:9" ht="12">
      <c r="A50" s="26" t="s">
        <v>53</v>
      </c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</sheetData>
  <printOptions/>
  <pageMargins left="0.44" right="0.36" top="0.38" bottom="0.39" header="0.38" footer="0.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workbookViewId="0" topLeftCell="B2">
      <selection activeCell="B4" sqref="B4"/>
    </sheetView>
  </sheetViews>
  <sheetFormatPr defaultColWidth="9.33203125" defaultRowHeight="11.25"/>
  <cols>
    <col min="1" max="1" width="9.66015625" style="318" hidden="1" customWidth="1"/>
    <col min="2" max="2" width="44.33203125" style="319" customWidth="1"/>
    <col min="3" max="3" width="15.33203125" style="320" customWidth="1"/>
    <col min="4" max="4" width="12.33203125" style="320" customWidth="1"/>
    <col min="5" max="5" width="12.16015625" style="320" customWidth="1"/>
    <col min="6" max="6" width="14.33203125" style="320" customWidth="1"/>
    <col min="7" max="16384" width="9.33203125" style="320" customWidth="1"/>
  </cols>
  <sheetData>
    <row r="1" spans="5:6" ht="8.25" customHeight="1">
      <c r="E1" s="321"/>
      <c r="F1" s="321"/>
    </row>
    <row r="2" spans="1:8" s="324" customFormat="1" ht="12.75">
      <c r="A2" s="322"/>
      <c r="B2" s="323" t="s">
        <v>359</v>
      </c>
      <c r="C2" s="322"/>
      <c r="F2" s="325" t="s">
        <v>360</v>
      </c>
      <c r="G2" s="326"/>
      <c r="H2" s="323" t="s">
        <v>361</v>
      </c>
    </row>
    <row r="4" spans="1:6" s="330" customFormat="1" ht="15.75">
      <c r="A4" s="327"/>
      <c r="B4" s="328" t="s">
        <v>362</v>
      </c>
      <c r="C4" s="329"/>
      <c r="D4" s="329"/>
      <c r="E4" s="329"/>
      <c r="F4" s="329"/>
    </row>
    <row r="5" spans="1:6" s="330" customFormat="1" ht="15.75">
      <c r="A5" s="327"/>
      <c r="B5" s="328" t="s">
        <v>363</v>
      </c>
      <c r="C5" s="329"/>
      <c r="D5" s="329"/>
      <c r="E5" s="329"/>
      <c r="F5" s="329"/>
    </row>
    <row r="6" spans="3:5" ht="10.5">
      <c r="C6" s="321"/>
      <c r="D6" s="321"/>
      <c r="E6" s="321"/>
    </row>
    <row r="7" spans="4:6" ht="12.75" customHeight="1">
      <c r="D7" s="331"/>
      <c r="E7" s="321"/>
      <c r="F7" s="321"/>
    </row>
    <row r="8" spans="1:7" s="338" customFormat="1" ht="12.75" customHeight="1">
      <c r="A8" s="332"/>
      <c r="B8" s="333"/>
      <c r="C8" s="334"/>
      <c r="D8" s="335" t="s">
        <v>364</v>
      </c>
      <c r="E8" s="336"/>
      <c r="F8" s="337"/>
      <c r="G8" s="320"/>
    </row>
    <row r="9" spans="1:9" s="345" customFormat="1" ht="40.5" customHeight="1">
      <c r="A9" s="339" t="s">
        <v>365</v>
      </c>
      <c r="B9" s="340" t="s">
        <v>5</v>
      </c>
      <c r="C9" s="341" t="s">
        <v>366</v>
      </c>
      <c r="D9" s="341" t="s">
        <v>8</v>
      </c>
      <c r="E9" s="341" t="s">
        <v>367</v>
      </c>
      <c r="F9" s="342" t="s">
        <v>368</v>
      </c>
      <c r="G9" s="343"/>
      <c r="H9" s="343"/>
      <c r="I9" s="344"/>
    </row>
    <row r="10" spans="1:8" s="338" customFormat="1" ht="12.75">
      <c r="A10" s="346"/>
      <c r="B10" s="347" t="s">
        <v>369</v>
      </c>
      <c r="C10" s="348">
        <v>2</v>
      </c>
      <c r="D10" s="349">
        <v>3</v>
      </c>
      <c r="E10" s="350">
        <v>4</v>
      </c>
      <c r="F10" s="351">
        <v>5</v>
      </c>
      <c r="G10" s="343" t="s">
        <v>185</v>
      </c>
      <c r="H10" s="343"/>
    </row>
    <row r="11" spans="1:6" s="343" customFormat="1" ht="12.75">
      <c r="A11" s="352" t="s">
        <v>370</v>
      </c>
      <c r="B11" s="353" t="s">
        <v>371</v>
      </c>
      <c r="C11" s="354">
        <v>0</v>
      </c>
      <c r="D11" s="355">
        <v>118022</v>
      </c>
      <c r="E11" s="354">
        <v>0</v>
      </c>
      <c r="F11" s="356">
        <v>31532</v>
      </c>
    </row>
    <row r="12" spans="1:6" s="343" customFormat="1" ht="12.75">
      <c r="A12" s="352"/>
      <c r="B12" s="357" t="s">
        <v>372</v>
      </c>
      <c r="C12" s="358"/>
      <c r="D12" s="359"/>
      <c r="E12" s="359"/>
      <c r="F12" s="360"/>
    </row>
    <row r="13" spans="1:6" s="343" customFormat="1" ht="12.75">
      <c r="A13" s="352" t="s">
        <v>370</v>
      </c>
      <c r="B13" s="361" t="s">
        <v>373</v>
      </c>
      <c r="C13" s="362">
        <v>0</v>
      </c>
      <c r="D13" s="363">
        <v>80390</v>
      </c>
      <c r="E13" s="364">
        <v>0</v>
      </c>
      <c r="F13" s="365">
        <v>21929</v>
      </c>
    </row>
    <row r="14" spans="1:6" s="343" customFormat="1" ht="12.75">
      <c r="A14" s="352" t="s">
        <v>370</v>
      </c>
      <c r="B14" s="366" t="s">
        <v>374</v>
      </c>
      <c r="C14" s="354">
        <v>0</v>
      </c>
      <c r="D14" s="355">
        <v>66587</v>
      </c>
      <c r="E14" s="354">
        <v>0</v>
      </c>
      <c r="F14" s="365">
        <v>18272</v>
      </c>
    </row>
    <row r="15" spans="1:6" s="343" customFormat="1" ht="12.75">
      <c r="A15" s="352"/>
      <c r="B15" s="366" t="s">
        <v>375</v>
      </c>
      <c r="C15" s="355">
        <v>0</v>
      </c>
      <c r="D15" s="355">
        <v>66132</v>
      </c>
      <c r="E15" s="355">
        <v>0</v>
      </c>
      <c r="F15" s="365">
        <v>18152</v>
      </c>
    </row>
    <row r="16" spans="1:6" s="344" customFormat="1" ht="12">
      <c r="A16" s="367" t="s">
        <v>376</v>
      </c>
      <c r="B16" s="368" t="s">
        <v>377</v>
      </c>
      <c r="C16" s="369">
        <v>0</v>
      </c>
      <c r="D16" s="355">
        <v>48953</v>
      </c>
      <c r="E16" s="369">
        <v>0</v>
      </c>
      <c r="F16" s="365">
        <v>13234</v>
      </c>
    </row>
    <row r="17" spans="1:6" s="338" customFormat="1" ht="12">
      <c r="A17" s="370"/>
      <c r="B17" s="368" t="s">
        <v>378</v>
      </c>
      <c r="C17" s="369">
        <v>0</v>
      </c>
      <c r="D17" s="355">
        <v>4197</v>
      </c>
      <c r="E17" s="369">
        <v>0</v>
      </c>
      <c r="F17" s="365">
        <v>943</v>
      </c>
    </row>
    <row r="18" spans="1:6" s="338" customFormat="1" ht="12">
      <c r="A18" s="370" t="s">
        <v>379</v>
      </c>
      <c r="B18" s="368" t="s">
        <v>380</v>
      </c>
      <c r="C18" s="369">
        <v>0</v>
      </c>
      <c r="D18" s="355">
        <v>11655</v>
      </c>
      <c r="E18" s="369">
        <v>0</v>
      </c>
      <c r="F18" s="365">
        <v>3816</v>
      </c>
    </row>
    <row r="19" spans="1:6" s="338" customFormat="1" ht="12">
      <c r="A19" s="370"/>
      <c r="B19" s="368" t="s">
        <v>381</v>
      </c>
      <c r="C19" s="369">
        <v>0</v>
      </c>
      <c r="D19" s="355">
        <v>1327</v>
      </c>
      <c r="E19" s="369">
        <v>0</v>
      </c>
      <c r="F19" s="365">
        <v>159</v>
      </c>
    </row>
    <row r="20" spans="1:6" s="343" customFormat="1" ht="12.75">
      <c r="A20" s="352"/>
      <c r="B20" s="366" t="s">
        <v>382</v>
      </c>
      <c r="C20" s="355">
        <v>0</v>
      </c>
      <c r="D20" s="355">
        <v>455</v>
      </c>
      <c r="E20" s="355">
        <v>0</v>
      </c>
      <c r="F20" s="365">
        <v>120</v>
      </c>
    </row>
    <row r="21" spans="1:6" ht="12">
      <c r="A21" s="371" t="s">
        <v>383</v>
      </c>
      <c r="B21" s="368" t="s">
        <v>384</v>
      </c>
      <c r="C21" s="355">
        <v>0</v>
      </c>
      <c r="D21" s="355">
        <v>455</v>
      </c>
      <c r="E21" s="355">
        <v>0</v>
      </c>
      <c r="F21" s="365">
        <v>120</v>
      </c>
    </row>
    <row r="22" spans="1:6" s="343" customFormat="1" ht="12.75">
      <c r="A22" s="352" t="s">
        <v>370</v>
      </c>
      <c r="B22" s="366" t="s">
        <v>385</v>
      </c>
      <c r="C22" s="355">
        <v>0</v>
      </c>
      <c r="D22" s="355">
        <v>13803</v>
      </c>
      <c r="E22" s="355">
        <v>0</v>
      </c>
      <c r="F22" s="365">
        <v>3657</v>
      </c>
    </row>
    <row r="23" spans="1:6" ht="12">
      <c r="A23" s="371" t="s">
        <v>386</v>
      </c>
      <c r="B23" s="368" t="s">
        <v>387</v>
      </c>
      <c r="C23" s="355">
        <v>0</v>
      </c>
      <c r="D23" s="355">
        <v>130</v>
      </c>
      <c r="E23" s="355">
        <v>0</v>
      </c>
      <c r="F23" s="365">
        <v>48</v>
      </c>
    </row>
    <row r="24" spans="1:6" ht="12">
      <c r="A24" s="371" t="s">
        <v>388</v>
      </c>
      <c r="B24" s="368" t="s">
        <v>389</v>
      </c>
      <c r="C24" s="355">
        <v>0</v>
      </c>
      <c r="D24" s="355">
        <v>734</v>
      </c>
      <c r="E24" s="355">
        <v>0</v>
      </c>
      <c r="F24" s="365">
        <v>146</v>
      </c>
    </row>
    <row r="25" spans="1:6" ht="21">
      <c r="A25" s="371" t="s">
        <v>390</v>
      </c>
      <c r="B25" s="372" t="s">
        <v>391</v>
      </c>
      <c r="C25" s="355">
        <v>0</v>
      </c>
      <c r="D25" s="355">
        <v>8987</v>
      </c>
      <c r="E25" s="355">
        <v>0</v>
      </c>
      <c r="F25" s="365">
        <v>2424</v>
      </c>
    </row>
    <row r="26" spans="1:6" ht="12">
      <c r="A26" s="371" t="s">
        <v>392</v>
      </c>
      <c r="B26" s="368" t="s">
        <v>393</v>
      </c>
      <c r="C26" s="355">
        <v>0</v>
      </c>
      <c r="D26" s="373">
        <v>140</v>
      </c>
      <c r="E26" s="355">
        <v>0</v>
      </c>
      <c r="F26" s="365">
        <v>88</v>
      </c>
    </row>
    <row r="27" spans="1:6" ht="12">
      <c r="A27" s="371" t="s">
        <v>394</v>
      </c>
      <c r="B27" s="368" t="s">
        <v>395</v>
      </c>
      <c r="C27" s="355">
        <v>0</v>
      </c>
      <c r="D27" s="355">
        <v>3678</v>
      </c>
      <c r="E27" s="355">
        <v>0</v>
      </c>
      <c r="F27" s="365">
        <v>903</v>
      </c>
    </row>
    <row r="28" spans="1:6" ht="21">
      <c r="A28" s="371" t="s">
        <v>396</v>
      </c>
      <c r="B28" s="372" t="s">
        <v>397</v>
      </c>
      <c r="C28" s="355">
        <v>0</v>
      </c>
      <c r="D28" s="355">
        <v>124</v>
      </c>
      <c r="E28" s="355">
        <v>0</v>
      </c>
      <c r="F28" s="365">
        <v>48</v>
      </c>
    </row>
    <row r="29" spans="1:6" ht="12">
      <c r="A29" s="371" t="s">
        <v>398</v>
      </c>
      <c r="B29" s="368" t="s">
        <v>399</v>
      </c>
      <c r="C29" s="355">
        <v>0</v>
      </c>
      <c r="D29" s="355">
        <v>10</v>
      </c>
      <c r="E29" s="355">
        <v>0</v>
      </c>
      <c r="F29" s="365"/>
    </row>
    <row r="30" spans="1:6" ht="12.75">
      <c r="A30" s="371" t="s">
        <v>370</v>
      </c>
      <c r="B30" s="366" t="s">
        <v>400</v>
      </c>
      <c r="C30" s="355">
        <v>0</v>
      </c>
      <c r="D30" s="355">
        <v>37632</v>
      </c>
      <c r="E30" s="355">
        <v>0</v>
      </c>
      <c r="F30" s="365">
        <v>9603</v>
      </c>
    </row>
    <row r="31" spans="1:6" ht="12">
      <c r="A31" s="371" t="s">
        <v>401</v>
      </c>
      <c r="B31" s="374" t="s">
        <v>402</v>
      </c>
      <c r="C31" s="355">
        <v>0</v>
      </c>
      <c r="D31" s="355">
        <v>971</v>
      </c>
      <c r="E31" s="355">
        <v>0</v>
      </c>
      <c r="F31" s="365">
        <v>393</v>
      </c>
    </row>
    <row r="32" spans="1:6" ht="21">
      <c r="A32" s="375" t="s">
        <v>403</v>
      </c>
      <c r="B32" s="372" t="s">
        <v>404</v>
      </c>
      <c r="C32" s="355">
        <v>0</v>
      </c>
      <c r="D32" s="355">
        <v>789</v>
      </c>
      <c r="E32" s="355">
        <v>0</v>
      </c>
      <c r="F32" s="365">
        <v>338</v>
      </c>
    </row>
    <row r="33" spans="1:6" ht="21">
      <c r="A33" s="371" t="s">
        <v>405</v>
      </c>
      <c r="B33" s="372" t="s">
        <v>406</v>
      </c>
      <c r="C33" s="355">
        <v>0</v>
      </c>
      <c r="D33" s="355">
        <v>32</v>
      </c>
      <c r="E33" s="355">
        <v>0</v>
      </c>
      <c r="F33" s="365">
        <v>13</v>
      </c>
    </row>
    <row r="34" spans="1:6" ht="12">
      <c r="A34" s="370" t="s">
        <v>407</v>
      </c>
      <c r="B34" s="368" t="s">
        <v>408</v>
      </c>
      <c r="C34" s="355">
        <v>0</v>
      </c>
      <c r="D34" s="355">
        <v>150</v>
      </c>
      <c r="E34" s="355">
        <v>0</v>
      </c>
      <c r="F34" s="365">
        <v>42</v>
      </c>
    </row>
    <row r="35" spans="1:6" ht="12">
      <c r="A35" s="371" t="s">
        <v>409</v>
      </c>
      <c r="B35" s="374" t="s">
        <v>410</v>
      </c>
      <c r="C35" s="355">
        <v>0</v>
      </c>
      <c r="D35" s="355">
        <v>27368</v>
      </c>
      <c r="E35" s="355">
        <v>0</v>
      </c>
      <c r="F35" s="365">
        <v>7014</v>
      </c>
    </row>
    <row r="36" spans="1:6" ht="12">
      <c r="A36" s="371" t="s">
        <v>411</v>
      </c>
      <c r="B36" s="368" t="s">
        <v>412</v>
      </c>
      <c r="C36" s="355">
        <v>0</v>
      </c>
      <c r="D36" s="355">
        <v>20</v>
      </c>
      <c r="E36" s="355">
        <v>0</v>
      </c>
      <c r="F36" s="365">
        <v>5</v>
      </c>
    </row>
    <row r="37" spans="1:6" ht="12">
      <c r="A37" s="371"/>
      <c r="B37" s="368" t="s">
        <v>413</v>
      </c>
      <c r="C37" s="355">
        <v>0</v>
      </c>
      <c r="D37" s="355">
        <v>20</v>
      </c>
      <c r="E37" s="355">
        <v>0</v>
      </c>
      <c r="F37" s="365">
        <v>5</v>
      </c>
    </row>
    <row r="38" spans="1:6" ht="12">
      <c r="A38" s="371" t="s">
        <v>414</v>
      </c>
      <c r="B38" s="368" t="s">
        <v>415</v>
      </c>
      <c r="C38" s="355">
        <v>0</v>
      </c>
      <c r="D38" s="355">
        <v>27348</v>
      </c>
      <c r="E38" s="355">
        <v>0</v>
      </c>
      <c r="F38" s="365">
        <v>7009</v>
      </c>
    </row>
    <row r="39" spans="1:6" ht="21">
      <c r="A39" s="371" t="s">
        <v>416</v>
      </c>
      <c r="B39" s="347" t="s">
        <v>417</v>
      </c>
      <c r="C39" s="355">
        <v>0</v>
      </c>
      <c r="D39" s="355">
        <v>9280</v>
      </c>
      <c r="E39" s="355">
        <v>0</v>
      </c>
      <c r="F39" s="365">
        <v>2189</v>
      </c>
    </row>
    <row r="40" spans="1:6" ht="12">
      <c r="A40" s="371" t="s">
        <v>418</v>
      </c>
      <c r="B40" s="368" t="s">
        <v>412</v>
      </c>
      <c r="C40" s="355">
        <v>0</v>
      </c>
      <c r="D40" s="355">
        <v>9280</v>
      </c>
      <c r="E40" s="355">
        <v>0</v>
      </c>
      <c r="F40" s="365">
        <v>2189</v>
      </c>
    </row>
    <row r="41" spans="1:6" ht="12">
      <c r="A41" s="371" t="s">
        <v>419</v>
      </c>
      <c r="B41" s="368" t="s">
        <v>420</v>
      </c>
      <c r="C41" s="355">
        <v>0</v>
      </c>
      <c r="D41" s="355"/>
      <c r="E41" s="355">
        <v>0</v>
      </c>
      <c r="F41" s="365"/>
    </row>
    <row r="42" spans="1:6" ht="21">
      <c r="A42" s="371"/>
      <c r="B42" s="372" t="s">
        <v>421</v>
      </c>
      <c r="C42" s="355">
        <v>0</v>
      </c>
      <c r="D42" s="355">
        <v>0</v>
      </c>
      <c r="E42" s="355">
        <v>0</v>
      </c>
      <c r="F42" s="365"/>
    </row>
    <row r="43" spans="1:6" ht="12">
      <c r="A43" s="371" t="s">
        <v>419</v>
      </c>
      <c r="B43" s="376" t="s">
        <v>422</v>
      </c>
      <c r="C43" s="377">
        <v>0</v>
      </c>
      <c r="D43" s="377">
        <v>13</v>
      </c>
      <c r="E43" s="377">
        <v>0</v>
      </c>
      <c r="F43" s="378">
        <v>7</v>
      </c>
    </row>
    <row r="44" spans="2:5" ht="10.5">
      <c r="B44" s="379" t="s">
        <v>423</v>
      </c>
      <c r="C44" s="380"/>
      <c r="D44" s="380"/>
      <c r="E44" s="381"/>
    </row>
    <row r="45" spans="1:2" ht="10.5">
      <c r="A45" s="320"/>
      <c r="B45" s="320"/>
    </row>
    <row r="46" spans="1:5" s="381" customFormat="1" ht="12">
      <c r="A46" s="382"/>
      <c r="B46" s="383"/>
      <c r="C46" s="384"/>
      <c r="D46" s="385"/>
      <c r="E46" s="386"/>
    </row>
    <row r="47" spans="1:6" s="391" customFormat="1" ht="12">
      <c r="A47" s="387"/>
      <c r="B47" s="388" t="s">
        <v>424</v>
      </c>
      <c r="C47" s="388"/>
      <c r="D47" s="389"/>
      <c r="E47" s="389"/>
      <c r="F47" s="390" t="s">
        <v>51</v>
      </c>
    </row>
    <row r="48" spans="2:5" ht="13.5" customHeight="1">
      <c r="B48" s="392"/>
      <c r="C48" s="393"/>
      <c r="D48" s="381"/>
      <c r="E48" s="381"/>
    </row>
    <row r="49" spans="1:5" s="381" customFormat="1" ht="10.5">
      <c r="A49" s="382"/>
      <c r="B49" s="394"/>
      <c r="D49" s="395"/>
      <c r="E49" s="320"/>
    </row>
    <row r="50" spans="2:5" ht="13.5" customHeight="1">
      <c r="B50" s="392"/>
      <c r="C50" s="393"/>
      <c r="D50" s="381"/>
      <c r="E50" s="381"/>
    </row>
    <row r="51" spans="1:5" s="381" customFormat="1" ht="10.5">
      <c r="A51" s="382"/>
      <c r="B51" s="394"/>
      <c r="D51" s="395"/>
      <c r="E51" s="320"/>
    </row>
    <row r="52" spans="2:5" ht="12.75">
      <c r="B52" s="392"/>
      <c r="C52" s="393"/>
      <c r="D52" s="381"/>
      <c r="E52" s="381"/>
    </row>
    <row r="53" spans="2:4" ht="12">
      <c r="B53" s="396"/>
      <c r="C53" s="397"/>
      <c r="D53" s="395"/>
    </row>
    <row r="54" spans="2:4" ht="12">
      <c r="B54" s="396"/>
      <c r="C54" s="397"/>
      <c r="D54" s="398"/>
    </row>
    <row r="56" spans="2:4" ht="12">
      <c r="B56" s="399"/>
      <c r="C56" s="397"/>
      <c r="D56" s="400"/>
    </row>
    <row r="57" spans="2:4" ht="12">
      <c r="B57" s="396"/>
      <c r="C57" s="397"/>
      <c r="D57" s="400"/>
    </row>
  </sheetData>
  <printOptions/>
  <pageMargins left="0.5511811023622047" right="0.15748031496062992" top="0.44" bottom="0.984251968503937" header="0" footer="0"/>
  <pageSetup horizontalDpi="600" verticalDpi="600" orientation="portrait" paperSize="9" r:id="rId1"/>
  <headerFooter alignWithMargins="0">
    <oddFooter>&amp;L&amp;"RimHelvetica,Roman"&amp;9Valsts kase / Pārskatu departaments 
15.05.98.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IlzeM</cp:lastModifiedBy>
  <dcterms:created xsi:type="dcterms:W3CDTF">2002-12-04T08:17:11Z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