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35" windowHeight="4950" tabRatio="603" activeTab="19"/>
  </bookViews>
  <sheets>
    <sheet name="kopbudzet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0">'10'!$A$1:$G$104</definedName>
    <definedName name="_xlnm.Print_Area" localSheetId="11">'11'!$A$1:$G$65</definedName>
    <definedName name="_xlnm.Print_Area" localSheetId="12">'12'!$A$1:$G$61</definedName>
    <definedName name="_xlnm.Print_Area" localSheetId="8">'8'!$B$1:$F$58</definedName>
    <definedName name="_xlnm.Print_Area" localSheetId="9">'9'!$A$1:$H$108</definedName>
    <definedName name="_xlnm.Print_Titles" localSheetId="13">'13'!$9:$9</definedName>
    <definedName name="_xlnm.Print_Titles" localSheetId="14">'14'!$10:$10</definedName>
  </definedNames>
  <calcPr fullCalcOnLoad="1"/>
</workbook>
</file>

<file path=xl/sharedStrings.xml><?xml version="1.0" encoding="utf-8"?>
<sst xmlns="http://schemas.openxmlformats.org/spreadsheetml/2006/main" count="2087" uniqueCount="914">
  <si>
    <t xml:space="preserve">Transportlidzeklu ipašnieku apdrošinašanas garantijas fonds </t>
  </si>
  <si>
    <t>Finanseša-nas plans augusta  menesim</t>
  </si>
  <si>
    <t>Transportlidzeklu ipašnieku apdrošinašanas apdrošinajuma nemeju interešu aizsardzibas fonds</t>
  </si>
  <si>
    <t>Sanemtie davinajumi un 
ziedojumi **</t>
  </si>
  <si>
    <t>*-nav ieklauta "Valsts socialas apdrošinašanas agentura"</t>
  </si>
  <si>
    <t>**-nav ieklautas Valsts ipašuma privatizacijas fonda iemaksas</t>
  </si>
  <si>
    <t xml:space="preserve">                   Valsts kases oficialais meneša parskats</t>
  </si>
  <si>
    <t>7.tabula</t>
  </si>
  <si>
    <t xml:space="preserve">                  Valsts speciala budzeta izdevumi  pec ekonomiskas klasifikacijas </t>
  </si>
  <si>
    <t xml:space="preserve">                                                        (1998.gada janvaris -  augusts)</t>
  </si>
  <si>
    <t xml:space="preserve">Finansešanas plans parskata periodam </t>
  </si>
  <si>
    <t>Izpilde % pret finansešanas planu       (4/3)</t>
  </si>
  <si>
    <t xml:space="preserve">Finansešanas plans augusta menesim </t>
  </si>
  <si>
    <t>Izpilde % pret finansešanas planu             (8/7)</t>
  </si>
  <si>
    <t xml:space="preserve">1.Izdevumi - kopa
   (1.1.+1.2.+1.3.) </t>
  </si>
  <si>
    <t>1.1.Uzturešanas izdevumi</t>
  </si>
  <si>
    <t xml:space="preserve">    dotacijas pašvaldibu    
     budzetiem</t>
  </si>
  <si>
    <t xml:space="preserve">     dotacijas valsts 
     pamatbudzetam socialas
     apdrošinašanas iemaksu 
     administrešanai </t>
  </si>
  <si>
    <t>1.2.Izdevumi 
     kapitalieguldijumiem</t>
  </si>
  <si>
    <t>Investicijas</t>
  </si>
  <si>
    <t>1.3.Valsts budzeta tirie 
      aizdevumi</t>
  </si>
  <si>
    <t>Valsts speciala budzeta aizdevumi</t>
  </si>
  <si>
    <t>Valsts speciala budzeta aizdevumu atmaksas</t>
  </si>
  <si>
    <t xml:space="preserve">                                                 Valsts kases oficiālais mēneša pārskats</t>
  </si>
  <si>
    <t>18.tabula</t>
  </si>
  <si>
    <t xml:space="preserve">                 Valsts pamatbudžeta izdevumi pēc valdības funkcijām</t>
  </si>
  <si>
    <t xml:space="preserve">                                        (1998.gada janvāris - augusts)</t>
  </si>
  <si>
    <t>Valdības funkcijas kods</t>
  </si>
  <si>
    <t>Izpilde % pret gada plānu          (3/2)</t>
  </si>
  <si>
    <t>Izdevumi - kopā</t>
  </si>
  <si>
    <t>Vispārējie valdības dienesti</t>
  </si>
  <si>
    <t xml:space="preserve">Brīvais laiks, sports,kultūra un reliģija </t>
  </si>
  <si>
    <t xml:space="preserve">Lauksaimniecība (zemkopība), mežkopība un zvejniecība </t>
  </si>
  <si>
    <t>Transports, sakari</t>
  </si>
  <si>
    <t xml:space="preserve">Pārējie izdevumi, kas nav atspoguļoti pamatgrupās </t>
  </si>
  <si>
    <t>Valsts kases pārvaldnieks__________________________________</t>
  </si>
  <si>
    <t xml:space="preserve">                                                    Valsts kases oficiālais mēneša pārskats</t>
  </si>
  <si>
    <t>19.tabula</t>
  </si>
  <si>
    <t xml:space="preserve">                 Valsts speciālā budžeta izdevumi pēc valdības funkcijām</t>
  </si>
  <si>
    <t xml:space="preserve">                                          (1998.gada janvāris - augusts)</t>
  </si>
  <si>
    <t>Saņemtie dāvinājumi un ziedojumi</t>
  </si>
  <si>
    <t>Valsts kases pārvaldnieks_________________________________</t>
  </si>
  <si>
    <t>(latos)</t>
  </si>
  <si>
    <t>Klasifikācijas kods</t>
  </si>
  <si>
    <t>Rādītāji</t>
  </si>
  <si>
    <t>Rindas kods</t>
  </si>
  <si>
    <t>Gada plāns</t>
  </si>
  <si>
    <t>Izpilde no gada sākuma</t>
  </si>
  <si>
    <t>Izpilde % pret gada plānu(3/4)</t>
  </si>
  <si>
    <t>1</t>
  </si>
  <si>
    <t>2</t>
  </si>
  <si>
    <t>3</t>
  </si>
  <si>
    <t>4</t>
  </si>
  <si>
    <t/>
  </si>
  <si>
    <t>01</t>
  </si>
  <si>
    <t>03</t>
  </si>
  <si>
    <t>05</t>
  </si>
  <si>
    <t>Tiešie nodokļi</t>
  </si>
  <si>
    <t>07</t>
  </si>
  <si>
    <t xml:space="preserve"> 1100</t>
  </si>
  <si>
    <t>Iedzīvotāju ienākuma nodoklis</t>
  </si>
  <si>
    <t>09</t>
  </si>
  <si>
    <t>11</t>
  </si>
  <si>
    <t>Īpašuma nodoklis</t>
  </si>
  <si>
    <t>13</t>
  </si>
  <si>
    <t>Zemes nodokļa parādu maksājumi</t>
  </si>
  <si>
    <t>15</t>
  </si>
  <si>
    <t>Netiešie nodokļi</t>
  </si>
  <si>
    <t>17</t>
  </si>
  <si>
    <t xml:space="preserve"> 5000</t>
  </si>
  <si>
    <t>Iekšējie nodokļi par pakalpojumiem un precēm</t>
  </si>
  <si>
    <t>19</t>
  </si>
  <si>
    <t>21</t>
  </si>
  <si>
    <t xml:space="preserve"> 8000</t>
  </si>
  <si>
    <t>Ieņēmumi no uzņēmējdarbības un īpašuma</t>
  </si>
  <si>
    <t>23</t>
  </si>
  <si>
    <t xml:space="preserve"> 9000</t>
  </si>
  <si>
    <t>Valsts (pašvaldību) nodevas un maksājumi</t>
  </si>
  <si>
    <t>25</t>
  </si>
  <si>
    <t>Maksājumi par budžeta iestāžu sniegtajiem maksas pakalpojumiem un citi pašu ieņēmumi</t>
  </si>
  <si>
    <t>27</t>
  </si>
  <si>
    <t>10000</t>
  </si>
  <si>
    <t>Sodi un sankcijas</t>
  </si>
  <si>
    <t>29</t>
  </si>
  <si>
    <t>12000</t>
  </si>
  <si>
    <t>Pārējie nenodokļu ieņēmumi</t>
  </si>
  <si>
    <t>31</t>
  </si>
  <si>
    <t>13000</t>
  </si>
  <si>
    <t>Ieņēmumi no valsts(pašvaldības)nekustamā īpašuma pārdošanas</t>
  </si>
  <si>
    <t>33</t>
  </si>
  <si>
    <t>15000</t>
  </si>
  <si>
    <t>Ieņēmumi no zemes īpašuma pārdošanas</t>
  </si>
  <si>
    <t>35</t>
  </si>
  <si>
    <t>37</t>
  </si>
  <si>
    <t>18120</t>
  </si>
  <si>
    <t>Norēķini ar pašvaldību budžetiem</t>
  </si>
  <si>
    <t>39</t>
  </si>
  <si>
    <t>41</t>
  </si>
  <si>
    <t>Norēķini ar citām pašvaldībām par sociālās palīdzības iestāžu sniegtajiem pakalpojumiem</t>
  </si>
  <si>
    <t>43</t>
  </si>
  <si>
    <t>Pārējie norēķini</t>
  </si>
  <si>
    <t>45</t>
  </si>
  <si>
    <t>18200</t>
  </si>
  <si>
    <t>47</t>
  </si>
  <si>
    <t>18210</t>
  </si>
  <si>
    <t>Dotācijas</t>
  </si>
  <si>
    <t>49</t>
  </si>
  <si>
    <t>Dotācijas no IM valsts ģimnāzijām</t>
  </si>
  <si>
    <t>63</t>
  </si>
  <si>
    <t>18220</t>
  </si>
  <si>
    <t>Mērķdotācijas</t>
  </si>
  <si>
    <t>51</t>
  </si>
  <si>
    <t>18300</t>
  </si>
  <si>
    <t>Maksājumi no pašvaldību  finansu izlīdzināšanas fonda pašvaldību budžetiem</t>
  </si>
  <si>
    <t>53</t>
  </si>
  <si>
    <t>55</t>
  </si>
  <si>
    <t>Iepriekšējā gada nesaņemtā dotācija</t>
  </si>
  <si>
    <t>57</t>
  </si>
  <si>
    <t>Pārējie maksājumi no pašvaldību finansu izlīdzināšanas fonda pašvaldību budžetiem</t>
  </si>
  <si>
    <t>59</t>
  </si>
  <si>
    <t>61</t>
  </si>
  <si>
    <t>02</t>
  </si>
  <si>
    <t>04</t>
  </si>
  <si>
    <t>01.100</t>
  </si>
  <si>
    <t>Izpildvaras un likumdošanas varas institūcijas</t>
  </si>
  <si>
    <t>06</t>
  </si>
  <si>
    <t>02.000</t>
  </si>
  <si>
    <t>Aizsardzība</t>
  </si>
  <si>
    <t>08</t>
  </si>
  <si>
    <t>03.000</t>
  </si>
  <si>
    <t>Sabiedriskā kārtība un drošība,tiesību aizsardzība</t>
  </si>
  <si>
    <t>10</t>
  </si>
  <si>
    <t>04.000</t>
  </si>
  <si>
    <t>Izglītība</t>
  </si>
  <si>
    <t>12</t>
  </si>
  <si>
    <t>05.000</t>
  </si>
  <si>
    <t>Veselības aprūpe</t>
  </si>
  <si>
    <t>14</t>
  </si>
  <si>
    <t>06.000</t>
  </si>
  <si>
    <t>Sociālā apdrošināšana un sociālā nodrošināšana</t>
  </si>
  <si>
    <t>16</t>
  </si>
  <si>
    <t>t.sk. Pabalsts un palīdzība trūcīgiem iedzīvotājiem</t>
  </si>
  <si>
    <t>18</t>
  </si>
  <si>
    <t>07.000</t>
  </si>
  <si>
    <t>Dzīvokļu un komunālā saimniecība,vides aizsardzība</t>
  </si>
  <si>
    <t>20</t>
  </si>
  <si>
    <t>08.000</t>
  </si>
  <si>
    <t>Brīvais laiks,sports,kultūra un reliģija</t>
  </si>
  <si>
    <t>22</t>
  </si>
  <si>
    <t>09.000</t>
  </si>
  <si>
    <t>Kurināmā un enerģētikas dienesti un pasākumi</t>
  </si>
  <si>
    <t>24</t>
  </si>
  <si>
    <t>10.000</t>
  </si>
  <si>
    <t>Lauksaimniecība(zemkopība),mežkopība un zvejniecība</t>
  </si>
  <si>
    <t>26</t>
  </si>
  <si>
    <t>11.000</t>
  </si>
  <si>
    <t>28</t>
  </si>
  <si>
    <t>12.000</t>
  </si>
  <si>
    <t>Transports,sakari</t>
  </si>
  <si>
    <t>30</t>
  </si>
  <si>
    <t>13.000</t>
  </si>
  <si>
    <t>Pārējā ekonomiskā darbība un dienesti</t>
  </si>
  <si>
    <t>32</t>
  </si>
  <si>
    <t>34</t>
  </si>
  <si>
    <t>14.400</t>
  </si>
  <si>
    <t>Izdevumi neparedzētiem  gadījumiem</t>
  </si>
  <si>
    <t>38</t>
  </si>
  <si>
    <t>40</t>
  </si>
  <si>
    <t>42</t>
  </si>
  <si>
    <t>14.320</t>
  </si>
  <si>
    <t>44</t>
  </si>
  <si>
    <t>Norēķini par citu pašvaldību izglītības iestāžu sniegtiem pakalpojumiem</t>
  </si>
  <si>
    <t>46</t>
  </si>
  <si>
    <t>Norēķini par citu pašvaldību sociālās palīdzības iestāžu sniegtiem pakalpojumiem</t>
  </si>
  <si>
    <t>48</t>
  </si>
  <si>
    <t>50</t>
  </si>
  <si>
    <t>14.340</t>
  </si>
  <si>
    <t>Maksājumi pašvaldību finansu izlīdzināšanas fondam</t>
  </si>
  <si>
    <t>52</t>
  </si>
  <si>
    <t>54</t>
  </si>
  <si>
    <t>56</t>
  </si>
  <si>
    <t>58</t>
  </si>
  <si>
    <t>60</t>
  </si>
  <si>
    <t>62</t>
  </si>
  <si>
    <t>64</t>
  </si>
  <si>
    <t>66</t>
  </si>
  <si>
    <t>68</t>
  </si>
  <si>
    <t>70</t>
  </si>
  <si>
    <t>72</t>
  </si>
  <si>
    <t>74</t>
  </si>
  <si>
    <t>76</t>
  </si>
  <si>
    <t>78</t>
  </si>
  <si>
    <t>80</t>
  </si>
  <si>
    <t>82</t>
  </si>
  <si>
    <t>84</t>
  </si>
  <si>
    <t>86</t>
  </si>
  <si>
    <t>88</t>
  </si>
  <si>
    <t>92</t>
  </si>
  <si>
    <t>94</t>
  </si>
  <si>
    <t>96</t>
  </si>
  <si>
    <t>1.</t>
  </si>
  <si>
    <t>No citām valsts pārvaldes struktūrām</t>
  </si>
  <si>
    <t>98</t>
  </si>
  <si>
    <t>1.1.</t>
  </si>
  <si>
    <t>No citām tā paša līmeņa valsts pārvaldes struktūrām</t>
  </si>
  <si>
    <t>100</t>
  </si>
  <si>
    <t>1.2.</t>
  </si>
  <si>
    <t>No citiem valsts pārvaldes līmeņiem</t>
  </si>
  <si>
    <t>102</t>
  </si>
  <si>
    <t>2.</t>
  </si>
  <si>
    <t>Budžeta līdzekļu izmaiņas</t>
  </si>
  <si>
    <t>104</t>
  </si>
  <si>
    <t xml:space="preserve">    budžeta līdzekļu atlikums gada sākumā</t>
  </si>
  <si>
    <t>106</t>
  </si>
  <si>
    <t xml:space="preserve">    budžeta līdzekļu atlikums gada beigās</t>
  </si>
  <si>
    <t>108</t>
  </si>
  <si>
    <t>3.</t>
  </si>
  <si>
    <t>No komercbankām</t>
  </si>
  <si>
    <t>110</t>
  </si>
  <si>
    <t>4.</t>
  </si>
  <si>
    <t>Pārējā iekšējā finansēšana</t>
  </si>
  <si>
    <t>112</t>
  </si>
  <si>
    <t>Ārējā finansēšana</t>
  </si>
  <si>
    <t>114</t>
  </si>
  <si>
    <t>Valsts kases pārvaldnieks</t>
  </si>
  <si>
    <t>5</t>
  </si>
  <si>
    <t>6</t>
  </si>
  <si>
    <t>nosaukums</t>
  </si>
  <si>
    <t>rinda</t>
  </si>
  <si>
    <t>Data</t>
  </si>
  <si>
    <t>NPK</t>
  </si>
  <si>
    <t>Sum of PLANS</t>
  </si>
  <si>
    <t>Sum of IZPILDE</t>
  </si>
  <si>
    <t>Sum of TEKMEN</t>
  </si>
  <si>
    <t>Ieņēmumi no īpašiem mērķiem iezīmētu līdzekļu avotiem</t>
  </si>
  <si>
    <t>t.sk. privatizācijas fonds</t>
  </si>
  <si>
    <t xml:space="preserve">       dabas resursu nodoklis</t>
  </si>
  <si>
    <t xml:space="preserve">       autoceļu (ielu) fonds</t>
  </si>
  <si>
    <t xml:space="preserve">       pārējie ieņēmumi</t>
  </si>
  <si>
    <t>Ieņēmumi no ziedojumiem un dāvinājumiem</t>
  </si>
  <si>
    <t>7</t>
  </si>
  <si>
    <t>8</t>
  </si>
  <si>
    <t>Izdevumi no īpašiem mērķiem iezīmētu līdzekļu avotiem</t>
  </si>
  <si>
    <t>9</t>
  </si>
  <si>
    <t xml:space="preserve">       pārējiem ieņēmumiem</t>
  </si>
  <si>
    <t>Izdevumi no saņemto ziedojumu un dāvinājumu līdzekļiem</t>
  </si>
  <si>
    <t>36</t>
  </si>
  <si>
    <t>Iekšējā finansēšana</t>
  </si>
  <si>
    <t xml:space="preserve">     budžeta līdzekļu atlikums gada sākumā</t>
  </si>
  <si>
    <t xml:space="preserve">     budžeta līdzekļu atlikums gada beigās</t>
  </si>
  <si>
    <t>(tūkst.latu)</t>
  </si>
  <si>
    <t>Augusta  izpilde</t>
  </si>
  <si>
    <t>Iedzīvotāju ienākuma nodoklis *</t>
  </si>
  <si>
    <t>65</t>
  </si>
  <si>
    <t>67</t>
  </si>
  <si>
    <t>69</t>
  </si>
  <si>
    <t>71</t>
  </si>
  <si>
    <t>73</t>
  </si>
  <si>
    <t>75</t>
  </si>
  <si>
    <t>77</t>
  </si>
  <si>
    <t>79</t>
  </si>
  <si>
    <t>81</t>
  </si>
  <si>
    <t>83</t>
  </si>
  <si>
    <t xml:space="preserve">                                    Valsts kases oficiālais mēneša pārskats</t>
  </si>
  <si>
    <t>8.tabula</t>
  </si>
  <si>
    <t xml:space="preserve">      9.tabula</t>
  </si>
  <si>
    <t xml:space="preserve">             Pašvaldību pamatbudžeta ieņēmumi</t>
  </si>
  <si>
    <t>( 1998. gada janvāris - augusts )</t>
  </si>
  <si>
    <t xml:space="preserve">                                                           (tūkst.latu)</t>
  </si>
  <si>
    <t>Augusta izpilde</t>
  </si>
  <si>
    <t xml:space="preserve"> </t>
  </si>
  <si>
    <t>1. Ieņēmumi  kopā (1.1. + 1.2.)</t>
  </si>
  <si>
    <t>1.1. Nodokļu un nenodokļu ieņēmumi (1.1.1.+1.1.2.)</t>
  </si>
  <si>
    <t>1.1.1. Nodokļu ieņēmumi</t>
  </si>
  <si>
    <t>Nekustamā īpašuma nodoklis</t>
  </si>
  <si>
    <t xml:space="preserve"> 4210</t>
  </si>
  <si>
    <t>1.1.2. Nenodokļu ieņēmumi</t>
  </si>
  <si>
    <t xml:space="preserve">     9500</t>
  </si>
  <si>
    <t>Ieņēmumi no valsts (pašvaldības) nekustamā īpašuma pārdošanas</t>
  </si>
  <si>
    <t>1.2. Saņemtie maksājumi</t>
  </si>
  <si>
    <t xml:space="preserve">    18121</t>
  </si>
  <si>
    <t>Norēķini ar citām  pašvaldībām  par izglītības iestāžu sniegtajiem pakalpojumiem</t>
  </si>
  <si>
    <t xml:space="preserve">    18122</t>
  </si>
  <si>
    <t xml:space="preserve">    18123</t>
  </si>
  <si>
    <t>Maksājumi no valsts budžeta</t>
  </si>
  <si>
    <t xml:space="preserve">    18310</t>
  </si>
  <si>
    <t xml:space="preserve">    18320</t>
  </si>
  <si>
    <t>Maksājumi no citiem budžetiem</t>
  </si>
  <si>
    <t>* t.sk. nesadalītais atlikums  412 tūkst.latu</t>
  </si>
  <si>
    <t>A.Veiss</t>
  </si>
  <si>
    <t xml:space="preserve">  Valsts kases oficiālais mēneša pārskats</t>
  </si>
  <si>
    <t xml:space="preserve">Pašvaldību pamatbudžeta izdevumi </t>
  </si>
  <si>
    <t xml:space="preserve">                                                              (tūkst.latu)</t>
  </si>
  <si>
    <t>Sum of PROC2</t>
  </si>
  <si>
    <t>kods</t>
  </si>
  <si>
    <t>I Kopā ieņēmumi (II+V)</t>
  </si>
  <si>
    <t>II Nodokļu un nenodokļu ieņēmumi (III+IV)</t>
  </si>
  <si>
    <t>III Nodokļu ieņēmumi</t>
  </si>
  <si>
    <t>Zemes nodoklis</t>
  </si>
  <si>
    <t xml:space="preserve"> 4110</t>
  </si>
  <si>
    <t>IV Nenodokļu ieņēmumi</t>
  </si>
  <si>
    <t>Nodevas un maksājumi</t>
  </si>
  <si>
    <t>Maksājumi par budžeta iestāžu sniegtajiem maksas pakalpojumiem</t>
  </si>
  <si>
    <t>V Saņemtie maksājumi</t>
  </si>
  <si>
    <t>Norēķini ar citu pašvaldību izglītības iestāžu sniegtiem pakalpojumiem</t>
  </si>
  <si>
    <t>Norēķini ar citu pašvaldību sociālās palīdzības iestāžu sniegtiem pakalpojumiem</t>
  </si>
  <si>
    <t>Maksājumi no finansu izlīdzināšanas fonda pašvaldību budžetiem</t>
  </si>
  <si>
    <t>t.sk. mērķdotācija teritoriālplānošanai par 1996.gadu</t>
  </si>
  <si>
    <t>1. Izdevumi kopā (1.1. + 1.2.)</t>
  </si>
  <si>
    <t>1.1. Izdevumi pēc valdības funkcijām</t>
  </si>
  <si>
    <t>Sabiedriskā kārtība un drošība, tiesību aizsardzība</t>
  </si>
  <si>
    <t>t.sk. pabalsts un palīdzība trūcīgiem iedzīvotājiem</t>
  </si>
  <si>
    <t xml:space="preserve">    06.155</t>
  </si>
  <si>
    <t>Dzīvokļu un komunālā saimniecība, vides aizsardzība</t>
  </si>
  <si>
    <t>Brīvais laiks, sports, kultūra un reliģija</t>
  </si>
  <si>
    <t>Lauksaimniecība (zemkopība), mežkopība un zvejniecība</t>
  </si>
  <si>
    <t>Iegūstošā rūpniecība, rūpniecība, celtniecība, derīgie izrakteņi</t>
  </si>
  <si>
    <t xml:space="preserve">Pašvaldību iekšējā parāda procentu nomaksa </t>
  </si>
  <si>
    <t>14.110</t>
  </si>
  <si>
    <t xml:space="preserve">Pašvaldību ārējo parādu procentu nomaksa </t>
  </si>
  <si>
    <t>14.210</t>
  </si>
  <si>
    <t>Pārējie izdevumi, kas nav klasificēti citās pamatfunkcijās</t>
  </si>
  <si>
    <t>1.2. Norēķini</t>
  </si>
  <si>
    <t xml:space="preserve">    14.321</t>
  </si>
  <si>
    <t xml:space="preserve">    14.322</t>
  </si>
  <si>
    <t xml:space="preserve">    14.323</t>
  </si>
  <si>
    <t>Pašvaldību atskaites gada maksājumi</t>
  </si>
  <si>
    <t>Pašvaldību iepriekšējā gada parādu maksājumi</t>
  </si>
  <si>
    <t>IX Izdevumi pēc ekonomiskās klasifikācijas (1+2)</t>
  </si>
  <si>
    <t>1. Budžeta izdevumi</t>
  </si>
  <si>
    <t>atalgojumi (1100)</t>
  </si>
  <si>
    <t>darba devēja sociālā nodokļa piemaksas (1200)</t>
  </si>
  <si>
    <t>preču un pakalpojumu apmaksa (1300, 1400, 1500, 1600, 1990, 0010)</t>
  </si>
  <si>
    <t>maksājumi par aizdevumiem un kredītiem (2000)</t>
  </si>
  <si>
    <t>subsīdijas un dotācijas (3000)</t>
  </si>
  <si>
    <t>t.sk. pašvaldību budžeta tranzīta pārskaitījumi (3800)</t>
  </si>
  <si>
    <t>kapitālie izdevumi (4000)</t>
  </si>
  <si>
    <t>vairumpirkumi, zemes iegāde (5000, 6000)</t>
  </si>
  <si>
    <t>investīcijas (7000)</t>
  </si>
  <si>
    <t>2. Budžeta aizdevumi un atmaksas</t>
  </si>
  <si>
    <t>valsts (pašvaldību) budžeta iekšējie aizdevumi un atmaksas (8000)</t>
  </si>
  <si>
    <t>t.sk. valsts (pašvaldību) budžeta iekšējie aizdevumi (8100)</t>
  </si>
  <si>
    <t>valsts (pašvaldību) budžeta iekšējo aizdevumu atmaksas (8200), ar mīnusu</t>
  </si>
  <si>
    <t>valsts (pašvaldību) budžeta ārējie aizdevumi un atmaksas (9000)</t>
  </si>
  <si>
    <t>t.sk. valsts (pašvaldību) budžeta ārējie aizdevumi (9100)</t>
  </si>
  <si>
    <t>valsts (pašvaldību) budžeta ārējo aizdevumu atmaksas (9200)</t>
  </si>
  <si>
    <t>X Ieņēmumu pārsniegums vai deficīts (I-IX)</t>
  </si>
  <si>
    <t>XI Finansēšana</t>
  </si>
  <si>
    <t>Iekšējā finasēšana</t>
  </si>
  <si>
    <t>Ārejā finansēšana</t>
  </si>
  <si>
    <t>8.</t>
  </si>
  <si>
    <t>Pārējā ārzemju finansēšana</t>
  </si>
  <si>
    <t>116</t>
  </si>
  <si>
    <t>85</t>
  </si>
  <si>
    <t xml:space="preserve">                     Valsts kases oficiālais mēneša pārskats</t>
  </si>
  <si>
    <t xml:space="preserve">                    Valsts kases oficiālais mēneša pārskats</t>
  </si>
  <si>
    <t>10.tabula</t>
  </si>
  <si>
    <t xml:space="preserve">Pašvaldību pamatbudžeta izdevumi pēc ekonomiskās klasifikācijas </t>
  </si>
  <si>
    <t xml:space="preserve">                                                                 (tūkst.latu)</t>
  </si>
  <si>
    <t>Izpilde % pret gada plānu (3/4)</t>
  </si>
  <si>
    <t>I Kopā izdevumi (II+III)</t>
  </si>
  <si>
    <t>II Izdevumi pēc valdības funkcijām</t>
  </si>
  <si>
    <t>Iegūstošā rūpniecība,rūpniecība,celtniecība,derīgie izrakteņi</t>
  </si>
  <si>
    <t>Valsts iekšējā parāda procentu nomaksa</t>
  </si>
  <si>
    <t>Valsts ārējā parāda nomaksa</t>
  </si>
  <si>
    <t>Pārējie izdevumi,kas nav klasif.citās pamatfunkcijās,t.s.neparedz.izd.</t>
  </si>
  <si>
    <t>III Norēķini</t>
  </si>
  <si>
    <t>Norēķini par citu pašvaldību izgl.iestāžu sniegtiem pakalpojumiem</t>
  </si>
  <si>
    <t>Norēķini par citu pašvaldību soc.palīdz.iestāžu sniegtiem pakalpojumiem</t>
  </si>
  <si>
    <t>Maksājumi izlīdzināšanas fondam</t>
  </si>
  <si>
    <t>t.sk. maksājumi par 1997.gadu</t>
  </si>
  <si>
    <t xml:space="preserve">       maksājumi par 1996.gadu</t>
  </si>
  <si>
    <t>1.Izdevumi  kopā (1.1. +1.2. +1.3.)</t>
  </si>
  <si>
    <t>1.1. Uzturēšanas izdevumi</t>
  </si>
  <si>
    <t xml:space="preserve">Atalgojumi </t>
  </si>
  <si>
    <t xml:space="preserve">Valsts sociālāis apdrošināšanas obligātās iemaksas </t>
  </si>
  <si>
    <t>Preču un pakalpojumu apmaksa</t>
  </si>
  <si>
    <t xml:space="preserve">Maksājumi par aizņēmumiem un kredītiem </t>
  </si>
  <si>
    <t>Subsīdijas un dotācijas</t>
  </si>
  <si>
    <t>1.2. Izdevumi kapitālieguldījumiem</t>
  </si>
  <si>
    <t>Izdevumi kapitālajām iegādēm un kapitālajam remontam</t>
  </si>
  <si>
    <t>Investīcijas</t>
  </si>
  <si>
    <t xml:space="preserve">1.3. Pašvaldību budžeta tīrie aizdevumi </t>
  </si>
  <si>
    <t xml:space="preserve">Pašvaldību budžeta aizdevumi </t>
  </si>
  <si>
    <t xml:space="preserve">Pašvaldību budžeta aizdevumu atmaksas </t>
  </si>
  <si>
    <t xml:space="preserve">Valsts (pašvaldību) budžeta aizdevumi un atmaksas  ārvalstu valdībām un institūcijām </t>
  </si>
  <si>
    <t xml:space="preserve">valsts (pašvaldību) budžeta aizdevumi </t>
  </si>
  <si>
    <t xml:space="preserve">valsts (pašvaldību) budžeta aizdevumu atmaksas </t>
  </si>
  <si>
    <t xml:space="preserve">                Valsts kases oficiālais mēneša pārskats</t>
  </si>
  <si>
    <t>11.tabula</t>
  </si>
  <si>
    <t>Pašvaldību speciālā budžeta ieņēmumi un izdevumi</t>
  </si>
  <si>
    <t xml:space="preserve">( 1998. gada janvāris - augusts)
</t>
  </si>
  <si>
    <t xml:space="preserve">                       (tūkst.latu)</t>
  </si>
  <si>
    <t>1. Ieņēmumi kopā (1.1. + 1.2.)</t>
  </si>
  <si>
    <t>1.1.Ieņēmumi no īpašiem mērķiem iezīmētu līdzekļu avotiem</t>
  </si>
  <si>
    <t>Privatizācijas fonds</t>
  </si>
  <si>
    <t>Dabas resursu nodoklis</t>
  </si>
  <si>
    <t>Autoceļu (ielu) fonds</t>
  </si>
  <si>
    <t>Pārējie ieņēmumi</t>
  </si>
  <si>
    <t>1.2.Ieņēmumi no ziedojumiem un dāvinājumiem</t>
  </si>
  <si>
    <t>2. Izdevumi kopā  (2.1. + 2.2.)</t>
  </si>
  <si>
    <t>2.1.Izdevumi no īpašiem mērķiem iezīmētu līdzekļu avotiem</t>
  </si>
  <si>
    <t>2.2.Izdevumi no saņemto ziedojumu un dāvinājumu līdzekļiem</t>
  </si>
  <si>
    <t>III Izdevumi pēc ekonomiskās klasifikācijas (1+2)</t>
  </si>
  <si>
    <t xml:space="preserve">       valsts (pašvaldību) budžeta iekšējo aizdevumu atmaksas (8200), ar mīnusu</t>
  </si>
  <si>
    <t xml:space="preserve">       valsts (pašvaldību) budžeta ārējo aizdevumu atmaksas (9200), ar mīnusu</t>
  </si>
  <si>
    <t>IV Ieņēmumu pārsniegums vai deficīts (I-III)</t>
  </si>
  <si>
    <t>V Finansēšana</t>
  </si>
  <si>
    <t>Ārējā finsēšana</t>
  </si>
  <si>
    <t>Pārējā ārzemju finasēšana</t>
  </si>
  <si>
    <t xml:space="preserve">                            Vaslsts kases oficiālais mēneša pārskats </t>
  </si>
  <si>
    <t xml:space="preserve">                 12.tabula</t>
  </si>
  <si>
    <t>Pašvaldību speciālā budžeta izdevumi pēc ekonomiskās klasifikācijas</t>
  </si>
  <si>
    <t>( 1998. gada janvāris - augusts)</t>
  </si>
  <si>
    <t>Kopā ieņēmumi</t>
  </si>
  <si>
    <t>Kopā izdevumi pēc ieņēmumu veidiem</t>
  </si>
  <si>
    <t>1.Izdevumi kopā (1.1. + 1.2. + 1.3.)</t>
  </si>
  <si>
    <t xml:space="preserve">Valsts sociālāis apdrošināšanas obligātas iemaksas </t>
  </si>
  <si>
    <t xml:space="preserve">Preču un pakalpojumu apmaksa </t>
  </si>
  <si>
    <t>Maksājumi par aizņēmumiem un kredītiem</t>
  </si>
  <si>
    <t xml:space="preserve">Investīcijas </t>
  </si>
  <si>
    <t>1.3. Pašvaldību budžeta tīrie aizdevumi</t>
  </si>
  <si>
    <t xml:space="preserve">         Valsts kases oficiālais mēneša pārskats</t>
  </si>
  <si>
    <t>13.tabula</t>
  </si>
  <si>
    <t xml:space="preserve">Pašvaldību pamatbudžeta izpildes rādītāji </t>
  </si>
  <si>
    <t xml:space="preserve">                                                     (tūkst. latu)</t>
  </si>
  <si>
    <t>Ieņēmumi</t>
  </si>
  <si>
    <t>Izdevumi</t>
  </si>
  <si>
    <t>tai skaitā</t>
  </si>
  <si>
    <t>Pilsētas, rajona nosaukums</t>
  </si>
  <si>
    <t>Nodokļu un nenodokļu ieņēmumi *</t>
  </si>
  <si>
    <t>Saņemtie maksājumi</t>
  </si>
  <si>
    <t>Ieņēmumi kopā (2+3)</t>
  </si>
  <si>
    <t>Izdevumi pēc valdības funkcijām</t>
  </si>
  <si>
    <t>Norēķini</t>
  </si>
  <si>
    <t>Izdevumi kopā (5+6)</t>
  </si>
  <si>
    <t>Ieņēmumu   pārpalikums vai deficits      (4-7)</t>
  </si>
  <si>
    <t>Finansēšana                   -(4-7)</t>
  </si>
  <si>
    <t>Budžeta līdzekļu izmaiņas (12-13)</t>
  </si>
  <si>
    <t>Līdzekļu atlikums gada sākumā</t>
  </si>
  <si>
    <t>Līdzekļu atlikums perioda beigās</t>
  </si>
  <si>
    <t>No komerc-
bankām</t>
  </si>
  <si>
    <t>Ārējā  finansēšana</t>
  </si>
  <si>
    <t>PILSĒTAS</t>
  </si>
  <si>
    <t>KODS</t>
  </si>
  <si>
    <t>RĪGA</t>
  </si>
  <si>
    <t>0010</t>
  </si>
  <si>
    <t>DAUGAVPILS</t>
  </si>
  <si>
    <t>0500</t>
  </si>
  <si>
    <t>JELGAVA</t>
  </si>
  <si>
    <t>0900</t>
  </si>
  <si>
    <t>JŪRMALA</t>
  </si>
  <si>
    <t>1300</t>
  </si>
  <si>
    <t>LIEPĀJA</t>
  </si>
  <si>
    <t>1700</t>
  </si>
  <si>
    <t>RĒZEKNE</t>
  </si>
  <si>
    <t>2100</t>
  </si>
  <si>
    <t>VENTSPILS</t>
  </si>
  <si>
    <t>2700</t>
  </si>
  <si>
    <t>AIZKRAUKLES RAJONS</t>
  </si>
  <si>
    <t>3200</t>
  </si>
  <si>
    <t>ALŪKSNES RAJONS</t>
  </si>
  <si>
    <t>3600</t>
  </si>
  <si>
    <t>BALVU RAJONS</t>
  </si>
  <si>
    <t>3800</t>
  </si>
  <si>
    <t>BAUSKAS RAJONS</t>
  </si>
  <si>
    <t>4000</t>
  </si>
  <si>
    <t>CĒSU RAJONS</t>
  </si>
  <si>
    <t>4200</t>
  </si>
  <si>
    <t>DAUGAVPILS RAJONS</t>
  </si>
  <si>
    <t>4400</t>
  </si>
  <si>
    <t>DOBELES RAJONS</t>
  </si>
  <si>
    <t>4600</t>
  </si>
  <si>
    <t>GULBENES RAJONS</t>
  </si>
  <si>
    <t>5000</t>
  </si>
  <si>
    <t>JELGAVAS RAJONS</t>
  </si>
  <si>
    <t>5400</t>
  </si>
  <si>
    <t>JĒKABPILS RAJONS</t>
  </si>
  <si>
    <t>5600</t>
  </si>
  <si>
    <t>KRĀSLAVAS RAJONS</t>
  </si>
  <si>
    <t>6000</t>
  </si>
  <si>
    <t>KULDĪGAS RAJONS</t>
  </si>
  <si>
    <t>6200</t>
  </si>
  <si>
    <t>LIEPĀJAS RAJONS</t>
  </si>
  <si>
    <t>6400</t>
  </si>
  <si>
    <t>LIMBAŽU RAJONS</t>
  </si>
  <si>
    <t>6600</t>
  </si>
  <si>
    <t>LUDZAS RAJONS</t>
  </si>
  <si>
    <t>6800</t>
  </si>
  <si>
    <t>MADONAS RAJONS</t>
  </si>
  <si>
    <t>7000</t>
  </si>
  <si>
    <t>OGRES RAJONS</t>
  </si>
  <si>
    <t>7400</t>
  </si>
  <si>
    <t>PREIĻU RAJONS</t>
  </si>
  <si>
    <t>7600</t>
  </si>
  <si>
    <t>RĒZEKNES RAJONS</t>
  </si>
  <si>
    <t>7800</t>
  </si>
  <si>
    <t>RĪGAS RAJONS</t>
  </si>
  <si>
    <t>8000</t>
  </si>
  <si>
    <t>SALDUS RAJONS</t>
  </si>
  <si>
    <t>8400</t>
  </si>
  <si>
    <t>TALSU RAJONS</t>
  </si>
  <si>
    <t>8800</t>
  </si>
  <si>
    <t>TUKUMA RAJONS</t>
  </si>
  <si>
    <t>9000</t>
  </si>
  <si>
    <t>VALKAS RAJONS</t>
  </si>
  <si>
    <t>9400</t>
  </si>
  <si>
    <t>VALMIERAS RAJONS</t>
  </si>
  <si>
    <t>9600</t>
  </si>
  <si>
    <t>VENTSPILS RAJONS</t>
  </si>
  <si>
    <t>9800</t>
  </si>
  <si>
    <t>KOPĀ PILSĒTĀS</t>
  </si>
  <si>
    <t>RAJONI</t>
  </si>
  <si>
    <t>KOPĀ RAJONOS</t>
  </si>
  <si>
    <t>KOPĀ</t>
  </si>
  <si>
    <t>* - neieskaitot iedzīvotāju ienākuma nodokļa atlikumu sadales kontā</t>
  </si>
  <si>
    <t>_______________________________</t>
  </si>
  <si>
    <t>14.tabula</t>
  </si>
  <si>
    <t xml:space="preserve">Pašvaldību speciālā budžeta izpildes rādītāji </t>
  </si>
  <si>
    <t xml:space="preserve">                            (tūkst. latu)</t>
  </si>
  <si>
    <t>Rajona, pilsētas nosaukums</t>
  </si>
  <si>
    <t>Ieņēmumi kopā</t>
  </si>
  <si>
    <t>Izdevumi    kopā</t>
  </si>
  <si>
    <t>Ieņēmumu pārpalikums vai deficīts (2-3)</t>
  </si>
  <si>
    <t>Finansēšana       -(2-3)</t>
  </si>
  <si>
    <t>Budžeta līdzekļu izmaiņas         (8-9)</t>
  </si>
  <si>
    <t>Sum of EXPR_1</t>
  </si>
  <si>
    <t>Sum of EXPR_2</t>
  </si>
  <si>
    <t>Sum of EXPR_3</t>
  </si>
  <si>
    <t>Sum of EXPR_4</t>
  </si>
  <si>
    <t>Sum of EXPR_5</t>
  </si>
  <si>
    <t>Sum of EXPR_6</t>
  </si>
  <si>
    <t>Sum of EXPR_7</t>
  </si>
  <si>
    <t>Sum of EXPR_8</t>
  </si>
  <si>
    <t>Sum of EXPR_9</t>
  </si>
  <si>
    <t>Sum of EXPR_10</t>
  </si>
  <si>
    <t>Sum of EXPR_11</t>
  </si>
  <si>
    <t>Valsts  kases pārvaldnieks</t>
  </si>
  <si>
    <t xml:space="preserve">                                      Valsts kases oficiālais mēneša pārskats</t>
  </si>
  <si>
    <t xml:space="preserve">                15.tabula</t>
  </si>
  <si>
    <t xml:space="preserve">                   Pašvaldību finansu izlīdzināšanas  fonda līdzekļi</t>
  </si>
  <si>
    <t xml:space="preserve">                    ( 1998. gada janvāris - augusts )</t>
  </si>
  <si>
    <t xml:space="preserve">                               (latos)</t>
  </si>
  <si>
    <t>Izpilde</t>
  </si>
  <si>
    <t xml:space="preserve">1. Ieņēmumi - kopā   </t>
  </si>
  <si>
    <t>Atlikums uz 1998.gada 1.janvāri</t>
  </si>
  <si>
    <t xml:space="preserve">       t.sk.atlikums pagastu un rajonu teritoriālplānošanai</t>
  </si>
  <si>
    <t xml:space="preserve">             atlikums sadales kontā</t>
  </si>
  <si>
    <t>Kompensācija no valsts pamatbudżeta</t>
  </si>
  <si>
    <t>Ieskaitīts no valsts pamatbudžeta</t>
  </si>
  <si>
    <t>Ieskaitīts no pašvaldībām</t>
  </si>
  <si>
    <t>Ieskaitīts īpašuma nodoklis</t>
  </si>
  <si>
    <t>2. Izdevumi - kopā</t>
  </si>
  <si>
    <t>Dotācijas pašvaldību budžetiem</t>
  </si>
  <si>
    <t>Mērķdotācijas pašvaldību budžetiem</t>
  </si>
  <si>
    <t>3. Atlikums uz 1998.gada 1.augustu (1.-2.)</t>
  </si>
  <si>
    <t>t.sk. atlikums pagastu un rajonu teritoriālplānošanai</t>
  </si>
  <si>
    <t xml:space="preserve">       atlikums sadales kontā</t>
  </si>
  <si>
    <t xml:space="preserve">            no tā : atlikums par 1998.gadu</t>
  </si>
  <si>
    <t xml:space="preserve">                      atlikums par 1997.gadu</t>
  </si>
  <si>
    <t xml:space="preserve">Valsts kases pārvaldnieks                                          _________________                                                                                         </t>
  </si>
  <si>
    <t xml:space="preserve">              A.Veiss</t>
  </si>
  <si>
    <t xml:space="preserve">            Valsts kases oficiālais mēneša pārskats</t>
  </si>
  <si>
    <t xml:space="preserve">                                                                         16.tabula</t>
  </si>
  <si>
    <t>No pašvaldību finansu izlīdzināšanas fonda pārskaitītie līdzekļi</t>
  </si>
  <si>
    <t xml:space="preserve">                                 ( 1998. gada janvāris - augusts )</t>
  </si>
  <si>
    <t>Rajona vai pilsētas nosaukums</t>
  </si>
  <si>
    <t xml:space="preserve">Gada plāns </t>
  </si>
  <si>
    <t>Izpilde %</t>
  </si>
  <si>
    <t>Rīgas pilsēta</t>
  </si>
  <si>
    <t>Daugavpils pilsēta</t>
  </si>
  <si>
    <t>Jelgavas pilsēta</t>
  </si>
  <si>
    <t>Jūrmalas pilsēta</t>
  </si>
  <si>
    <t>Liepājas pilsēta</t>
  </si>
  <si>
    <t>Rēzeknes pilsēta</t>
  </si>
  <si>
    <t>Ventspils pilsēta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</si>
  <si>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</si>
  <si>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</si>
  <si>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</si>
  <si>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</si>
  <si>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</si>
  <si>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</si>
  <si>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</si>
  <si>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</si>
  <si>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</si>
  <si>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</si>
  <si>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</si>
  <si>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</si>
  <si>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</si>
  <si>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</si>
  <si>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</si>
  <si>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</si>
  <si>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</si>
  <si>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</si>
  <si>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</si>
  <si>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</si>
  <si>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</si>
  <si>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</si>
  <si>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</si>
  <si>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</si>
  <si>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</si>
  <si>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</si>
  <si>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 xml:space="preserve">   Kopā</t>
  </si>
  <si>
    <t xml:space="preserve">                 _____________</t>
  </si>
  <si>
    <t xml:space="preserve">                                                        Valsts kases oficiālais mēneša pārskats</t>
  </si>
  <si>
    <t>17.tabula</t>
  </si>
  <si>
    <t>No valsts budžeta pārskaitītās mērķdotācijas pašvaldībām</t>
  </si>
  <si>
    <t xml:space="preserve">                (latos)</t>
  </si>
  <si>
    <t>Mērķdotācijas investīcijām   (8.pielikums)</t>
  </si>
  <si>
    <t xml:space="preserve">Mērķdotācijas specializētiem izglītības pasākumiem (6.pielikums) </t>
  </si>
  <si>
    <t xml:space="preserve">Mērķdotācijas pašvaldību pašdarbības kolektīviem (7.pielikums) </t>
  </si>
  <si>
    <t>Mērķdotācijas izglītības pasākumiem
(10.-14.pielikums)</t>
  </si>
  <si>
    <t xml:space="preserve">Pārējās mērķdotā-cijas </t>
  </si>
  <si>
    <t>Mērķdotācijas
teritoriālplānošanai</t>
  </si>
  <si>
    <t>Mērķdotācijas
kopā              (2+3+4+5+6+7)</t>
  </si>
  <si>
    <t>1997.g.</t>
  </si>
  <si>
    <t>1998.g.</t>
  </si>
  <si>
    <t xml:space="preserve">                                                                 Valsts kases oficiālais mēneša pārskats</t>
  </si>
  <si>
    <t>1.tabula</t>
  </si>
  <si>
    <t xml:space="preserve">                                                           Valsts konsolidētā budžeta izpilde</t>
  </si>
  <si>
    <t xml:space="preserve">                                                            (1998.gada janvāris -augusts)</t>
  </si>
  <si>
    <t>(tūkst. latu)</t>
  </si>
  <si>
    <t>Likumā apstiprinātais gada plāns</t>
  </si>
  <si>
    <t>Izpilde  % pret gada plānu      (3/2)</t>
  </si>
  <si>
    <t>1. Kopējie ieņēmumi (1.1.+1.2.)</t>
  </si>
  <si>
    <t xml:space="preserve">     Valsts pamatbudžeta ieņēmumi (bruto)</t>
  </si>
  <si>
    <t xml:space="preserve">     mīnus transferts no valsts speciālā budžeta</t>
  </si>
  <si>
    <t>1.1. Valsts pamatbudžeta ieņēmumi (neto)</t>
  </si>
  <si>
    <t xml:space="preserve">     Nodokļu ieņēmumi</t>
  </si>
  <si>
    <t xml:space="preserve">        -  Tiešie nodokļi</t>
  </si>
  <si>
    <t xml:space="preserve">         Uzņēmumu ienākuma nodoklis</t>
  </si>
  <si>
    <t xml:space="preserve">        -  Netiešie nodokļi</t>
  </si>
  <si>
    <t xml:space="preserve">         Pievienotās vērtības nodoklis</t>
  </si>
  <si>
    <t xml:space="preserve">         Akcīzes nodoklis</t>
  </si>
  <si>
    <t xml:space="preserve">         Muitas nodoklis</t>
  </si>
  <si>
    <t xml:space="preserve">        -  Citiem budžetiem sadalāmie nodokļi</t>
  </si>
  <si>
    <t xml:space="preserve">     Nenodokļu ieņēmumi</t>
  </si>
  <si>
    <t xml:space="preserve">     Maksas pakalpojumi un citi pašu ieņēmumi</t>
  </si>
  <si>
    <t xml:space="preserve">   Valsts speciālā budžeta ieņēmumi (bruto)</t>
  </si>
  <si>
    <t xml:space="preserve">        mīnus transferts no valsts pamatbudžeta</t>
  </si>
  <si>
    <t>1.2. Valsts speciālā budžeta ieņēmumi (neto)</t>
  </si>
  <si>
    <t xml:space="preserve">     Nodokļu un nenodokļu ieņēmumi</t>
  </si>
  <si>
    <t xml:space="preserve">      Sociālās apdrošināšanas iemaksas</t>
  </si>
  <si>
    <t xml:space="preserve">      Akcīzes nodoklis</t>
  </si>
  <si>
    <t xml:space="preserve">      Pārējie maksājumi</t>
  </si>
  <si>
    <t>2. Kopējie izdevumi (tai skaitā tīrie aizdevumi) 
    (2.1.+2.2.+2.3.)</t>
  </si>
  <si>
    <t>2.1. Uzturēšanas izdevumi</t>
  </si>
  <si>
    <t xml:space="preserve">     Valsts pamatbudžeta uzturēšanas izdevumi (bruto)</t>
  </si>
  <si>
    <t xml:space="preserve">    mīnus transferts valsts speciālajam budžetam</t>
  </si>
  <si>
    <t xml:space="preserve">  Valsts pamatbudžeta uzturēšanas izdevumi (neto)</t>
  </si>
  <si>
    <t xml:space="preserve">     Kārtējie izdevumi</t>
  </si>
  <si>
    <t xml:space="preserve">         t.sk. atalgojumi</t>
  </si>
  <si>
    <t xml:space="preserve">     Maksājumi par aizņēmumiem un kredītiem</t>
  </si>
  <si>
    <t xml:space="preserve">      Subsīdijas un dotācijas</t>
  </si>
  <si>
    <t xml:space="preserve">      Pārējie izdevumi</t>
  </si>
  <si>
    <t xml:space="preserve">    Valsts speciālā budžeta uzturēšanas izdevumi (bruto)</t>
  </si>
  <si>
    <t xml:space="preserve">       mīnus transferts valsts pamatbudžetam</t>
  </si>
  <si>
    <t xml:space="preserve">  Valsts speciālā budžeta uzturēšanas izdevumi (neto)</t>
  </si>
  <si>
    <t xml:space="preserve">    Sociālā apdrošināšana</t>
  </si>
  <si>
    <t xml:space="preserve">       Kārtējie izdevumi</t>
  </si>
  <si>
    <t xml:space="preserve">           t.sk atalgojumi</t>
  </si>
  <si>
    <t xml:space="preserve">       Maksājumi par aizņēmumiem un kredītiem</t>
  </si>
  <si>
    <t xml:space="preserve">       Subsīdijas un dotācijas</t>
  </si>
  <si>
    <t xml:space="preserve">       Pārējie izdevumi</t>
  </si>
  <si>
    <t xml:space="preserve">Izpilde no gada sākuma </t>
  </si>
  <si>
    <t xml:space="preserve">     Citi speciālie budžeti</t>
  </si>
  <si>
    <t xml:space="preserve">          t.sk. atalgojumi</t>
  </si>
  <si>
    <t>2.2. Izdevumi kapitālieguldījumiem (neto)</t>
  </si>
  <si>
    <t xml:space="preserve">    Valsts pamatbudžeta izdevumi kapitālajām iegādēm un 
    kapitālajam remontam  
     </t>
  </si>
  <si>
    <t xml:space="preserve">    Valsts speciālā budžeta izdevumi kapitālajām iegādēm un 
    kapitālajam remontam  
     </t>
  </si>
  <si>
    <t xml:space="preserve">          Sociālā apdrošināšana</t>
  </si>
  <si>
    <t xml:space="preserve">          Pārējie</t>
  </si>
  <si>
    <t xml:space="preserve">     Valsts investīcijas</t>
  </si>
  <si>
    <t xml:space="preserve">       No valsts pamatbudžeta (bruto)</t>
  </si>
  <si>
    <t xml:space="preserve">           mīnus transferts valsts speciālajam budžetam</t>
  </si>
  <si>
    <t xml:space="preserve">        No valsts pamatbudžeta  ( neto)</t>
  </si>
  <si>
    <t xml:space="preserve">        No valsts speciālā budžeta </t>
  </si>
  <si>
    <t>2.3. Valsts budžeta tīrie aizdevumi</t>
  </si>
  <si>
    <t>2.3.1.Valsts budžeta aizdevumi</t>
  </si>
  <si>
    <t>2.3.2.Valsts budžeta aizdevumu atmaksas</t>
  </si>
  <si>
    <t xml:space="preserve">          Valsts pamatbudžeta aizdevumi (bruto)</t>
  </si>
  <si>
    <t xml:space="preserve">        Valsts pamatbudžeta aizdevumi(neto)</t>
  </si>
  <si>
    <t xml:space="preserve">        Valsts pamatbudžeta aizdevumu atmaksas (bruto)</t>
  </si>
  <si>
    <t xml:space="preserve">           mīnus transferts no valsts speciālā budžeta</t>
  </si>
  <si>
    <t xml:space="preserve">         Valsts pamatbudžeta aizdevumu atmaksas (neto)</t>
  </si>
  <si>
    <t xml:space="preserve">         Valsts speciālā budžeta aizdevumi</t>
  </si>
  <si>
    <t xml:space="preserve">         Valsts speciālā budžeta aizdevumu atmaksas</t>
  </si>
  <si>
    <t>3. Valsts budžeta fiskālais  deficīts(-) vai 
    pārpalikums (+)</t>
  </si>
  <si>
    <t xml:space="preserve">Valsts kases pārvaldnieks _____________________________                                                                       </t>
  </si>
  <si>
    <t>Valsts kase / Pārskatu departaments</t>
  </si>
  <si>
    <t>15.09.1998.g.</t>
  </si>
  <si>
    <t xml:space="preserve">    Valsts kases oficiālais mēneša pārskats</t>
  </si>
  <si>
    <t>2.tabula</t>
  </si>
  <si>
    <t xml:space="preserve">                                               Valsts pamatbudžeta ieņēmumi</t>
  </si>
  <si>
    <t xml:space="preserve">                                                (1998.gada janvāris - augusts)</t>
  </si>
  <si>
    <t>Gada sagaidāmā izpilde %</t>
  </si>
  <si>
    <t>Izpilde % pret gada plānu    (4/2)</t>
  </si>
  <si>
    <t>Augusta prognoze</t>
  </si>
  <si>
    <t>Izpilde % pret prognozi (7/6)</t>
  </si>
  <si>
    <t xml:space="preserve">1.Ieņēmumi-kopā </t>
  </si>
  <si>
    <t>I.1.Nodokļu ieņēmumi</t>
  </si>
  <si>
    <t xml:space="preserve">   Uzņēmumu ienākuma nodoklis</t>
  </si>
  <si>
    <t xml:space="preserve">   Pievienotās vērtības nodoklis</t>
  </si>
  <si>
    <t xml:space="preserve">   Akcīzes nodoklis</t>
  </si>
  <si>
    <t xml:space="preserve">   Muitas nodoklis</t>
  </si>
  <si>
    <t>Citiem budžetiem      
 sadalāmie nodokļi *</t>
  </si>
  <si>
    <t>1.2.Nenodokļu ieņēmumi</t>
  </si>
  <si>
    <t xml:space="preserve">   Latvijas Bankas maksājumi</t>
  </si>
  <si>
    <t xml:space="preserve">   Maksājumi par valsts kapitāla                                                                                                                                                                  
   izmantošanu</t>
  </si>
  <si>
    <t xml:space="preserve">   Procentu maksājumi par kredītiem</t>
  </si>
  <si>
    <t xml:space="preserve">   Valsts nodevas par juridiskajiem un citiem pakalpojumiem</t>
  </si>
  <si>
    <t xml:space="preserve">    Valsts nodeva par licenču
    izsniegšanu    atsevišķu
    uzņēmējdarbības veidu veikšanai</t>
  </si>
  <si>
    <t xml:space="preserve">   Ieņēmumi no valsts īpašuma
   iznomāšanas</t>
  </si>
  <si>
    <t xml:space="preserve">   Sodi un sankcijas</t>
  </si>
  <si>
    <t xml:space="preserve">   Pārējie nenodokļu ieņēmumi</t>
  </si>
  <si>
    <t xml:space="preserve">   t.sk.pārskaitījums valsts pamat-
   budžetā sociālās apdrošināšanas  
   iemaksu  administrēšanai</t>
  </si>
  <si>
    <t xml:space="preserve">   Valsts privatizācijas fonda iemaksas</t>
  </si>
  <si>
    <t xml:space="preserve">   Citas iemaksas par nekustamo                                                                   
   īpašumu</t>
  </si>
  <si>
    <t xml:space="preserve">   t.sk. ieņēmumi no Skrundas RLS                                                                                                                                                         
   maksas 50% apmērā </t>
  </si>
  <si>
    <t xml:space="preserve">   Valsts nekustamā īpašuma aģentūras                                     
   iemaksas no nekustamā īpašuma 
   pārdošanas</t>
  </si>
  <si>
    <t>1.3.Pašu ieņēmumi**</t>
  </si>
  <si>
    <t xml:space="preserve">   Budžeta iestāžu ieņēmumi no 
   maksas pakalpojumiem un citiem   
   pašu ieņēmumiem </t>
  </si>
  <si>
    <t>*-ieskaitot nesadalītās sociālās apdrošināšanas iemaksas-1584 tūkst.latu</t>
  </si>
  <si>
    <t>**-ieskaitot valūtu</t>
  </si>
  <si>
    <t>Valsts kases pārvaldnieks _______________________________________</t>
  </si>
  <si>
    <t>Valsts kase /Pārskatu departaments</t>
  </si>
  <si>
    <t>Valsts kases oficialais meneša parskats par valsts kopbudzeta izpildi</t>
  </si>
  <si>
    <t xml:space="preserve"> (1998.gada janvaris - augusts)</t>
  </si>
  <si>
    <t>(tukst.latu)</t>
  </si>
  <si>
    <t>Raditaji</t>
  </si>
  <si>
    <t>Valsts budzets</t>
  </si>
  <si>
    <t>Pašvaldibu budzets</t>
  </si>
  <si>
    <t>Konsolidetais kopbudzets**</t>
  </si>
  <si>
    <t>1.Ienemumi *</t>
  </si>
  <si>
    <t>2.Izdevumi *</t>
  </si>
  <si>
    <t>3.Finansialais deficits(-) vai parpalikums(+)</t>
  </si>
  <si>
    <t>4.Budzeta aizdevumi un atmaksas</t>
  </si>
  <si>
    <t xml:space="preserve">  Valsts budzeta aizdevumi</t>
  </si>
  <si>
    <t xml:space="preserve"> Valsts budzeta aizdevumu atmaksas</t>
  </si>
  <si>
    <t>5.Fiskalais deficits(-) vai parpalikums(+)</t>
  </si>
  <si>
    <t>6.Finansešana</t>
  </si>
  <si>
    <t>6.1.Iekšeja finansešana</t>
  </si>
  <si>
    <t>No citam valsts parvaldes strukturam</t>
  </si>
  <si>
    <t xml:space="preserve">     t.sk.no citam ta paša limena valsts parvaldes
     strukturam</t>
  </si>
  <si>
    <t xml:space="preserve">            no citiem valsts parvaldes limeniem</t>
  </si>
  <si>
    <t>No Latvijas Bankas</t>
  </si>
  <si>
    <t xml:space="preserve"> t.sk. Tirais aiznemumu apjoms</t>
  </si>
  <si>
    <t xml:space="preserve">         Depozitu apjoma izmainas</t>
  </si>
  <si>
    <t xml:space="preserve">         Skaidras naudas lidzeklu
         apjoma izmainas</t>
  </si>
  <si>
    <t xml:space="preserve">         Valsts iekšeja aiznemuma vertspapiri</t>
  </si>
  <si>
    <t>No komercbankam</t>
  </si>
  <si>
    <t xml:space="preserve"> t.sk.Tirais aiznemumu apjoms</t>
  </si>
  <si>
    <t>Pareja iekšeja finansešana</t>
  </si>
  <si>
    <t>6.2.Areja finansešana</t>
  </si>
  <si>
    <t>*-neieskaitot transfertus</t>
  </si>
  <si>
    <t>**-kopbudzeta konsolidetas pozicijas:pašvaldibu savstarpejie norekini - 19558 tukst.latu ,</t>
  </si>
  <si>
    <t xml:space="preserve">                                                        maksajumi no valsts pamatbudzeta - 62198 tukst.latu ,</t>
  </si>
  <si>
    <t xml:space="preserve">                                                        aizdevumi pašvaldibam -978 tukst.latu.</t>
  </si>
  <si>
    <t xml:space="preserve">Valsts kases parvaldnieks  _______________________________________                                                </t>
  </si>
  <si>
    <t>Valsts kase / Parskatu departaments</t>
  </si>
  <si>
    <t xml:space="preserve">              Valsts kases oficialais meneša parskats</t>
  </si>
  <si>
    <t>3.tabula</t>
  </si>
  <si>
    <t xml:space="preserve">                  Valsts pamatbudzeta izdevumi pa ministrijam un pasakumiem</t>
  </si>
  <si>
    <t xml:space="preserve">                                                  (1998.gada janvaris - augusts)</t>
  </si>
  <si>
    <t>Likuma apstiprinatais gada plans</t>
  </si>
  <si>
    <t>Finanseša-nas plans parskata periodam</t>
  </si>
  <si>
    <t>Izpilde no gada sakuma</t>
  </si>
  <si>
    <t>Izpilde % pret gada planu        (4/2)</t>
  </si>
  <si>
    <t>Izpilde % pret finansešanas planu parskata periodam (4/3)</t>
  </si>
  <si>
    <t>Finansešanas plans augusta  menesim</t>
  </si>
  <si>
    <t>Izpilde % pret finansešanas planu           (8/7)</t>
  </si>
  <si>
    <t xml:space="preserve">   Izdevumi - kopa </t>
  </si>
  <si>
    <t xml:space="preserve">     Uzturešanas izdevumi</t>
  </si>
  <si>
    <t xml:space="preserve">     Izdevumi kapitalieguldijumiem</t>
  </si>
  <si>
    <t>Valsts prezidenta kanceleja</t>
  </si>
  <si>
    <t>Saeima</t>
  </si>
  <si>
    <t>Ministru Kabinets</t>
  </si>
  <si>
    <t>Aizsardzibas ministrija</t>
  </si>
  <si>
    <t>Arlietu ministrija</t>
  </si>
  <si>
    <t>Ekonomikas ministrija</t>
  </si>
  <si>
    <t>Finansu ministrija</t>
  </si>
  <si>
    <t>Iekšlietu ministrija</t>
  </si>
  <si>
    <t>Izglitibas un zinatnes ministrija</t>
  </si>
  <si>
    <t>Zemkopibas ministrija</t>
  </si>
  <si>
    <t>Satiksmes ministrija</t>
  </si>
  <si>
    <t>Labklajibas ministrija</t>
  </si>
  <si>
    <t>Tieslietu ministrija</t>
  </si>
  <si>
    <t>Finanseša-nas plans augusta menesim</t>
  </si>
  <si>
    <t>Vides aizsardzibas un regionalas attistibas ministrija</t>
  </si>
  <si>
    <t>Kulturas ministrija</t>
  </si>
  <si>
    <t>Valsts zemes dienests</t>
  </si>
  <si>
    <t>Valsts kontrole</t>
  </si>
  <si>
    <t>Augstaka tiesa</t>
  </si>
  <si>
    <t>Satversmes tiesa</t>
  </si>
  <si>
    <t>Prokuratura</t>
  </si>
  <si>
    <t>Centrala velešanu komisija</t>
  </si>
  <si>
    <t>Centrala zemes komisija</t>
  </si>
  <si>
    <t>Satversmes aizsardzibas birojs</t>
  </si>
  <si>
    <t>Radio un televizija</t>
  </si>
  <si>
    <t>Valsts cilvektiesibu birojs</t>
  </si>
  <si>
    <t>Merkdotacijas pašvaldibam</t>
  </si>
  <si>
    <t>Dotacijas pašvaldibam</t>
  </si>
  <si>
    <t>Valsts kases parvaldnieks ________________________________________</t>
  </si>
  <si>
    <t xml:space="preserve">           Valsts kases oficialais meneša parskats</t>
  </si>
  <si>
    <t xml:space="preserve"> 4.tabula</t>
  </si>
  <si>
    <t xml:space="preserve">                        Valsts pamatbudzeta izdevumi pec ekonomiskas klasifikacijas </t>
  </si>
  <si>
    <t xml:space="preserve">                                                          (1998.gada janvaris - augusts)</t>
  </si>
  <si>
    <t>Finanseša-nas plans parskata periodam*</t>
  </si>
  <si>
    <t>Izpilde % pret gada planu      (4/2)</t>
  </si>
  <si>
    <t>Izpilde % pret finanseša-nas planu parskata periodam       (4/3)</t>
  </si>
  <si>
    <t>Finanse-šanas plans augusta  menesim*</t>
  </si>
  <si>
    <t>Izpilde % pret finanse-šanas planu              (8/7)</t>
  </si>
  <si>
    <t>1.Izdevumi - kopa (1.1.+1.2.+1.3.)</t>
  </si>
  <si>
    <t>X</t>
  </si>
  <si>
    <t>1.1. Uzturešanas izdevumi</t>
  </si>
  <si>
    <t>Kartejie izdevumi</t>
  </si>
  <si>
    <t xml:space="preserve">    atalgojumi</t>
  </si>
  <si>
    <t xml:space="preserve">    darba deveja socialas 
    apdrošinašanas iemaksas</t>
  </si>
  <si>
    <t xml:space="preserve">    precu un pakalpojumu 
    apmaksa</t>
  </si>
  <si>
    <t>Maksajumi par aiznemumiem un kreditiem</t>
  </si>
  <si>
    <t xml:space="preserve">     procentu nomaksa par 
     iekšejiem aiznemumiem</t>
  </si>
  <si>
    <t xml:space="preserve">     procentu nomaksa par 
     arvalstu aiznemumiem</t>
  </si>
  <si>
    <t>Subsidijas un dotacijas</t>
  </si>
  <si>
    <t xml:space="preserve">    subsidijas</t>
  </si>
  <si>
    <t xml:space="preserve">    merkdotacijas pašvaldibu   
    budzetiem</t>
  </si>
  <si>
    <t xml:space="preserve">     dotacijas pašvaldibu    
     budzetiem</t>
  </si>
  <si>
    <t xml:space="preserve">     dotacijas iestadem un   
     organizacijam</t>
  </si>
  <si>
    <t xml:space="preserve">     dotacijas specialajam 
     budzetam</t>
  </si>
  <si>
    <t xml:space="preserve">     dotacijas iedzivotajiem</t>
  </si>
  <si>
    <t xml:space="preserve">     iemaksas starptautiskajas 
     organizacijas</t>
  </si>
  <si>
    <t>Parejie izdevumi</t>
  </si>
  <si>
    <t>1.2.Izdevumi kapitalieguldijumiem</t>
  </si>
  <si>
    <t xml:space="preserve">Izdevumi kapitalajam iegadem un kapitalajam remontam </t>
  </si>
  <si>
    <t>Valsts investicijas</t>
  </si>
  <si>
    <t>1.3.Valsts budzeta tirie 
     aizdevumi</t>
  </si>
  <si>
    <t>Valsts budzeta aizdevumi</t>
  </si>
  <si>
    <t>Valsts budzeta aizdevumu atmaksas</t>
  </si>
  <si>
    <t>*-nav ieklauti valsts budzeta tirie aizdevumi</t>
  </si>
  <si>
    <t>Valsts kases parvaldnieks _______________________________________</t>
  </si>
  <si>
    <t xml:space="preserve">                                                                           Valsts kases oficialais meneša parskats</t>
  </si>
  <si>
    <t>5.tabula</t>
  </si>
  <si>
    <t xml:space="preserve">                                              Valsts speciala budzeta ienemumi pa ministrijam </t>
  </si>
  <si>
    <t xml:space="preserve">                                                               (1998.gada janvaris - augusts)</t>
  </si>
  <si>
    <t>(tukst.lati)</t>
  </si>
  <si>
    <t>Gada sagaidama izpilde %</t>
  </si>
  <si>
    <t>Izpilde % pret gada planu (4/2)</t>
  </si>
  <si>
    <t>Augusta  prognoze</t>
  </si>
  <si>
    <t xml:space="preserve">  Ienemumi - kopa </t>
  </si>
  <si>
    <t xml:space="preserve">Labklajibas ministrija </t>
  </si>
  <si>
    <t xml:space="preserve">  Valsts specialais veselibas aprupes budzets</t>
  </si>
  <si>
    <t xml:space="preserve">               Iedzivotaju ienakuma nodoklis</t>
  </si>
  <si>
    <t xml:space="preserve">               Valsts pamatbudzeta dotacija</t>
  </si>
  <si>
    <t xml:space="preserve">               Parejie maksajumi</t>
  </si>
  <si>
    <t xml:space="preserve">  Sociala apdrošinašana</t>
  </si>
  <si>
    <t xml:space="preserve">              Valsts pensiju specialais budzets</t>
  </si>
  <si>
    <t xml:space="preserve">               Nodarbinatibas specialais budzets</t>
  </si>
  <si>
    <t xml:space="preserve">               Darba negadijumu specialais budzets</t>
  </si>
  <si>
    <t xml:space="preserve">               Invaliditates,maternitates un slimibas 
               specialais budzets</t>
  </si>
  <si>
    <t xml:space="preserve">               Valsts socialas apdrošinašanas 
                agentura</t>
  </si>
  <si>
    <t xml:space="preserve">  Vides aizsardzibas fonds</t>
  </si>
  <si>
    <t xml:space="preserve">                Dabas resursu nodoklis</t>
  </si>
  <si>
    <t xml:space="preserve">                Parejie maksajumi</t>
  </si>
  <si>
    <t xml:space="preserve">   Skrundas RLS zemes nomas maksa</t>
  </si>
  <si>
    <t xml:space="preserve">  Valsts autocelu fonds</t>
  </si>
  <si>
    <t xml:space="preserve">                Transportlidzeklu ikgadeja nodeva</t>
  </si>
  <si>
    <t xml:space="preserve">                50% akcizes nodoklis par degvielu</t>
  </si>
  <si>
    <t xml:space="preserve">                 Parejie maksajumi</t>
  </si>
  <si>
    <t xml:space="preserve">  Ostu attistibas fonds</t>
  </si>
  <si>
    <t xml:space="preserve">                Ostas un kugošanas nodeva</t>
  </si>
  <si>
    <t xml:space="preserve">  Lidostu nodeva</t>
  </si>
  <si>
    <t xml:space="preserve">  Valsts ipašuma privatizacijas fonds</t>
  </si>
  <si>
    <t xml:space="preserve">                 Ienemumi no valsts ipašuma 
                 privatizacijas</t>
  </si>
  <si>
    <t xml:space="preserve">                 Ienemumi no pašvaldibu ipašuma
                 privatizacijas</t>
  </si>
  <si>
    <t xml:space="preserve">  Centrala dzivojamo maju privatizacijas komisija</t>
  </si>
  <si>
    <t>97..87%</t>
  </si>
  <si>
    <t xml:space="preserve"> Transportlidzeklu ipašnieku apdrošinašanas 
  garantijas fonds</t>
  </si>
  <si>
    <t xml:space="preserve">                 Atskaitijumi no obligatas 
                 apdrošinašanas premijam</t>
  </si>
  <si>
    <t xml:space="preserve"> Transportlidzeklu ipašnieku apdrošinašanas 
 apdrošinajuma nemeju interešu aizsardzibas fonds</t>
  </si>
  <si>
    <t>Celu satiksmes negadijumu noveršana un profilakse</t>
  </si>
  <si>
    <t xml:space="preserve">  Specialais budzets sporta vajadzibam</t>
  </si>
  <si>
    <t xml:space="preserve">                 Ienemumi no izlozes un azartspelu 
                 nodevas un nodokla maksajumiem</t>
  </si>
  <si>
    <t xml:space="preserve">  Specialais budzets kulturas vajadzibam</t>
  </si>
  <si>
    <t xml:space="preserve">  Zivju fonds</t>
  </si>
  <si>
    <t xml:space="preserve">                 Maksa par rupnieciskas zvejas tiesibu 
                 nomu un izmantošanu</t>
  </si>
  <si>
    <t xml:space="preserve">  Mezsaimniecibas attistibas fonds</t>
  </si>
  <si>
    <t xml:space="preserve">                  Ienemumi no mezu resursu 
                  realizacijas</t>
  </si>
  <si>
    <t xml:space="preserve">                  Parejie maksajumi</t>
  </si>
  <si>
    <t>Radio un televizijas padome</t>
  </si>
  <si>
    <t>Sanemtie davinajumi un ziedojumi *</t>
  </si>
  <si>
    <t xml:space="preserve">                  Iekšejie</t>
  </si>
  <si>
    <t xml:space="preserve">                  Arejie</t>
  </si>
  <si>
    <t>*-nav ieklautas Valsts ipašuma privatizacijas fonda iemaksas</t>
  </si>
  <si>
    <t xml:space="preserve">Valsts kases parvaldnieks _______________________________________ </t>
  </si>
  <si>
    <t xml:space="preserve"> 15.09.1998.g.</t>
  </si>
  <si>
    <t>6.tabula</t>
  </si>
  <si>
    <t xml:space="preserve">                                       Valsts speciala budzeta izdevumi pa ministrijam </t>
  </si>
  <si>
    <t xml:space="preserve">                                                                   (1998.gada janvaris - augusts)</t>
  </si>
  <si>
    <t>Likuma apstiprina-tais gada plans</t>
  </si>
  <si>
    <t>Izpilde % pret gada planu       (4/2)</t>
  </si>
  <si>
    <t>Izpilde % pret finansešanas planu parskata periodam   (4/3)</t>
  </si>
  <si>
    <t>Finanseša-nas plans augusta menesim*</t>
  </si>
  <si>
    <t>Izpilde % pret finansešanas planu        (8/7)</t>
  </si>
  <si>
    <t xml:space="preserve">        Izdevumi - kopa </t>
  </si>
  <si>
    <t xml:space="preserve">        Uzturešanas izdevumi</t>
  </si>
  <si>
    <t xml:space="preserve">        Izdevumi kapitalieguldijumiem</t>
  </si>
  <si>
    <t xml:space="preserve">Sociala apdrošinašana </t>
  </si>
  <si>
    <t xml:space="preserve"> Valsts pensiju specialais budzets</t>
  </si>
  <si>
    <t xml:space="preserve"> Nodarbinatibas specialais budzets</t>
  </si>
  <si>
    <t xml:space="preserve"> Darba negadijumu specialais budzets</t>
  </si>
  <si>
    <t xml:space="preserve"> Invaliditates,maternitates un slimibas specialais budzets</t>
  </si>
  <si>
    <t xml:space="preserve"> Valsts socialas apdrošinašanas agentura</t>
  </si>
  <si>
    <t xml:space="preserve">Vides aizsardzibas un regionalas attistibas ministrija </t>
  </si>
  <si>
    <t xml:space="preserve">  Skrundas RLS zemes nomas maksa</t>
  </si>
  <si>
    <t xml:space="preserve">  Centrala dzivojamo maju privatizacijas komisija </t>
  </si>
</sst>
</file>

<file path=xl/styles.xml><?xml version="1.0" encoding="utf-8"?>
<styleSheet xmlns="http://schemas.openxmlformats.org/spreadsheetml/2006/main">
  <numFmts count="90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,##0\ &quot;LVR&quot;;\-#,##0\ &quot;LVR&quot;"/>
    <numFmt numFmtId="165" formatCode="#,##0\ &quot;LVR&quot;;[Red]\-#,##0\ &quot;LVR&quot;"/>
    <numFmt numFmtId="166" formatCode="#,##0.00\ &quot;LVR&quot;;\-#,##0.00\ &quot;LVR&quot;"/>
    <numFmt numFmtId="167" formatCode="#,##0.00\ &quot;LVR&quot;;[Red]\-#,##0.00\ &quot;LVR&quot;"/>
    <numFmt numFmtId="168" formatCode="_-* #,##0\ &quot;LVR&quot;_-;\-* #,##0\ &quot;LVR&quot;_-;_-* &quot;-&quot;\ &quot;LVR&quot;_-;_-@_-"/>
    <numFmt numFmtId="169" formatCode="_-* #,##0\ _L_V_R_-;\-* #,##0\ _L_V_R_-;_-* &quot;-&quot;\ _L_V_R_-;_-@_-"/>
    <numFmt numFmtId="170" formatCode="_-* #,##0.00\ &quot;LVR&quot;_-;\-* #,##0.00\ &quot;LVR&quot;_-;_-* &quot;-&quot;??\ &quot;LVR&quot;_-;_-@_-"/>
    <numFmt numFmtId="171" formatCode="_-* #,##0.00\ _L_V_R_-;\-* #,##0.00\ _L_V_R_-;_-* &quot;-&quot;??\ _L_V_R_-;_-@_-"/>
    <numFmt numFmtId="172" formatCode="&quot;Ls&quot;#,##0_);\(&quot;Ls&quot;#,##0\)"/>
    <numFmt numFmtId="173" formatCode="&quot;Ls&quot;#,##0_);[Red]\(&quot;Ls&quot;#,##0\)"/>
    <numFmt numFmtId="174" formatCode="&quot;Ls&quot;#,##0.00_);\(&quot;Ls&quot;#,##0.00\)"/>
    <numFmt numFmtId="175" formatCode="&quot;Ls&quot;#,##0.00_);[Red]\(&quot;Ls&quot;#,##0.00\)"/>
    <numFmt numFmtId="176" formatCode="_(&quot;Ls&quot;* #,##0_);_(&quot;Ls&quot;* \(#,##0\);_(&quot;Ls&quot;* &quot;-&quot;_);_(@_)"/>
    <numFmt numFmtId="177" formatCode="_(* #,##0_);_(* \(#,##0\);_(* &quot;-&quot;_);_(@_)"/>
    <numFmt numFmtId="178" formatCode="_(&quot;Ls&quot;* #,##0.00_);_(&quot;Ls&quot;* \(#,##0.00\);_(&quot;Ls&quot;* &quot;-&quot;??_);_(@_)"/>
    <numFmt numFmtId="179" formatCode="_(* #,##0.00_);_(* \(#,##0.00\);_(* &quot;-&quot;??_);_(@_)"/>
    <numFmt numFmtId="180" formatCode="#,###,##0"/>
    <numFmt numFmtId="181" formatCode="#,000"/>
    <numFmt numFmtId="182" formatCode="#,###,000"/>
    <numFmt numFmtId="183" formatCode="#,"/>
    <numFmt numFmtId="184" formatCode="0,"/>
    <numFmt numFmtId="185" formatCode="##0"/>
    <numFmt numFmtId="186" formatCode="#0,"/>
    <numFmt numFmtId="187" formatCode="#,#00"/>
    <numFmt numFmtId="188" formatCode="#."/>
    <numFmt numFmtId="189" formatCode="##0,"/>
    <numFmt numFmtId="190" formatCode="##0,###"/>
    <numFmt numFmtId="191" formatCode="#,###"/>
    <numFmt numFmtId="192" formatCode="\ #,"/>
    <numFmt numFmtId="193" formatCode="\ #"/>
    <numFmt numFmtId="194" formatCode="#,###,000.0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  <numFmt numFmtId="198" formatCode="#\ ###\ ##0"/>
    <numFmt numFmtId="199" formatCode="#\ ##0"/>
    <numFmt numFmtId="200" formatCode="#\ ###\ \ ##0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&quot;$&quot;#,##0;\-&quot;$&quot;#,##0"/>
    <numFmt numFmtId="208" formatCode="&quot;$&quot;#,##0;[Red]\-&quot;$&quot;#,##0"/>
    <numFmt numFmtId="209" formatCode="&quot;$&quot;#,##0.00;\-&quot;$&quot;#,##0.00"/>
    <numFmt numFmtId="210" formatCode="&quot;$&quot;#,##0.00;[Red]\-&quot;$&quot;#,##0.00"/>
    <numFmt numFmtId="211" formatCode="_-&quot;$&quot;* #,##0_-;\-&quot;$&quot;* #,##0_-;_-&quot;$&quot;* &quot;-&quot;_-;_-@_-"/>
    <numFmt numFmtId="212" formatCode="_-* #,##0_-;\-* #,##0_-;_-* &quot;-&quot;_-;_-@_-"/>
    <numFmt numFmtId="213" formatCode="_-&quot;$&quot;* #,##0.00_-;\-&quot;$&quot;* #,##0.00_-;_-&quot;$&quot;* &quot;-&quot;??_-;_-@_-"/>
    <numFmt numFmtId="214" formatCode="_-* #,##0.00_-;\-* #,##0.00_-;_-* &quot;-&quot;??_-;_-@_-"/>
    <numFmt numFmtId="215" formatCode="0.0"/>
    <numFmt numFmtId="216" formatCode="000\ 000\ 000"/>
    <numFmt numFmtId="217" formatCode="_-* #,##0.0_-;\-* #,##0.0_-;_-* &quot;-&quot;??_-;_-@_-"/>
    <numFmt numFmtId="218" formatCode="_-* #,##0_-;\-* #,##0_-;_-* &quot;-&quot;??_-;_-@_-"/>
    <numFmt numFmtId="219" formatCode="0.000"/>
    <numFmt numFmtId="220" formatCode="&quot;CHF&quot;\ #,##0_);\(&quot;CHF&quot;\ #,##0\)"/>
    <numFmt numFmtId="221" formatCode="&quot;CHF&quot;\ #,##0_);[Red]\(&quot;CHF&quot;\ #,##0\)"/>
    <numFmt numFmtId="222" formatCode="&quot;CHF&quot;\ #,##0.00_);\(&quot;CHF&quot;\ #,##0.00\)"/>
    <numFmt numFmtId="223" formatCode="&quot;CHF&quot;\ #,##0.00_);[Red]\(&quot;CHF&quot;\ #,##0.00\)"/>
    <numFmt numFmtId="224" formatCode="_(&quot;CHF&quot;\ * #,##0_);_(&quot;CHF&quot;\ * \(#,##0\);_(&quot;CHF&quot;\ * &quot;-&quot;_);_(@_)"/>
    <numFmt numFmtId="225" formatCode="_(&quot;CHF&quot;\ * #,##0.00_);_(&quot;CHF&quot;\ * \(#,##0.00\);_(&quot;CHF&quot;\ * &quot;-&quot;??_);_(@_)"/>
    <numFmt numFmtId="226" formatCode="###0"/>
    <numFmt numFmtId="227" formatCode="&quot;Ls&quot;\ #,##0;&quot;Ls&quot;\ \-#,##0"/>
    <numFmt numFmtId="228" formatCode="&quot;Ls&quot;\ #,##0;[Red]&quot;Ls&quot;\ \-#,##0"/>
    <numFmt numFmtId="229" formatCode="&quot;Ls&quot;\ #,##0.00;&quot;Ls&quot;\ \-#,##0.00"/>
    <numFmt numFmtId="230" formatCode="&quot;Ls&quot;\ #,##0.00;[Red]&quot;Ls&quot;\ \-#,##0.00"/>
    <numFmt numFmtId="231" formatCode="_ &quot;Ls&quot;\ * #,##0_ ;_ &quot;Ls&quot;\ * \-#,##0_ ;_ &quot;Ls&quot;\ * &quot;-&quot;_ ;_ @_ "/>
    <numFmt numFmtId="232" formatCode="_ * #,##0_ ;_ * \-#,##0_ ;_ * &quot;-&quot;_ ;_ @_ "/>
    <numFmt numFmtId="233" formatCode="_ &quot;Ls&quot;\ * #,##0.00_ ;_ &quot;Ls&quot;\ * \-#,##0.00_ ;_ &quot;Ls&quot;\ * &quot;-&quot;??_ ;_ @_ "/>
    <numFmt numFmtId="234" formatCode="_ * #,##0.00_ ;_ * \-#,##0.00_ ;_ * &quot;-&quot;??_ ;_ @_ "/>
    <numFmt numFmtId="235" formatCode="#\ ##0\ "/>
    <numFmt numFmtId="236" formatCode="00.000"/>
    <numFmt numFmtId="237" formatCode="00,000"/>
    <numFmt numFmtId="238" formatCode="#.##0"/>
    <numFmt numFmtId="239" formatCode="#.##"/>
    <numFmt numFmtId="240" formatCode="#.###"/>
    <numFmt numFmtId="241" formatCode="#.####"/>
    <numFmt numFmtId="242" formatCode="#.#####"/>
    <numFmt numFmtId="243" formatCode="#.000"/>
    <numFmt numFmtId="244" formatCode="##.000"/>
    <numFmt numFmtId="245" formatCode="0#.000"/>
  </numFmts>
  <fonts count="47">
    <font>
      <sz val="8.5"/>
      <name val="MS Sans Serif"/>
      <family val="0"/>
    </font>
    <font>
      <b/>
      <sz val="8.5"/>
      <name val="MS Sans Serif"/>
      <family val="0"/>
    </font>
    <font>
      <i/>
      <sz val="8.5"/>
      <name val="MS Sans Serif"/>
      <family val="0"/>
    </font>
    <font>
      <b/>
      <i/>
      <sz val="8.5"/>
      <name val="MS Sans Serif"/>
      <family val="0"/>
    </font>
    <font>
      <b/>
      <sz val="10"/>
      <name val="RimAvantGarde"/>
      <family val="0"/>
    </font>
    <font>
      <sz val="8.5"/>
      <name val="RimHelvetica"/>
      <family val="0"/>
    </font>
    <font>
      <b/>
      <sz val="9"/>
      <name val="RimHelvetica"/>
      <family val="0"/>
    </font>
    <font>
      <sz val="9"/>
      <name val="RimHelvetica"/>
      <family val="0"/>
    </font>
    <font>
      <i/>
      <sz val="9"/>
      <name val="RimHelvetica"/>
      <family val="0"/>
    </font>
    <font>
      <i/>
      <sz val="9"/>
      <name val="RimTimes"/>
      <family val="0"/>
    </font>
    <font>
      <sz val="9"/>
      <name val="RimAvantGarde"/>
      <family val="0"/>
    </font>
    <font>
      <sz val="8"/>
      <name val="RimAvantGarde"/>
      <family val="0"/>
    </font>
    <font>
      <sz val="8"/>
      <name val="MS Sans Serif"/>
      <family val="0"/>
    </font>
    <font>
      <sz val="8"/>
      <name val="RimHelvetica"/>
      <family val="0"/>
    </font>
    <font>
      <sz val="10"/>
      <name val="RimAvantGarde"/>
      <family val="0"/>
    </font>
    <font>
      <sz val="10"/>
      <name val="MS Sans Serif"/>
      <family val="0"/>
    </font>
    <font>
      <sz val="10"/>
      <name val="RimHelvetica"/>
      <family val="0"/>
    </font>
    <font>
      <sz val="8"/>
      <name val="RimTimes"/>
      <family val="0"/>
    </font>
    <font>
      <b/>
      <sz val="11"/>
      <name val="RimHelvetica"/>
      <family val="0"/>
    </font>
    <font>
      <sz val="8.5"/>
      <name val="RimAvantGarde"/>
      <family val="0"/>
    </font>
    <font>
      <b/>
      <sz val="10"/>
      <name val="RimHelvetica"/>
      <family val="0"/>
    </font>
    <font>
      <sz val="12"/>
      <name val="RimHelvetica"/>
      <family val="0"/>
    </font>
    <font>
      <sz val="12"/>
      <name val="MS Sans Serif"/>
      <family val="0"/>
    </font>
    <font>
      <b/>
      <sz val="12"/>
      <name val="RimHelvetica"/>
      <family val="0"/>
    </font>
    <font>
      <sz val="9"/>
      <name val="MS Sans Serif"/>
      <family val="0"/>
    </font>
    <font>
      <b/>
      <sz val="8"/>
      <name val="RimHelvetica"/>
      <family val="0"/>
    </font>
    <font>
      <sz val="10"/>
      <name val="RusHelvetica"/>
      <family val="0"/>
    </font>
    <font>
      <b/>
      <sz val="10"/>
      <name val="MS Sans Serif"/>
      <family val="0"/>
    </font>
    <font>
      <sz val="8"/>
      <name val="RusHelvetica"/>
      <family val="0"/>
    </font>
    <font>
      <i/>
      <sz val="8"/>
      <name val="RimHelvetica"/>
      <family val="0"/>
    </font>
    <font>
      <sz val="8"/>
      <name val="BaltTimesRoman"/>
      <family val="2"/>
    </font>
    <font>
      <sz val="9"/>
      <name val="BaltTimesRoman"/>
      <family val="2"/>
    </font>
    <font>
      <sz val="11"/>
      <name val="BaltTimesRoman"/>
      <family val="2"/>
    </font>
    <font>
      <sz val="11"/>
      <name val="BaltSouvenirLight"/>
      <family val="2"/>
    </font>
    <font>
      <sz val="10"/>
      <name val="BaltTimesRoman"/>
      <family val="2"/>
    </font>
    <font>
      <sz val="10"/>
      <name val="BaltSouvenirLight"/>
      <family val="2"/>
    </font>
    <font>
      <b/>
      <sz val="12"/>
      <name val="BaltTimesRoman"/>
      <family val="2"/>
    </font>
    <font>
      <b/>
      <sz val="10"/>
      <name val="BaltTimesRoman"/>
      <family val="2"/>
    </font>
    <font>
      <b/>
      <sz val="9"/>
      <name val="BaltTimesRoman"/>
      <family val="0"/>
    </font>
    <font>
      <sz val="10"/>
      <name val="Arial"/>
      <family val="0"/>
    </font>
    <font>
      <b/>
      <sz val="14"/>
      <name val="RimHelvetica"/>
      <family val="0"/>
    </font>
    <font>
      <sz val="9"/>
      <name val="BaltSouvenirLight"/>
      <family val="0"/>
    </font>
    <font>
      <sz val="11"/>
      <name val="RimHelvetica"/>
      <family val="0"/>
    </font>
    <font>
      <sz val="9"/>
      <name val="Times New Roman Cyr"/>
      <family val="1"/>
    </font>
    <font>
      <sz val="8"/>
      <name val="Times New Roman"/>
      <family val="0"/>
    </font>
    <font>
      <i/>
      <sz val="11"/>
      <name val="RimHelvetica"/>
      <family val="0"/>
    </font>
    <font>
      <b/>
      <sz val="16"/>
      <name val="RimHelvetica"/>
      <family val="0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thin"/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12" fontId="39" fillId="0" borderId="0" applyFont="0" applyFill="0" applyBorder="0" applyAlignment="0" applyProtection="0"/>
    <xf numFmtId="232" fontId="44" fillId="0" borderId="0" applyFont="0" applyFill="0" applyBorder="0" applyAlignment="0" applyProtection="0"/>
    <xf numFmtId="232" fontId="44" fillId="0" borderId="0" applyFont="0" applyFill="0" applyBorder="0" applyAlignment="0" applyProtection="0"/>
    <xf numFmtId="232" fontId="44" fillId="0" borderId="0" applyFont="0" applyFill="0" applyBorder="0" applyAlignment="0" applyProtection="0"/>
    <xf numFmtId="214" fontId="39" fillId="0" borderId="0" applyFont="0" applyFill="0" applyBorder="0" applyAlignment="0" applyProtection="0"/>
    <xf numFmtId="234" fontId="44" fillId="0" borderId="0" applyFont="0" applyFill="0" applyBorder="0" applyAlignment="0" applyProtection="0"/>
    <xf numFmtId="234" fontId="44" fillId="0" borderId="0" applyFont="0" applyFill="0" applyBorder="0" applyAlignment="0" applyProtection="0"/>
    <xf numFmtId="234" fontId="4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11" fontId="39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31" fontId="44" fillId="0" borderId="0" applyFont="0" applyFill="0" applyBorder="0" applyAlignment="0" applyProtection="0"/>
    <xf numFmtId="231" fontId="44" fillId="0" borderId="0" applyFont="0" applyFill="0" applyBorder="0" applyAlignment="0" applyProtection="0"/>
    <xf numFmtId="231" fontId="44" fillId="0" borderId="0" applyFont="0" applyFill="0" applyBorder="0" applyAlignment="0" applyProtection="0"/>
    <xf numFmtId="205" fontId="41" fillId="0" borderId="0" applyFont="0" applyFill="0" applyBorder="0" applyAlignment="0" applyProtection="0"/>
    <xf numFmtId="206" fontId="41" fillId="0" borderId="0" applyFont="0" applyFill="0" applyBorder="0" applyAlignment="0" applyProtection="0"/>
    <xf numFmtId="206" fontId="41" fillId="0" borderId="0" applyFont="0" applyFill="0" applyBorder="0" applyAlignment="0" applyProtection="0"/>
    <xf numFmtId="213" fontId="39" fillId="0" borderId="0" applyFont="0" applyFill="0" applyBorder="0" applyAlignment="0" applyProtection="0"/>
    <xf numFmtId="206" fontId="41" fillId="0" borderId="0" applyFont="0" applyFill="0" applyBorder="0" applyAlignment="0" applyProtection="0"/>
    <xf numFmtId="206" fontId="41" fillId="0" borderId="0" applyFont="0" applyFill="0" applyBorder="0" applyAlignment="0" applyProtection="0"/>
    <xf numFmtId="206" fontId="41" fillId="0" borderId="0" applyFont="0" applyFill="0" applyBorder="0" applyAlignment="0" applyProtection="0"/>
    <xf numFmtId="233" fontId="44" fillId="0" borderId="0" applyFont="0" applyFill="0" applyBorder="0" applyAlignment="0" applyProtection="0"/>
    <xf numFmtId="233" fontId="44" fillId="0" borderId="0" applyFont="0" applyFill="0" applyBorder="0" applyAlignment="0" applyProtection="0"/>
    <xf numFmtId="233" fontId="44" fillId="0" borderId="0" applyFont="0" applyFill="0" applyBorder="0" applyAlignment="0" applyProtection="0"/>
    <xf numFmtId="206" fontId="41" fillId="0" borderId="0" applyFont="0" applyFill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9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1" fillId="0" borderId="0">
      <alignment/>
      <protection/>
    </xf>
    <xf numFmtId="9" fontId="0" fillId="0" borderId="0" applyFont="0" applyFill="0" applyBorder="0" applyAlignment="0" applyProtection="0"/>
  </cellStyleXfs>
  <cellXfs count="770">
    <xf numFmtId="0" fontId="0" fillId="0" borderId="0" xfId="0" applyAlignment="1">
      <alignment/>
    </xf>
    <xf numFmtId="49" fontId="0" fillId="0" borderId="0" xfId="0" applyNumberFormat="1" applyAlignment="1">
      <alignment horizontal="centerContinuous" vertical="top" wrapText="1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top" wrapText="1"/>
    </xf>
    <xf numFmtId="49" fontId="5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Continuous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0" fillId="0" borderId="1" xfId="0" applyNumberFormat="1" applyFill="1" applyBorder="1" applyAlignment="1">
      <alignment vertical="top" wrapText="1"/>
    </xf>
    <xf numFmtId="49" fontId="0" fillId="0" borderId="2" xfId="0" applyNumberFormat="1" applyFill="1" applyBorder="1" applyAlignment="1">
      <alignment horizontal="center" vertical="top" wrapText="1"/>
    </xf>
    <xf numFmtId="3" fontId="0" fillId="0" borderId="2" xfId="0" applyNumberFormat="1" applyBorder="1" applyAlignment="1">
      <alignment/>
    </xf>
    <xf numFmtId="3" fontId="0" fillId="0" borderId="5" xfId="0" applyNumberFormat="1" applyBorder="1" applyAlignment="1">
      <alignment/>
    </xf>
    <xf numFmtId="49" fontId="6" fillId="0" borderId="2" xfId="0" applyNumberFormat="1" applyFont="1" applyFill="1" applyBorder="1" applyAlignment="1">
      <alignment vertical="top" wrapText="1"/>
    </xf>
    <xf numFmtId="0" fontId="0" fillId="0" borderId="6" xfId="0" applyBorder="1" applyAlignment="1">
      <alignment/>
    </xf>
    <xf numFmtId="49" fontId="7" fillId="0" borderId="2" xfId="0" applyNumberFormat="1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vertical="top" wrapText="1"/>
    </xf>
    <xf numFmtId="0" fontId="7" fillId="0" borderId="2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 wrapText="1"/>
    </xf>
    <xf numFmtId="49" fontId="0" fillId="0" borderId="7" xfId="0" applyNumberFormat="1" applyFill="1" applyBorder="1" applyAlignment="1">
      <alignment horizontal="center" vertical="top" wrapText="1"/>
    </xf>
    <xf numFmtId="0" fontId="0" fillId="0" borderId="8" xfId="0" applyBorder="1" applyAlignment="1">
      <alignment/>
    </xf>
    <xf numFmtId="49" fontId="10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11" fillId="0" borderId="9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/>
    </xf>
    <xf numFmtId="0" fontId="11" fillId="0" borderId="11" xfId="0" applyFont="1" applyBorder="1" applyAlignment="1">
      <alignment horizontal="centerContinuous"/>
    </xf>
    <xf numFmtId="0" fontId="12" fillId="0" borderId="12" xfId="0" applyFont="1" applyBorder="1" applyAlignment="1">
      <alignment horizontal="centerContinuous"/>
    </xf>
    <xf numFmtId="0" fontId="13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3" fontId="0" fillId="0" borderId="0" xfId="0" applyNumberFormat="1" applyAlignment="1">
      <alignment/>
    </xf>
    <xf numFmtId="0" fontId="0" fillId="0" borderId="14" xfId="0" applyBorder="1" applyAlignment="1">
      <alignment horizontal="center" vertical="center"/>
    </xf>
    <xf numFmtId="3" fontId="0" fillId="0" borderId="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7" xfId="0" applyBorder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center" vertical="top" wrapText="1"/>
    </xf>
    <xf numFmtId="49" fontId="16" fillId="0" borderId="0" xfId="0" applyNumberFormat="1" applyFont="1" applyAlignment="1">
      <alignment vertical="top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7" fillId="0" borderId="0" xfId="0" applyFont="1" applyAlignment="1">
      <alignment/>
    </xf>
    <xf numFmtId="3" fontId="0" fillId="0" borderId="0" xfId="0" applyNumberFormat="1" applyBorder="1" applyAlignment="1">
      <alignment/>
    </xf>
    <xf numFmtId="49" fontId="0" fillId="0" borderId="0" xfId="0" applyNumberFormat="1" applyAlignment="1">
      <alignment horizontal="center"/>
    </xf>
    <xf numFmtId="49" fontId="18" fillId="0" borderId="0" xfId="0" applyNumberFormat="1" applyFont="1" applyAlignment="1">
      <alignment horizontal="centerContinuous" vertical="top" wrapText="1"/>
    </xf>
    <xf numFmtId="0" fontId="0" fillId="0" borderId="1" xfId="0" applyBorder="1" applyAlignment="1">
      <alignment/>
    </xf>
    <xf numFmtId="49" fontId="0" fillId="0" borderId="2" xfId="0" applyNumberForma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49" fontId="0" fillId="0" borderId="7" xfId="0" applyNumberForma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49" fontId="14" fillId="0" borderId="0" xfId="0" applyNumberFormat="1" applyFont="1" applyAlignment="1">
      <alignment vertical="top" wrapText="1"/>
    </xf>
    <xf numFmtId="49" fontId="15" fillId="0" borderId="0" xfId="0" applyNumberFormat="1" applyFont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vertical="top" wrapText="1"/>
    </xf>
    <xf numFmtId="49" fontId="7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/>
    </xf>
    <xf numFmtId="49" fontId="9" fillId="0" borderId="1" xfId="0" applyNumberFormat="1" applyFont="1" applyFill="1" applyBorder="1" applyAlignment="1">
      <alignment vertical="top" wrapText="1"/>
    </xf>
    <xf numFmtId="49" fontId="0" fillId="0" borderId="2" xfId="0" applyNumberFormat="1" applyFill="1" applyBorder="1" applyAlignment="1">
      <alignment vertical="top" wrapText="1"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49" fontId="7" fillId="0" borderId="2" xfId="0" applyNumberFormat="1" applyFont="1" applyFill="1" applyBorder="1" applyAlignment="1">
      <alignment horizontal="center" vertical="top" wrapText="1"/>
    </xf>
    <xf numFmtId="49" fontId="11" fillId="0" borderId="0" xfId="0" applyNumberFormat="1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49" fontId="0" fillId="0" borderId="0" xfId="0" applyNumberForma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9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left"/>
    </xf>
    <xf numFmtId="0" fontId="19" fillId="0" borderId="0" xfId="0" applyFont="1" applyAlignment="1">
      <alignment/>
    </xf>
    <xf numFmtId="0" fontId="12" fillId="0" borderId="0" xfId="0" applyFont="1" applyAlignment="1">
      <alignment/>
    </xf>
    <xf numFmtId="49" fontId="11" fillId="0" borderId="0" xfId="0" applyNumberFormat="1" applyFont="1" applyAlignment="1">
      <alignment horizontal="center" vertical="top" wrapText="1"/>
    </xf>
    <xf numFmtId="49" fontId="12" fillId="0" borderId="0" xfId="0" applyNumberFormat="1" applyFont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49" fontId="11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49" fontId="15" fillId="0" borderId="0" xfId="0" applyNumberFormat="1" applyFont="1" applyBorder="1" applyAlignment="1">
      <alignment horizontal="center" vertical="top" wrapText="1"/>
    </xf>
    <xf numFmtId="49" fontId="16" fillId="0" borderId="0" xfId="0" applyNumberFormat="1" applyFont="1" applyBorder="1" applyAlignment="1">
      <alignment vertical="top" wrapText="1"/>
    </xf>
    <xf numFmtId="0" fontId="15" fillId="0" borderId="0" xfId="0" applyFont="1" applyBorder="1" applyAlignment="1">
      <alignment/>
    </xf>
    <xf numFmtId="49" fontId="22" fillId="0" borderId="0" xfId="0" applyNumberFormat="1" applyFont="1" applyAlignment="1">
      <alignment horizontal="centerContinuous" vertical="top" wrapText="1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49" fontId="22" fillId="0" borderId="0" xfId="0" applyNumberFormat="1" applyFont="1" applyAlignment="1">
      <alignment horizontal="center" vertical="top" wrapText="1"/>
    </xf>
    <xf numFmtId="49" fontId="23" fillId="0" borderId="0" xfId="0" applyNumberFormat="1" applyFont="1" applyAlignment="1">
      <alignment horizontal="centerContinuous" vertical="top" wrapText="1"/>
    </xf>
    <xf numFmtId="0" fontId="13" fillId="0" borderId="0" xfId="0" applyFont="1" applyAlignment="1">
      <alignment horizontal="centerContinuous"/>
    </xf>
    <xf numFmtId="49" fontId="20" fillId="0" borderId="1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Alignment="1">
      <alignment vertical="top" wrapText="1"/>
    </xf>
    <xf numFmtId="0" fontId="12" fillId="0" borderId="0" xfId="0" applyFont="1" applyAlignment="1">
      <alignment horizontal="centerContinuous"/>
    </xf>
    <xf numFmtId="49" fontId="7" fillId="0" borderId="0" xfId="0" applyNumberFormat="1" applyFont="1" applyAlignment="1">
      <alignment vertical="top" wrapText="1"/>
    </xf>
    <xf numFmtId="0" fontId="7" fillId="0" borderId="6" xfId="0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49" fontId="7" fillId="0" borderId="21" xfId="0" applyNumberFormat="1" applyFont="1" applyFill="1" applyBorder="1" applyAlignment="1">
      <alignment vertical="top" wrapText="1"/>
    </xf>
    <xf numFmtId="49" fontId="7" fillId="0" borderId="7" xfId="0" applyNumberFormat="1" applyFont="1" applyFill="1" applyBorder="1" applyAlignment="1">
      <alignment horizontal="center" vertical="top" wrapText="1"/>
    </xf>
    <xf numFmtId="3" fontId="7" fillId="0" borderId="7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3" fontId="7" fillId="0" borderId="17" xfId="0" applyNumberFormat="1" applyFont="1" applyBorder="1" applyAlignment="1">
      <alignment/>
    </xf>
    <xf numFmtId="0" fontId="7" fillId="0" borderId="8" xfId="0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49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49" fontId="5" fillId="0" borderId="2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16" fillId="0" borderId="0" xfId="0" applyFont="1" applyAlignment="1">
      <alignment/>
    </xf>
    <xf numFmtId="0" fontId="26" fillId="0" borderId="0" xfId="0" applyFont="1" applyAlignment="1">
      <alignment/>
    </xf>
    <xf numFmtId="49" fontId="15" fillId="0" borderId="2" xfId="0" applyNumberFormat="1" applyFont="1" applyFill="1" applyBorder="1" applyAlignment="1">
      <alignment vertical="top" wrapText="1"/>
    </xf>
    <xf numFmtId="49" fontId="15" fillId="0" borderId="2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49" fontId="20" fillId="0" borderId="1" xfId="0" applyNumberFormat="1" applyFont="1" applyFill="1" applyBorder="1" applyAlignment="1">
      <alignment horizontal="left" vertical="top" wrapText="1"/>
    </xf>
    <xf numFmtId="49" fontId="0" fillId="0" borderId="2" xfId="0" applyNumberForma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49" fontId="15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2" xfId="0" applyNumberFormat="1" applyFont="1" applyFill="1" applyBorder="1" applyAlignment="1">
      <alignment horizontal="left" vertical="top" wrapText="1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16" fillId="0" borderId="23" xfId="0" applyFont="1" applyBorder="1" applyAlignment="1">
      <alignment/>
    </xf>
    <xf numFmtId="0" fontId="16" fillId="0" borderId="24" xfId="0" applyFont="1" applyBorder="1" applyAlignment="1">
      <alignment horizontal="centerContinuous"/>
    </xf>
    <xf numFmtId="0" fontId="16" fillId="0" borderId="25" xfId="0" applyFont="1" applyBorder="1" applyAlignment="1">
      <alignment/>
    </xf>
    <xf numFmtId="0" fontId="16" fillId="0" borderId="26" xfId="0" applyFont="1" applyBorder="1" applyAlignment="1">
      <alignment horizontal="center"/>
    </xf>
    <xf numFmtId="49" fontId="13" fillId="0" borderId="27" xfId="0" applyNumberFormat="1" applyFont="1" applyBorder="1" applyAlignment="1">
      <alignment horizontal="center" vertical="top" wrapText="1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0" fontId="13" fillId="0" borderId="2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/>
    </xf>
    <xf numFmtId="0" fontId="16" fillId="0" borderId="25" xfId="0" applyFont="1" applyBorder="1" applyAlignment="1">
      <alignment horizontal="center" vertical="top"/>
    </xf>
    <xf numFmtId="0" fontId="16" fillId="0" borderId="25" xfId="0" applyFont="1" applyBorder="1" applyAlignment="1">
      <alignment horizontal="centerContinuous"/>
    </xf>
    <xf numFmtId="0" fontId="16" fillId="0" borderId="29" xfId="0" applyFont="1" applyBorder="1" applyAlignment="1">
      <alignment horizontal="centerContinuous" vertical="center"/>
    </xf>
    <xf numFmtId="0" fontId="16" fillId="0" borderId="24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Continuous"/>
    </xf>
    <xf numFmtId="0" fontId="13" fillId="0" borderId="9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7" fillId="0" borderId="0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49" fontId="16" fillId="0" borderId="1" xfId="0" applyNumberFormat="1" applyFont="1" applyFill="1" applyBorder="1" applyAlignment="1">
      <alignment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0" fontId="16" fillId="0" borderId="6" xfId="0" applyFont="1" applyBorder="1" applyAlignment="1">
      <alignment/>
    </xf>
    <xf numFmtId="3" fontId="0" fillId="0" borderId="16" xfId="0" applyNumberFormat="1" applyBorder="1" applyAlignment="1">
      <alignment horizontal="center" vertical="center"/>
    </xf>
    <xf numFmtId="2" fontId="7" fillId="0" borderId="2" xfId="0" applyNumberFormat="1" applyFont="1" applyBorder="1" applyAlignment="1">
      <alignment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2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25" fillId="0" borderId="0" xfId="0" applyFont="1" applyAlignment="1">
      <alignment horizontal="centerContinuous" wrapText="1"/>
    </xf>
    <xf numFmtId="0" fontId="16" fillId="0" borderId="30" xfId="0" applyFont="1" applyBorder="1" applyAlignment="1">
      <alignment wrapText="1"/>
    </xf>
    <xf numFmtId="0" fontId="17" fillId="0" borderId="27" xfId="0" applyFont="1" applyBorder="1" applyAlignment="1">
      <alignment wrapText="1"/>
    </xf>
    <xf numFmtId="0" fontId="13" fillId="0" borderId="1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7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16" fillId="0" borderId="2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0" fillId="0" borderId="5" xfId="0" applyBorder="1" applyAlignment="1">
      <alignment/>
    </xf>
    <xf numFmtId="0" fontId="17" fillId="0" borderId="13" xfId="0" applyFont="1" applyBorder="1" applyAlignment="1">
      <alignment horizontal="center"/>
    </xf>
    <xf numFmtId="3" fontId="0" fillId="0" borderId="31" xfId="0" applyNumberFormat="1" applyBorder="1" applyAlignment="1">
      <alignment/>
    </xf>
    <xf numFmtId="3" fontId="17" fillId="0" borderId="16" xfId="0" applyNumberFormat="1" applyFont="1" applyBorder="1" applyAlignment="1">
      <alignment/>
    </xf>
    <xf numFmtId="3" fontId="27" fillId="0" borderId="16" xfId="0" applyNumberFormat="1" applyFont="1" applyBorder="1" applyAlignment="1">
      <alignment/>
    </xf>
    <xf numFmtId="49" fontId="20" fillId="0" borderId="5" xfId="0" applyNumberFormat="1" applyFont="1" applyFill="1" applyBorder="1" applyAlignment="1">
      <alignment horizontal="center" vertical="top" wrapText="1"/>
    </xf>
    <xf numFmtId="0" fontId="0" fillId="0" borderId="2" xfId="0" applyNumberFormat="1" applyBorder="1" applyAlignment="1">
      <alignment/>
    </xf>
    <xf numFmtId="0" fontId="15" fillId="0" borderId="2" xfId="0" applyFont="1" applyBorder="1" applyAlignment="1">
      <alignment/>
    </xf>
    <xf numFmtId="0" fontId="0" fillId="0" borderId="2" xfId="0" applyBorder="1" applyAlignment="1">
      <alignment horizontal="left"/>
    </xf>
    <xf numFmtId="0" fontId="7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16" fillId="0" borderId="26" xfId="0" applyFont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49" fontId="13" fillId="0" borderId="2" xfId="0" applyNumberFormat="1" applyFont="1" applyFill="1" applyBorder="1" applyAlignment="1">
      <alignment horizontal="center" vertical="top" wrapText="1"/>
    </xf>
    <xf numFmtId="3" fontId="13" fillId="0" borderId="5" xfId="0" applyNumberFormat="1" applyFont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 vertical="top" wrapText="1"/>
    </xf>
    <xf numFmtId="49" fontId="26" fillId="0" borderId="33" xfId="0" applyNumberFormat="1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left"/>
    </xf>
    <xf numFmtId="3" fontId="7" fillId="0" borderId="5" xfId="0" applyNumberFormat="1" applyFont="1" applyBorder="1" applyAlignment="1">
      <alignment horizontal="right"/>
    </xf>
    <xf numFmtId="0" fontId="13" fillId="0" borderId="2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0" fillId="0" borderId="9" xfId="0" applyFont="1" applyBorder="1" applyAlignment="1">
      <alignment horizontal="left" wrapText="1"/>
    </xf>
    <xf numFmtId="0" fontId="13" fillId="0" borderId="1" xfId="0" applyFont="1" applyBorder="1" applyAlignment="1">
      <alignment wrapText="1"/>
    </xf>
    <xf numFmtId="0" fontId="20" fillId="0" borderId="1" xfId="0" applyFont="1" applyBorder="1" applyAlignment="1">
      <alignment horizontal="right" wrapText="1"/>
    </xf>
    <xf numFmtId="0" fontId="20" fillId="0" borderId="21" xfId="0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16" fillId="0" borderId="0" xfId="0" applyFont="1" applyAlignment="1">
      <alignment wrapText="1"/>
    </xf>
    <xf numFmtId="0" fontId="13" fillId="0" borderId="24" xfId="0" applyFont="1" applyBorder="1" applyAlignment="1">
      <alignment horizontal="centerContinuous"/>
    </xf>
    <xf numFmtId="0" fontId="13" fillId="0" borderId="29" xfId="0" applyFont="1" applyBorder="1" applyAlignment="1">
      <alignment horizontal="centerContinuous"/>
    </xf>
    <xf numFmtId="0" fontId="13" fillId="0" borderId="29" xfId="0" applyFont="1" applyBorder="1" applyAlignment="1">
      <alignment horizontal="centerContinuous" vertical="center"/>
    </xf>
    <xf numFmtId="0" fontId="13" fillId="0" borderId="24" xfId="0" applyFont="1" applyBorder="1" applyAlignment="1">
      <alignment horizontal="centerContinuous" vertical="center" wrapText="1"/>
    </xf>
    <xf numFmtId="0" fontId="13" fillId="0" borderId="34" xfId="0" applyFont="1" applyBorder="1" applyAlignment="1">
      <alignment horizontal="centerContinuous"/>
    </xf>
    <xf numFmtId="49" fontId="13" fillId="0" borderId="35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27" fillId="0" borderId="39" xfId="0" applyFont="1" applyBorder="1" applyAlignment="1">
      <alignment/>
    </xf>
    <xf numFmtId="0" fontId="20" fillId="0" borderId="40" xfId="0" applyFont="1" applyBorder="1" applyAlignment="1">
      <alignment horizontal="right" wrapText="1"/>
    </xf>
    <xf numFmtId="0" fontId="13" fillId="0" borderId="0" xfId="0" applyFont="1" applyBorder="1" applyAlignment="1">
      <alignment/>
    </xf>
    <xf numFmtId="49" fontId="15" fillId="0" borderId="0" xfId="0" applyNumberFormat="1" applyFont="1" applyAlignment="1">
      <alignment horizontal="centerContinuous" vertical="top" wrapText="1"/>
    </xf>
    <xf numFmtId="49" fontId="16" fillId="0" borderId="0" xfId="0" applyNumberFormat="1" applyFont="1" applyAlignment="1">
      <alignment horizontal="centerContinuous" vertical="top" wrapText="1"/>
    </xf>
    <xf numFmtId="0" fontId="16" fillId="0" borderId="0" xfId="0" applyFont="1" applyAlignment="1">
      <alignment horizontal="left"/>
    </xf>
    <xf numFmtId="0" fontId="12" fillId="0" borderId="20" xfId="0" applyFont="1" applyBorder="1" applyAlignment="1">
      <alignment/>
    </xf>
    <xf numFmtId="0" fontId="12" fillId="0" borderId="20" xfId="0" applyFont="1" applyBorder="1" applyAlignment="1">
      <alignment horizontal="centerContinuous"/>
    </xf>
    <xf numFmtId="49" fontId="28" fillId="0" borderId="33" xfId="0" applyNumberFormat="1" applyFont="1" applyFill="1" applyBorder="1" applyAlignment="1">
      <alignment horizontal="center" vertical="top" wrapText="1"/>
    </xf>
    <xf numFmtId="49" fontId="13" fillId="0" borderId="33" xfId="0" applyNumberFormat="1" applyFont="1" applyFill="1" applyBorder="1" applyAlignment="1">
      <alignment horizontal="centerContinuous" vertical="center"/>
    </xf>
    <xf numFmtId="49" fontId="13" fillId="0" borderId="32" xfId="0" applyNumberFormat="1" applyFont="1" applyFill="1" applyBorder="1" applyAlignment="1">
      <alignment horizontal="center" vertical="center" wrapText="1"/>
    </xf>
    <xf numFmtId="49" fontId="13" fillId="0" borderId="4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49" fontId="12" fillId="0" borderId="1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3" fontId="20" fillId="0" borderId="1" xfId="0" applyNumberFormat="1" applyFont="1" applyBorder="1" applyAlignment="1">
      <alignment horizontal="left"/>
    </xf>
    <xf numFmtId="49" fontId="13" fillId="0" borderId="2" xfId="0" applyNumberFormat="1" applyFont="1" applyFill="1" applyBorder="1" applyAlignment="1">
      <alignment vertical="top" wrapText="1"/>
    </xf>
    <xf numFmtId="3" fontId="13" fillId="0" borderId="1" xfId="0" applyNumberFormat="1" applyFont="1" applyBorder="1" applyAlignment="1">
      <alignment/>
    </xf>
    <xf numFmtId="49" fontId="12" fillId="0" borderId="2" xfId="0" applyNumberFormat="1" applyFont="1" applyFill="1" applyBorder="1" applyAlignment="1">
      <alignment vertical="top" wrapText="1"/>
    </xf>
    <xf numFmtId="49" fontId="13" fillId="0" borderId="1" xfId="0" applyNumberFormat="1" applyFont="1" applyFill="1" applyBorder="1" applyAlignment="1">
      <alignment vertical="top" wrapText="1"/>
    </xf>
    <xf numFmtId="3" fontId="13" fillId="0" borderId="1" xfId="0" applyNumberFormat="1" applyFont="1" applyBorder="1" applyAlignment="1">
      <alignment horizontal="center"/>
    </xf>
    <xf numFmtId="3" fontId="13" fillId="0" borderId="21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left" vertical="top" wrapText="1"/>
    </xf>
    <xf numFmtId="0" fontId="0" fillId="0" borderId="0" xfId="0" applyBorder="1" applyAlignment="1">
      <alignment horizontal="center"/>
    </xf>
    <xf numFmtId="0" fontId="24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49" fontId="16" fillId="0" borderId="0" xfId="0" applyNumberFormat="1" applyFont="1" applyAlignment="1">
      <alignment horizontal="right" vertical="top" wrapText="1"/>
    </xf>
    <xf numFmtId="49" fontId="13" fillId="0" borderId="33" xfId="0" applyNumberFormat="1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/>
    </xf>
    <xf numFmtId="0" fontId="13" fillId="0" borderId="2" xfId="0" applyFont="1" applyBorder="1" applyAlignment="1">
      <alignment/>
    </xf>
    <xf numFmtId="3" fontId="13" fillId="0" borderId="2" xfId="0" applyNumberFormat="1" applyFont="1" applyBorder="1" applyAlignment="1">
      <alignment horizontal="center"/>
    </xf>
    <xf numFmtId="0" fontId="13" fillId="0" borderId="2" xfId="0" applyNumberFormat="1" applyFont="1" applyBorder="1" applyAlignment="1">
      <alignment horizontal="center"/>
    </xf>
    <xf numFmtId="0" fontId="13" fillId="0" borderId="5" xfId="0" applyNumberFormat="1" applyFont="1" applyBorder="1" applyAlignment="1">
      <alignment horizontal="center"/>
    </xf>
    <xf numFmtId="49" fontId="13" fillId="0" borderId="1" xfId="0" applyNumberFormat="1" applyFont="1" applyFill="1" applyBorder="1" applyAlignment="1">
      <alignment horizontal="left" vertical="top" wrapText="1"/>
    </xf>
    <xf numFmtId="49" fontId="13" fillId="0" borderId="21" xfId="0" applyNumberFormat="1" applyFont="1" applyFill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center" vertical="top" wrapText="1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49" fontId="29" fillId="0" borderId="1" xfId="0" applyNumberFormat="1" applyFont="1" applyFill="1" applyBorder="1" applyAlignment="1">
      <alignment horizontal="left" vertical="top" wrapText="1"/>
    </xf>
    <xf numFmtId="0" fontId="7" fillId="0" borderId="20" xfId="0" applyFont="1" applyBorder="1" applyAlignment="1">
      <alignment/>
    </xf>
    <xf numFmtId="0" fontId="7" fillId="0" borderId="20" xfId="0" applyFont="1" applyBorder="1" applyAlignment="1">
      <alignment/>
    </xf>
    <xf numFmtId="49" fontId="16" fillId="0" borderId="0" xfId="0" applyNumberFormat="1" applyFont="1" applyAlignment="1">
      <alignment horizontal="centerContinuous"/>
    </xf>
    <xf numFmtId="0" fontId="13" fillId="0" borderId="1" xfId="0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0" fontId="20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16" fillId="0" borderId="0" xfId="0" applyFont="1" applyAlignment="1">
      <alignment horizontal="right"/>
    </xf>
    <xf numFmtId="49" fontId="12" fillId="0" borderId="2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3" fillId="0" borderId="0" xfId="0" applyFont="1" applyAlignment="1">
      <alignment horizontal="center"/>
    </xf>
    <xf numFmtId="0" fontId="30" fillId="0" borderId="20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31" fillId="0" borderId="2" xfId="0" applyFont="1" applyBorder="1" applyAlignment="1">
      <alignment/>
    </xf>
    <xf numFmtId="0" fontId="20" fillId="0" borderId="1" xfId="0" applyFont="1" applyBorder="1" applyAlignment="1">
      <alignment horizontal="left"/>
    </xf>
    <xf numFmtId="3" fontId="7" fillId="0" borderId="43" xfId="0" applyNumberFormat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/>
    </xf>
    <xf numFmtId="0" fontId="16" fillId="0" borderId="21" xfId="0" applyFont="1" applyBorder="1" applyAlignment="1">
      <alignment/>
    </xf>
    <xf numFmtId="3" fontId="7" fillId="0" borderId="42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Alignment="1">
      <alignment/>
    </xf>
    <xf numFmtId="3" fontId="31" fillId="0" borderId="0" xfId="0" applyNumberFormat="1" applyFont="1" applyAlignment="1">
      <alignment/>
    </xf>
    <xf numFmtId="3" fontId="31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0" fontId="16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0" fontId="16" fillId="0" borderId="44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6" fillId="0" borderId="43" xfId="0" applyFont="1" applyBorder="1" applyAlignment="1">
      <alignment wrapText="1"/>
    </xf>
    <xf numFmtId="0" fontId="16" fillId="0" borderId="4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98" fontId="31" fillId="0" borderId="0" xfId="0" applyNumberFormat="1" applyFont="1" applyAlignment="1">
      <alignment/>
    </xf>
    <xf numFmtId="4" fontId="31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6" fillId="0" borderId="0" xfId="0" applyFont="1" applyAlignment="1">
      <alignment/>
    </xf>
    <xf numFmtId="199" fontId="13" fillId="0" borderId="1" xfId="0" applyNumberFormat="1" applyFont="1" applyBorder="1" applyAlignment="1">
      <alignment horizontal="center"/>
    </xf>
    <xf numFmtId="199" fontId="13" fillId="0" borderId="2" xfId="0" applyNumberFormat="1" applyFont="1" applyBorder="1" applyAlignment="1">
      <alignment horizontal="center"/>
    </xf>
    <xf numFmtId="199" fontId="13" fillId="0" borderId="11" xfId="0" applyNumberFormat="1" applyFont="1" applyBorder="1" applyAlignment="1">
      <alignment horizontal="center"/>
    </xf>
    <xf numFmtId="199" fontId="13" fillId="0" borderId="5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/>
    </xf>
    <xf numFmtId="199" fontId="7" fillId="0" borderId="2" xfId="0" applyNumberFormat="1" applyFont="1" applyBorder="1" applyAlignment="1">
      <alignment/>
    </xf>
    <xf numFmtId="3" fontId="7" fillId="0" borderId="12" xfId="0" applyNumberFormat="1" applyFont="1" applyBorder="1" applyAlignment="1">
      <alignment horizontal="right"/>
    </xf>
    <xf numFmtId="199" fontId="7" fillId="0" borderId="11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4" fontId="6" fillId="0" borderId="40" xfId="0" applyNumberFormat="1" applyFont="1" applyBorder="1" applyAlignment="1">
      <alignment/>
    </xf>
    <xf numFmtId="3" fontId="7" fillId="0" borderId="45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4" fontId="37" fillId="0" borderId="0" xfId="0" applyNumberFormat="1" applyFont="1" applyBorder="1" applyAlignment="1">
      <alignment/>
    </xf>
    <xf numFmtId="198" fontId="37" fillId="0" borderId="0" xfId="0" applyNumberFormat="1" applyFont="1" applyBorder="1" applyAlignment="1">
      <alignment/>
    </xf>
    <xf numFmtId="200" fontId="37" fillId="0" borderId="0" xfId="0" applyNumberFormat="1" applyFont="1" applyBorder="1" applyAlignment="1">
      <alignment/>
    </xf>
    <xf numFmtId="199" fontId="3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198" fontId="7" fillId="0" borderId="0" xfId="0" applyNumberFormat="1" applyFont="1" applyBorder="1" applyAlignment="1">
      <alignment/>
    </xf>
    <xf numFmtId="200" fontId="7" fillId="0" borderId="0" xfId="0" applyNumberFormat="1" applyFont="1" applyBorder="1" applyAlignment="1">
      <alignment/>
    </xf>
    <xf numFmtId="199" fontId="7" fillId="0" borderId="0" xfId="0" applyNumberFormat="1" applyFont="1" applyBorder="1" applyAlignment="1">
      <alignment/>
    </xf>
    <xf numFmtId="199" fontId="37" fillId="0" borderId="20" xfId="0" applyNumberFormat="1" applyFont="1" applyBorder="1" applyAlignment="1">
      <alignment/>
    </xf>
    <xf numFmtId="199" fontId="7" fillId="0" borderId="20" xfId="0" applyNumberFormat="1" applyFont="1" applyBorder="1" applyAlignment="1">
      <alignment/>
    </xf>
    <xf numFmtId="4" fontId="38" fillId="0" borderId="0" xfId="0" applyNumberFormat="1" applyFont="1" applyAlignment="1">
      <alignment/>
    </xf>
    <xf numFmtId="199" fontId="31" fillId="0" borderId="0" xfId="0" applyNumberFormat="1" applyFont="1" applyAlignment="1">
      <alignment/>
    </xf>
    <xf numFmtId="0" fontId="0" fillId="0" borderId="0" xfId="0" applyAlignment="1">
      <alignment horizontal="right"/>
    </xf>
    <xf numFmtId="49" fontId="13" fillId="0" borderId="0" xfId="0" applyNumberFormat="1" applyFont="1" applyAlignment="1">
      <alignment horizontal="centerContinuous" vertical="top" wrapText="1"/>
    </xf>
    <xf numFmtId="49" fontId="12" fillId="0" borderId="0" xfId="0" applyNumberFormat="1" applyFont="1" applyAlignment="1">
      <alignment horizontal="centerContinuous" vertical="top" wrapText="1"/>
    </xf>
    <xf numFmtId="0" fontId="12" fillId="0" borderId="2" xfId="0" applyFont="1" applyBorder="1" applyAlignment="1">
      <alignment/>
    </xf>
    <xf numFmtId="3" fontId="7" fillId="0" borderId="7" xfId="0" applyNumberFormat="1" applyFont="1" applyBorder="1" applyAlignment="1">
      <alignment horizontal="left"/>
    </xf>
    <xf numFmtId="49" fontId="7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Border="1" applyAlignment="1">
      <alignment/>
    </xf>
    <xf numFmtId="0" fontId="20" fillId="0" borderId="1" xfId="0" applyFont="1" applyBorder="1" applyAlignment="1">
      <alignment wrapText="1"/>
    </xf>
    <xf numFmtId="49" fontId="20" fillId="0" borderId="46" xfId="0" applyNumberFormat="1" applyFont="1" applyFill="1" applyBorder="1" applyAlignment="1">
      <alignment horizontal="center" vertical="top" wrapText="1"/>
    </xf>
    <xf numFmtId="3" fontId="7" fillId="0" borderId="2" xfId="0" applyNumberFormat="1" applyFont="1" applyBorder="1" applyAlignment="1">
      <alignment/>
    </xf>
    <xf numFmtId="4" fontId="7" fillId="0" borderId="2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4" fontId="7" fillId="0" borderId="7" xfId="0" applyNumberFormat="1" applyFont="1" applyBorder="1" applyAlignment="1">
      <alignment/>
    </xf>
    <xf numFmtId="3" fontId="13" fillId="0" borderId="47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20" fillId="0" borderId="47" xfId="0" applyNumberFormat="1" applyFont="1" applyBorder="1" applyAlignment="1">
      <alignment/>
    </xf>
    <xf numFmtId="2" fontId="7" fillId="0" borderId="7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" xfId="0" applyFont="1" applyBorder="1" applyAlignment="1">
      <alignment/>
    </xf>
    <xf numFmtId="3" fontId="7" fillId="0" borderId="48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49" fontId="13" fillId="0" borderId="0" xfId="0" applyNumberFormat="1" applyFont="1" applyFill="1" applyBorder="1" applyAlignment="1">
      <alignment horizontal="center" vertical="top" wrapText="1"/>
    </xf>
    <xf numFmtId="3" fontId="13" fillId="0" borderId="1" xfId="0" applyNumberFormat="1" applyFont="1" applyBorder="1" applyAlignment="1">
      <alignment horizontal="center"/>
    </xf>
    <xf numFmtId="3" fontId="13" fillId="0" borderId="5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 vertical="top" wrapText="1"/>
    </xf>
    <xf numFmtId="2" fontId="7" fillId="0" borderId="43" xfId="0" applyNumberFormat="1" applyFont="1" applyBorder="1" applyAlignment="1">
      <alignment horizontal="center" vertical="center" wrapText="1"/>
    </xf>
    <xf numFmtId="2" fontId="7" fillId="0" borderId="42" xfId="0" applyNumberFormat="1" applyFont="1" applyBorder="1" applyAlignment="1">
      <alignment horizontal="center" vertical="center" wrapText="1"/>
    </xf>
    <xf numFmtId="0" fontId="16" fillId="0" borderId="42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Continuous" vertical="center" wrapText="1"/>
    </xf>
    <xf numFmtId="0" fontId="13" fillId="0" borderId="11" xfId="0" applyFont="1" applyBorder="1" applyAlignment="1">
      <alignment horizontal="centerContinuous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Continuous" vertical="center" wrapText="1"/>
    </xf>
    <xf numFmtId="0" fontId="13" fillId="0" borderId="53" xfId="0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right"/>
    </xf>
    <xf numFmtId="199" fontId="7" fillId="0" borderId="7" xfId="0" applyNumberFormat="1" applyFont="1" applyBorder="1" applyAlignment="1">
      <alignment/>
    </xf>
    <xf numFmtId="199" fontId="13" fillId="0" borderId="0" xfId="0" applyNumberFormat="1" applyFont="1" applyBorder="1" applyAlignment="1">
      <alignment horizontal="center"/>
    </xf>
    <xf numFmtId="0" fontId="16" fillId="0" borderId="0" xfId="49" applyFont="1">
      <alignment/>
      <protection/>
    </xf>
    <xf numFmtId="0" fontId="13" fillId="0" borderId="0" xfId="49" applyFont="1">
      <alignment/>
      <protection/>
    </xf>
    <xf numFmtId="0" fontId="39" fillId="0" borderId="0" xfId="49">
      <alignment/>
      <protection/>
    </xf>
    <xf numFmtId="0" fontId="23" fillId="0" borderId="0" xfId="49" applyFont="1" applyAlignment="1">
      <alignment horizontal="centerContinuous"/>
      <protection/>
    </xf>
    <xf numFmtId="0" fontId="40" fillId="0" borderId="0" xfId="49" applyFont="1" applyAlignment="1">
      <alignment horizontal="centerContinuous"/>
      <protection/>
    </xf>
    <xf numFmtId="0" fontId="16" fillId="0" borderId="0" xfId="49" applyFont="1" applyAlignment="1">
      <alignment horizontal="centerContinuous"/>
      <protection/>
    </xf>
    <xf numFmtId="0" fontId="13" fillId="0" borderId="2" xfId="49" applyFont="1" applyBorder="1" applyAlignment="1">
      <alignment horizontal="center" vertical="center" wrapText="1"/>
      <protection/>
    </xf>
    <xf numFmtId="0" fontId="20" fillId="0" borderId="2" xfId="49" applyFont="1" applyBorder="1" applyAlignment="1">
      <alignment vertical="center"/>
      <protection/>
    </xf>
    <xf numFmtId="199" fontId="20" fillId="0" borderId="2" xfId="49" applyNumberFormat="1" applyFont="1" applyBorder="1">
      <alignment/>
      <protection/>
    </xf>
    <xf numFmtId="10" fontId="20" fillId="0" borderId="2" xfId="49" applyNumberFormat="1" applyFont="1" applyBorder="1">
      <alignment/>
      <protection/>
    </xf>
    <xf numFmtId="0" fontId="13" fillId="0" borderId="2" xfId="49" applyFont="1" applyBorder="1">
      <alignment/>
      <protection/>
    </xf>
    <xf numFmtId="199" fontId="13" fillId="0" borderId="2" xfId="49" applyNumberFormat="1" applyFont="1" applyBorder="1">
      <alignment/>
      <protection/>
    </xf>
    <xf numFmtId="10" fontId="13" fillId="0" borderId="2" xfId="49" applyNumberFormat="1" applyFont="1" applyBorder="1">
      <alignment/>
      <protection/>
    </xf>
    <xf numFmtId="0" fontId="29" fillId="0" borderId="2" xfId="49" applyFont="1" applyBorder="1">
      <alignment/>
      <protection/>
    </xf>
    <xf numFmtId="199" fontId="29" fillId="0" borderId="2" xfId="49" applyNumberFormat="1" applyFont="1" applyBorder="1">
      <alignment/>
      <protection/>
    </xf>
    <xf numFmtId="10" fontId="29" fillId="0" borderId="2" xfId="49" applyNumberFormat="1" applyFont="1" applyBorder="1">
      <alignment/>
      <protection/>
    </xf>
    <xf numFmtId="0" fontId="20" fillId="0" borderId="2" xfId="49" applyFont="1" applyBorder="1" applyAlignment="1">
      <alignment wrapText="1"/>
      <protection/>
    </xf>
    <xf numFmtId="0" fontId="20" fillId="0" borderId="2" xfId="49" applyFont="1" applyBorder="1">
      <alignment/>
      <protection/>
    </xf>
    <xf numFmtId="0" fontId="13" fillId="0" borderId="2" xfId="49" applyFont="1" applyBorder="1" applyAlignment="1">
      <alignment wrapText="1"/>
      <protection/>
    </xf>
    <xf numFmtId="10" fontId="13" fillId="0" borderId="2" xfId="49" applyNumberFormat="1" applyFont="1" applyBorder="1" applyAlignment="1">
      <alignment horizontal="right"/>
      <protection/>
    </xf>
    <xf numFmtId="0" fontId="13" fillId="0" borderId="2" xfId="49" applyFont="1" applyBorder="1" applyAlignment="1">
      <alignment vertical="center" wrapText="1"/>
      <protection/>
    </xf>
    <xf numFmtId="0" fontId="20" fillId="0" borderId="2" xfId="49" applyFont="1" applyBorder="1" applyAlignment="1">
      <alignment vertical="center" wrapText="1"/>
      <protection/>
    </xf>
    <xf numFmtId="0" fontId="13" fillId="0" borderId="2" xfId="49" applyFont="1" applyBorder="1" applyAlignment="1">
      <alignment horizontal="left" wrapText="1"/>
      <protection/>
    </xf>
    <xf numFmtId="0" fontId="13" fillId="0" borderId="2" xfId="49" applyFont="1" applyBorder="1" applyAlignment="1">
      <alignment/>
      <protection/>
    </xf>
    <xf numFmtId="0" fontId="13" fillId="0" borderId="2" xfId="49" applyFont="1" applyBorder="1" applyAlignment="1">
      <alignment vertical="justify" wrapText="1"/>
      <protection/>
    </xf>
    <xf numFmtId="0" fontId="29" fillId="0" borderId="2" xfId="49" applyFont="1" applyBorder="1" applyAlignment="1">
      <alignment wrapText="1"/>
      <protection/>
    </xf>
    <xf numFmtId="0" fontId="25" fillId="0" borderId="2" xfId="49" applyFont="1" applyBorder="1" applyAlignment="1">
      <alignment wrapText="1"/>
      <protection/>
    </xf>
    <xf numFmtId="199" fontId="25" fillId="0" borderId="2" xfId="49" applyNumberFormat="1" applyFont="1" applyBorder="1">
      <alignment/>
      <protection/>
    </xf>
    <xf numFmtId="10" fontId="25" fillId="0" borderId="2" xfId="49" applyNumberFormat="1" applyFont="1" applyBorder="1">
      <alignment/>
      <protection/>
    </xf>
    <xf numFmtId="0" fontId="7" fillId="0" borderId="0" xfId="49" applyFont="1">
      <alignment/>
      <protection/>
    </xf>
    <xf numFmtId="0" fontId="41" fillId="0" borderId="0" xfId="50">
      <alignment/>
      <protection/>
    </xf>
    <xf numFmtId="0" fontId="13" fillId="0" borderId="0" xfId="50" applyFont="1" applyAlignment="1">
      <alignment horizontal="center"/>
      <protection/>
    </xf>
    <xf numFmtId="0" fontId="7" fillId="0" borderId="0" xfId="50" applyFont="1">
      <alignment/>
      <protection/>
    </xf>
    <xf numFmtId="0" fontId="16" fillId="0" borderId="0" xfId="50" applyFont="1">
      <alignment/>
      <protection/>
    </xf>
    <xf numFmtId="0" fontId="42" fillId="0" borderId="0" xfId="50" applyFont="1">
      <alignment/>
      <protection/>
    </xf>
    <xf numFmtId="0" fontId="16" fillId="0" borderId="0" xfId="50" applyFont="1" applyAlignment="1">
      <alignment horizontal="center"/>
      <protection/>
    </xf>
    <xf numFmtId="0" fontId="23" fillId="0" borderId="0" xfId="50" applyFont="1">
      <alignment/>
      <protection/>
    </xf>
    <xf numFmtId="0" fontId="40" fillId="0" borderId="0" xfId="50" applyFont="1">
      <alignment/>
      <protection/>
    </xf>
    <xf numFmtId="0" fontId="16" fillId="0" borderId="0" xfId="50" applyFont="1" applyBorder="1" applyAlignment="1">
      <alignment horizontal="center"/>
      <protection/>
    </xf>
    <xf numFmtId="0" fontId="7" fillId="0" borderId="0" xfId="50" applyFont="1" applyBorder="1">
      <alignment/>
      <protection/>
    </xf>
    <xf numFmtId="0" fontId="13" fillId="0" borderId="0" xfId="50" applyFont="1" applyBorder="1" applyAlignment="1">
      <alignment horizontal="center"/>
      <protection/>
    </xf>
    <xf numFmtId="0" fontId="13" fillId="0" borderId="2" xfId="50" applyFont="1" applyBorder="1" applyAlignment="1">
      <alignment horizontal="center" vertical="center" wrapText="1"/>
      <protection/>
    </xf>
    <xf numFmtId="0" fontId="13" fillId="0" borderId="2" xfId="50" applyFont="1" applyBorder="1" applyAlignment="1">
      <alignment horizontal="center" vertical="center"/>
      <protection/>
    </xf>
    <xf numFmtId="0" fontId="13" fillId="0" borderId="2" xfId="50" applyFont="1" applyBorder="1" applyAlignment="1">
      <alignment horizontal="center"/>
      <protection/>
    </xf>
    <xf numFmtId="0" fontId="13" fillId="0" borderId="2" xfId="50" applyFont="1" applyBorder="1" applyAlignment="1">
      <alignment horizontal="center" wrapText="1"/>
      <protection/>
    </xf>
    <xf numFmtId="0" fontId="20" fillId="0" borderId="2" xfId="50" applyFont="1" applyBorder="1" applyAlignment="1">
      <alignment horizontal="center"/>
      <protection/>
    </xf>
    <xf numFmtId="199" fontId="20" fillId="0" borderId="2" xfId="50" applyNumberFormat="1" applyFont="1" applyBorder="1" applyAlignment="1">
      <alignment/>
      <protection/>
    </xf>
    <xf numFmtId="10" fontId="20" fillId="0" borderId="2" xfId="50" applyNumberFormat="1" applyFont="1" applyBorder="1" applyAlignment="1">
      <alignment horizontal="right"/>
      <protection/>
    </xf>
    <xf numFmtId="10" fontId="20" fillId="0" borderId="2" xfId="57" applyNumberFormat="1" applyFont="1" applyBorder="1" applyAlignment="1">
      <alignment horizontal="right"/>
    </xf>
    <xf numFmtId="10" fontId="20" fillId="0" borderId="2" xfId="57" applyNumberFormat="1" applyFont="1" applyBorder="1" applyAlignment="1">
      <alignment/>
    </xf>
    <xf numFmtId="0" fontId="13" fillId="0" borderId="2" xfId="50" applyFont="1" applyBorder="1">
      <alignment/>
      <protection/>
    </xf>
    <xf numFmtId="199" fontId="13" fillId="0" borderId="2" xfId="50" applyNumberFormat="1" applyFont="1" applyBorder="1" applyAlignment="1">
      <alignment/>
      <protection/>
    </xf>
    <xf numFmtId="10" fontId="13" fillId="0" borderId="2" xfId="50" applyNumberFormat="1" applyFont="1" applyBorder="1" applyAlignment="1">
      <alignment horizontal="right"/>
      <protection/>
    </xf>
    <xf numFmtId="10" fontId="13" fillId="0" borderId="2" xfId="57" applyNumberFormat="1" applyFont="1" applyBorder="1" applyAlignment="1">
      <alignment/>
    </xf>
    <xf numFmtId="199" fontId="13" fillId="0" borderId="2" xfId="50" applyNumberFormat="1" applyFont="1" applyBorder="1">
      <alignment/>
      <protection/>
    </xf>
    <xf numFmtId="0" fontId="13" fillId="0" borderId="2" xfId="50" applyFont="1" applyBorder="1" applyAlignment="1">
      <alignment horizontal="left"/>
      <protection/>
    </xf>
    <xf numFmtId="0" fontId="20" fillId="0" borderId="2" xfId="50" applyFont="1" applyBorder="1" applyAlignment="1">
      <alignment horizontal="center" vertical="center" wrapText="1"/>
      <protection/>
    </xf>
    <xf numFmtId="199" fontId="20" fillId="0" borderId="2" xfId="50" applyNumberFormat="1" applyFont="1" applyBorder="1">
      <alignment/>
      <protection/>
    </xf>
    <xf numFmtId="0" fontId="13" fillId="0" borderId="2" xfId="50" applyFont="1" applyBorder="1" applyAlignment="1">
      <alignment horizontal="left" wrapText="1"/>
      <protection/>
    </xf>
    <xf numFmtId="0" fontId="29" fillId="0" borderId="2" xfId="50" applyFont="1" applyBorder="1" applyAlignment="1">
      <alignment vertical="center" wrapText="1"/>
      <protection/>
    </xf>
    <xf numFmtId="199" fontId="29" fillId="0" borderId="2" xfId="50" applyNumberFormat="1" applyFont="1" applyBorder="1" applyAlignment="1">
      <alignment/>
      <protection/>
    </xf>
    <xf numFmtId="10" fontId="29" fillId="0" borderId="2" xfId="50" applyNumberFormat="1" applyFont="1" applyBorder="1" applyAlignment="1">
      <alignment horizontal="right"/>
      <protection/>
    </xf>
    <xf numFmtId="10" fontId="29" fillId="0" borderId="2" xfId="57" applyNumberFormat="1" applyFont="1" applyBorder="1" applyAlignment="1">
      <alignment/>
    </xf>
    <xf numFmtId="0" fontId="13" fillId="0" borderId="2" xfId="50" applyFont="1" applyBorder="1" applyAlignment="1">
      <alignment wrapText="1"/>
      <protection/>
    </xf>
    <xf numFmtId="0" fontId="13" fillId="0" borderId="2" xfId="50" applyFont="1" applyBorder="1" applyAlignment="1">
      <alignment vertical="center" wrapText="1"/>
      <protection/>
    </xf>
    <xf numFmtId="0" fontId="20" fillId="0" borderId="2" xfId="50" applyFont="1" applyBorder="1" applyAlignment="1">
      <alignment horizontal="center" wrapText="1"/>
      <protection/>
    </xf>
    <xf numFmtId="0" fontId="13" fillId="0" borderId="0" xfId="50" applyFont="1" applyBorder="1" applyAlignment="1">
      <alignment horizontal="left"/>
      <protection/>
    </xf>
    <xf numFmtId="199" fontId="13" fillId="0" borderId="0" xfId="50" applyNumberFormat="1" applyFont="1" applyBorder="1" applyAlignment="1">
      <alignment/>
      <protection/>
    </xf>
    <xf numFmtId="10" fontId="13" fillId="0" borderId="0" xfId="50" applyNumberFormat="1" applyFont="1" applyBorder="1" applyAlignment="1">
      <alignment horizontal="right"/>
      <protection/>
    </xf>
    <xf numFmtId="10" fontId="13" fillId="0" borderId="0" xfId="57" applyNumberFormat="1" applyFont="1" applyBorder="1" applyAlignment="1">
      <alignment/>
    </xf>
    <xf numFmtId="0" fontId="13" fillId="0" borderId="0" xfId="50" applyFont="1" applyBorder="1" applyAlignment="1">
      <alignment horizontal="left" wrapText="1"/>
      <protection/>
    </xf>
    <xf numFmtId="0" fontId="16" fillId="0" borderId="0" xfId="50" applyFont="1" applyBorder="1" applyAlignment="1">
      <alignment horizontal="left" wrapText="1"/>
      <protection/>
    </xf>
    <xf numFmtId="199" fontId="7" fillId="0" borderId="0" xfId="50" applyNumberFormat="1" applyFont="1" applyBorder="1" applyAlignment="1">
      <alignment/>
      <protection/>
    </xf>
    <xf numFmtId="199" fontId="8" fillId="0" borderId="0" xfId="50" applyNumberFormat="1" applyFont="1" applyBorder="1">
      <alignment/>
      <protection/>
    </xf>
    <xf numFmtId="10" fontId="7" fillId="0" borderId="0" xfId="50" applyNumberFormat="1" applyFont="1" applyBorder="1" applyAlignment="1">
      <alignment horizontal="right" wrapText="1"/>
      <protection/>
    </xf>
    <xf numFmtId="199" fontId="7" fillId="0" borderId="0" xfId="50" applyNumberFormat="1" applyFont="1" applyAlignment="1">
      <alignment/>
      <protection/>
    </xf>
    <xf numFmtId="199" fontId="7" fillId="0" borderId="0" xfId="50" applyNumberFormat="1" applyFont="1">
      <alignment/>
      <protection/>
    </xf>
    <xf numFmtId="10" fontId="7" fillId="0" borderId="0" xfId="50" applyNumberFormat="1" applyFont="1">
      <alignment/>
      <protection/>
    </xf>
    <xf numFmtId="199" fontId="29" fillId="0" borderId="0" xfId="50" applyNumberFormat="1" applyFont="1">
      <alignment/>
      <protection/>
    </xf>
    <xf numFmtId="0" fontId="13" fillId="0" borderId="0" xfId="50" applyFont="1">
      <alignment/>
      <protection/>
    </xf>
    <xf numFmtId="199" fontId="13" fillId="0" borderId="0" xfId="50" applyNumberFormat="1" applyFont="1" applyAlignment="1">
      <alignment/>
      <protection/>
    </xf>
    <xf numFmtId="199" fontId="13" fillId="0" borderId="0" xfId="50" applyNumberFormat="1" applyFont="1">
      <alignment/>
      <protection/>
    </xf>
    <xf numFmtId="10" fontId="13" fillId="0" borderId="0" xfId="50" applyNumberFormat="1" applyFont="1">
      <alignment/>
      <protection/>
    </xf>
    <xf numFmtId="199" fontId="16" fillId="0" borderId="0" xfId="50" applyNumberFormat="1" applyFont="1" applyAlignment="1">
      <alignment/>
      <protection/>
    </xf>
    <xf numFmtId="199" fontId="16" fillId="0" borderId="0" xfId="50" applyNumberFormat="1" applyFont="1">
      <alignment/>
      <protection/>
    </xf>
    <xf numFmtId="199" fontId="8" fillId="0" borderId="0" xfId="50" applyNumberFormat="1" applyFont="1">
      <alignment/>
      <protection/>
    </xf>
    <xf numFmtId="0" fontId="16" fillId="0" borderId="0" xfId="56" applyFont="1">
      <alignment/>
      <protection/>
    </xf>
    <xf numFmtId="0" fontId="7" fillId="0" borderId="0" xfId="56" applyFont="1">
      <alignment/>
      <protection/>
    </xf>
    <xf numFmtId="0" fontId="41" fillId="0" borderId="0" xfId="56">
      <alignment/>
      <protection/>
    </xf>
    <xf numFmtId="0" fontId="23" fillId="0" borderId="0" xfId="56" applyFont="1" applyAlignment="1">
      <alignment horizontal="centerContinuous"/>
      <protection/>
    </xf>
    <xf numFmtId="0" fontId="7" fillId="0" borderId="0" xfId="56" applyFont="1" applyAlignment="1">
      <alignment horizontal="centerContinuous"/>
      <protection/>
    </xf>
    <xf numFmtId="0" fontId="31" fillId="0" borderId="0" xfId="56" applyFont="1">
      <alignment/>
      <protection/>
    </xf>
    <xf numFmtId="0" fontId="7" fillId="0" borderId="0" xfId="56" applyFont="1" applyAlignment="1">
      <alignment horizontal="center"/>
      <protection/>
    </xf>
    <xf numFmtId="0" fontId="30" fillId="0" borderId="0" xfId="56" applyFont="1">
      <alignment/>
      <protection/>
    </xf>
    <xf numFmtId="0" fontId="7" fillId="0" borderId="2" xfId="56" applyFont="1" applyBorder="1" applyAlignment="1">
      <alignment horizontal="center" vertical="center"/>
      <protection/>
    </xf>
    <xf numFmtId="0" fontId="7" fillId="0" borderId="2" xfId="56" applyFont="1" applyBorder="1" applyAlignment="1">
      <alignment horizontal="center" vertical="center" wrapText="1"/>
      <protection/>
    </xf>
    <xf numFmtId="0" fontId="34" fillId="0" borderId="0" xfId="56" applyFont="1">
      <alignment/>
      <protection/>
    </xf>
    <xf numFmtId="199" fontId="20" fillId="0" borderId="2" xfId="56" applyNumberFormat="1" applyFont="1" applyBorder="1" applyAlignment="1">
      <alignment horizontal="left" vertical="center"/>
      <protection/>
    </xf>
    <xf numFmtId="199" fontId="20" fillId="0" borderId="2" xfId="56" applyNumberFormat="1" applyFont="1" applyBorder="1" applyAlignment="1">
      <alignment horizontal="right"/>
      <protection/>
    </xf>
    <xf numFmtId="0" fontId="31" fillId="0" borderId="2" xfId="56" applyFont="1" applyBorder="1" applyAlignment="1">
      <alignment horizontal="center"/>
      <protection/>
    </xf>
    <xf numFmtId="0" fontId="34" fillId="0" borderId="2" xfId="56" applyFont="1" applyBorder="1">
      <alignment/>
      <protection/>
    </xf>
    <xf numFmtId="199" fontId="20" fillId="0" borderId="2" xfId="56" applyNumberFormat="1" applyFont="1" applyBorder="1" applyAlignment="1">
      <alignment horizontal="left" vertical="center" wrapText="1"/>
      <protection/>
    </xf>
    <xf numFmtId="199" fontId="7" fillId="0" borderId="2" xfId="56" applyNumberFormat="1" applyFont="1" applyBorder="1" applyAlignment="1">
      <alignment horizontal="left" vertical="center" wrapText="1"/>
      <protection/>
    </xf>
    <xf numFmtId="199" fontId="7" fillId="0" borderId="2" xfId="56" applyNumberFormat="1" applyFont="1" applyBorder="1" applyAlignment="1">
      <alignment horizontal="right"/>
      <protection/>
    </xf>
    <xf numFmtId="0" fontId="31" fillId="0" borderId="2" xfId="56" applyFont="1" applyBorder="1">
      <alignment/>
      <protection/>
    </xf>
    <xf numFmtId="199" fontId="7" fillId="0" borderId="2" xfId="56" applyNumberFormat="1" applyFont="1" applyBorder="1" applyAlignment="1">
      <alignment horizontal="left" vertical="center"/>
      <protection/>
    </xf>
    <xf numFmtId="199" fontId="6" fillId="0" borderId="2" xfId="56" applyNumberFormat="1" applyFont="1" applyBorder="1" applyAlignment="1">
      <alignment horizontal="right"/>
      <protection/>
    </xf>
    <xf numFmtId="199" fontId="8" fillId="0" borderId="2" xfId="56" applyNumberFormat="1" applyFont="1" applyBorder="1" applyAlignment="1">
      <alignment horizontal="left" vertical="center" wrapText="1"/>
      <protection/>
    </xf>
    <xf numFmtId="199" fontId="8" fillId="0" borderId="2" xfId="56" applyNumberFormat="1" applyFont="1" applyBorder="1" applyAlignment="1">
      <alignment horizontal="right"/>
      <protection/>
    </xf>
    <xf numFmtId="199" fontId="8" fillId="0" borderId="2" xfId="56" applyNumberFormat="1" applyFont="1" applyBorder="1" applyAlignment="1">
      <alignment horizontal="left" vertical="center"/>
      <protection/>
    </xf>
    <xf numFmtId="199" fontId="8" fillId="0" borderId="2" xfId="56" applyNumberFormat="1" applyFont="1" applyBorder="1" applyAlignment="1">
      <alignment horizontal="left" wrapText="1"/>
      <protection/>
    </xf>
    <xf numFmtId="199" fontId="7" fillId="0" borderId="2" xfId="56" applyNumberFormat="1" applyFont="1" applyBorder="1" applyAlignment="1">
      <alignment horizontal="left"/>
      <protection/>
    </xf>
    <xf numFmtId="199" fontId="8" fillId="0" borderId="2" xfId="56" applyNumberFormat="1" applyFont="1" applyBorder="1" applyAlignment="1">
      <alignment horizontal="left"/>
      <protection/>
    </xf>
    <xf numFmtId="0" fontId="20" fillId="0" borderId="2" xfId="56" applyFont="1" applyBorder="1" applyAlignment="1">
      <alignment horizontal="left"/>
      <protection/>
    </xf>
    <xf numFmtId="0" fontId="13" fillId="0" borderId="0" xfId="56" applyFont="1" applyAlignment="1">
      <alignment/>
      <protection/>
    </xf>
    <xf numFmtId="226" fontId="13" fillId="0" borderId="0" xfId="56" applyNumberFormat="1" applyFont="1">
      <alignment/>
      <protection/>
    </xf>
    <xf numFmtId="199" fontId="13" fillId="0" borderId="0" xfId="56" applyNumberFormat="1" applyFont="1">
      <alignment/>
      <protection/>
    </xf>
    <xf numFmtId="0" fontId="7" fillId="0" borderId="0" xfId="56" applyFont="1" applyAlignment="1">
      <alignment/>
      <protection/>
    </xf>
    <xf numFmtId="226" fontId="7" fillId="0" borderId="0" xfId="56" applyNumberFormat="1" applyFont="1">
      <alignment/>
      <protection/>
    </xf>
    <xf numFmtId="199" fontId="7" fillId="0" borderId="0" xfId="56" applyNumberFormat="1" applyFont="1">
      <alignment/>
      <protection/>
    </xf>
    <xf numFmtId="226" fontId="7" fillId="0" borderId="0" xfId="56" applyNumberFormat="1" applyFont="1" applyAlignment="1">
      <alignment/>
      <protection/>
    </xf>
    <xf numFmtId="199" fontId="7" fillId="0" borderId="0" xfId="56" applyNumberFormat="1" applyFont="1" applyAlignment="1">
      <alignment/>
      <protection/>
    </xf>
    <xf numFmtId="3" fontId="7" fillId="0" borderId="0" xfId="56" applyNumberFormat="1" applyFont="1" applyAlignment="1">
      <alignment/>
      <protection/>
    </xf>
    <xf numFmtId="0" fontId="41" fillId="0" borderId="0" xfId="51">
      <alignment/>
      <protection/>
    </xf>
    <xf numFmtId="0" fontId="13" fillId="0" borderId="0" xfId="51" applyFont="1">
      <alignment/>
      <protection/>
    </xf>
    <xf numFmtId="0" fontId="31" fillId="0" borderId="0" xfId="51" applyFont="1">
      <alignment/>
      <protection/>
    </xf>
    <xf numFmtId="0" fontId="7" fillId="0" borderId="0" xfId="51" applyFont="1">
      <alignment/>
      <protection/>
    </xf>
    <xf numFmtId="0" fontId="16" fillId="0" borderId="0" xfId="51" applyFont="1">
      <alignment/>
      <protection/>
    </xf>
    <xf numFmtId="0" fontId="23" fillId="0" borderId="0" xfId="51" applyFont="1">
      <alignment/>
      <protection/>
    </xf>
    <xf numFmtId="0" fontId="42" fillId="0" borderId="0" xfId="51" applyFont="1">
      <alignment/>
      <protection/>
    </xf>
    <xf numFmtId="0" fontId="16" fillId="0" borderId="0" xfId="51" applyFont="1" applyAlignment="1">
      <alignment horizontal="center"/>
      <protection/>
    </xf>
    <xf numFmtId="0" fontId="13" fillId="0" borderId="0" xfId="51" applyFont="1" applyAlignment="1">
      <alignment horizontal="center"/>
      <protection/>
    </xf>
    <xf numFmtId="0" fontId="31" fillId="0" borderId="2" xfId="51" applyFont="1" applyBorder="1" applyAlignment="1">
      <alignment horizontal="center"/>
      <protection/>
    </xf>
    <xf numFmtId="0" fontId="13" fillId="0" borderId="2" xfId="51" applyFont="1" applyBorder="1" applyAlignment="1">
      <alignment horizontal="center" vertical="center" wrapText="1"/>
      <protection/>
    </xf>
    <xf numFmtId="0" fontId="31" fillId="0" borderId="2" xfId="51" applyFont="1" applyBorder="1">
      <alignment/>
      <protection/>
    </xf>
    <xf numFmtId="0" fontId="13" fillId="0" borderId="2" xfId="51" applyFont="1" applyBorder="1" applyAlignment="1">
      <alignment horizontal="center"/>
      <protection/>
    </xf>
    <xf numFmtId="0" fontId="20" fillId="0" borderId="2" xfId="51" applyFont="1" applyBorder="1" applyAlignment="1">
      <alignment horizontal="center"/>
      <protection/>
    </xf>
    <xf numFmtId="199" fontId="20" fillId="0" borderId="2" xfId="51" applyNumberFormat="1" applyFont="1" applyBorder="1" applyAlignment="1">
      <alignment horizontal="right"/>
      <protection/>
    </xf>
    <xf numFmtId="10" fontId="20" fillId="0" borderId="2" xfId="51" applyNumberFormat="1" applyFont="1" applyBorder="1" applyAlignment="1">
      <alignment horizontal="right"/>
      <protection/>
    </xf>
    <xf numFmtId="0" fontId="13" fillId="0" borderId="2" xfId="51" applyFont="1" applyBorder="1" applyAlignment="1">
      <alignment horizontal="left"/>
      <protection/>
    </xf>
    <xf numFmtId="199" fontId="13" fillId="0" borderId="2" xfId="51" applyNumberFormat="1" applyFont="1" applyBorder="1" applyAlignment="1">
      <alignment horizontal="right"/>
      <protection/>
    </xf>
    <xf numFmtId="10" fontId="13" fillId="0" borderId="2" xfId="51" applyNumberFormat="1" applyFont="1" applyBorder="1" applyAlignment="1">
      <alignment horizontal="right"/>
      <protection/>
    </xf>
    <xf numFmtId="0" fontId="20" fillId="0" borderId="2" xfId="51" applyFont="1" applyBorder="1" applyAlignment="1">
      <alignment wrapText="1"/>
      <protection/>
    </xf>
    <xf numFmtId="199" fontId="16" fillId="0" borderId="2" xfId="51" applyNumberFormat="1" applyFont="1" applyBorder="1">
      <alignment/>
      <protection/>
    </xf>
    <xf numFmtId="10" fontId="16" fillId="0" borderId="2" xfId="51" applyNumberFormat="1" applyFont="1" applyBorder="1" applyAlignment="1">
      <alignment horizontal="right"/>
      <protection/>
    </xf>
    <xf numFmtId="199" fontId="13" fillId="0" borderId="2" xfId="51" applyNumberFormat="1" applyFont="1" applyBorder="1">
      <alignment/>
      <protection/>
    </xf>
    <xf numFmtId="0" fontId="13" fillId="0" borderId="2" xfId="51" applyFont="1" applyBorder="1">
      <alignment/>
      <protection/>
    </xf>
    <xf numFmtId="0" fontId="20" fillId="0" borderId="2" xfId="51" applyFont="1" applyBorder="1">
      <alignment/>
      <protection/>
    </xf>
    <xf numFmtId="0" fontId="20" fillId="0" borderId="2" xfId="51" applyFont="1" applyBorder="1" applyAlignment="1">
      <alignment horizontal="left" vertical="center" wrapText="1"/>
      <protection/>
    </xf>
    <xf numFmtId="0" fontId="20" fillId="0" borderId="2" xfId="51" applyFont="1" applyBorder="1" applyAlignment="1">
      <alignment vertical="center" wrapText="1"/>
      <protection/>
    </xf>
    <xf numFmtId="0" fontId="13" fillId="0" borderId="2" xfId="51" applyFont="1" applyBorder="1" applyAlignment="1">
      <alignment wrapText="1"/>
      <protection/>
    </xf>
    <xf numFmtId="0" fontId="13" fillId="0" borderId="0" xfId="51" applyFont="1" applyBorder="1" applyAlignment="1">
      <alignment wrapText="1"/>
      <protection/>
    </xf>
    <xf numFmtId="199" fontId="13" fillId="0" borderId="0" xfId="51" applyNumberFormat="1" applyFont="1" applyBorder="1">
      <alignment/>
      <protection/>
    </xf>
    <xf numFmtId="10" fontId="13" fillId="0" borderId="0" xfId="51" applyNumberFormat="1" applyFont="1" applyBorder="1" applyAlignment="1">
      <alignment horizontal="right"/>
      <protection/>
    </xf>
    <xf numFmtId="0" fontId="13" fillId="0" borderId="0" xfId="51" applyFont="1" applyBorder="1">
      <alignment/>
      <protection/>
    </xf>
    <xf numFmtId="0" fontId="42" fillId="0" borderId="0" xfId="51" applyFont="1" applyBorder="1" applyAlignment="1">
      <alignment wrapText="1"/>
      <protection/>
    </xf>
    <xf numFmtId="199" fontId="16" fillId="0" borderId="0" xfId="51" applyNumberFormat="1" applyFont="1" applyBorder="1">
      <alignment/>
      <protection/>
    </xf>
    <xf numFmtId="10" fontId="7" fillId="0" borderId="0" xfId="51" applyNumberFormat="1" applyFont="1" applyBorder="1" applyAlignment="1">
      <alignment wrapText="1"/>
      <protection/>
    </xf>
    <xf numFmtId="199" fontId="8" fillId="0" borderId="0" xfId="51" applyNumberFormat="1" applyFont="1" applyBorder="1">
      <alignment/>
      <protection/>
    </xf>
    <xf numFmtId="3" fontId="7" fillId="0" borderId="0" xfId="51" applyNumberFormat="1" applyFont="1">
      <alignment/>
      <protection/>
    </xf>
    <xf numFmtId="199" fontId="7" fillId="0" borderId="0" xfId="51" applyNumberFormat="1" applyFont="1">
      <alignment/>
      <protection/>
    </xf>
    <xf numFmtId="10" fontId="7" fillId="0" borderId="0" xfId="51" applyNumberFormat="1" applyFont="1" applyBorder="1" applyAlignment="1">
      <alignment/>
      <protection/>
    </xf>
    <xf numFmtId="199" fontId="8" fillId="0" borderId="0" xfId="51" applyNumberFormat="1" applyFont="1">
      <alignment/>
      <protection/>
    </xf>
    <xf numFmtId="3" fontId="13" fillId="0" borderId="0" xfId="51" applyNumberFormat="1" applyFont="1">
      <alignment/>
      <protection/>
    </xf>
    <xf numFmtId="199" fontId="13" fillId="0" borderId="0" xfId="51" applyNumberFormat="1" applyFont="1">
      <alignment/>
      <protection/>
    </xf>
    <xf numFmtId="10" fontId="13" fillId="0" borderId="0" xfId="51" applyNumberFormat="1" applyFont="1" applyBorder="1" applyAlignment="1">
      <alignment/>
      <protection/>
    </xf>
    <xf numFmtId="199" fontId="29" fillId="0" borderId="0" xfId="51" applyNumberFormat="1" applyFont="1">
      <alignment/>
      <protection/>
    </xf>
    <xf numFmtId="0" fontId="41" fillId="0" borderId="0" xfId="52">
      <alignment/>
      <protection/>
    </xf>
    <xf numFmtId="0" fontId="7" fillId="0" borderId="0" xfId="52" applyFont="1">
      <alignment/>
      <protection/>
    </xf>
    <xf numFmtId="0" fontId="13" fillId="0" borderId="0" xfId="52" applyFont="1">
      <alignment/>
      <protection/>
    </xf>
    <xf numFmtId="0" fontId="31" fillId="0" borderId="0" xfId="52" applyFont="1">
      <alignment/>
      <protection/>
    </xf>
    <xf numFmtId="0" fontId="16" fillId="0" borderId="0" xfId="52" applyFont="1">
      <alignment/>
      <protection/>
    </xf>
    <xf numFmtId="0" fontId="20" fillId="0" borderId="0" xfId="52" applyFont="1">
      <alignment/>
      <protection/>
    </xf>
    <xf numFmtId="0" fontId="23" fillId="0" borderId="0" xfId="52" applyFont="1">
      <alignment/>
      <protection/>
    </xf>
    <xf numFmtId="0" fontId="31" fillId="0" borderId="2" xfId="52" applyFont="1" applyBorder="1" applyAlignment="1">
      <alignment horizontal="center"/>
      <protection/>
    </xf>
    <xf numFmtId="0" fontId="13" fillId="0" borderId="0" xfId="52" applyFont="1" applyAlignment="1">
      <alignment horizontal="left"/>
      <protection/>
    </xf>
    <xf numFmtId="0" fontId="13" fillId="0" borderId="2" xfId="52" applyFont="1" applyBorder="1" applyAlignment="1">
      <alignment horizontal="center" vertical="center" wrapText="1"/>
      <protection/>
    </xf>
    <xf numFmtId="0" fontId="31" fillId="0" borderId="2" xfId="52" applyFont="1" applyBorder="1">
      <alignment/>
      <protection/>
    </xf>
    <xf numFmtId="0" fontId="20" fillId="0" borderId="2" xfId="52" applyFont="1" applyBorder="1" applyAlignment="1">
      <alignment horizontal="left" vertical="center"/>
      <protection/>
    </xf>
    <xf numFmtId="199" fontId="20" fillId="0" borderId="2" xfId="52" applyNumberFormat="1" applyFont="1" applyBorder="1" applyAlignment="1">
      <alignment/>
      <protection/>
    </xf>
    <xf numFmtId="10" fontId="20" fillId="0" borderId="2" xfId="52" applyNumberFormat="1" applyFont="1" applyBorder="1" applyAlignment="1">
      <alignment horizontal="right" wrapText="1"/>
      <protection/>
    </xf>
    <xf numFmtId="10" fontId="20" fillId="0" borderId="2" xfId="52" applyNumberFormat="1" applyFont="1" applyBorder="1" applyAlignment="1">
      <alignment horizontal="center"/>
      <protection/>
    </xf>
    <xf numFmtId="0" fontId="20" fillId="0" borderId="2" xfId="52" applyFont="1" applyBorder="1" applyAlignment="1">
      <alignment horizontal="center"/>
      <protection/>
    </xf>
    <xf numFmtId="199" fontId="20" fillId="0" borderId="2" xfId="52" applyNumberFormat="1" applyFont="1" applyBorder="1">
      <alignment/>
      <protection/>
    </xf>
    <xf numFmtId="10" fontId="20" fillId="0" borderId="2" xfId="52" applyNumberFormat="1" applyFont="1" applyBorder="1" applyAlignment="1">
      <alignment horizontal="right"/>
      <protection/>
    </xf>
    <xf numFmtId="0" fontId="13" fillId="0" borderId="2" xfId="52" applyFont="1" applyBorder="1" applyAlignment="1">
      <alignment horizontal="left"/>
      <protection/>
    </xf>
    <xf numFmtId="199" fontId="13" fillId="0" borderId="2" xfId="52" applyNumberFormat="1" applyFont="1" applyBorder="1">
      <alignment/>
      <protection/>
    </xf>
    <xf numFmtId="10" fontId="13" fillId="0" borderId="2" xfId="52" applyNumberFormat="1" applyFont="1" applyBorder="1" applyAlignment="1">
      <alignment horizontal="right" wrapText="1"/>
      <protection/>
    </xf>
    <xf numFmtId="10" fontId="13" fillId="0" borderId="2" xfId="52" applyNumberFormat="1" applyFont="1" applyBorder="1" applyAlignment="1">
      <alignment horizontal="right"/>
      <protection/>
    </xf>
    <xf numFmtId="0" fontId="13" fillId="0" borderId="2" xfId="52" applyFont="1" applyBorder="1">
      <alignment/>
      <protection/>
    </xf>
    <xf numFmtId="0" fontId="13" fillId="0" borderId="2" xfId="52" applyFont="1" applyBorder="1" applyAlignment="1">
      <alignment wrapText="1"/>
      <protection/>
    </xf>
    <xf numFmtId="0" fontId="20" fillId="0" borderId="2" xfId="52" applyFont="1" applyBorder="1" applyAlignment="1">
      <alignment horizontal="left"/>
      <protection/>
    </xf>
    <xf numFmtId="0" fontId="13" fillId="0" borderId="2" xfId="52" applyFont="1" applyBorder="1" applyAlignment="1">
      <alignment vertical="center" wrapText="1"/>
      <protection/>
    </xf>
    <xf numFmtId="0" fontId="20" fillId="0" borderId="2" xfId="52" applyFont="1" applyBorder="1" applyAlignment="1">
      <alignment horizontal="left" wrapText="1"/>
      <protection/>
    </xf>
    <xf numFmtId="199" fontId="13" fillId="0" borderId="0" xfId="52" applyNumberFormat="1" applyFont="1">
      <alignment/>
      <protection/>
    </xf>
    <xf numFmtId="0" fontId="13" fillId="0" borderId="2" xfId="52" applyFont="1" applyBorder="1" applyAlignment="1">
      <alignment horizontal="left" wrapText="1"/>
      <protection/>
    </xf>
    <xf numFmtId="199" fontId="16" fillId="0" borderId="0" xfId="52" applyNumberFormat="1" applyFont="1">
      <alignment/>
      <protection/>
    </xf>
    <xf numFmtId="10" fontId="6" fillId="0" borderId="0" xfId="52" applyNumberFormat="1" applyFont="1" applyBorder="1" applyAlignment="1">
      <alignment horizontal="right" wrapText="1"/>
      <protection/>
    </xf>
    <xf numFmtId="199" fontId="8" fillId="0" borderId="0" xfId="52" applyNumberFormat="1" applyFont="1">
      <alignment/>
      <protection/>
    </xf>
    <xf numFmtId="0" fontId="42" fillId="0" borderId="0" xfId="52" applyFont="1">
      <alignment/>
      <protection/>
    </xf>
    <xf numFmtId="10" fontId="6" fillId="0" borderId="0" xfId="52" applyNumberFormat="1" applyFont="1" applyBorder="1" applyAlignment="1">
      <alignment horizontal="center" wrapText="1"/>
      <protection/>
    </xf>
    <xf numFmtId="199" fontId="7" fillId="0" borderId="0" xfId="52" applyNumberFormat="1" applyFont="1">
      <alignment/>
      <protection/>
    </xf>
    <xf numFmtId="10" fontId="7" fillId="0" borderId="0" xfId="52" applyNumberFormat="1" applyFont="1" applyBorder="1" applyAlignment="1">
      <alignment/>
      <protection/>
    </xf>
    <xf numFmtId="199" fontId="29" fillId="0" borderId="0" xfId="52" applyNumberFormat="1" applyFont="1">
      <alignment/>
      <protection/>
    </xf>
    <xf numFmtId="3" fontId="7" fillId="0" borderId="0" xfId="52" applyNumberFormat="1" applyFont="1">
      <alignment/>
      <protection/>
    </xf>
    <xf numFmtId="3" fontId="29" fillId="0" borderId="0" xfId="52" applyNumberFormat="1" applyFont="1">
      <alignment/>
      <protection/>
    </xf>
    <xf numFmtId="0" fontId="43" fillId="0" borderId="0" xfId="52" applyFont="1">
      <alignment/>
      <protection/>
    </xf>
    <xf numFmtId="0" fontId="13" fillId="0" borderId="0" xfId="53" applyFont="1">
      <alignment/>
      <protection/>
    </xf>
    <xf numFmtId="0" fontId="16" fillId="0" borderId="0" xfId="53" applyFont="1">
      <alignment/>
      <protection/>
    </xf>
    <xf numFmtId="0" fontId="44" fillId="0" borderId="0" xfId="53">
      <alignment/>
      <protection/>
    </xf>
    <xf numFmtId="0" fontId="23" fillId="0" borderId="0" xfId="53" applyFont="1">
      <alignment/>
      <protection/>
    </xf>
    <xf numFmtId="0" fontId="40" fillId="0" borderId="0" xfId="53" applyFont="1">
      <alignment/>
      <protection/>
    </xf>
    <xf numFmtId="0" fontId="25" fillId="0" borderId="0" xfId="53" applyFont="1">
      <alignment/>
      <protection/>
    </xf>
    <xf numFmtId="0" fontId="13" fillId="0" borderId="2" xfId="53" applyFont="1" applyBorder="1" applyAlignment="1">
      <alignment horizontal="center" vertical="center" wrapText="1"/>
      <protection/>
    </xf>
    <xf numFmtId="0" fontId="13" fillId="0" borderId="2" xfId="53" applyFont="1" applyBorder="1" applyAlignment="1">
      <alignment horizontal="center" vertical="center"/>
      <protection/>
    </xf>
    <xf numFmtId="0" fontId="13" fillId="0" borderId="2" xfId="53" applyFont="1" applyBorder="1" applyAlignment="1">
      <alignment horizontal="center"/>
      <protection/>
    </xf>
    <xf numFmtId="0" fontId="13" fillId="0" borderId="2" xfId="53" applyFont="1" applyBorder="1" applyAlignment="1">
      <alignment horizontal="center" wrapText="1"/>
      <protection/>
    </xf>
    <xf numFmtId="0" fontId="20" fillId="0" borderId="2" xfId="53" applyFont="1" applyBorder="1" applyAlignment="1">
      <alignment horizontal="center"/>
      <protection/>
    </xf>
    <xf numFmtId="199" fontId="20" fillId="0" borderId="2" xfId="53" applyNumberFormat="1" applyFont="1" applyBorder="1">
      <alignment/>
      <protection/>
    </xf>
    <xf numFmtId="10" fontId="20" fillId="0" borderId="2" xfId="53" applyNumberFormat="1" applyFont="1" applyBorder="1" applyAlignment="1">
      <alignment wrapText="1"/>
      <protection/>
    </xf>
    <xf numFmtId="10" fontId="20" fillId="0" borderId="2" xfId="53" applyNumberFormat="1" applyFont="1" applyBorder="1" applyAlignment="1">
      <alignment horizontal="right"/>
      <protection/>
    </xf>
    <xf numFmtId="10" fontId="20" fillId="0" borderId="2" xfId="53" applyNumberFormat="1" applyFont="1" applyBorder="1" applyAlignment="1">
      <alignment horizontal="right" wrapText="1"/>
      <protection/>
    </xf>
    <xf numFmtId="0" fontId="20" fillId="0" borderId="2" xfId="53" applyFont="1" applyBorder="1">
      <alignment/>
      <protection/>
    </xf>
    <xf numFmtId="0" fontId="13" fillId="0" borderId="2" xfId="53" applyFont="1" applyBorder="1">
      <alignment/>
      <protection/>
    </xf>
    <xf numFmtId="199" fontId="13" fillId="0" borderId="2" xfId="53" applyNumberFormat="1" applyFont="1" applyBorder="1">
      <alignment/>
      <protection/>
    </xf>
    <xf numFmtId="10" fontId="13" fillId="0" borderId="2" xfId="53" applyNumberFormat="1" applyFont="1" applyBorder="1">
      <alignment/>
      <protection/>
    </xf>
    <xf numFmtId="10" fontId="13" fillId="0" borderId="2" xfId="53" applyNumberFormat="1" applyFont="1" applyBorder="1" applyAlignment="1">
      <alignment horizontal="right"/>
      <protection/>
    </xf>
    <xf numFmtId="10" fontId="13" fillId="0" borderId="2" xfId="53" applyNumberFormat="1" applyFont="1" applyBorder="1" applyAlignment="1">
      <alignment horizontal="right" wrapText="1"/>
      <protection/>
    </xf>
    <xf numFmtId="199" fontId="13" fillId="0" borderId="2" xfId="53" applyNumberFormat="1" applyFont="1" applyBorder="1" applyAlignment="1">
      <alignment/>
      <protection/>
    </xf>
    <xf numFmtId="0" fontId="13" fillId="0" borderId="2" xfId="53" applyFont="1" applyBorder="1" applyAlignment="1">
      <alignment wrapText="1"/>
      <protection/>
    </xf>
    <xf numFmtId="0" fontId="20" fillId="0" borderId="2" xfId="53" applyFont="1" applyBorder="1" applyAlignment="1">
      <alignment wrapText="1"/>
      <protection/>
    </xf>
    <xf numFmtId="10" fontId="20" fillId="0" borderId="2" xfId="53" applyNumberFormat="1" applyFont="1" applyBorder="1">
      <alignment/>
      <protection/>
    </xf>
    <xf numFmtId="0" fontId="13" fillId="0" borderId="2" xfId="53" applyFont="1" applyBorder="1" applyAlignment="1">
      <alignment vertical="center" wrapText="1"/>
      <protection/>
    </xf>
    <xf numFmtId="0" fontId="20" fillId="0" borderId="2" xfId="53" applyFont="1" applyBorder="1" applyAlignment="1">
      <alignment vertical="center" wrapText="1"/>
      <protection/>
    </xf>
    <xf numFmtId="0" fontId="13" fillId="0" borderId="2" xfId="53" applyFont="1" applyBorder="1" applyAlignment="1">
      <alignment horizontal="right"/>
      <protection/>
    </xf>
    <xf numFmtId="0" fontId="13" fillId="0" borderId="0" xfId="53" applyFont="1" applyBorder="1">
      <alignment/>
      <protection/>
    </xf>
    <xf numFmtId="0" fontId="45" fillId="0" borderId="0" xfId="53" applyFont="1" applyBorder="1">
      <alignment/>
      <protection/>
    </xf>
    <xf numFmtId="0" fontId="16" fillId="0" borderId="0" xfId="53" applyFont="1" applyBorder="1">
      <alignment/>
      <protection/>
    </xf>
    <xf numFmtId="0" fontId="7" fillId="0" borderId="0" xfId="53" applyFont="1">
      <alignment/>
      <protection/>
    </xf>
    <xf numFmtId="0" fontId="13" fillId="0" borderId="0" xfId="54" applyFont="1">
      <alignment/>
      <protection/>
    </xf>
    <xf numFmtId="0" fontId="16" fillId="0" borderId="0" xfId="54" applyFont="1">
      <alignment/>
      <protection/>
    </xf>
    <xf numFmtId="0" fontId="44" fillId="0" borderId="0" xfId="54">
      <alignment/>
      <protection/>
    </xf>
    <xf numFmtId="0" fontId="23" fillId="0" borderId="0" xfId="54" applyFont="1" applyAlignment="1">
      <alignment horizontal="centerContinuous"/>
      <protection/>
    </xf>
    <xf numFmtId="0" fontId="46" fillId="0" borderId="0" xfId="54" applyFont="1" applyAlignment="1">
      <alignment horizontal="centerContinuous"/>
      <protection/>
    </xf>
    <xf numFmtId="0" fontId="46" fillId="0" borderId="0" xfId="54" applyFont="1">
      <alignment/>
      <protection/>
    </xf>
    <xf numFmtId="0" fontId="23" fillId="0" borderId="0" xfId="54" applyFont="1">
      <alignment/>
      <protection/>
    </xf>
    <xf numFmtId="0" fontId="42" fillId="0" borderId="0" xfId="54" applyFont="1">
      <alignment/>
      <protection/>
    </xf>
    <xf numFmtId="0" fontId="13" fillId="0" borderId="2" xfId="54" applyFont="1" applyBorder="1" applyAlignment="1">
      <alignment horizontal="center" vertical="center" wrapText="1"/>
      <protection/>
    </xf>
    <xf numFmtId="0" fontId="13" fillId="0" borderId="2" xfId="54" applyFont="1" applyBorder="1" applyAlignment="1">
      <alignment horizontal="center"/>
      <protection/>
    </xf>
    <xf numFmtId="0" fontId="20" fillId="0" borderId="2" xfId="54" applyFont="1" applyBorder="1" applyAlignment="1">
      <alignment/>
      <protection/>
    </xf>
    <xf numFmtId="199" fontId="20" fillId="0" borderId="2" xfId="54" applyNumberFormat="1" applyFont="1" applyBorder="1">
      <alignment/>
      <protection/>
    </xf>
    <xf numFmtId="10" fontId="20" fillId="0" borderId="2" xfId="54" applyNumberFormat="1" applyFont="1" applyBorder="1" applyAlignment="1">
      <alignment horizontal="right"/>
      <protection/>
    </xf>
    <xf numFmtId="0" fontId="13" fillId="0" borderId="2" xfId="54" applyFont="1" applyBorder="1">
      <alignment/>
      <protection/>
    </xf>
    <xf numFmtId="199" fontId="13" fillId="0" borderId="2" xfId="54" applyNumberFormat="1" applyFont="1" applyBorder="1">
      <alignment/>
      <protection/>
    </xf>
    <xf numFmtId="10" fontId="13" fillId="0" borderId="2" xfId="54" applyNumberFormat="1" applyFont="1" applyBorder="1" applyAlignment="1">
      <alignment horizontal="right"/>
      <protection/>
    </xf>
    <xf numFmtId="0" fontId="20" fillId="0" borderId="2" xfId="54" applyFont="1" applyBorder="1">
      <alignment/>
      <protection/>
    </xf>
    <xf numFmtId="0" fontId="13" fillId="0" borderId="2" xfId="54" applyFont="1" applyBorder="1" applyAlignment="1">
      <alignment wrapText="1"/>
      <protection/>
    </xf>
    <xf numFmtId="0" fontId="13" fillId="0" borderId="2" xfId="54" applyFont="1" applyBorder="1" applyAlignment="1">
      <alignment/>
      <protection/>
    </xf>
    <xf numFmtId="0" fontId="20" fillId="0" borderId="2" xfId="54" applyFont="1" applyBorder="1" applyAlignment="1">
      <alignment vertical="center" wrapText="1"/>
      <protection/>
    </xf>
    <xf numFmtId="0" fontId="13" fillId="0" borderId="2" xfId="54" applyFont="1" applyBorder="1" applyAlignment="1">
      <alignment vertical="center" wrapText="1"/>
      <protection/>
    </xf>
    <xf numFmtId="0" fontId="13" fillId="0" borderId="2" xfId="54" applyFont="1" applyBorder="1" applyAlignment="1">
      <alignment horizontal="right" wrapText="1"/>
      <protection/>
    </xf>
    <xf numFmtId="0" fontId="13" fillId="0" borderId="2" xfId="54" applyFont="1" applyBorder="1" applyAlignment="1">
      <alignment horizontal="right" vertical="center" wrapText="1"/>
      <protection/>
    </xf>
    <xf numFmtId="199" fontId="16" fillId="0" borderId="2" xfId="54" applyNumberFormat="1" applyFont="1" applyBorder="1">
      <alignment/>
      <protection/>
    </xf>
    <xf numFmtId="0" fontId="13" fillId="0" borderId="0" xfId="54" applyFont="1" applyBorder="1">
      <alignment/>
      <protection/>
    </xf>
    <xf numFmtId="0" fontId="16" fillId="0" borderId="0" xfId="54" applyFont="1" applyBorder="1">
      <alignment/>
      <protection/>
    </xf>
    <xf numFmtId="0" fontId="8" fillId="0" borderId="0" xfId="54" applyFont="1" applyBorder="1">
      <alignment/>
      <protection/>
    </xf>
    <xf numFmtId="0" fontId="7" fillId="0" borderId="0" xfId="54" applyFont="1">
      <alignment/>
      <protection/>
    </xf>
    <xf numFmtId="0" fontId="13" fillId="0" borderId="0" xfId="55" applyFont="1">
      <alignment/>
      <protection/>
    </xf>
    <xf numFmtId="0" fontId="16" fillId="0" borderId="0" xfId="55" applyFont="1">
      <alignment/>
      <protection/>
    </xf>
    <xf numFmtId="0" fontId="44" fillId="0" borderId="0" xfId="55">
      <alignment/>
      <protection/>
    </xf>
    <xf numFmtId="0" fontId="23" fillId="0" borderId="0" xfId="55" applyFont="1">
      <alignment/>
      <protection/>
    </xf>
    <xf numFmtId="0" fontId="46" fillId="0" borderId="0" xfId="55" applyFont="1">
      <alignment/>
      <protection/>
    </xf>
    <xf numFmtId="0" fontId="13" fillId="0" borderId="2" xfId="55" applyFont="1" applyBorder="1" applyAlignment="1">
      <alignment horizontal="center" vertical="center" wrapText="1"/>
      <protection/>
    </xf>
    <xf numFmtId="0" fontId="20" fillId="0" borderId="2" xfId="55" applyFont="1" applyBorder="1" applyAlignment="1">
      <alignment horizontal="left" vertical="center" wrapText="1"/>
      <protection/>
    </xf>
    <xf numFmtId="199" fontId="20" fillId="0" borderId="2" xfId="55" applyNumberFormat="1" applyFont="1" applyBorder="1" applyAlignment="1">
      <alignment/>
      <protection/>
    </xf>
    <xf numFmtId="10" fontId="20" fillId="0" borderId="2" xfId="55" applyNumberFormat="1" applyFont="1" applyBorder="1" applyAlignment="1">
      <alignment horizontal="right" wrapText="1"/>
      <protection/>
    </xf>
    <xf numFmtId="10" fontId="20" fillId="0" borderId="2" xfId="55" applyNumberFormat="1" applyFont="1" applyBorder="1" applyAlignment="1">
      <alignment horizontal="center"/>
      <protection/>
    </xf>
    <xf numFmtId="0" fontId="20" fillId="0" borderId="2" xfId="55" applyFont="1" applyBorder="1" applyAlignment="1">
      <alignment horizontal="left"/>
      <protection/>
    </xf>
    <xf numFmtId="199" fontId="20" fillId="0" borderId="2" xfId="55" applyNumberFormat="1" applyFont="1" applyBorder="1">
      <alignment/>
      <protection/>
    </xf>
    <xf numFmtId="10" fontId="20" fillId="0" borderId="2" xfId="55" applyNumberFormat="1" applyFont="1" applyBorder="1" applyAlignment="1">
      <alignment horizontal="right"/>
      <protection/>
    </xf>
    <xf numFmtId="0" fontId="13" fillId="0" borderId="2" xfId="55" applyFont="1" applyBorder="1" applyAlignment="1">
      <alignment horizontal="left"/>
      <protection/>
    </xf>
    <xf numFmtId="199" fontId="13" fillId="0" borderId="2" xfId="55" applyNumberFormat="1" applyFont="1" applyBorder="1">
      <alignment/>
      <protection/>
    </xf>
    <xf numFmtId="10" fontId="13" fillId="0" borderId="2" xfId="55" applyNumberFormat="1" applyFont="1" applyBorder="1" applyAlignment="1">
      <alignment horizontal="right" wrapText="1"/>
      <protection/>
    </xf>
    <xf numFmtId="10" fontId="13" fillId="0" borderId="2" xfId="55" applyNumberFormat="1" applyFont="1" applyBorder="1" applyAlignment="1">
      <alignment horizontal="right"/>
      <protection/>
    </xf>
    <xf numFmtId="0" fontId="13" fillId="0" borderId="2" xfId="55" applyFont="1" applyBorder="1">
      <alignment/>
      <protection/>
    </xf>
    <xf numFmtId="0" fontId="13" fillId="0" borderId="2" xfId="55" applyFont="1" applyBorder="1" applyAlignment="1">
      <alignment wrapText="1"/>
      <protection/>
    </xf>
    <xf numFmtId="0" fontId="13" fillId="0" borderId="2" xfId="55" applyFont="1" applyBorder="1" applyAlignment="1">
      <alignment vertical="center" wrapText="1"/>
      <protection/>
    </xf>
    <xf numFmtId="0" fontId="20" fillId="0" borderId="2" xfId="55" applyFont="1" applyBorder="1" applyAlignment="1">
      <alignment horizontal="left" wrapText="1"/>
      <protection/>
    </xf>
    <xf numFmtId="0" fontId="20" fillId="0" borderId="2" xfId="55" applyFont="1" applyBorder="1">
      <alignment/>
      <protection/>
    </xf>
    <xf numFmtId="0" fontId="13" fillId="0" borderId="2" xfId="55" applyFont="1" applyBorder="1" applyAlignment="1">
      <alignment horizontal="left" wrapText="1"/>
      <protection/>
    </xf>
    <xf numFmtId="0" fontId="13" fillId="0" borderId="0" xfId="55" applyFont="1" applyBorder="1">
      <alignment/>
      <protection/>
    </xf>
    <xf numFmtId="199" fontId="16" fillId="0" borderId="0" xfId="55" applyNumberFormat="1" applyFont="1">
      <alignment/>
      <protection/>
    </xf>
    <xf numFmtId="10" fontId="6" fillId="0" borderId="0" xfId="55" applyNumberFormat="1" applyFont="1" applyBorder="1" applyAlignment="1">
      <alignment horizontal="right" wrapText="1"/>
      <protection/>
    </xf>
    <xf numFmtId="199" fontId="8" fillId="0" borderId="0" xfId="55" applyNumberFormat="1" applyFont="1">
      <alignment/>
      <protection/>
    </xf>
    <xf numFmtId="0" fontId="7" fillId="0" borderId="0" xfId="55" applyFont="1">
      <alignment/>
      <protection/>
    </xf>
    <xf numFmtId="0" fontId="42" fillId="0" borderId="0" xfId="55" applyFont="1">
      <alignment/>
      <protection/>
    </xf>
    <xf numFmtId="199" fontId="7" fillId="0" borderId="0" xfId="55" applyNumberFormat="1" applyFont="1">
      <alignment/>
      <protection/>
    </xf>
    <xf numFmtId="10" fontId="7" fillId="0" borderId="0" xfId="55" applyNumberFormat="1" applyFont="1" applyBorder="1" applyAlignment="1">
      <alignment/>
      <protection/>
    </xf>
    <xf numFmtId="199" fontId="29" fillId="0" borderId="0" xfId="55" applyNumberFormat="1" applyFont="1">
      <alignment/>
      <protection/>
    </xf>
    <xf numFmtId="3" fontId="7" fillId="0" borderId="0" xfId="55" applyNumberFormat="1" applyFont="1">
      <alignment/>
      <protection/>
    </xf>
    <xf numFmtId="3" fontId="29" fillId="0" borderId="0" xfId="55" applyNumberFormat="1" applyFont="1">
      <alignment/>
      <protection/>
    </xf>
    <xf numFmtId="0" fontId="7" fillId="0" borderId="0" xfId="47" applyFont="1">
      <alignment/>
      <protection/>
    </xf>
    <xf numFmtId="0" fontId="16" fillId="0" borderId="0" xfId="47" applyFont="1">
      <alignment/>
      <protection/>
    </xf>
    <xf numFmtId="0" fontId="41" fillId="0" borderId="0" xfId="47">
      <alignment/>
      <protection/>
    </xf>
    <xf numFmtId="0" fontId="16" fillId="0" borderId="0" xfId="47" applyFont="1" applyAlignment="1">
      <alignment horizontal="left"/>
      <protection/>
    </xf>
    <xf numFmtId="0" fontId="23" fillId="0" borderId="0" xfId="47" applyFont="1">
      <alignment/>
      <protection/>
    </xf>
    <xf numFmtId="0" fontId="7" fillId="0" borderId="0" xfId="47" applyFont="1" applyAlignment="1">
      <alignment horizontal="left"/>
      <protection/>
    </xf>
    <xf numFmtId="0" fontId="7" fillId="0" borderId="2" xfId="47" applyFont="1" applyBorder="1" applyAlignment="1">
      <alignment horizontal="center" vertical="center"/>
      <protection/>
    </xf>
    <xf numFmtId="0" fontId="7" fillId="0" borderId="2" xfId="47" applyFont="1" applyBorder="1" applyAlignment="1">
      <alignment horizontal="center" vertical="center" wrapText="1"/>
      <protection/>
    </xf>
    <xf numFmtId="0" fontId="13" fillId="0" borderId="2" xfId="47" applyFont="1" applyBorder="1" applyAlignment="1">
      <alignment horizontal="center" vertical="center"/>
      <protection/>
    </xf>
    <xf numFmtId="0" fontId="13" fillId="0" borderId="2" xfId="47" applyFont="1" applyBorder="1" applyAlignment="1">
      <alignment horizontal="center" vertical="center" wrapText="1"/>
      <protection/>
    </xf>
    <xf numFmtId="0" fontId="18" fillId="0" borderId="2" xfId="47" applyFont="1" applyBorder="1" applyAlignment="1">
      <alignment horizontal="left"/>
      <protection/>
    </xf>
    <xf numFmtId="0" fontId="20" fillId="0" borderId="2" xfId="47" applyFont="1" applyBorder="1" applyAlignment="1">
      <alignment horizontal="center"/>
      <protection/>
    </xf>
    <xf numFmtId="199" fontId="20" fillId="0" borderId="2" xfId="47" applyNumberFormat="1" applyFont="1" applyBorder="1">
      <alignment/>
      <protection/>
    </xf>
    <xf numFmtId="10" fontId="20" fillId="0" borderId="2" xfId="47" applyNumberFormat="1" applyFont="1" applyBorder="1">
      <alignment/>
      <protection/>
    </xf>
    <xf numFmtId="0" fontId="7" fillId="0" borderId="2" xfId="47" applyFont="1" applyBorder="1" applyAlignment="1">
      <alignment/>
      <protection/>
    </xf>
    <xf numFmtId="236" fontId="7" fillId="0" borderId="2" xfId="47" applyNumberFormat="1" applyFont="1" applyBorder="1" applyAlignment="1">
      <alignment horizontal="center"/>
      <protection/>
    </xf>
    <xf numFmtId="199" fontId="7" fillId="0" borderId="2" xfId="47" applyNumberFormat="1" applyFont="1" applyBorder="1">
      <alignment/>
      <protection/>
    </xf>
    <xf numFmtId="10" fontId="7" fillId="0" borderId="2" xfId="47" applyNumberFormat="1" applyFont="1" applyBorder="1">
      <alignment/>
      <protection/>
    </xf>
    <xf numFmtId="0" fontId="7" fillId="0" borderId="2" xfId="47" applyFont="1" applyBorder="1">
      <alignment/>
      <protection/>
    </xf>
    <xf numFmtId="0" fontId="7" fillId="0" borderId="2" xfId="47" applyFont="1" applyBorder="1" applyAlignment="1">
      <alignment wrapText="1"/>
      <protection/>
    </xf>
    <xf numFmtId="0" fontId="7" fillId="0" borderId="0" xfId="47" applyFont="1" applyAlignment="1">
      <alignment horizontal="center"/>
      <protection/>
    </xf>
    <xf numFmtId="199" fontId="16" fillId="0" borderId="0" xfId="47" applyNumberFormat="1" applyFont="1">
      <alignment/>
      <protection/>
    </xf>
    <xf numFmtId="10" fontId="7" fillId="0" borderId="0" xfId="47" applyNumberFormat="1" applyFont="1">
      <alignment/>
      <protection/>
    </xf>
    <xf numFmtId="0" fontId="42" fillId="0" borderId="0" xfId="47" applyFont="1">
      <alignment/>
      <protection/>
    </xf>
    <xf numFmtId="0" fontId="42" fillId="0" borderId="0" xfId="47" applyFont="1" applyAlignment="1">
      <alignment horizontal="center"/>
      <protection/>
    </xf>
    <xf numFmtId="199" fontId="7" fillId="0" borderId="0" xfId="47" applyNumberFormat="1" applyFont="1">
      <alignment/>
      <protection/>
    </xf>
    <xf numFmtId="10" fontId="13" fillId="0" borderId="0" xfId="47" applyNumberFormat="1" applyFont="1">
      <alignment/>
      <protection/>
    </xf>
    <xf numFmtId="0" fontId="7" fillId="0" borderId="0" xfId="48" applyFont="1">
      <alignment/>
      <protection/>
    </xf>
    <xf numFmtId="0" fontId="16" fillId="0" borderId="0" xfId="48" applyFont="1">
      <alignment/>
      <protection/>
    </xf>
    <xf numFmtId="0" fontId="41" fillId="0" borderId="0" xfId="48">
      <alignment/>
      <protection/>
    </xf>
    <xf numFmtId="0" fontId="16" fillId="0" borderId="0" xfId="48" applyFont="1" applyAlignment="1">
      <alignment horizontal="left"/>
      <protection/>
    </xf>
    <xf numFmtId="0" fontId="23" fillId="0" borderId="0" xfId="48" applyFont="1">
      <alignment/>
      <protection/>
    </xf>
    <xf numFmtId="0" fontId="7" fillId="0" borderId="0" xfId="48" applyFont="1" applyBorder="1" applyAlignment="1">
      <alignment horizontal="center"/>
      <protection/>
    </xf>
    <xf numFmtId="0" fontId="7" fillId="0" borderId="0" xfId="48" applyFont="1" applyAlignment="1">
      <alignment horizontal="left"/>
      <protection/>
    </xf>
    <xf numFmtId="0" fontId="7" fillId="0" borderId="2" xfId="48" applyFont="1" applyBorder="1" applyAlignment="1">
      <alignment horizontal="center" vertical="center"/>
      <protection/>
    </xf>
    <xf numFmtId="0" fontId="7" fillId="0" borderId="2" xfId="48" applyFont="1" applyBorder="1" applyAlignment="1">
      <alignment horizontal="center" vertical="center" wrapText="1"/>
      <protection/>
    </xf>
    <xf numFmtId="0" fontId="13" fillId="0" borderId="2" xfId="48" applyFont="1" applyBorder="1" applyAlignment="1">
      <alignment horizontal="center" vertical="center"/>
      <protection/>
    </xf>
    <xf numFmtId="0" fontId="13" fillId="0" borderId="2" xfId="48" applyFont="1" applyBorder="1" applyAlignment="1">
      <alignment horizontal="center" vertical="center" wrapText="1"/>
      <protection/>
    </xf>
    <xf numFmtId="0" fontId="13" fillId="0" borderId="2" xfId="48" applyFont="1" applyBorder="1" applyAlignment="1">
      <alignment horizontal="center"/>
      <protection/>
    </xf>
    <xf numFmtId="0" fontId="18" fillId="0" borderId="2" xfId="48" applyFont="1" applyBorder="1" applyAlignment="1">
      <alignment horizontal="left"/>
      <protection/>
    </xf>
    <xf numFmtId="0" fontId="20" fillId="0" borderId="2" xfId="48" applyFont="1" applyBorder="1" applyAlignment="1">
      <alignment horizontal="center"/>
      <protection/>
    </xf>
    <xf numFmtId="199" fontId="20" fillId="0" borderId="2" xfId="48" applyNumberFormat="1" applyFont="1" applyBorder="1">
      <alignment/>
      <protection/>
    </xf>
    <xf numFmtId="10" fontId="20" fillId="0" borderId="2" xfId="48" applyNumberFormat="1" applyFont="1" applyBorder="1">
      <alignment/>
      <protection/>
    </xf>
    <xf numFmtId="0" fontId="7" fillId="0" borderId="2" xfId="48" applyFont="1" applyBorder="1" applyAlignment="1">
      <alignment/>
      <protection/>
    </xf>
    <xf numFmtId="236" fontId="7" fillId="0" borderId="2" xfId="48" applyNumberFormat="1" applyFont="1" applyBorder="1" applyAlignment="1">
      <alignment horizontal="center"/>
      <protection/>
    </xf>
    <xf numFmtId="199" fontId="7" fillId="0" borderId="2" xfId="48" applyNumberFormat="1" applyFont="1" applyBorder="1">
      <alignment/>
      <protection/>
    </xf>
    <xf numFmtId="10" fontId="7" fillId="0" borderId="2" xfId="48" applyNumberFormat="1" applyFont="1" applyBorder="1">
      <alignment/>
      <protection/>
    </xf>
    <xf numFmtId="0" fontId="7" fillId="0" borderId="2" xfId="48" applyFont="1" applyBorder="1">
      <alignment/>
      <protection/>
    </xf>
    <xf numFmtId="0" fontId="7" fillId="0" borderId="2" xfId="48" applyFont="1" applyBorder="1" applyAlignment="1">
      <alignment wrapText="1"/>
      <protection/>
    </xf>
    <xf numFmtId="0" fontId="7" fillId="0" borderId="0" xfId="48" applyFont="1" applyAlignment="1">
      <alignment horizontal="center"/>
      <protection/>
    </xf>
    <xf numFmtId="199" fontId="16" fillId="0" borderId="0" xfId="48" applyNumberFormat="1" applyFont="1">
      <alignment/>
      <protection/>
    </xf>
    <xf numFmtId="10" fontId="7" fillId="0" borderId="0" xfId="48" applyNumberFormat="1" applyFont="1">
      <alignment/>
      <protection/>
    </xf>
    <xf numFmtId="0" fontId="42" fillId="0" borderId="0" xfId="48" applyFont="1">
      <alignment/>
      <protection/>
    </xf>
    <xf numFmtId="0" fontId="42" fillId="0" borderId="0" xfId="48" applyFont="1" applyAlignment="1">
      <alignment horizontal="center"/>
      <protection/>
    </xf>
    <xf numFmtId="199" fontId="7" fillId="0" borderId="0" xfId="48" applyNumberFormat="1" applyFont="1">
      <alignment/>
      <protection/>
    </xf>
    <xf numFmtId="10" fontId="13" fillId="0" borderId="0" xfId="48" applyNumberFormat="1" applyFont="1">
      <alignment/>
      <protection/>
    </xf>
    <xf numFmtId="0" fontId="7" fillId="0" borderId="0" xfId="48" applyFont="1" applyBorder="1">
      <alignment/>
      <protection/>
    </xf>
  </cellXfs>
  <cellStyles count="44">
    <cellStyle name="Normal" xfId="0"/>
    <cellStyle name="Comma" xfId="15"/>
    <cellStyle name="Comma [0]" xfId="16"/>
    <cellStyle name="Comma [0]_1tab0898" xfId="17"/>
    <cellStyle name="Comma [0]_5TAB1298" xfId="18"/>
    <cellStyle name="Comma [0]_6TAB1298" xfId="19"/>
    <cellStyle name="Comma [0]_7TAB1298" xfId="20"/>
    <cellStyle name="Comma_1tab0898" xfId="21"/>
    <cellStyle name="Comma_5TAB1298" xfId="22"/>
    <cellStyle name="Comma_6TAB1298" xfId="23"/>
    <cellStyle name="Comma_7TAB1298" xfId="24"/>
    <cellStyle name="Currency" xfId="25"/>
    <cellStyle name="Currency [0]" xfId="26"/>
    <cellStyle name="Currency [0]_18tab1198" xfId="27"/>
    <cellStyle name="Currency [0]_19tab1198" xfId="28"/>
    <cellStyle name="Currency [0]_1tab0898" xfId="29"/>
    <cellStyle name="Currency [0]_2tab0898" xfId="30"/>
    <cellStyle name="Currency [0]_3TAB1298" xfId="31"/>
    <cellStyle name="Currency [0]_4TAB1298" xfId="32"/>
    <cellStyle name="Currency [0]_5TAB1298" xfId="33"/>
    <cellStyle name="Currency [0]_6TAB1298" xfId="34"/>
    <cellStyle name="Currency [0]_7TAB1298" xfId="35"/>
    <cellStyle name="Currency [0]_SUMMA9812" xfId="36"/>
    <cellStyle name="Currency_18tab1198" xfId="37"/>
    <cellStyle name="Currency_19tab1198" xfId="38"/>
    <cellStyle name="Currency_1tab0898" xfId="39"/>
    <cellStyle name="Currency_2tab0898" xfId="40"/>
    <cellStyle name="Currency_3TAB1298" xfId="41"/>
    <cellStyle name="Currency_4TAB1298" xfId="42"/>
    <cellStyle name="Currency_5TAB1298" xfId="43"/>
    <cellStyle name="Currency_6TAB1298" xfId="44"/>
    <cellStyle name="Currency_7TAB1298" xfId="45"/>
    <cellStyle name="Currency_SUMMA9812" xfId="46"/>
    <cellStyle name="Normal_18tab1198" xfId="47"/>
    <cellStyle name="Normal_19tab1198" xfId="48"/>
    <cellStyle name="Normal_1tab0898" xfId="49"/>
    <cellStyle name="Normal_2tab0898" xfId="50"/>
    <cellStyle name="Normal_3TAB1298" xfId="51"/>
    <cellStyle name="Normal_4TAB1298" xfId="52"/>
    <cellStyle name="Normal_5TAB1298" xfId="53"/>
    <cellStyle name="Normal_6TAB1298" xfId="54"/>
    <cellStyle name="Normal_7TAB1298" xfId="55"/>
    <cellStyle name="Normal_SUMMA9812" xfId="56"/>
    <cellStyle name="Percent" xfId="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08Pk\1tab08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08Pk\2tab08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12Pk\3TAB12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12Pk\4TAB12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12Pk\5TAB12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12Pk\6TAB129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Ilze_C\98_Gads\98_Arhiv\98_12Pk\7TAB12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6">
        <row r="9">
          <cell r="C9">
            <v>393615</v>
          </cell>
        </row>
        <row r="10">
          <cell r="C10">
            <v>3200</v>
          </cell>
        </row>
        <row r="12">
          <cell r="C12">
            <v>331259</v>
          </cell>
        </row>
        <row r="13">
          <cell r="C13">
            <v>60125</v>
          </cell>
        </row>
        <row r="14">
          <cell r="C14">
            <v>60125</v>
          </cell>
        </row>
        <row r="15">
          <cell r="C15">
            <v>268101</v>
          </cell>
        </row>
        <row r="16">
          <cell r="C16">
            <v>186322</v>
          </cell>
        </row>
        <row r="17">
          <cell r="C17">
            <v>69789</v>
          </cell>
        </row>
        <row r="18">
          <cell r="C18">
            <v>11990</v>
          </cell>
        </row>
        <row r="19">
          <cell r="C19">
            <v>3033</v>
          </cell>
        </row>
        <row r="20">
          <cell r="C20">
            <v>20794</v>
          </cell>
        </row>
        <row r="21">
          <cell r="C21">
            <v>38362</v>
          </cell>
        </row>
        <row r="22">
          <cell r="C22">
            <v>355144</v>
          </cell>
        </row>
        <row r="23">
          <cell r="C23">
            <v>11693</v>
          </cell>
        </row>
        <row r="24">
          <cell r="C24">
            <v>343451</v>
          </cell>
        </row>
        <row r="26">
          <cell r="C26">
            <v>243854</v>
          </cell>
        </row>
        <row r="27">
          <cell r="C27">
            <v>24764</v>
          </cell>
        </row>
        <row r="28">
          <cell r="C28">
            <v>74833</v>
          </cell>
        </row>
        <row r="30">
          <cell r="C30">
            <v>642369</v>
          </cell>
        </row>
        <row r="31">
          <cell r="C31">
            <v>324008</v>
          </cell>
        </row>
        <row r="32">
          <cell r="C32">
            <v>11484</v>
          </cell>
        </row>
        <row r="33">
          <cell r="C33">
            <v>312524</v>
          </cell>
        </row>
        <row r="34">
          <cell r="C34">
            <v>173109</v>
          </cell>
        </row>
        <row r="35">
          <cell r="C35">
            <v>78840</v>
          </cell>
        </row>
        <row r="36">
          <cell r="C36">
            <v>12979</v>
          </cell>
        </row>
        <row r="37">
          <cell r="C37">
            <v>123798</v>
          </cell>
        </row>
        <row r="38">
          <cell r="C38">
            <v>2638</v>
          </cell>
        </row>
        <row r="39">
          <cell r="C39">
            <v>333045</v>
          </cell>
        </row>
        <row r="40">
          <cell r="C40">
            <v>3200</v>
          </cell>
        </row>
        <row r="41">
          <cell r="C41">
            <v>329845</v>
          </cell>
        </row>
        <row r="42">
          <cell r="C42">
            <v>243782</v>
          </cell>
        </row>
        <row r="43">
          <cell r="C43">
            <v>7767</v>
          </cell>
        </row>
        <row r="44">
          <cell r="C44">
            <v>1335</v>
          </cell>
        </row>
        <row r="46">
          <cell r="C46">
            <v>236000</v>
          </cell>
        </row>
        <row r="47">
          <cell r="C47">
            <v>0</v>
          </cell>
        </row>
        <row r="50">
          <cell r="C50">
            <v>86063</v>
          </cell>
        </row>
        <row r="51">
          <cell r="C51">
            <v>26300</v>
          </cell>
        </row>
        <row r="52">
          <cell r="C52">
            <v>4562</v>
          </cell>
        </row>
        <row r="53">
          <cell r="C53">
            <v>59763</v>
          </cell>
        </row>
        <row r="55">
          <cell r="C55">
            <v>6846</v>
          </cell>
        </row>
        <row r="56">
          <cell r="C56">
            <v>4221</v>
          </cell>
        </row>
        <row r="57">
          <cell r="C57">
            <v>659</v>
          </cell>
        </row>
        <row r="58">
          <cell r="C58">
            <v>3562</v>
          </cell>
        </row>
        <row r="59">
          <cell r="C59">
            <v>26230</v>
          </cell>
        </row>
        <row r="60">
          <cell r="C60">
            <v>19621</v>
          </cell>
        </row>
        <row r="61">
          <cell r="C61">
            <v>209</v>
          </cell>
        </row>
        <row r="62">
          <cell r="C62">
            <v>19412</v>
          </cell>
        </row>
        <row r="63">
          <cell r="C63">
            <v>6818</v>
          </cell>
        </row>
        <row r="64">
          <cell r="C64">
            <v>892</v>
          </cell>
        </row>
        <row r="65">
          <cell r="C65">
            <v>13503</v>
          </cell>
        </row>
        <row r="66">
          <cell r="C66">
            <v>12611</v>
          </cell>
        </row>
        <row r="67">
          <cell r="C67">
            <v>16805</v>
          </cell>
        </row>
        <row r="68">
          <cell r="C68">
            <v>3302</v>
          </cell>
        </row>
        <row r="69">
          <cell r="C69">
            <v>13503</v>
          </cell>
        </row>
        <row r="70">
          <cell r="C70">
            <v>13085</v>
          </cell>
        </row>
        <row r="71">
          <cell r="C71">
            <v>474</v>
          </cell>
        </row>
        <row r="72">
          <cell r="C72">
            <v>12611</v>
          </cell>
        </row>
        <row r="73">
          <cell r="C73">
            <v>0</v>
          </cell>
        </row>
        <row r="74">
          <cell r="C7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6">
        <row r="8">
          <cell r="D8">
            <v>393615</v>
          </cell>
        </row>
        <row r="9">
          <cell r="D9">
            <v>331259</v>
          </cell>
        </row>
        <row r="10">
          <cell r="D10">
            <v>60125</v>
          </cell>
        </row>
        <row r="11">
          <cell r="D11">
            <v>60125</v>
          </cell>
        </row>
        <row r="12">
          <cell r="D12">
            <v>268101</v>
          </cell>
        </row>
        <row r="13">
          <cell r="D13">
            <v>186322</v>
          </cell>
        </row>
        <row r="14">
          <cell r="D14">
            <v>69789</v>
          </cell>
        </row>
        <row r="15">
          <cell r="D15">
            <v>11990</v>
          </cell>
        </row>
        <row r="16">
          <cell r="D16">
            <v>3033</v>
          </cell>
        </row>
        <row r="17">
          <cell r="D17">
            <v>23994</v>
          </cell>
        </row>
        <row r="19">
          <cell r="D19">
            <v>1821</v>
          </cell>
        </row>
        <row r="20">
          <cell r="D20">
            <v>2982</v>
          </cell>
        </row>
        <row r="21">
          <cell r="D21">
            <v>6125</v>
          </cell>
        </row>
        <row r="22">
          <cell r="D22">
            <v>1040</v>
          </cell>
        </row>
        <row r="23">
          <cell r="D23">
            <v>396</v>
          </cell>
        </row>
        <row r="24">
          <cell r="D24">
            <v>2719</v>
          </cell>
        </row>
        <row r="25">
          <cell r="D25">
            <v>4749</v>
          </cell>
        </row>
        <row r="26">
          <cell r="D26">
            <v>800</v>
          </cell>
        </row>
        <row r="27">
          <cell r="D27">
            <v>2400</v>
          </cell>
        </row>
        <row r="28">
          <cell r="D28">
            <v>1762</v>
          </cell>
        </row>
        <row r="29">
          <cell r="D29">
            <v>1490</v>
          </cell>
        </row>
        <row r="30">
          <cell r="D30">
            <v>272</v>
          </cell>
        </row>
        <row r="31">
          <cell r="D31">
            <v>38362</v>
          </cell>
        </row>
        <row r="32">
          <cell r="D32">
            <v>38362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6">
        <row r="14">
          <cell r="D14">
            <v>502</v>
          </cell>
        </row>
        <row r="15">
          <cell r="D15">
            <v>48</v>
          </cell>
        </row>
        <row r="17">
          <cell r="D17">
            <v>2477</v>
          </cell>
        </row>
        <row r="18">
          <cell r="D18">
            <v>433</v>
          </cell>
        </row>
        <row r="20">
          <cell r="D20">
            <v>1870</v>
          </cell>
        </row>
        <row r="21">
          <cell r="D21">
            <v>148</v>
          </cell>
        </row>
        <row r="23">
          <cell r="D23">
            <v>12013</v>
          </cell>
        </row>
        <row r="24">
          <cell r="D24">
            <v>698</v>
          </cell>
        </row>
        <row r="26">
          <cell r="D26">
            <v>5455</v>
          </cell>
        </row>
        <row r="27">
          <cell r="D27">
            <v>135</v>
          </cell>
        </row>
        <row r="29">
          <cell r="D29">
            <v>2086</v>
          </cell>
        </row>
        <row r="30">
          <cell r="D30">
            <v>227</v>
          </cell>
        </row>
        <row r="32">
          <cell r="D32">
            <v>36473</v>
          </cell>
        </row>
        <row r="33">
          <cell r="D33">
            <v>4851</v>
          </cell>
        </row>
        <row r="35">
          <cell r="D35">
            <v>42514</v>
          </cell>
        </row>
        <row r="36">
          <cell r="D36">
            <v>5284</v>
          </cell>
        </row>
        <row r="38">
          <cell r="D38">
            <v>28949</v>
          </cell>
        </row>
        <row r="39">
          <cell r="D39">
            <v>1387</v>
          </cell>
        </row>
        <row r="41">
          <cell r="D41">
            <v>24866</v>
          </cell>
        </row>
        <row r="42">
          <cell r="D42">
            <v>1492</v>
          </cell>
        </row>
        <row r="44">
          <cell r="D44">
            <v>2980</v>
          </cell>
        </row>
        <row r="45">
          <cell r="D45">
            <v>1229</v>
          </cell>
        </row>
        <row r="47">
          <cell r="D47">
            <v>81523</v>
          </cell>
        </row>
        <row r="48">
          <cell r="D48">
            <v>3866</v>
          </cell>
        </row>
        <row r="50">
          <cell r="D50">
            <v>5955</v>
          </cell>
        </row>
        <row r="51">
          <cell r="D51">
            <v>433</v>
          </cell>
        </row>
        <row r="55">
          <cell r="D55">
            <v>3407</v>
          </cell>
        </row>
        <row r="56">
          <cell r="D56">
            <v>855</v>
          </cell>
        </row>
        <row r="58">
          <cell r="D58">
            <v>7362</v>
          </cell>
        </row>
        <row r="59">
          <cell r="D59">
            <v>811</v>
          </cell>
        </row>
        <row r="61">
          <cell r="D61">
            <v>5682</v>
          </cell>
        </row>
        <row r="62">
          <cell r="D62">
            <v>555</v>
          </cell>
        </row>
        <row r="64">
          <cell r="D64">
            <v>657</v>
          </cell>
        </row>
        <row r="65">
          <cell r="D65">
            <v>12</v>
          </cell>
        </row>
        <row r="67">
          <cell r="D67">
            <v>336</v>
          </cell>
        </row>
        <row r="68">
          <cell r="D68">
            <v>26</v>
          </cell>
        </row>
        <row r="70">
          <cell r="D70">
            <v>108</v>
          </cell>
        </row>
        <row r="71">
          <cell r="D71">
            <v>62</v>
          </cell>
        </row>
        <row r="73">
          <cell r="D73">
            <v>2879</v>
          </cell>
        </row>
        <row r="74">
          <cell r="D74">
            <v>111</v>
          </cell>
        </row>
        <row r="76">
          <cell r="D76">
            <v>102</v>
          </cell>
        </row>
        <row r="77">
          <cell r="D77">
            <v>2</v>
          </cell>
        </row>
        <row r="79">
          <cell r="D79">
            <v>26</v>
          </cell>
        </row>
        <row r="81">
          <cell r="D81">
            <v>462</v>
          </cell>
        </row>
        <row r="83">
          <cell r="D83">
            <v>3647</v>
          </cell>
        </row>
        <row r="84">
          <cell r="D84">
            <v>93</v>
          </cell>
        </row>
        <row r="86">
          <cell r="D86">
            <v>39</v>
          </cell>
        </row>
        <row r="88">
          <cell r="D88">
            <v>50444</v>
          </cell>
        </row>
        <row r="89">
          <cell r="D89">
            <v>3709</v>
          </cell>
        </row>
        <row r="91">
          <cell r="D91">
            <v>1194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6">
        <row r="12">
          <cell r="D12">
            <v>173109</v>
          </cell>
        </row>
        <row r="13">
          <cell r="D13">
            <v>78840</v>
          </cell>
        </row>
        <row r="14">
          <cell r="D14">
            <v>21728</v>
          </cell>
        </row>
        <row r="15">
          <cell r="D15">
            <v>72541</v>
          </cell>
        </row>
        <row r="16">
          <cell r="D16">
            <v>12979</v>
          </cell>
        </row>
        <row r="17">
          <cell r="D17">
            <v>7301</v>
          </cell>
        </row>
        <row r="18">
          <cell r="D18">
            <v>5678</v>
          </cell>
        </row>
        <row r="19">
          <cell r="D19">
            <v>135282</v>
          </cell>
        </row>
        <row r="20">
          <cell r="D20">
            <v>9335</v>
          </cell>
        </row>
        <row r="21">
          <cell r="D21">
            <v>50405</v>
          </cell>
        </row>
        <row r="22">
          <cell r="D22">
            <v>1594</v>
          </cell>
        </row>
        <row r="23">
          <cell r="D23">
            <v>32481</v>
          </cell>
        </row>
        <row r="25">
          <cell r="D25">
            <v>39492</v>
          </cell>
        </row>
        <row r="26">
          <cell r="D26">
            <v>1975</v>
          </cell>
        </row>
        <row r="27">
          <cell r="D27">
            <v>2638</v>
          </cell>
        </row>
        <row r="28">
          <cell r="D28">
            <v>26467</v>
          </cell>
        </row>
        <row r="29">
          <cell r="D29">
            <v>6846</v>
          </cell>
        </row>
        <row r="30">
          <cell r="D30">
            <v>19621</v>
          </cell>
        </row>
        <row r="32">
          <cell r="D32">
            <v>16805</v>
          </cell>
        </row>
        <row r="33">
          <cell r="D33">
            <v>13085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6">
        <row r="11">
          <cell r="D11">
            <v>35035</v>
          </cell>
        </row>
        <row r="12">
          <cell r="D12">
            <v>7118</v>
          </cell>
        </row>
        <row r="13">
          <cell r="D13">
            <v>-65</v>
          </cell>
        </row>
        <row r="15">
          <cell r="D15">
            <v>188961</v>
          </cell>
        </row>
        <row r="16">
          <cell r="D16">
            <v>19315</v>
          </cell>
        </row>
        <row r="17">
          <cell r="D17">
            <v>617</v>
          </cell>
        </row>
        <row r="18">
          <cell r="D18">
            <v>41225</v>
          </cell>
        </row>
        <row r="19">
          <cell r="D19">
            <v>1238</v>
          </cell>
        </row>
        <row r="22">
          <cell r="D22">
            <v>4247</v>
          </cell>
        </row>
        <row r="23">
          <cell r="D23">
            <v>22</v>
          </cell>
        </row>
        <row r="24">
          <cell r="D24">
            <v>1490</v>
          </cell>
        </row>
        <row r="27">
          <cell r="D27">
            <v>5160</v>
          </cell>
        </row>
        <row r="28">
          <cell r="D28">
            <v>24764</v>
          </cell>
        </row>
        <row r="29">
          <cell r="D29">
            <v>31</v>
          </cell>
        </row>
        <row r="31">
          <cell r="D31">
            <v>525</v>
          </cell>
        </row>
        <row r="32">
          <cell r="D32">
            <v>1</v>
          </cell>
        </row>
        <row r="33">
          <cell r="D33">
            <v>937</v>
          </cell>
        </row>
        <row r="36">
          <cell r="D36">
            <v>4341</v>
          </cell>
        </row>
        <row r="37">
          <cell r="D37">
            <v>118</v>
          </cell>
        </row>
        <row r="40">
          <cell r="D40">
            <v>1067</v>
          </cell>
        </row>
        <row r="43">
          <cell r="D43">
            <v>1045</v>
          </cell>
        </row>
        <row r="44">
          <cell r="D44">
            <v>55</v>
          </cell>
        </row>
        <row r="46">
          <cell r="D46">
            <v>94</v>
          </cell>
        </row>
        <row r="49">
          <cell r="D49">
            <v>66</v>
          </cell>
        </row>
        <row r="54">
          <cell r="D54">
            <v>635</v>
          </cell>
        </row>
        <row r="58">
          <cell r="D58">
            <v>1209</v>
          </cell>
        </row>
        <row r="62">
          <cell r="D62">
            <v>217</v>
          </cell>
        </row>
        <row r="63">
          <cell r="D63">
            <v>341</v>
          </cell>
        </row>
        <row r="65">
          <cell r="D65">
            <v>10915</v>
          </cell>
        </row>
        <row r="66">
          <cell r="D66">
            <v>1366</v>
          </cell>
        </row>
        <row r="68">
          <cell r="D68">
            <v>76</v>
          </cell>
        </row>
        <row r="70">
          <cell r="D70">
            <v>2335</v>
          </cell>
        </row>
        <row r="71">
          <cell r="D71">
            <v>643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6">
        <row r="13">
          <cell r="D13">
            <v>42442</v>
          </cell>
        </row>
        <row r="14">
          <cell r="D14">
            <v>423</v>
          </cell>
        </row>
        <row r="19">
          <cell r="D19">
            <v>191166</v>
          </cell>
        </row>
        <row r="21">
          <cell r="D21">
            <v>9698</v>
          </cell>
        </row>
        <row r="22">
          <cell r="D22">
            <v>5</v>
          </cell>
        </row>
        <row r="24">
          <cell r="D24">
            <v>187</v>
          </cell>
        </row>
        <row r="26">
          <cell r="D26">
            <v>39534</v>
          </cell>
        </row>
        <row r="28">
          <cell r="D28">
            <v>3997</v>
          </cell>
        </row>
        <row r="29">
          <cell r="D29">
            <v>654</v>
          </cell>
        </row>
        <row r="32">
          <cell r="D32">
            <v>3202</v>
          </cell>
        </row>
        <row r="33">
          <cell r="D33">
            <v>430</v>
          </cell>
        </row>
        <row r="35">
          <cell r="D35">
            <v>8</v>
          </cell>
        </row>
        <row r="36">
          <cell r="D36">
            <v>875</v>
          </cell>
        </row>
        <row r="39">
          <cell r="D39">
            <v>24812</v>
          </cell>
        </row>
        <row r="40">
          <cell r="D40">
            <v>5928</v>
          </cell>
        </row>
        <row r="42">
          <cell r="D42">
            <v>287</v>
          </cell>
        </row>
        <row r="43">
          <cell r="D43">
            <v>206</v>
          </cell>
        </row>
        <row r="45">
          <cell r="D45">
            <v>364</v>
          </cell>
        </row>
        <row r="48">
          <cell r="D48">
            <v>3980</v>
          </cell>
        </row>
        <row r="50">
          <cell r="D50">
            <v>843</v>
          </cell>
        </row>
        <row r="51">
          <cell r="D51">
            <v>59</v>
          </cell>
        </row>
        <row r="54">
          <cell r="D54">
            <v>286</v>
          </cell>
        </row>
        <row r="58">
          <cell r="D58">
            <v>0</v>
          </cell>
        </row>
        <row r="60">
          <cell r="D60">
            <v>40</v>
          </cell>
        </row>
        <row r="63">
          <cell r="D63">
            <v>485</v>
          </cell>
        </row>
        <row r="64">
          <cell r="D64">
            <v>897</v>
          </cell>
        </row>
        <row r="67">
          <cell r="D67">
            <v>13</v>
          </cell>
        </row>
        <row r="71">
          <cell r="D71">
            <v>407</v>
          </cell>
        </row>
        <row r="74">
          <cell r="D74">
            <v>10144</v>
          </cell>
        </row>
        <row r="75">
          <cell r="D75">
            <v>553</v>
          </cell>
        </row>
        <row r="77">
          <cell r="D77">
            <v>63</v>
          </cell>
        </row>
        <row r="80">
          <cell r="D80">
            <v>1451</v>
          </cell>
        </row>
        <row r="81">
          <cell r="D81">
            <v>645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6">
        <row r="13">
          <cell r="D13">
            <v>34082</v>
          </cell>
        </row>
        <row r="14">
          <cell r="D14">
            <v>4609</v>
          </cell>
        </row>
        <row r="15">
          <cell r="D15">
            <v>1274</v>
          </cell>
        </row>
        <row r="16">
          <cell r="D16">
            <v>28199</v>
          </cell>
        </row>
        <row r="17">
          <cell r="D17">
            <v>570</v>
          </cell>
        </row>
        <row r="18">
          <cell r="D18">
            <v>256</v>
          </cell>
        </row>
        <row r="19">
          <cell r="D19">
            <v>314</v>
          </cell>
        </row>
        <row r="20">
          <cell r="D20">
            <v>295264</v>
          </cell>
        </row>
        <row r="21">
          <cell r="D21">
            <v>2950</v>
          </cell>
        </row>
        <row r="22">
          <cell r="D22">
            <v>9922</v>
          </cell>
        </row>
        <row r="23">
          <cell r="D23">
            <v>47462</v>
          </cell>
        </row>
        <row r="24">
          <cell r="D24">
            <v>800</v>
          </cell>
        </row>
        <row r="25">
          <cell r="D25">
            <v>234130</v>
          </cell>
        </row>
        <row r="27">
          <cell r="D27">
            <v>3129</v>
          </cell>
        </row>
        <row r="29">
          <cell r="D29">
            <v>4221</v>
          </cell>
        </row>
        <row r="30">
          <cell r="D30">
            <v>6818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workbookViewId="0" topLeftCell="A1">
      <selection activeCell="A23" sqref="A23"/>
    </sheetView>
  </sheetViews>
  <sheetFormatPr defaultColWidth="9.33203125" defaultRowHeight="10.5"/>
  <cols>
    <col min="1" max="1" width="46.5" style="500" customWidth="1"/>
    <col min="2" max="2" width="21.33203125" style="500" customWidth="1"/>
    <col min="3" max="3" width="22" style="500" customWidth="1"/>
    <col min="4" max="4" width="22.66015625" style="500" customWidth="1"/>
    <col min="5" max="5" width="11.66015625" style="500" customWidth="1"/>
    <col min="6" max="6" width="13.33203125" style="500" customWidth="1"/>
    <col min="7" max="16384" width="10.66015625" style="500" customWidth="1"/>
  </cols>
  <sheetData>
    <row r="1" spans="1:5" ht="12.75">
      <c r="A1" s="498"/>
      <c r="B1" s="498"/>
      <c r="C1" s="498"/>
      <c r="D1" s="498"/>
      <c r="E1" s="499"/>
    </row>
    <row r="2" spans="1:5" ht="12.75">
      <c r="A2" s="498"/>
      <c r="B2" s="498"/>
      <c r="C2" s="498"/>
      <c r="D2" s="498"/>
      <c r="E2" s="499"/>
    </row>
    <row r="3" spans="1:5" ht="12.75">
      <c r="A3" s="498"/>
      <c r="B3" s="498"/>
      <c r="C3" s="498"/>
      <c r="D3" s="498"/>
      <c r="E3" s="499"/>
    </row>
    <row r="4" spans="1:5" ht="12.75">
      <c r="A4" s="498"/>
      <c r="B4" s="498"/>
      <c r="C4" s="498"/>
      <c r="D4" s="498"/>
      <c r="E4" s="499"/>
    </row>
    <row r="5" spans="1:12" s="503" customFormat="1" ht="15.75">
      <c r="A5" s="501" t="s">
        <v>726</v>
      </c>
      <c r="B5" s="502"/>
      <c r="C5" s="502"/>
      <c r="D5" s="502"/>
      <c r="E5" s="500"/>
      <c r="F5" s="500"/>
      <c r="G5" s="500"/>
      <c r="H5" s="500"/>
      <c r="I5" s="500"/>
      <c r="J5" s="500"/>
      <c r="K5" s="500"/>
      <c r="L5" s="500"/>
    </row>
    <row r="6" spans="1:12" s="503" customFormat="1" ht="15.75">
      <c r="A6" s="501" t="s">
        <v>727</v>
      </c>
      <c r="B6" s="502"/>
      <c r="C6" s="502"/>
      <c r="D6" s="502"/>
      <c r="E6" s="500"/>
      <c r="F6" s="500"/>
      <c r="G6" s="500"/>
      <c r="H6" s="500"/>
      <c r="I6" s="500"/>
      <c r="J6" s="500"/>
      <c r="K6" s="500"/>
      <c r="L6" s="500"/>
    </row>
    <row r="7" spans="1:12" s="505" customFormat="1" ht="15.75">
      <c r="A7" s="501"/>
      <c r="B7" s="502"/>
      <c r="C7" s="502"/>
      <c r="D7" s="504" t="s">
        <v>728</v>
      </c>
      <c r="E7" s="500"/>
      <c r="F7" s="500"/>
      <c r="G7" s="500"/>
      <c r="H7" s="500"/>
      <c r="I7" s="500"/>
      <c r="J7" s="500"/>
      <c r="K7" s="500"/>
      <c r="L7" s="500"/>
    </row>
    <row r="8" spans="1:12" s="508" customFormat="1" ht="41.25" customHeight="1">
      <c r="A8" s="506" t="s">
        <v>729</v>
      </c>
      <c r="B8" s="507" t="s">
        <v>730</v>
      </c>
      <c r="C8" s="507" t="s">
        <v>731</v>
      </c>
      <c r="D8" s="507" t="s">
        <v>732</v>
      </c>
      <c r="E8" s="500"/>
      <c r="F8" s="500"/>
      <c r="G8" s="500"/>
      <c r="H8" s="500"/>
      <c r="I8" s="500"/>
      <c r="J8" s="500"/>
      <c r="K8" s="500"/>
      <c r="L8" s="500"/>
    </row>
    <row r="9" spans="1:12" s="511" customFormat="1" ht="19.5" customHeight="1">
      <c r="A9" s="509" t="s">
        <v>733</v>
      </c>
      <c r="B9" s="510">
        <v>847062</v>
      </c>
      <c r="C9" s="510">
        <v>251701</v>
      </c>
      <c r="D9" s="510">
        <v>1036565</v>
      </c>
      <c r="E9" s="500"/>
      <c r="F9" s="500"/>
      <c r="G9" s="500"/>
      <c r="H9" s="500"/>
      <c r="I9" s="500"/>
      <c r="J9" s="500"/>
      <c r="K9" s="500"/>
      <c r="L9" s="500"/>
    </row>
    <row r="10" spans="1:12" s="512" customFormat="1" ht="18" customHeight="1">
      <c r="A10" s="509" t="s">
        <v>734</v>
      </c>
      <c r="B10" s="510">
        <v>790015</v>
      </c>
      <c r="C10" s="510">
        <v>235687</v>
      </c>
      <c r="D10" s="510">
        <v>963504</v>
      </c>
      <c r="E10" s="500"/>
      <c r="F10" s="500"/>
      <c r="G10" s="500"/>
      <c r="H10" s="500"/>
      <c r="I10" s="500"/>
      <c r="J10" s="500"/>
      <c r="K10" s="500"/>
      <c r="L10" s="500"/>
    </row>
    <row r="11" spans="1:12" s="512" customFormat="1" ht="27" customHeight="1">
      <c r="A11" s="513" t="s">
        <v>735</v>
      </c>
      <c r="B11" s="510">
        <f>SUM(B9-B10)</f>
        <v>57047</v>
      </c>
      <c r="C11" s="510">
        <f>SUM(C9-C10)</f>
        <v>16014</v>
      </c>
      <c r="D11" s="510">
        <f>SUM(D9-D10)</f>
        <v>73061</v>
      </c>
      <c r="E11" s="500"/>
      <c r="F11" s="500"/>
      <c r="G11" s="500"/>
      <c r="H11" s="500"/>
      <c r="I11" s="500"/>
      <c r="J11" s="500"/>
      <c r="K11" s="500"/>
      <c r="L11" s="500"/>
    </row>
    <row r="12" spans="1:12" s="512" customFormat="1" ht="16.5" customHeight="1">
      <c r="A12" s="513" t="s">
        <v>736</v>
      </c>
      <c r="B12" s="510">
        <f>SUM(B13-B14)</f>
        <v>-154</v>
      </c>
      <c r="C12" s="510">
        <f>SUM(C13-C14)</f>
        <v>-476</v>
      </c>
      <c r="D12" s="510">
        <f>SUM(D13-D14)</f>
        <v>-1608</v>
      </c>
      <c r="E12" s="500"/>
      <c r="F12" s="500"/>
      <c r="G12" s="500"/>
      <c r="H12" s="500"/>
      <c r="I12" s="500"/>
      <c r="J12" s="500"/>
      <c r="K12" s="500"/>
      <c r="L12" s="500"/>
    </row>
    <row r="13" spans="1:12" s="512" customFormat="1" ht="12.75" customHeight="1">
      <c r="A13" s="514" t="s">
        <v>737</v>
      </c>
      <c r="B13" s="515">
        <v>15874</v>
      </c>
      <c r="C13" s="515">
        <v>958</v>
      </c>
      <c r="D13" s="515">
        <v>16832</v>
      </c>
      <c r="E13" s="500"/>
      <c r="F13" s="500"/>
      <c r="G13" s="500"/>
      <c r="H13" s="500"/>
      <c r="I13" s="500"/>
      <c r="J13" s="500"/>
      <c r="K13" s="500"/>
      <c r="L13" s="500"/>
    </row>
    <row r="14" spans="1:12" s="512" customFormat="1" ht="14.25" customHeight="1">
      <c r="A14" s="514" t="s">
        <v>738</v>
      </c>
      <c r="B14" s="515">
        <v>16028</v>
      </c>
      <c r="C14" s="515">
        <v>1434</v>
      </c>
      <c r="D14" s="515">
        <v>18440</v>
      </c>
      <c r="E14" s="500"/>
      <c r="F14" s="500"/>
      <c r="G14" s="500"/>
      <c r="H14" s="500"/>
      <c r="I14" s="500"/>
      <c r="J14" s="500"/>
      <c r="K14" s="500"/>
      <c r="L14" s="500"/>
    </row>
    <row r="15" spans="1:12" s="512" customFormat="1" ht="26.25" customHeight="1">
      <c r="A15" s="513" t="s">
        <v>739</v>
      </c>
      <c r="B15" s="510">
        <f>SUM(B11-B12)</f>
        <v>57201</v>
      </c>
      <c r="C15" s="510">
        <f>SUM(C11-C12)</f>
        <v>16490</v>
      </c>
      <c r="D15" s="510">
        <f>SUM(D11-D12)</f>
        <v>74669</v>
      </c>
      <c r="E15" s="500"/>
      <c r="F15" s="500"/>
      <c r="G15" s="500"/>
      <c r="H15" s="500"/>
      <c r="I15" s="500"/>
      <c r="J15" s="500"/>
      <c r="K15" s="500"/>
      <c r="L15" s="500"/>
    </row>
    <row r="16" spans="1:12" s="512" customFormat="1" ht="17.25" customHeight="1">
      <c r="A16" s="509" t="s">
        <v>740</v>
      </c>
      <c r="B16" s="510">
        <f>SUM(B17+B31)</f>
        <v>-57201</v>
      </c>
      <c r="C16" s="510">
        <f>SUM(C17+C31)</f>
        <v>-16490</v>
      </c>
      <c r="D16" s="510">
        <f>SUM(D17+D31)</f>
        <v>-74669</v>
      </c>
      <c r="E16" s="500"/>
      <c r="F16" s="500"/>
      <c r="G16" s="500"/>
      <c r="H16" s="500"/>
      <c r="I16" s="500"/>
      <c r="J16" s="500"/>
      <c r="K16" s="500"/>
      <c r="L16" s="500"/>
    </row>
    <row r="17" spans="1:12" s="516" customFormat="1" ht="18.75" customHeight="1">
      <c r="A17" s="509" t="s">
        <v>741</v>
      </c>
      <c r="B17" s="510">
        <f>SUM(B19+B21+B26+B30)</f>
        <v>-69411</v>
      </c>
      <c r="C17" s="510">
        <f>SUM(C18+C21+C26+C30)</f>
        <v>-16490</v>
      </c>
      <c r="D17" s="510">
        <f>SUM(D19+D21+D26+D30)</f>
        <v>-86879</v>
      </c>
      <c r="E17" s="500"/>
      <c r="F17" s="500"/>
      <c r="G17" s="500"/>
      <c r="H17" s="500"/>
      <c r="I17" s="500"/>
      <c r="J17" s="500"/>
      <c r="K17" s="500"/>
      <c r="L17" s="500"/>
    </row>
    <row r="18" spans="1:12" s="516" customFormat="1" ht="14.25" customHeight="1">
      <c r="A18" s="517" t="s">
        <v>742</v>
      </c>
      <c r="B18" s="518"/>
      <c r="C18" s="515">
        <v>942</v>
      </c>
      <c r="D18" s="515">
        <v>-36</v>
      </c>
      <c r="E18" s="500"/>
      <c r="F18" s="500"/>
      <c r="G18" s="500"/>
      <c r="H18" s="500"/>
      <c r="I18" s="500"/>
      <c r="J18" s="500"/>
      <c r="K18" s="500"/>
      <c r="L18" s="500"/>
    </row>
    <row r="19" spans="1:12" s="516" customFormat="1" ht="24" customHeight="1">
      <c r="A19" s="519" t="s">
        <v>743</v>
      </c>
      <c r="B19" s="518"/>
      <c r="C19" s="520">
        <v>-36</v>
      </c>
      <c r="D19" s="520">
        <v>-36</v>
      </c>
      <c r="E19" s="500"/>
      <c r="F19" s="500"/>
      <c r="G19" s="500"/>
      <c r="H19" s="500"/>
      <c r="I19" s="500"/>
      <c r="J19" s="500"/>
      <c r="K19" s="500"/>
      <c r="L19" s="500"/>
    </row>
    <row r="20" spans="1:12" s="516" customFormat="1" ht="15.75" customHeight="1">
      <c r="A20" s="521" t="s">
        <v>744</v>
      </c>
      <c r="B20" s="518"/>
      <c r="C20" s="520">
        <v>978</v>
      </c>
      <c r="D20" s="520"/>
      <c r="E20" s="500"/>
      <c r="F20" s="500"/>
      <c r="G20" s="500"/>
      <c r="H20" s="500"/>
      <c r="I20" s="500"/>
      <c r="J20" s="500"/>
      <c r="K20" s="500"/>
      <c r="L20" s="500"/>
    </row>
    <row r="21" spans="1:12" s="516" customFormat="1" ht="14.25" customHeight="1">
      <c r="A21" s="514" t="s">
        <v>745</v>
      </c>
      <c r="B21" s="515">
        <f>SUM(B22+B23+B24+B25)</f>
        <v>-65718</v>
      </c>
      <c r="C21" s="515">
        <f>SUM(C22+C23+C24+C25)</f>
        <v>0</v>
      </c>
      <c r="D21" s="515">
        <v>-65718</v>
      </c>
      <c r="E21" s="500"/>
      <c r="F21" s="500"/>
      <c r="G21" s="500"/>
      <c r="H21" s="500"/>
      <c r="I21" s="500"/>
      <c r="J21" s="500"/>
      <c r="K21" s="500"/>
      <c r="L21" s="500"/>
    </row>
    <row r="22" spans="1:12" s="516" customFormat="1" ht="14.25" customHeight="1">
      <c r="A22" s="522" t="s">
        <v>746</v>
      </c>
      <c r="B22" s="520"/>
      <c r="C22" s="515"/>
      <c r="D22" s="515"/>
      <c r="E22" s="500"/>
      <c r="F22" s="500"/>
      <c r="G22" s="500"/>
      <c r="H22" s="500"/>
      <c r="I22" s="500"/>
      <c r="J22" s="500"/>
      <c r="K22" s="500"/>
      <c r="L22" s="500"/>
    </row>
    <row r="23" spans="1:12" s="516" customFormat="1" ht="14.25" customHeight="1">
      <c r="A23" s="522" t="s">
        <v>747</v>
      </c>
      <c r="B23" s="520">
        <v>-92215</v>
      </c>
      <c r="C23" s="515"/>
      <c r="D23" s="520">
        <v>-92215</v>
      </c>
      <c r="E23" s="500"/>
      <c r="F23" s="500"/>
      <c r="G23" s="500"/>
      <c r="H23" s="500"/>
      <c r="I23" s="500"/>
      <c r="J23" s="500"/>
      <c r="K23" s="500"/>
      <c r="L23" s="500"/>
    </row>
    <row r="24" spans="1:12" s="516" customFormat="1" ht="24.75" customHeight="1">
      <c r="A24" s="522" t="s">
        <v>748</v>
      </c>
      <c r="B24" s="520">
        <v>18183</v>
      </c>
      <c r="C24" s="515"/>
      <c r="D24" s="520">
        <v>18183</v>
      </c>
      <c r="E24" s="500"/>
      <c r="F24" s="500"/>
      <c r="G24" s="500"/>
      <c r="H24" s="500"/>
      <c r="I24" s="500"/>
      <c r="J24" s="500"/>
      <c r="K24" s="500"/>
      <c r="L24" s="500"/>
    </row>
    <row r="25" spans="1:12" s="516" customFormat="1" ht="14.25" customHeight="1">
      <c r="A25" s="522" t="s">
        <v>749</v>
      </c>
      <c r="B25" s="520">
        <v>8314</v>
      </c>
      <c r="C25" s="515"/>
      <c r="D25" s="520">
        <v>8314</v>
      </c>
      <c r="E25" s="500"/>
      <c r="F25" s="500"/>
      <c r="G25" s="500"/>
      <c r="H25" s="500"/>
      <c r="I25" s="500"/>
      <c r="J25" s="500"/>
      <c r="K25" s="500"/>
      <c r="L25" s="500"/>
    </row>
    <row r="26" spans="1:12" s="516" customFormat="1" ht="14.25" customHeight="1">
      <c r="A26" s="523" t="s">
        <v>750</v>
      </c>
      <c r="B26" s="515">
        <f>SUM(B27+B28+B29)</f>
        <v>-3693</v>
      </c>
      <c r="C26" s="515">
        <f>SUM(C27+C28+C29)</f>
        <v>-18278</v>
      </c>
      <c r="D26" s="515">
        <f>SUM(D27+D28+D29)</f>
        <v>-21971</v>
      </c>
      <c r="E26" s="500"/>
      <c r="F26" s="500"/>
      <c r="G26" s="500"/>
      <c r="H26" s="500"/>
      <c r="I26" s="500"/>
      <c r="J26" s="500"/>
      <c r="K26" s="500"/>
      <c r="L26" s="500"/>
    </row>
    <row r="27" spans="1:12" s="516" customFormat="1" ht="15.75" customHeight="1">
      <c r="A27" s="524" t="s">
        <v>751</v>
      </c>
      <c r="B27" s="520"/>
      <c r="C27" s="520">
        <v>-287</v>
      </c>
      <c r="D27" s="520">
        <v>-287</v>
      </c>
      <c r="E27" s="500"/>
      <c r="F27" s="500"/>
      <c r="G27" s="500"/>
      <c r="H27" s="500"/>
      <c r="I27" s="500"/>
      <c r="J27" s="500"/>
      <c r="K27" s="500"/>
      <c r="L27" s="500"/>
    </row>
    <row r="28" spans="1:12" s="516" customFormat="1" ht="15.75" customHeight="1">
      <c r="A28" s="524" t="s">
        <v>747</v>
      </c>
      <c r="B28" s="520">
        <v>-29913</v>
      </c>
      <c r="C28" s="515"/>
      <c r="D28" s="520">
        <v>-29913</v>
      </c>
      <c r="E28" s="500"/>
      <c r="F28" s="500"/>
      <c r="G28" s="500"/>
      <c r="H28" s="500"/>
      <c r="I28" s="500"/>
      <c r="J28" s="500"/>
      <c r="K28" s="500"/>
      <c r="L28" s="500"/>
    </row>
    <row r="29" spans="1:12" s="516" customFormat="1" ht="25.5" customHeight="1">
      <c r="A29" s="522" t="s">
        <v>748</v>
      </c>
      <c r="B29" s="520">
        <v>26220</v>
      </c>
      <c r="C29" s="515">
        <v>-17991</v>
      </c>
      <c r="D29" s="520">
        <v>8229</v>
      </c>
      <c r="E29" s="500"/>
      <c r="F29" s="500"/>
      <c r="G29" s="500"/>
      <c r="H29" s="500"/>
      <c r="I29" s="500"/>
      <c r="J29" s="500"/>
      <c r="K29" s="500"/>
      <c r="L29" s="500"/>
    </row>
    <row r="30" spans="1:12" s="516" customFormat="1" ht="15" customHeight="1">
      <c r="A30" s="523" t="s">
        <v>752</v>
      </c>
      <c r="B30" s="518"/>
      <c r="C30" s="515">
        <v>846</v>
      </c>
      <c r="D30" s="515">
        <v>846</v>
      </c>
      <c r="E30" s="500"/>
      <c r="F30" s="500"/>
      <c r="G30" s="500"/>
      <c r="H30" s="500"/>
      <c r="I30" s="500"/>
      <c r="J30" s="500"/>
      <c r="K30" s="500"/>
      <c r="L30" s="500"/>
    </row>
    <row r="31" spans="1:12" s="516" customFormat="1" ht="18.75" customHeight="1">
      <c r="A31" s="525" t="s">
        <v>753</v>
      </c>
      <c r="B31" s="510">
        <v>12210</v>
      </c>
      <c r="C31" s="510"/>
      <c r="D31" s="510">
        <v>12210</v>
      </c>
      <c r="E31" s="500"/>
      <c r="F31" s="500"/>
      <c r="G31" s="500"/>
      <c r="H31" s="500"/>
      <c r="I31" s="500"/>
      <c r="J31" s="500"/>
      <c r="K31" s="500"/>
      <c r="L31" s="500"/>
    </row>
    <row r="32" spans="1:12" s="516" customFormat="1" ht="16.5" customHeight="1">
      <c r="A32" s="526" t="s">
        <v>754</v>
      </c>
      <c r="B32" s="527"/>
      <c r="C32" s="528"/>
      <c r="D32" s="528"/>
      <c r="E32" s="500"/>
      <c r="F32" s="500"/>
      <c r="G32" s="500"/>
      <c r="H32" s="500"/>
      <c r="I32" s="500"/>
      <c r="J32" s="500"/>
      <c r="K32" s="500"/>
      <c r="L32" s="500"/>
    </row>
    <row r="33" spans="1:12" s="516" customFormat="1" ht="12">
      <c r="A33" s="529" t="s">
        <v>755</v>
      </c>
      <c r="B33" s="530"/>
      <c r="C33" s="531"/>
      <c r="D33" s="531"/>
      <c r="E33" s="500"/>
      <c r="F33" s="500"/>
      <c r="G33" s="500"/>
      <c r="H33" s="500"/>
      <c r="I33" s="500"/>
      <c r="J33" s="500"/>
      <c r="K33" s="500"/>
      <c r="L33" s="500"/>
    </row>
    <row r="34" spans="1:12" s="516" customFormat="1" ht="12">
      <c r="A34" s="529" t="s">
        <v>756</v>
      </c>
      <c r="B34" s="530"/>
      <c r="C34" s="531"/>
      <c r="D34" s="531"/>
      <c r="E34" s="500"/>
      <c r="F34" s="500"/>
      <c r="G34" s="500"/>
      <c r="H34" s="500"/>
      <c r="I34" s="500"/>
      <c r="J34" s="500"/>
      <c r="K34" s="500"/>
      <c r="L34" s="500"/>
    </row>
    <row r="35" spans="1:12" s="503" customFormat="1" ht="12">
      <c r="A35" s="529" t="s">
        <v>757</v>
      </c>
      <c r="B35" s="530"/>
      <c r="C35" s="531"/>
      <c r="D35" s="531"/>
      <c r="E35" s="531"/>
      <c r="F35" s="500"/>
      <c r="G35" s="500"/>
      <c r="H35" s="500"/>
      <c r="I35" s="500"/>
      <c r="J35" s="500"/>
      <c r="K35" s="500"/>
      <c r="L35" s="500"/>
    </row>
    <row r="36" spans="1:12" s="503" customFormat="1" ht="12">
      <c r="A36" s="529"/>
      <c r="B36" s="530"/>
      <c r="C36" s="531"/>
      <c r="D36" s="531"/>
      <c r="E36" s="500"/>
      <c r="F36" s="500"/>
      <c r="G36" s="500"/>
      <c r="H36" s="500"/>
      <c r="I36" s="500"/>
      <c r="J36" s="500"/>
      <c r="K36" s="500"/>
      <c r="L36" s="500"/>
    </row>
    <row r="37" spans="1:12" s="503" customFormat="1" ht="12">
      <c r="A37" s="529"/>
      <c r="B37" s="530"/>
      <c r="C37" s="531"/>
      <c r="D37" s="531"/>
      <c r="E37" s="500"/>
      <c r="F37" s="500"/>
      <c r="G37" s="500"/>
      <c r="H37" s="500"/>
      <c r="I37" s="500"/>
      <c r="J37" s="500"/>
      <c r="K37" s="500"/>
      <c r="L37" s="500"/>
    </row>
    <row r="38" spans="1:12" s="503" customFormat="1" ht="12">
      <c r="A38" s="529"/>
      <c r="B38" s="530"/>
      <c r="C38" s="531"/>
      <c r="D38" s="531"/>
      <c r="E38" s="500"/>
      <c r="F38" s="500"/>
      <c r="G38" s="500"/>
      <c r="H38" s="500"/>
      <c r="I38" s="500"/>
      <c r="J38" s="500"/>
      <c r="K38" s="500"/>
      <c r="L38" s="500"/>
    </row>
    <row r="39" spans="1:12" s="503" customFormat="1" ht="12">
      <c r="A39" s="529"/>
      <c r="B39" s="530"/>
      <c r="C39" s="531"/>
      <c r="D39" s="531"/>
      <c r="E39" s="500"/>
      <c r="F39" s="500"/>
      <c r="G39" s="500"/>
      <c r="H39" s="500"/>
      <c r="I39" s="500"/>
      <c r="J39" s="500"/>
      <c r="K39" s="500"/>
      <c r="L39" s="500"/>
    </row>
    <row r="40" spans="1:12" s="503" customFormat="1" ht="12">
      <c r="A40" s="529"/>
      <c r="B40" s="530"/>
      <c r="C40" s="531"/>
      <c r="D40" s="531"/>
      <c r="E40" s="500"/>
      <c r="F40" s="500"/>
      <c r="G40" s="500"/>
      <c r="H40" s="500"/>
      <c r="I40" s="500"/>
      <c r="J40" s="500"/>
      <c r="K40" s="500"/>
      <c r="L40" s="500"/>
    </row>
    <row r="41" spans="1:12" s="503" customFormat="1" ht="12">
      <c r="A41" s="529"/>
      <c r="B41" s="530"/>
      <c r="C41" s="531"/>
      <c r="D41" s="531"/>
      <c r="E41" s="500"/>
      <c r="F41" s="500"/>
      <c r="G41" s="500"/>
      <c r="H41" s="500"/>
      <c r="I41" s="500"/>
      <c r="J41" s="500"/>
      <c r="K41" s="500"/>
      <c r="L41" s="500"/>
    </row>
    <row r="42" spans="1:12" s="503" customFormat="1" ht="12">
      <c r="A42" s="529" t="s">
        <v>758</v>
      </c>
      <c r="B42" s="532"/>
      <c r="C42" s="533" t="s">
        <v>289</v>
      </c>
      <c r="D42" s="533"/>
      <c r="E42" s="500"/>
      <c r="F42" s="500"/>
      <c r="G42" s="500"/>
      <c r="H42" s="500"/>
      <c r="I42" s="500"/>
      <c r="J42" s="500"/>
      <c r="K42" s="500"/>
      <c r="L42" s="500"/>
    </row>
    <row r="43" spans="1:12" s="503" customFormat="1" ht="12">
      <c r="A43" s="499"/>
      <c r="B43" s="530"/>
      <c r="C43" s="531"/>
      <c r="D43" s="531"/>
      <c r="E43" s="500"/>
      <c r="F43" s="500"/>
      <c r="G43" s="500"/>
      <c r="H43" s="500"/>
      <c r="I43" s="500"/>
      <c r="J43" s="500"/>
      <c r="K43" s="500"/>
      <c r="L43" s="500"/>
    </row>
    <row r="44" spans="1:12" s="503" customFormat="1" ht="12">
      <c r="A44" s="529"/>
      <c r="B44" s="532"/>
      <c r="C44" s="533"/>
      <c r="D44" s="534"/>
      <c r="E44" s="500"/>
      <c r="F44" s="500"/>
      <c r="G44" s="500"/>
      <c r="H44" s="500"/>
      <c r="I44" s="500"/>
      <c r="J44" s="500"/>
      <c r="K44" s="500"/>
      <c r="L44" s="500"/>
    </row>
    <row r="45" spans="1:12" s="503" customFormat="1" ht="12">
      <c r="A45" s="499"/>
      <c r="B45" s="499"/>
      <c r="C45" s="531"/>
      <c r="D45" s="499"/>
      <c r="E45" s="500"/>
      <c r="F45" s="500"/>
      <c r="G45" s="500"/>
      <c r="H45" s="500"/>
      <c r="I45" s="500"/>
      <c r="J45" s="500"/>
      <c r="K45" s="500"/>
      <c r="L45" s="500"/>
    </row>
    <row r="46" spans="1:12" s="503" customFormat="1" ht="12">
      <c r="A46" s="499"/>
      <c r="B46" s="499"/>
      <c r="C46" s="531"/>
      <c r="D46" s="499"/>
      <c r="E46" s="500"/>
      <c r="F46" s="500"/>
      <c r="G46" s="500"/>
      <c r="H46" s="500"/>
      <c r="I46" s="500"/>
      <c r="J46" s="500"/>
      <c r="K46" s="500"/>
      <c r="L46" s="500"/>
    </row>
    <row r="47" spans="1:12" s="503" customFormat="1" ht="12">
      <c r="A47" s="499"/>
      <c r="B47" s="499"/>
      <c r="C47" s="531"/>
      <c r="D47" s="499"/>
      <c r="E47" s="500"/>
      <c r="F47" s="500"/>
      <c r="G47" s="500"/>
      <c r="H47" s="500"/>
      <c r="I47" s="500"/>
      <c r="J47" s="500"/>
      <c r="K47" s="500"/>
      <c r="L47" s="500"/>
    </row>
    <row r="48" spans="1:12" s="503" customFormat="1" ht="12">
      <c r="A48" s="499"/>
      <c r="B48" s="499"/>
      <c r="C48" s="531"/>
      <c r="D48" s="499"/>
      <c r="E48" s="500"/>
      <c r="F48" s="500"/>
      <c r="G48" s="500"/>
      <c r="H48" s="500"/>
      <c r="I48" s="500"/>
      <c r="J48" s="500"/>
      <c r="K48" s="500"/>
      <c r="L48" s="500"/>
    </row>
    <row r="49" spans="1:12" s="503" customFormat="1" ht="12">
      <c r="A49" s="499" t="s">
        <v>759</v>
      </c>
      <c r="B49" s="499"/>
      <c r="C49" s="531"/>
      <c r="D49" s="499"/>
      <c r="E49" s="500"/>
      <c r="F49" s="500"/>
      <c r="G49" s="500"/>
      <c r="H49" s="500"/>
      <c r="I49" s="500"/>
      <c r="J49" s="500"/>
      <c r="K49" s="500"/>
      <c r="L49" s="500"/>
    </row>
    <row r="50" spans="1:12" s="503" customFormat="1" ht="12">
      <c r="A50" s="499" t="s">
        <v>690</v>
      </c>
      <c r="B50" s="499"/>
      <c r="C50" s="499"/>
      <c r="D50" s="499"/>
      <c r="E50" s="500"/>
      <c r="F50" s="500"/>
      <c r="G50" s="500"/>
      <c r="H50" s="500"/>
      <c r="I50" s="500"/>
      <c r="J50" s="500"/>
      <c r="K50" s="500"/>
      <c r="L50" s="500"/>
    </row>
    <row r="51" spans="1:12" s="503" customFormat="1" ht="12">
      <c r="A51" s="499"/>
      <c r="B51" s="499"/>
      <c r="C51" s="499"/>
      <c r="D51" s="499"/>
      <c r="E51" s="500"/>
      <c r="F51" s="500"/>
      <c r="G51" s="500"/>
      <c r="H51" s="500"/>
      <c r="I51" s="500"/>
      <c r="J51" s="500"/>
      <c r="K51" s="500"/>
      <c r="L51" s="500"/>
    </row>
    <row r="52" spans="1:12" s="503" customFormat="1" ht="12">
      <c r="A52" s="499"/>
      <c r="B52" s="499"/>
      <c r="C52" s="499"/>
      <c r="D52" s="499"/>
      <c r="E52" s="500"/>
      <c r="F52" s="500"/>
      <c r="G52" s="500"/>
      <c r="H52" s="500"/>
      <c r="I52" s="500"/>
      <c r="J52" s="500"/>
      <c r="K52" s="500"/>
      <c r="L52" s="500"/>
    </row>
    <row r="53" spans="1:12" s="503" customFormat="1" ht="12">
      <c r="A53" s="499"/>
      <c r="B53" s="499"/>
      <c r="C53" s="499"/>
      <c r="D53" s="499"/>
      <c r="E53" s="500"/>
      <c r="F53" s="500"/>
      <c r="G53" s="500"/>
      <c r="H53" s="500"/>
      <c r="I53" s="500"/>
      <c r="J53" s="500"/>
      <c r="K53" s="500"/>
      <c r="L53" s="500"/>
    </row>
    <row r="54" spans="1:12" s="503" customFormat="1" ht="12">
      <c r="A54" s="499"/>
      <c r="B54" s="499"/>
      <c r="C54" s="499"/>
      <c r="D54" s="499"/>
      <c r="E54" s="500"/>
      <c r="F54" s="500"/>
      <c r="G54" s="500"/>
      <c r="H54" s="500"/>
      <c r="I54" s="500"/>
      <c r="J54" s="500"/>
      <c r="K54" s="500"/>
      <c r="L54" s="500"/>
    </row>
    <row r="55" spans="1:12" s="503" customFormat="1" ht="12">
      <c r="A55" s="499"/>
      <c r="B55" s="499"/>
      <c r="C55" s="499"/>
      <c r="D55" s="499"/>
      <c r="E55" s="500"/>
      <c r="F55" s="500"/>
      <c r="G55" s="500"/>
      <c r="H55" s="500"/>
      <c r="I55" s="500"/>
      <c r="J55" s="500"/>
      <c r="K55" s="500"/>
      <c r="L55" s="500"/>
    </row>
    <row r="56" spans="1:12" s="503" customFormat="1" ht="12">
      <c r="A56" s="499"/>
      <c r="B56" s="499"/>
      <c r="C56" s="499"/>
      <c r="D56" s="499"/>
      <c r="E56" s="500"/>
      <c r="F56" s="500"/>
      <c r="G56" s="500"/>
      <c r="H56" s="500"/>
      <c r="I56" s="500"/>
      <c r="J56" s="500"/>
      <c r="K56" s="500"/>
      <c r="L56" s="500"/>
    </row>
    <row r="57" spans="1:12" s="503" customFormat="1" ht="12">
      <c r="A57" s="499"/>
      <c r="B57" s="499"/>
      <c r="C57" s="499"/>
      <c r="D57" s="499"/>
      <c r="E57" s="500"/>
      <c r="F57" s="500"/>
      <c r="G57" s="500"/>
      <c r="H57" s="500"/>
      <c r="I57" s="500"/>
      <c r="J57" s="500"/>
      <c r="K57" s="500"/>
      <c r="L57" s="500"/>
    </row>
    <row r="58" spans="1:12" s="503" customFormat="1" ht="12">
      <c r="A58" s="499"/>
      <c r="B58" s="499"/>
      <c r="C58" s="499"/>
      <c r="D58" s="499"/>
      <c r="E58" s="500"/>
      <c r="F58" s="500"/>
      <c r="G58" s="500"/>
      <c r="H58" s="500"/>
      <c r="I58" s="500"/>
      <c r="J58" s="500"/>
      <c r="K58" s="500"/>
      <c r="L58" s="500"/>
    </row>
    <row r="59" spans="1:12" s="503" customFormat="1" ht="12">
      <c r="A59" s="499"/>
      <c r="B59" s="499"/>
      <c r="C59" s="499"/>
      <c r="D59" s="499"/>
      <c r="E59" s="500"/>
      <c r="F59" s="500"/>
      <c r="G59" s="500"/>
      <c r="H59" s="500"/>
      <c r="I59" s="500"/>
      <c r="J59" s="500"/>
      <c r="K59" s="500"/>
      <c r="L59" s="500"/>
    </row>
    <row r="60" spans="1:12" s="503" customFormat="1" ht="12">
      <c r="A60" s="499"/>
      <c r="B60" s="499"/>
      <c r="C60" s="499"/>
      <c r="D60" s="499"/>
      <c r="E60" s="500"/>
      <c r="F60" s="500"/>
      <c r="G60" s="500"/>
      <c r="H60" s="500"/>
      <c r="I60" s="500"/>
      <c r="J60" s="500"/>
      <c r="K60" s="500"/>
      <c r="L60" s="500"/>
    </row>
    <row r="61" spans="1:12" s="503" customFormat="1" ht="12">
      <c r="A61" s="499"/>
      <c r="B61" s="499"/>
      <c r="C61" s="499"/>
      <c r="D61" s="499"/>
      <c r="E61" s="500"/>
      <c r="F61" s="500"/>
      <c r="G61" s="500"/>
      <c r="H61" s="500"/>
      <c r="I61" s="500"/>
      <c r="J61" s="500"/>
      <c r="K61" s="500"/>
      <c r="L61" s="500"/>
    </row>
    <row r="62" spans="1:12" s="503" customFormat="1" ht="12">
      <c r="A62" s="499"/>
      <c r="B62" s="499"/>
      <c r="C62" s="499"/>
      <c r="D62" s="499"/>
      <c r="E62" s="500"/>
      <c r="F62" s="500"/>
      <c r="G62" s="500"/>
      <c r="H62" s="500"/>
      <c r="I62" s="500"/>
      <c r="J62" s="500"/>
      <c r="K62" s="500"/>
      <c r="L62" s="500"/>
    </row>
    <row r="63" spans="1:12" s="503" customFormat="1" ht="12">
      <c r="A63" s="500"/>
      <c r="B63" s="500"/>
      <c r="C63" s="500"/>
      <c r="D63" s="500"/>
      <c r="E63" s="500"/>
      <c r="F63" s="500"/>
      <c r="G63" s="500"/>
      <c r="H63" s="500"/>
      <c r="I63" s="500"/>
      <c r="J63" s="500"/>
      <c r="K63" s="500"/>
      <c r="L63" s="500"/>
    </row>
    <row r="64" spans="1:12" s="503" customFormat="1" ht="12">
      <c r="A64" s="500"/>
      <c r="B64" s="500"/>
      <c r="C64" s="500"/>
      <c r="D64" s="500"/>
      <c r="E64" s="500"/>
      <c r="F64" s="500"/>
      <c r="G64" s="500"/>
      <c r="H64" s="500"/>
      <c r="I64" s="500"/>
      <c r="J64" s="500"/>
      <c r="K64" s="500"/>
      <c r="L64" s="500"/>
    </row>
    <row r="65" spans="1:12" s="503" customFormat="1" ht="12">
      <c r="A65" s="500"/>
      <c r="B65" s="500"/>
      <c r="C65" s="500"/>
      <c r="D65" s="500"/>
      <c r="E65" s="500"/>
      <c r="F65" s="500"/>
      <c r="G65" s="500"/>
      <c r="H65" s="500"/>
      <c r="I65" s="500"/>
      <c r="J65" s="500"/>
      <c r="K65" s="500"/>
      <c r="L65" s="500"/>
    </row>
    <row r="66" spans="1:12" s="503" customFormat="1" ht="12">
      <c r="A66" s="500"/>
      <c r="B66" s="500"/>
      <c r="C66" s="500"/>
      <c r="D66" s="500"/>
      <c r="E66" s="500"/>
      <c r="F66" s="500"/>
      <c r="G66" s="500"/>
      <c r="H66" s="500"/>
      <c r="I66" s="500"/>
      <c r="J66" s="500"/>
      <c r="K66" s="500"/>
      <c r="L66" s="500"/>
    </row>
    <row r="67" spans="1:12" s="503" customFormat="1" ht="12">
      <c r="A67" s="500"/>
      <c r="B67" s="500"/>
      <c r="C67" s="500"/>
      <c r="D67" s="500"/>
      <c r="E67" s="500"/>
      <c r="F67" s="500"/>
      <c r="G67" s="500"/>
      <c r="H67" s="500"/>
      <c r="I67" s="500"/>
      <c r="J67" s="500"/>
      <c r="K67" s="500"/>
      <c r="L67" s="500"/>
    </row>
    <row r="68" spans="1:12" s="503" customFormat="1" ht="12">
      <c r="A68" s="500"/>
      <c r="B68" s="500"/>
      <c r="C68" s="500"/>
      <c r="D68" s="500"/>
      <c r="E68" s="500"/>
      <c r="F68" s="500"/>
      <c r="G68" s="500"/>
      <c r="H68" s="500"/>
      <c r="I68" s="500"/>
      <c r="J68" s="500"/>
      <c r="K68" s="500"/>
      <c r="L68" s="500"/>
    </row>
    <row r="69" spans="1:12" s="503" customFormat="1" ht="12">
      <c r="A69" s="500"/>
      <c r="B69" s="500"/>
      <c r="C69" s="500"/>
      <c r="D69" s="500"/>
      <c r="E69" s="500"/>
      <c r="F69" s="500"/>
      <c r="G69" s="500"/>
      <c r="H69" s="500"/>
      <c r="I69" s="500"/>
      <c r="J69" s="500"/>
      <c r="K69" s="500"/>
      <c r="L69" s="500"/>
    </row>
    <row r="70" spans="1:12" s="503" customFormat="1" ht="12">
      <c r="A70" s="500"/>
      <c r="B70" s="500"/>
      <c r="C70" s="500"/>
      <c r="D70" s="500"/>
      <c r="E70" s="500"/>
      <c r="F70" s="500"/>
      <c r="G70" s="500"/>
      <c r="H70" s="500"/>
      <c r="I70" s="500"/>
      <c r="J70" s="500"/>
      <c r="K70" s="500"/>
      <c r="L70" s="500"/>
    </row>
    <row r="71" spans="1:12" s="503" customFormat="1" ht="12">
      <c r="A71" s="500"/>
      <c r="B71" s="500"/>
      <c r="C71" s="500"/>
      <c r="D71" s="500"/>
      <c r="E71" s="500"/>
      <c r="F71" s="500"/>
      <c r="G71" s="500"/>
      <c r="H71" s="500"/>
      <c r="I71" s="500"/>
      <c r="J71" s="500"/>
      <c r="K71" s="500"/>
      <c r="L71" s="500"/>
    </row>
    <row r="72" spans="1:12" s="503" customFormat="1" ht="12">
      <c r="A72" s="500"/>
      <c r="B72" s="500"/>
      <c r="C72" s="500"/>
      <c r="D72" s="500"/>
      <c r="E72" s="500"/>
      <c r="F72" s="500"/>
      <c r="G72" s="500"/>
      <c r="H72" s="500"/>
      <c r="I72" s="500"/>
      <c r="J72" s="500"/>
      <c r="K72" s="500"/>
      <c r="L72" s="500"/>
    </row>
    <row r="73" spans="1:12" s="503" customFormat="1" ht="12">
      <c r="A73" s="500"/>
      <c r="B73" s="500"/>
      <c r="C73" s="500"/>
      <c r="D73" s="500"/>
      <c r="E73" s="500"/>
      <c r="F73" s="500"/>
      <c r="G73" s="500"/>
      <c r="H73" s="500"/>
      <c r="I73" s="500"/>
      <c r="J73" s="500"/>
      <c r="K73" s="500"/>
      <c r="L73" s="500"/>
    </row>
    <row r="74" spans="1:12" s="503" customFormat="1" ht="12">
      <c r="A74" s="500"/>
      <c r="B74" s="500"/>
      <c r="C74" s="500"/>
      <c r="D74" s="500"/>
      <c r="E74" s="500"/>
      <c r="F74" s="500"/>
      <c r="G74" s="500"/>
      <c r="H74" s="500"/>
      <c r="I74" s="500"/>
      <c r="J74" s="500"/>
      <c r="K74" s="500"/>
      <c r="L74" s="500"/>
    </row>
    <row r="75" spans="1:12" s="503" customFormat="1" ht="12">
      <c r="A75" s="500"/>
      <c r="B75" s="500"/>
      <c r="C75" s="500"/>
      <c r="D75" s="500"/>
      <c r="E75" s="500"/>
      <c r="F75" s="500"/>
      <c r="G75" s="500"/>
      <c r="H75" s="500"/>
      <c r="I75" s="500"/>
      <c r="J75" s="500"/>
      <c r="K75" s="500"/>
      <c r="L75" s="500"/>
    </row>
    <row r="76" spans="1:12" s="503" customFormat="1" ht="12">
      <c r="A76" s="500"/>
      <c r="B76" s="500"/>
      <c r="C76" s="500"/>
      <c r="D76" s="500"/>
      <c r="E76" s="500"/>
      <c r="F76" s="500"/>
      <c r="G76" s="500"/>
      <c r="H76" s="500"/>
      <c r="I76" s="500"/>
      <c r="J76" s="500"/>
      <c r="K76" s="500"/>
      <c r="L76" s="500"/>
    </row>
    <row r="77" spans="1:12" s="503" customFormat="1" ht="12">
      <c r="A77" s="500"/>
      <c r="B77" s="500"/>
      <c r="C77" s="500"/>
      <c r="D77" s="500"/>
      <c r="E77" s="500"/>
      <c r="F77" s="500"/>
      <c r="G77" s="500"/>
      <c r="H77" s="500"/>
      <c r="I77" s="500"/>
      <c r="J77" s="500"/>
      <c r="K77" s="500"/>
      <c r="L77" s="500"/>
    </row>
    <row r="78" spans="1:12" s="503" customFormat="1" ht="12">
      <c r="A78" s="500"/>
      <c r="B78" s="500"/>
      <c r="C78" s="500"/>
      <c r="D78" s="500"/>
      <c r="E78" s="500"/>
      <c r="F78" s="500"/>
      <c r="G78" s="500"/>
      <c r="H78" s="500"/>
      <c r="I78" s="500"/>
      <c r="J78" s="500"/>
      <c r="K78" s="500"/>
      <c r="L78" s="500"/>
    </row>
    <row r="79" spans="1:12" s="503" customFormat="1" ht="12">
      <c r="A79" s="500"/>
      <c r="B79" s="500"/>
      <c r="C79" s="500"/>
      <c r="D79" s="500"/>
      <c r="E79" s="500"/>
      <c r="F79" s="500"/>
      <c r="G79" s="500"/>
      <c r="H79" s="500"/>
      <c r="I79" s="500"/>
      <c r="J79" s="500"/>
      <c r="K79" s="500"/>
      <c r="L79" s="500"/>
    </row>
  </sheetData>
  <printOptions/>
  <pageMargins left="0.75" right="0.75" top="0.51" bottom="0.5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8"/>
  <sheetViews>
    <sheetView showGridLines="0" showZeros="0" workbookViewId="0" topLeftCell="B1">
      <selection activeCell="F53" sqref="F53"/>
    </sheetView>
  </sheetViews>
  <sheetFormatPr defaultColWidth="9.33203125" defaultRowHeight="10.5"/>
  <cols>
    <col min="1" max="1" width="9.66015625" style="3" hidden="1" customWidth="1"/>
    <col min="2" max="2" width="43.33203125" style="4" customWidth="1"/>
    <col min="3" max="3" width="6.5" style="3" hidden="1" customWidth="1"/>
    <col min="4" max="4" width="3.66015625" style="0" hidden="1" customWidth="1"/>
    <col min="5" max="6" width="14.16015625" style="0" customWidth="1"/>
    <col min="7" max="8" width="13.16015625" style="0" customWidth="1"/>
  </cols>
  <sheetData>
    <row r="1" spans="2:8" ht="12.75">
      <c r="B1" s="256" t="s">
        <v>290</v>
      </c>
      <c r="C1" s="255"/>
      <c r="D1" s="229"/>
      <c r="E1" s="229"/>
      <c r="F1" s="175"/>
      <c r="G1" s="175"/>
      <c r="H1" s="53" t="s">
        <v>265</v>
      </c>
    </row>
    <row r="2" spans="1:7" s="96" customFormat="1" ht="11.25">
      <c r="A2" s="98"/>
      <c r="B2" s="370"/>
      <c r="C2" s="371"/>
      <c r="D2" s="119"/>
      <c r="E2" s="119"/>
      <c r="F2" s="116"/>
      <c r="G2" s="119"/>
    </row>
    <row r="3" spans="2:8" ht="15.75">
      <c r="B3" s="115" t="s">
        <v>291</v>
      </c>
      <c r="C3" s="109"/>
      <c r="D3" s="110"/>
      <c r="E3" s="110"/>
      <c r="F3" s="110"/>
      <c r="G3" s="110"/>
      <c r="H3" s="111"/>
    </row>
    <row r="4" spans="1:7" s="111" customFormat="1" ht="15.75">
      <c r="A4" s="114"/>
      <c r="B4" s="115" t="s">
        <v>267</v>
      </c>
      <c r="C4" s="109"/>
      <c r="D4" s="110"/>
      <c r="E4" s="110"/>
      <c r="F4" s="110"/>
      <c r="G4" s="110"/>
    </row>
    <row r="5" spans="1:8" s="111" customFormat="1" ht="15.75">
      <c r="A5" s="114"/>
      <c r="B5" s="4"/>
      <c r="C5" s="1"/>
      <c r="D5" s="2"/>
      <c r="E5" s="2"/>
      <c r="F5" s="2"/>
      <c r="G5" s="2"/>
      <c r="H5"/>
    </row>
    <row r="6" spans="2:8" ht="11.25">
      <c r="B6" s="118"/>
      <c r="C6" s="98"/>
      <c r="D6" s="96"/>
      <c r="E6" s="96"/>
      <c r="F6" s="116" t="s">
        <v>292</v>
      </c>
      <c r="G6" s="116"/>
      <c r="H6" s="119"/>
    </row>
    <row r="7" spans="1:8" s="96" customFormat="1" ht="33.75">
      <c r="A7" s="98"/>
      <c r="B7" s="282" t="s">
        <v>44</v>
      </c>
      <c r="C7" s="224" t="s">
        <v>45</v>
      </c>
      <c r="D7" s="283"/>
      <c r="E7" s="262" t="s">
        <v>46</v>
      </c>
      <c r="F7" s="262" t="s">
        <v>47</v>
      </c>
      <c r="G7" s="262" t="s">
        <v>48</v>
      </c>
      <c r="H7" s="263" t="s">
        <v>269</v>
      </c>
    </row>
    <row r="8" spans="1:9" s="145" customFormat="1" ht="40.5" customHeight="1" hidden="1">
      <c r="A8" s="225" t="s">
        <v>43</v>
      </c>
      <c r="B8" s="6"/>
      <c r="C8" s="7"/>
      <c r="D8" s="38"/>
      <c r="E8" s="38" t="s">
        <v>229</v>
      </c>
      <c r="F8" s="38"/>
      <c r="G8" s="38"/>
      <c r="H8" s="123"/>
      <c r="I8" s="60"/>
    </row>
    <row r="9" spans="1:8" ht="12" hidden="1">
      <c r="A9" s="6"/>
      <c r="B9" s="6" t="s">
        <v>227</v>
      </c>
      <c r="C9" s="7" t="s">
        <v>228</v>
      </c>
      <c r="D9" s="38" t="s">
        <v>230</v>
      </c>
      <c r="E9" s="38" t="s">
        <v>231</v>
      </c>
      <c r="F9" s="38" t="s">
        <v>232</v>
      </c>
      <c r="G9" s="38" t="s">
        <v>293</v>
      </c>
      <c r="H9" s="123" t="s">
        <v>233</v>
      </c>
    </row>
    <row r="10" spans="1:8" ht="12.75" hidden="1">
      <c r="A10" s="6" t="s">
        <v>294</v>
      </c>
      <c r="B10" s="76" t="s">
        <v>295</v>
      </c>
      <c r="C10" s="11" t="s">
        <v>54</v>
      </c>
      <c r="D10" s="38" t="s">
        <v>49</v>
      </c>
      <c r="E10" s="12">
        <v>286638</v>
      </c>
      <c r="F10" s="12">
        <v>215045</v>
      </c>
      <c r="G10" s="215">
        <v>112.53</v>
      </c>
      <c r="H10" s="123">
        <v>26365</v>
      </c>
    </row>
    <row r="11" spans="1:8" ht="12" hidden="1">
      <c r="A11" s="10" t="s">
        <v>53</v>
      </c>
      <c r="B11" s="77" t="s">
        <v>296</v>
      </c>
      <c r="C11" s="11" t="s">
        <v>55</v>
      </c>
      <c r="D11" s="38" t="s">
        <v>50</v>
      </c>
      <c r="E11" s="12">
        <v>188643</v>
      </c>
      <c r="F11" s="12">
        <v>142336</v>
      </c>
      <c r="G11" s="215">
        <v>113.18</v>
      </c>
      <c r="H11" s="123">
        <v>19082</v>
      </c>
    </row>
    <row r="12" spans="1:8" ht="12" hidden="1">
      <c r="A12" s="10" t="s">
        <v>53</v>
      </c>
      <c r="B12" s="77" t="s">
        <v>297</v>
      </c>
      <c r="C12" s="11" t="s">
        <v>56</v>
      </c>
      <c r="D12" s="38" t="s">
        <v>51</v>
      </c>
      <c r="E12" s="12">
        <v>156656</v>
      </c>
      <c r="F12" s="12">
        <v>116909</v>
      </c>
      <c r="G12" s="215">
        <v>111.94</v>
      </c>
      <c r="H12" s="123">
        <v>15794</v>
      </c>
    </row>
    <row r="13" spans="1:8" ht="12" hidden="1">
      <c r="A13" s="10" t="s">
        <v>53</v>
      </c>
      <c r="B13" s="78" t="s">
        <v>60</v>
      </c>
      <c r="C13" s="11" t="s">
        <v>58</v>
      </c>
      <c r="D13" s="38" t="s">
        <v>52</v>
      </c>
      <c r="E13" s="12">
        <v>123941</v>
      </c>
      <c r="F13" s="12">
        <v>89060</v>
      </c>
      <c r="G13" s="215">
        <v>107.78</v>
      </c>
      <c r="H13" s="123">
        <v>11700</v>
      </c>
    </row>
    <row r="14" spans="1:8" ht="12" hidden="1">
      <c r="A14" s="10" t="s">
        <v>59</v>
      </c>
      <c r="B14" s="78" t="s">
        <v>298</v>
      </c>
      <c r="C14" s="11" t="s">
        <v>61</v>
      </c>
      <c r="D14" s="38" t="s">
        <v>225</v>
      </c>
      <c r="E14" s="12">
        <v>16712</v>
      </c>
      <c r="F14" s="12">
        <v>8151</v>
      </c>
      <c r="G14" s="215">
        <v>73.16</v>
      </c>
      <c r="H14" s="123">
        <v>2203</v>
      </c>
    </row>
    <row r="15" spans="1:8" ht="12" hidden="1">
      <c r="A15" s="10" t="s">
        <v>299</v>
      </c>
      <c r="B15" s="78" t="s">
        <v>63</v>
      </c>
      <c r="C15" s="11" t="s">
        <v>62</v>
      </c>
      <c r="D15" s="38" t="s">
        <v>226</v>
      </c>
      <c r="E15" s="12">
        <v>12694</v>
      </c>
      <c r="F15" s="12">
        <v>16941</v>
      </c>
      <c r="G15" s="215">
        <v>200.18</v>
      </c>
      <c r="H15" s="123">
        <v>1600</v>
      </c>
    </row>
    <row r="16" spans="1:8" ht="24" hidden="1">
      <c r="A16" s="10" t="s">
        <v>275</v>
      </c>
      <c r="B16" s="78" t="s">
        <v>70</v>
      </c>
      <c r="C16" s="11" t="s">
        <v>64</v>
      </c>
      <c r="D16" s="38" t="s">
        <v>240</v>
      </c>
      <c r="E16" s="12">
        <v>3309</v>
      </c>
      <c r="F16" s="12">
        <v>2757</v>
      </c>
      <c r="G16" s="215">
        <v>124.98</v>
      </c>
      <c r="H16" s="123">
        <v>291</v>
      </c>
    </row>
    <row r="17" spans="1:8" ht="12" hidden="1">
      <c r="A17" s="10" t="s">
        <v>69</v>
      </c>
      <c r="B17" s="77" t="s">
        <v>300</v>
      </c>
      <c r="C17" s="11" t="s">
        <v>66</v>
      </c>
      <c r="D17" s="38" t="s">
        <v>241</v>
      </c>
      <c r="E17" s="12">
        <v>31987</v>
      </c>
      <c r="F17" s="12">
        <v>25427</v>
      </c>
      <c r="G17" s="215">
        <v>119.24</v>
      </c>
      <c r="H17" s="123">
        <v>3288</v>
      </c>
    </row>
    <row r="18" spans="1:8" ht="12" hidden="1">
      <c r="A18" s="10" t="s">
        <v>53</v>
      </c>
      <c r="B18" s="78" t="s">
        <v>74</v>
      </c>
      <c r="C18" s="11" t="s">
        <v>68</v>
      </c>
      <c r="D18" s="38" t="s">
        <v>243</v>
      </c>
      <c r="E18" s="12">
        <v>97</v>
      </c>
      <c r="F18" s="12">
        <v>127</v>
      </c>
      <c r="G18" s="215">
        <v>195.38</v>
      </c>
      <c r="H18" s="123">
        <v>9</v>
      </c>
    </row>
    <row r="19" spans="1:8" ht="12" hidden="1">
      <c r="A19" s="10" t="s">
        <v>73</v>
      </c>
      <c r="B19" s="78" t="s">
        <v>301</v>
      </c>
      <c r="C19" s="11" t="s">
        <v>71</v>
      </c>
      <c r="D19" s="38" t="s">
        <v>131</v>
      </c>
      <c r="E19" s="12">
        <v>1806</v>
      </c>
      <c r="F19" s="12">
        <v>1218</v>
      </c>
      <c r="G19" s="215">
        <v>101.16</v>
      </c>
      <c r="H19" s="123">
        <v>106</v>
      </c>
    </row>
    <row r="20" spans="1:8" ht="24" hidden="1">
      <c r="A20" s="10" t="s">
        <v>76</v>
      </c>
      <c r="B20" s="78" t="s">
        <v>302</v>
      </c>
      <c r="C20" s="11" t="s">
        <v>72</v>
      </c>
      <c r="D20" s="38" t="s">
        <v>62</v>
      </c>
      <c r="E20" s="12">
        <v>20711</v>
      </c>
      <c r="F20" s="12">
        <v>16309</v>
      </c>
      <c r="G20" s="215">
        <v>118.12</v>
      </c>
      <c r="H20" s="123">
        <v>2217</v>
      </c>
    </row>
    <row r="21" spans="1:8" ht="12" hidden="1">
      <c r="A21" s="10" t="s">
        <v>277</v>
      </c>
      <c r="B21" s="78" t="s">
        <v>82</v>
      </c>
      <c r="C21" s="11" t="s">
        <v>75</v>
      </c>
      <c r="D21" s="38" t="s">
        <v>134</v>
      </c>
      <c r="E21" s="12">
        <v>167</v>
      </c>
      <c r="F21" s="12">
        <v>144</v>
      </c>
      <c r="G21" s="215">
        <v>129.73</v>
      </c>
      <c r="H21" s="123">
        <v>26</v>
      </c>
    </row>
    <row r="22" spans="1:8" ht="12" hidden="1">
      <c r="A22" s="10" t="s">
        <v>81</v>
      </c>
      <c r="B22" s="78" t="s">
        <v>85</v>
      </c>
      <c r="C22" s="11" t="s">
        <v>78</v>
      </c>
      <c r="D22" s="38" t="s">
        <v>64</v>
      </c>
      <c r="E22" s="12">
        <v>8931</v>
      </c>
      <c r="F22" s="12">
        <v>7466</v>
      </c>
      <c r="G22" s="215">
        <v>125.39</v>
      </c>
      <c r="H22" s="123">
        <v>884</v>
      </c>
    </row>
    <row r="23" spans="1:8" ht="24" hidden="1">
      <c r="A23" s="10" t="s">
        <v>84</v>
      </c>
      <c r="B23" s="78" t="s">
        <v>88</v>
      </c>
      <c r="C23" s="11" t="s">
        <v>80</v>
      </c>
      <c r="D23" s="38" t="s">
        <v>137</v>
      </c>
      <c r="E23" s="12">
        <v>262</v>
      </c>
      <c r="F23" s="12">
        <v>148</v>
      </c>
      <c r="G23" s="215">
        <v>84.57</v>
      </c>
      <c r="H23" s="123">
        <v>46</v>
      </c>
    </row>
    <row r="24" spans="1:8" ht="12" hidden="1">
      <c r="A24" s="10" t="s">
        <v>87</v>
      </c>
      <c r="B24" s="78" t="s">
        <v>91</v>
      </c>
      <c r="C24" s="11" t="s">
        <v>83</v>
      </c>
      <c r="D24" s="38" t="s">
        <v>66</v>
      </c>
      <c r="E24" s="12">
        <v>13</v>
      </c>
      <c r="F24" s="12">
        <v>14</v>
      </c>
      <c r="G24" s="215">
        <v>175</v>
      </c>
      <c r="H24" s="123">
        <v>0</v>
      </c>
    </row>
    <row r="25" spans="1:8" ht="12" hidden="1">
      <c r="A25" s="10" t="s">
        <v>90</v>
      </c>
      <c r="B25" s="77" t="s">
        <v>303</v>
      </c>
      <c r="C25" s="11" t="s">
        <v>86</v>
      </c>
      <c r="D25" s="38" t="s">
        <v>140</v>
      </c>
      <c r="E25" s="12">
        <v>97995</v>
      </c>
      <c r="F25" s="12">
        <v>72709</v>
      </c>
      <c r="G25" s="215">
        <v>111.29</v>
      </c>
      <c r="H25" s="123">
        <v>7283</v>
      </c>
    </row>
    <row r="26" spans="1:8" ht="12" hidden="1">
      <c r="A26" s="10" t="s">
        <v>53</v>
      </c>
      <c r="B26" s="78" t="s">
        <v>95</v>
      </c>
      <c r="C26" s="11" t="s">
        <v>89</v>
      </c>
      <c r="D26" s="38" t="s">
        <v>68</v>
      </c>
      <c r="E26" s="12">
        <v>3125</v>
      </c>
      <c r="F26" s="12">
        <v>1951</v>
      </c>
      <c r="G26" s="215">
        <v>93.66</v>
      </c>
      <c r="H26" s="123">
        <v>346</v>
      </c>
    </row>
    <row r="27" spans="1:8" ht="24" hidden="1">
      <c r="A27" s="10" t="s">
        <v>94</v>
      </c>
      <c r="B27" s="78" t="s">
        <v>304</v>
      </c>
      <c r="C27" s="11" t="s">
        <v>92</v>
      </c>
      <c r="D27" s="38" t="s">
        <v>142</v>
      </c>
      <c r="E27" s="12">
        <v>2840</v>
      </c>
      <c r="F27" s="12">
        <v>1681</v>
      </c>
      <c r="G27" s="215">
        <v>88.8</v>
      </c>
      <c r="H27" s="123">
        <v>269</v>
      </c>
    </row>
    <row r="28" spans="1:8" ht="24" hidden="1">
      <c r="A28" s="10" t="s">
        <v>280</v>
      </c>
      <c r="B28" s="78" t="s">
        <v>305</v>
      </c>
      <c r="C28" s="11" t="s">
        <v>93</v>
      </c>
      <c r="D28" s="38" t="s">
        <v>71</v>
      </c>
      <c r="E28" s="12">
        <v>100</v>
      </c>
      <c r="F28" s="12">
        <v>58</v>
      </c>
      <c r="G28" s="215">
        <v>86.57</v>
      </c>
      <c r="H28" s="123">
        <v>3</v>
      </c>
    </row>
    <row r="29" spans="1:8" ht="12" hidden="1">
      <c r="A29" s="10" t="s">
        <v>282</v>
      </c>
      <c r="B29" s="78" t="s">
        <v>100</v>
      </c>
      <c r="C29" s="11" t="s">
        <v>96</v>
      </c>
      <c r="D29" s="38" t="s">
        <v>145</v>
      </c>
      <c r="E29" s="12">
        <v>185</v>
      </c>
      <c r="F29" s="12">
        <v>212</v>
      </c>
      <c r="G29" s="215">
        <v>172.36</v>
      </c>
      <c r="H29" s="123">
        <v>75</v>
      </c>
    </row>
    <row r="30" spans="1:8" ht="12" hidden="1">
      <c r="A30" s="10" t="s">
        <v>283</v>
      </c>
      <c r="B30" s="78" t="s">
        <v>284</v>
      </c>
      <c r="C30" s="11" t="s">
        <v>97</v>
      </c>
      <c r="D30" s="38" t="s">
        <v>72</v>
      </c>
      <c r="E30" s="12">
        <v>16749</v>
      </c>
      <c r="F30" s="12">
        <v>12329</v>
      </c>
      <c r="G30" s="215">
        <v>110.42</v>
      </c>
      <c r="H30" s="123">
        <v>3015</v>
      </c>
    </row>
    <row r="31" spans="1:8" ht="12" hidden="1">
      <c r="A31" s="10" t="s">
        <v>102</v>
      </c>
      <c r="B31" s="78" t="s">
        <v>105</v>
      </c>
      <c r="C31" s="11" t="s">
        <v>99</v>
      </c>
      <c r="D31" s="38" t="s">
        <v>148</v>
      </c>
      <c r="E31" s="12">
        <v>117</v>
      </c>
      <c r="F31" s="12">
        <v>0</v>
      </c>
      <c r="G31" s="215">
        <v>0</v>
      </c>
      <c r="H31" s="123">
        <v>0</v>
      </c>
    </row>
    <row r="32" spans="1:8" ht="12" hidden="1">
      <c r="A32" s="10" t="s">
        <v>104</v>
      </c>
      <c r="B32" s="78" t="s">
        <v>110</v>
      </c>
      <c r="C32" s="11" t="s">
        <v>101</v>
      </c>
      <c r="D32" s="38" t="s">
        <v>75</v>
      </c>
      <c r="E32" s="12">
        <v>16632</v>
      </c>
      <c r="F32" s="12">
        <v>12329</v>
      </c>
      <c r="G32" s="215">
        <v>111.19</v>
      </c>
      <c r="H32" s="123">
        <v>3015</v>
      </c>
    </row>
    <row r="33" spans="1:8" ht="24" hidden="1">
      <c r="A33" s="10" t="s">
        <v>109</v>
      </c>
      <c r="B33" s="78" t="s">
        <v>306</v>
      </c>
      <c r="C33" s="11" t="s">
        <v>103</v>
      </c>
      <c r="D33" s="38" t="s">
        <v>151</v>
      </c>
      <c r="E33" s="12">
        <v>78121</v>
      </c>
      <c r="F33" s="12">
        <v>58429</v>
      </c>
      <c r="G33" s="215">
        <v>112.19</v>
      </c>
      <c r="H33" s="123">
        <v>3922</v>
      </c>
    </row>
    <row r="34" spans="1:8" ht="12" hidden="1">
      <c r="A34" s="10" t="s">
        <v>112</v>
      </c>
      <c r="B34" s="78" t="s">
        <v>105</v>
      </c>
      <c r="C34" s="11" t="s">
        <v>106</v>
      </c>
      <c r="D34" s="38" t="s">
        <v>78</v>
      </c>
      <c r="E34" s="12">
        <v>26431</v>
      </c>
      <c r="F34" s="12">
        <v>19756</v>
      </c>
      <c r="G34" s="215">
        <v>112.12</v>
      </c>
      <c r="H34" s="123">
        <v>2113</v>
      </c>
    </row>
    <row r="35" spans="1:8" ht="12" hidden="1">
      <c r="A35" s="10" t="s">
        <v>285</v>
      </c>
      <c r="B35" s="78" t="s">
        <v>110</v>
      </c>
      <c r="C35" s="11" t="s">
        <v>111</v>
      </c>
      <c r="D35" s="38" t="s">
        <v>154</v>
      </c>
      <c r="E35" s="12">
        <v>51690</v>
      </c>
      <c r="F35" s="12">
        <v>38673</v>
      </c>
      <c r="G35" s="215">
        <v>112.23</v>
      </c>
      <c r="H35" s="123">
        <v>1809</v>
      </c>
    </row>
    <row r="36" spans="1:8" ht="24" hidden="1">
      <c r="A36" s="10" t="s">
        <v>286</v>
      </c>
      <c r="B36" s="79" t="s">
        <v>307</v>
      </c>
      <c r="C36" s="11" t="s">
        <v>114</v>
      </c>
      <c r="D36" s="38" t="s">
        <v>80</v>
      </c>
      <c r="E36" s="12">
        <v>295</v>
      </c>
      <c r="F36" s="12">
        <v>102</v>
      </c>
      <c r="G36" s="215">
        <v>51.78</v>
      </c>
      <c r="H36" s="123">
        <v>32</v>
      </c>
    </row>
    <row r="37" spans="1:8" ht="11.25" hidden="1">
      <c r="A37" s="10" t="s">
        <v>53</v>
      </c>
      <c r="B37" s="221" t="s">
        <v>49</v>
      </c>
      <c r="C37" s="266"/>
      <c r="D37" s="372"/>
      <c r="E37" s="268">
        <v>2</v>
      </c>
      <c r="F37" s="268">
        <v>3</v>
      </c>
      <c r="G37" s="305">
        <v>4</v>
      </c>
      <c r="H37" s="223">
        <v>5</v>
      </c>
    </row>
    <row r="38" spans="1:10" s="96" customFormat="1" ht="11.25">
      <c r="A38" s="265"/>
      <c r="B38" s="392" t="s">
        <v>49</v>
      </c>
      <c r="C38" s="394">
        <v>2</v>
      </c>
      <c r="D38" s="391">
        <v>3</v>
      </c>
      <c r="E38" s="394">
        <v>2</v>
      </c>
      <c r="F38" s="394">
        <v>3</v>
      </c>
      <c r="G38" s="395">
        <v>4</v>
      </c>
      <c r="H38" s="393">
        <v>5</v>
      </c>
      <c r="J38" s="395"/>
    </row>
    <row r="39" spans="1:8" ht="12.75">
      <c r="A39" s="19" t="s">
        <v>49</v>
      </c>
      <c r="B39" s="117" t="s">
        <v>308</v>
      </c>
      <c r="C39" s="189" t="s">
        <v>121</v>
      </c>
      <c r="D39" s="190" t="s">
        <v>156</v>
      </c>
      <c r="E39" s="122">
        <v>346015</v>
      </c>
      <c r="F39" s="122">
        <v>233469</v>
      </c>
      <c r="G39" s="380">
        <v>67.47</v>
      </c>
      <c r="H39" s="123">
        <v>27169</v>
      </c>
    </row>
    <row r="40" spans="1:8" s="144" customFormat="1" ht="12.75">
      <c r="A40" s="188" t="s">
        <v>53</v>
      </c>
      <c r="B40" s="150" t="s">
        <v>309</v>
      </c>
      <c r="C40" s="85" t="s">
        <v>122</v>
      </c>
      <c r="D40" s="121" t="s">
        <v>83</v>
      </c>
      <c r="E40" s="122">
        <v>316286</v>
      </c>
      <c r="F40" s="122">
        <v>213911</v>
      </c>
      <c r="G40" s="380">
        <v>67.63</v>
      </c>
      <c r="H40" s="123">
        <v>24784</v>
      </c>
    </row>
    <row r="41" spans="1:8" s="60" customFormat="1" ht="12">
      <c r="A41" s="78" t="s">
        <v>53</v>
      </c>
      <c r="B41" s="274" t="s">
        <v>124</v>
      </c>
      <c r="C41" s="85" t="s">
        <v>125</v>
      </c>
      <c r="D41" s="121" t="s">
        <v>159</v>
      </c>
      <c r="E41" s="122">
        <v>40602</v>
      </c>
      <c r="F41" s="122">
        <v>27962</v>
      </c>
      <c r="G41" s="380">
        <v>68.87</v>
      </c>
      <c r="H41" s="123">
        <v>3263</v>
      </c>
    </row>
    <row r="42" spans="1:8" s="60" customFormat="1" ht="12">
      <c r="A42" s="78" t="s">
        <v>123</v>
      </c>
      <c r="B42" s="274" t="s">
        <v>127</v>
      </c>
      <c r="C42" s="85" t="s">
        <v>128</v>
      </c>
      <c r="D42" s="121" t="s">
        <v>86</v>
      </c>
      <c r="E42" s="122">
        <v>344</v>
      </c>
      <c r="F42" s="122">
        <v>224</v>
      </c>
      <c r="G42" s="380">
        <v>65.12</v>
      </c>
      <c r="H42" s="123">
        <v>27</v>
      </c>
    </row>
    <row r="43" spans="1:8" s="60" customFormat="1" ht="12">
      <c r="A43" s="78" t="s">
        <v>126</v>
      </c>
      <c r="B43" s="274" t="s">
        <v>310</v>
      </c>
      <c r="C43" s="85" t="s">
        <v>131</v>
      </c>
      <c r="D43" s="121" t="s">
        <v>162</v>
      </c>
      <c r="E43" s="122">
        <v>5163</v>
      </c>
      <c r="F43" s="122">
        <v>3413</v>
      </c>
      <c r="G43" s="380">
        <v>66.1</v>
      </c>
      <c r="H43" s="123">
        <v>445</v>
      </c>
    </row>
    <row r="44" spans="1:12" s="60" customFormat="1" ht="12">
      <c r="A44" s="78" t="s">
        <v>129</v>
      </c>
      <c r="B44" s="274" t="s">
        <v>133</v>
      </c>
      <c r="C44" s="85" t="s">
        <v>134</v>
      </c>
      <c r="D44" s="121" t="s">
        <v>89</v>
      </c>
      <c r="E44" s="122">
        <v>163001</v>
      </c>
      <c r="F44" s="122">
        <v>105922</v>
      </c>
      <c r="G44" s="380">
        <v>64.98</v>
      </c>
      <c r="H44" s="123">
        <v>9942</v>
      </c>
      <c r="L44" s="60" t="s">
        <v>270</v>
      </c>
    </row>
    <row r="45" spans="1:8" s="60" customFormat="1" ht="12">
      <c r="A45" s="78" t="s">
        <v>132</v>
      </c>
      <c r="B45" s="274" t="s">
        <v>136</v>
      </c>
      <c r="C45" s="85" t="s">
        <v>137</v>
      </c>
      <c r="D45" s="121" t="s">
        <v>163</v>
      </c>
      <c r="E45" s="122">
        <v>4356</v>
      </c>
      <c r="F45" s="122">
        <v>3812</v>
      </c>
      <c r="G45" s="380">
        <v>87.51</v>
      </c>
      <c r="H45" s="123">
        <v>442</v>
      </c>
    </row>
    <row r="46" spans="1:10" s="60" customFormat="1" ht="12">
      <c r="A46" s="78" t="s">
        <v>135</v>
      </c>
      <c r="B46" s="274" t="s">
        <v>139</v>
      </c>
      <c r="C46" s="85" t="s">
        <v>140</v>
      </c>
      <c r="D46" s="121" t="s">
        <v>92</v>
      </c>
      <c r="E46" s="122">
        <v>28758</v>
      </c>
      <c r="F46" s="122">
        <v>17676</v>
      </c>
      <c r="G46" s="380">
        <v>61.46</v>
      </c>
      <c r="H46" s="123">
        <v>2263</v>
      </c>
      <c r="J46" s="187"/>
    </row>
    <row r="47" spans="1:8" s="60" customFormat="1" ht="12">
      <c r="A47" s="78" t="s">
        <v>138</v>
      </c>
      <c r="B47" s="274" t="s">
        <v>311</v>
      </c>
      <c r="C47" s="85" t="s">
        <v>142</v>
      </c>
      <c r="D47" s="121" t="s">
        <v>246</v>
      </c>
      <c r="E47" s="122">
        <v>14164</v>
      </c>
      <c r="F47" s="122">
        <v>8187</v>
      </c>
      <c r="G47" s="380">
        <v>57.8</v>
      </c>
      <c r="H47" s="123">
        <v>932</v>
      </c>
    </row>
    <row r="48" spans="1:8" s="60" customFormat="1" ht="12">
      <c r="A48" s="78" t="s">
        <v>312</v>
      </c>
      <c r="B48" s="274" t="s">
        <v>313</v>
      </c>
      <c r="C48" s="85" t="s">
        <v>145</v>
      </c>
      <c r="D48" s="121" t="s">
        <v>93</v>
      </c>
      <c r="E48" s="122">
        <v>41021</v>
      </c>
      <c r="F48" s="122">
        <v>34312</v>
      </c>
      <c r="G48" s="380">
        <v>83.64</v>
      </c>
      <c r="H48" s="123">
        <v>6085</v>
      </c>
    </row>
    <row r="49" spans="1:8" s="60" customFormat="1" ht="12">
      <c r="A49" s="78" t="s">
        <v>143</v>
      </c>
      <c r="B49" s="274" t="s">
        <v>314</v>
      </c>
      <c r="C49" s="85" t="s">
        <v>148</v>
      </c>
      <c r="D49" s="121" t="s">
        <v>166</v>
      </c>
      <c r="E49" s="122">
        <v>18593</v>
      </c>
      <c r="F49" s="122">
        <v>13071</v>
      </c>
      <c r="G49" s="380">
        <v>70.3</v>
      </c>
      <c r="H49" s="123">
        <v>1538</v>
      </c>
    </row>
    <row r="50" spans="1:8" s="60" customFormat="1" ht="12">
      <c r="A50" s="78" t="s">
        <v>146</v>
      </c>
      <c r="B50" s="274" t="s">
        <v>150</v>
      </c>
      <c r="C50" s="85" t="s">
        <v>151</v>
      </c>
      <c r="D50" s="121" t="s">
        <v>96</v>
      </c>
      <c r="E50" s="122">
        <v>3667</v>
      </c>
      <c r="F50" s="122">
        <v>1423</v>
      </c>
      <c r="G50" s="380">
        <v>38.81</v>
      </c>
      <c r="H50" s="123">
        <v>-47</v>
      </c>
    </row>
    <row r="51" spans="1:8" s="60" customFormat="1" ht="22.5">
      <c r="A51" s="78" t="s">
        <v>149</v>
      </c>
      <c r="B51" s="274" t="s">
        <v>315</v>
      </c>
      <c r="C51" s="85" t="s">
        <v>154</v>
      </c>
      <c r="D51" s="121" t="s">
        <v>167</v>
      </c>
      <c r="E51" s="122">
        <v>408</v>
      </c>
      <c r="F51" s="122">
        <v>266</v>
      </c>
      <c r="G51" s="380">
        <v>65.2</v>
      </c>
      <c r="H51" s="123">
        <v>39</v>
      </c>
    </row>
    <row r="52" spans="1:8" s="60" customFormat="1" ht="22.5">
      <c r="A52" s="78" t="s">
        <v>152</v>
      </c>
      <c r="B52" s="274" t="s">
        <v>316</v>
      </c>
      <c r="C52" s="85" t="s">
        <v>156</v>
      </c>
      <c r="D52" s="121" t="s">
        <v>97</v>
      </c>
      <c r="E52" s="122">
        <v>2</v>
      </c>
      <c r="F52" s="122">
        <v>2</v>
      </c>
      <c r="G52" s="380">
        <v>100</v>
      </c>
      <c r="H52" s="123">
        <v>0</v>
      </c>
    </row>
    <row r="53" spans="1:8" s="60" customFormat="1" ht="12">
      <c r="A53" s="78" t="s">
        <v>155</v>
      </c>
      <c r="B53" s="274" t="s">
        <v>158</v>
      </c>
      <c r="C53" s="85" t="s">
        <v>159</v>
      </c>
      <c r="D53" s="121" t="s">
        <v>168</v>
      </c>
      <c r="E53" s="122">
        <v>4264</v>
      </c>
      <c r="F53" s="122">
        <v>3162</v>
      </c>
      <c r="G53" s="380">
        <v>74.16</v>
      </c>
      <c r="H53" s="123">
        <v>522</v>
      </c>
    </row>
    <row r="54" spans="1:8" s="60" customFormat="1" ht="12">
      <c r="A54" s="78" t="s">
        <v>157</v>
      </c>
      <c r="B54" s="274" t="s">
        <v>161</v>
      </c>
      <c r="C54" s="85" t="s">
        <v>162</v>
      </c>
      <c r="D54" s="121" t="s">
        <v>99</v>
      </c>
      <c r="E54" s="122">
        <v>731</v>
      </c>
      <c r="F54" s="122">
        <v>503</v>
      </c>
      <c r="G54" s="380">
        <v>68.81</v>
      </c>
      <c r="H54" s="123">
        <v>93</v>
      </c>
    </row>
    <row r="55" spans="1:8" s="60" customFormat="1" ht="12">
      <c r="A55" s="78" t="s">
        <v>160</v>
      </c>
      <c r="B55" s="274" t="s">
        <v>317</v>
      </c>
      <c r="C55" s="85" t="s">
        <v>163</v>
      </c>
      <c r="D55" s="121" t="s">
        <v>170</v>
      </c>
      <c r="E55" s="122">
        <v>1581</v>
      </c>
      <c r="F55" s="122">
        <v>1019</v>
      </c>
      <c r="G55" s="380">
        <v>64.45</v>
      </c>
      <c r="H55" s="123">
        <v>38</v>
      </c>
    </row>
    <row r="56" spans="1:8" s="60" customFormat="1" ht="24" customHeight="1">
      <c r="A56" s="78" t="s">
        <v>318</v>
      </c>
      <c r="B56" s="274" t="s">
        <v>319</v>
      </c>
      <c r="C56" s="85"/>
      <c r="D56" s="121"/>
      <c r="E56" s="122">
        <v>322</v>
      </c>
      <c r="F56" s="122">
        <v>83</v>
      </c>
      <c r="G56" s="380">
        <v>25.47</v>
      </c>
      <c r="H56" s="123">
        <v>0</v>
      </c>
    </row>
    <row r="57" spans="1:8" s="60" customFormat="1" ht="12">
      <c r="A57" s="78"/>
      <c r="B57" s="274" t="s">
        <v>165</v>
      </c>
      <c r="C57" s="85">
        <v>36</v>
      </c>
      <c r="D57" s="121" t="s">
        <v>101</v>
      </c>
      <c r="E57" s="122">
        <v>1527</v>
      </c>
      <c r="F57" s="122">
        <v>28</v>
      </c>
      <c r="G57" s="380">
        <v>1.77</v>
      </c>
      <c r="H57" s="123">
        <v>9</v>
      </c>
    </row>
    <row r="58" spans="1:8" s="60" customFormat="1" ht="22.5">
      <c r="A58" s="78" t="s">
        <v>320</v>
      </c>
      <c r="B58" s="274" t="s">
        <v>321</v>
      </c>
      <c r="C58" s="85" t="s">
        <v>166</v>
      </c>
      <c r="D58" s="121" t="s">
        <v>172</v>
      </c>
      <c r="E58" s="122">
        <v>1946</v>
      </c>
      <c r="F58" s="122">
        <v>1033</v>
      </c>
      <c r="G58" s="380">
        <v>53.08</v>
      </c>
      <c r="H58" s="123">
        <v>125</v>
      </c>
    </row>
    <row r="59" spans="1:8" s="60" customFormat="1" ht="24" customHeight="1">
      <c r="A59" s="78" t="s">
        <v>164</v>
      </c>
      <c r="B59" s="150" t="s">
        <v>322</v>
      </c>
      <c r="C59" s="85" t="s">
        <v>167</v>
      </c>
      <c r="D59" s="121" t="s">
        <v>103</v>
      </c>
      <c r="E59" s="122">
        <v>29729</v>
      </c>
      <c r="F59" s="122">
        <v>19558</v>
      </c>
      <c r="G59" s="380">
        <v>65.79</v>
      </c>
      <c r="H59" s="123">
        <v>2385</v>
      </c>
    </row>
    <row r="60" spans="1:8" s="60" customFormat="1" ht="12">
      <c r="A60" s="78" t="s">
        <v>53</v>
      </c>
      <c r="B60" s="221" t="s">
        <v>95</v>
      </c>
      <c r="C60" s="85" t="s">
        <v>168</v>
      </c>
      <c r="D60" s="121" t="s">
        <v>174</v>
      </c>
      <c r="E60" s="122">
        <v>5372</v>
      </c>
      <c r="F60" s="122">
        <v>3163</v>
      </c>
      <c r="G60" s="380">
        <v>58.88</v>
      </c>
      <c r="H60" s="123">
        <v>801</v>
      </c>
    </row>
    <row r="61" spans="1:8" s="60" customFormat="1" ht="22.5">
      <c r="A61" s="152" t="s">
        <v>169</v>
      </c>
      <c r="B61" s="288" t="s">
        <v>171</v>
      </c>
      <c r="C61" s="85" t="s">
        <v>170</v>
      </c>
      <c r="D61" s="121" t="s">
        <v>106</v>
      </c>
      <c r="E61" s="122">
        <v>4848</v>
      </c>
      <c r="F61" s="122">
        <v>2825</v>
      </c>
      <c r="G61" s="380">
        <v>58.27</v>
      </c>
      <c r="H61" s="123">
        <v>749</v>
      </c>
    </row>
    <row r="62" spans="1:8" s="60" customFormat="1" ht="22.5">
      <c r="A62" s="78" t="s">
        <v>323</v>
      </c>
      <c r="B62" s="288" t="s">
        <v>173</v>
      </c>
      <c r="C62" s="85" t="s">
        <v>172</v>
      </c>
      <c r="D62" s="121" t="s">
        <v>175</v>
      </c>
      <c r="E62" s="122">
        <v>150</v>
      </c>
      <c r="F62" s="187">
        <v>89</v>
      </c>
      <c r="G62" s="380">
        <v>59.33</v>
      </c>
      <c r="H62" s="123">
        <v>16</v>
      </c>
    </row>
    <row r="63" spans="1:8" s="60" customFormat="1" ht="12">
      <c r="A63" s="78" t="s">
        <v>324</v>
      </c>
      <c r="B63" s="288" t="s">
        <v>100</v>
      </c>
      <c r="C63" s="85" t="s">
        <v>174</v>
      </c>
      <c r="D63" s="121" t="s">
        <v>111</v>
      </c>
      <c r="E63" s="122">
        <v>374</v>
      </c>
      <c r="F63" s="122">
        <v>249</v>
      </c>
      <c r="G63" s="380">
        <v>66.58</v>
      </c>
      <c r="H63" s="123">
        <v>36</v>
      </c>
    </row>
    <row r="64" spans="1:8" s="60" customFormat="1" ht="12">
      <c r="A64" s="78" t="s">
        <v>325</v>
      </c>
      <c r="B64" s="221" t="s">
        <v>177</v>
      </c>
      <c r="C64" s="85" t="s">
        <v>175</v>
      </c>
      <c r="D64" s="121" t="s">
        <v>178</v>
      </c>
      <c r="E64" s="122">
        <v>24357</v>
      </c>
      <c r="F64" s="122">
        <v>16395</v>
      </c>
      <c r="G64" s="380">
        <v>67.31</v>
      </c>
      <c r="H64" s="123">
        <v>1584</v>
      </c>
    </row>
    <row r="65" spans="1:8" s="60" customFormat="1" ht="12">
      <c r="A65" s="78" t="s">
        <v>176</v>
      </c>
      <c r="B65" s="288" t="s">
        <v>326</v>
      </c>
      <c r="C65" s="85"/>
      <c r="D65" s="121"/>
      <c r="E65" s="122">
        <v>24357</v>
      </c>
      <c r="F65" s="122">
        <v>16395</v>
      </c>
      <c r="G65" s="380">
        <v>67.31</v>
      </c>
      <c r="H65" s="123">
        <v>1584</v>
      </c>
    </row>
    <row r="66" spans="1:8" s="139" customFormat="1" ht="12">
      <c r="A66" s="152" t="s">
        <v>53</v>
      </c>
      <c r="B66" s="289" t="s">
        <v>327</v>
      </c>
      <c r="C66" s="156" t="s">
        <v>178</v>
      </c>
      <c r="D66" s="226" t="s">
        <v>114</v>
      </c>
      <c r="E66" s="373">
        <v>0</v>
      </c>
      <c r="F66" s="126">
        <v>0</v>
      </c>
      <c r="G66" s="126">
        <v>0</v>
      </c>
      <c r="H66" s="127">
        <v>0</v>
      </c>
    </row>
    <row r="67" spans="1:8" s="60" customFormat="1" ht="12">
      <c r="A67" s="124" t="s">
        <v>53</v>
      </c>
      <c r="B67"/>
      <c r="C67" s="125" t="s">
        <v>179</v>
      </c>
      <c r="D67" s="121" t="s">
        <v>179</v>
      </c>
      <c r="E67" s="60">
        <v>0</v>
      </c>
      <c r="F67" s="60">
        <v>0</v>
      </c>
      <c r="G67" s="60">
        <v>0</v>
      </c>
      <c r="H67" s="60">
        <v>0</v>
      </c>
    </row>
    <row r="68" spans="1:8" s="60" customFormat="1" ht="24" hidden="1">
      <c r="A68" s="16" t="s">
        <v>53</v>
      </c>
      <c r="B68" s="99" t="s">
        <v>328</v>
      </c>
      <c r="C68" s="85" t="s">
        <v>180</v>
      </c>
      <c r="D68" s="121" t="s">
        <v>115</v>
      </c>
      <c r="E68" s="128">
        <v>284407</v>
      </c>
      <c r="F68" s="129">
        <v>212433</v>
      </c>
      <c r="G68" s="130">
        <v>112.04</v>
      </c>
      <c r="H68" s="131">
        <v>22112</v>
      </c>
    </row>
    <row r="69" spans="1:8" s="60" customFormat="1" ht="12" hidden="1">
      <c r="A69" s="16" t="s">
        <v>53</v>
      </c>
      <c r="B69" s="14" t="s">
        <v>329</v>
      </c>
      <c r="C69" s="85" t="s">
        <v>181</v>
      </c>
      <c r="D69" s="121" t="s">
        <v>180</v>
      </c>
      <c r="E69" s="128">
        <v>283337</v>
      </c>
      <c r="F69" s="129">
        <v>211544</v>
      </c>
      <c r="G69" s="130">
        <v>111.99</v>
      </c>
      <c r="H69" s="131">
        <v>21426</v>
      </c>
    </row>
    <row r="70" spans="1:8" s="60" customFormat="1" ht="12" hidden="1">
      <c r="A70" s="16" t="s">
        <v>53</v>
      </c>
      <c r="B70" s="16" t="s">
        <v>330</v>
      </c>
      <c r="C70" s="85" t="s">
        <v>182</v>
      </c>
      <c r="D70" s="121" t="s">
        <v>117</v>
      </c>
      <c r="E70" s="128">
        <v>82913</v>
      </c>
      <c r="F70" s="129">
        <v>59661</v>
      </c>
      <c r="G70" s="130">
        <v>107.93</v>
      </c>
      <c r="H70" s="131">
        <v>5091</v>
      </c>
    </row>
    <row r="71" spans="1:8" s="60" customFormat="1" ht="24" hidden="1">
      <c r="A71" s="16" t="s">
        <v>53</v>
      </c>
      <c r="B71" s="16" t="s">
        <v>331</v>
      </c>
      <c r="C71" s="85" t="s">
        <v>183</v>
      </c>
      <c r="D71" s="121" t="s">
        <v>181</v>
      </c>
      <c r="E71" s="128">
        <v>22940</v>
      </c>
      <c r="F71" s="129">
        <v>17408</v>
      </c>
      <c r="G71" s="130">
        <v>113.82</v>
      </c>
      <c r="H71" s="131">
        <v>1708</v>
      </c>
    </row>
    <row r="72" spans="1:8" s="60" customFormat="1" ht="24" hidden="1">
      <c r="A72" s="16" t="s">
        <v>53</v>
      </c>
      <c r="B72" s="16" t="s">
        <v>332</v>
      </c>
      <c r="C72" s="85" t="s">
        <v>184</v>
      </c>
      <c r="D72" s="121" t="s">
        <v>119</v>
      </c>
      <c r="E72" s="128">
        <v>110944</v>
      </c>
      <c r="F72" s="129">
        <v>83177</v>
      </c>
      <c r="G72" s="130">
        <v>112.46</v>
      </c>
      <c r="H72" s="131">
        <v>10032</v>
      </c>
    </row>
    <row r="73" spans="1:8" s="60" customFormat="1" ht="24" hidden="1">
      <c r="A73" s="16" t="s">
        <v>53</v>
      </c>
      <c r="B73" s="16" t="s">
        <v>333</v>
      </c>
      <c r="C73" s="85" t="s">
        <v>185</v>
      </c>
      <c r="D73" s="121" t="s">
        <v>182</v>
      </c>
      <c r="E73" s="128">
        <v>3044</v>
      </c>
      <c r="F73" s="129">
        <v>1283</v>
      </c>
      <c r="G73" s="130">
        <v>63.23</v>
      </c>
      <c r="H73" s="131">
        <v>101</v>
      </c>
    </row>
    <row r="74" spans="1:8" s="60" customFormat="1" ht="12" hidden="1">
      <c r="A74" s="16" t="s">
        <v>53</v>
      </c>
      <c r="B74" s="16" t="s">
        <v>334</v>
      </c>
      <c r="C74" s="85" t="s">
        <v>186</v>
      </c>
      <c r="D74" s="121" t="s">
        <v>120</v>
      </c>
      <c r="E74" s="128">
        <v>50656</v>
      </c>
      <c r="F74" s="129">
        <v>34982</v>
      </c>
      <c r="G74" s="130">
        <v>103.59</v>
      </c>
      <c r="H74" s="131">
        <v>2173</v>
      </c>
    </row>
    <row r="75" spans="1:8" s="60" customFormat="1" ht="24" hidden="1">
      <c r="A75" s="16" t="s">
        <v>53</v>
      </c>
      <c r="B75" s="17" t="s">
        <v>335</v>
      </c>
      <c r="C75" s="85" t="s">
        <v>187</v>
      </c>
      <c r="D75" s="121" t="s">
        <v>183</v>
      </c>
      <c r="E75" s="128">
        <v>1304</v>
      </c>
      <c r="F75" s="129">
        <v>267</v>
      </c>
      <c r="G75" s="130">
        <v>30.72</v>
      </c>
      <c r="H75" s="131">
        <v>33</v>
      </c>
    </row>
    <row r="76" spans="1:8" s="60" customFormat="1" ht="12" hidden="1">
      <c r="A76" s="16" t="s">
        <v>53</v>
      </c>
      <c r="B76" s="16" t="s">
        <v>336</v>
      </c>
      <c r="C76" s="85" t="s">
        <v>188</v>
      </c>
      <c r="D76" s="121" t="s">
        <v>108</v>
      </c>
      <c r="E76" s="128">
        <v>9348</v>
      </c>
      <c r="F76" s="129">
        <v>12167</v>
      </c>
      <c r="G76" s="130">
        <v>195.23</v>
      </c>
      <c r="H76" s="131">
        <v>1993</v>
      </c>
    </row>
    <row r="77" spans="1:8" s="60" customFormat="1" ht="12" hidden="1">
      <c r="A77" s="16" t="s">
        <v>53</v>
      </c>
      <c r="B77" s="16" t="s">
        <v>337</v>
      </c>
      <c r="C77" s="85" t="s">
        <v>189</v>
      </c>
      <c r="D77" s="121" t="s">
        <v>184</v>
      </c>
      <c r="E77" s="128">
        <v>23</v>
      </c>
      <c r="F77" s="129">
        <v>26</v>
      </c>
      <c r="G77" s="130">
        <v>162.5</v>
      </c>
      <c r="H77" s="131">
        <v>7</v>
      </c>
    </row>
    <row r="78" spans="1:8" s="60" customFormat="1" ht="12" hidden="1">
      <c r="A78" s="16" t="s">
        <v>53</v>
      </c>
      <c r="B78" s="16" t="s">
        <v>338</v>
      </c>
      <c r="C78" s="85" t="s">
        <v>190</v>
      </c>
      <c r="D78" s="121" t="s">
        <v>253</v>
      </c>
      <c r="E78" s="128">
        <v>3468</v>
      </c>
      <c r="F78" s="129">
        <v>2838</v>
      </c>
      <c r="G78" s="130">
        <v>122.75</v>
      </c>
      <c r="H78" s="131">
        <v>320</v>
      </c>
    </row>
    <row r="79" spans="1:8" s="60" customFormat="1" ht="12" hidden="1">
      <c r="A79" s="16" t="s">
        <v>53</v>
      </c>
      <c r="B79" s="14" t="s">
        <v>339</v>
      </c>
      <c r="C79" s="85" t="s">
        <v>191</v>
      </c>
      <c r="D79" s="121" t="s">
        <v>185</v>
      </c>
      <c r="E79" s="128">
        <v>1070</v>
      </c>
      <c r="F79" s="129">
        <v>890</v>
      </c>
      <c r="G79" s="130">
        <v>124.82</v>
      </c>
      <c r="H79" s="131">
        <v>687</v>
      </c>
    </row>
    <row r="80" spans="1:8" s="60" customFormat="1" ht="24" hidden="1">
      <c r="A80" s="16" t="s">
        <v>53</v>
      </c>
      <c r="B80" s="16" t="s">
        <v>340</v>
      </c>
      <c r="C80" s="85" t="s">
        <v>192</v>
      </c>
      <c r="D80" s="121" t="s">
        <v>254</v>
      </c>
      <c r="E80" s="128">
        <v>1064</v>
      </c>
      <c r="F80" s="129">
        <v>890</v>
      </c>
      <c r="G80" s="130">
        <v>125.53</v>
      </c>
      <c r="H80" s="131">
        <v>687</v>
      </c>
    </row>
    <row r="81" spans="1:8" s="60" customFormat="1" ht="24" hidden="1">
      <c r="A81" s="16" t="s">
        <v>53</v>
      </c>
      <c r="B81" s="17" t="s">
        <v>341</v>
      </c>
      <c r="C81" s="85" t="s">
        <v>193</v>
      </c>
      <c r="D81" s="121" t="s">
        <v>186</v>
      </c>
      <c r="E81" s="128">
        <v>662</v>
      </c>
      <c r="F81" s="129">
        <v>465</v>
      </c>
      <c r="G81" s="130">
        <v>105.44</v>
      </c>
      <c r="H81" s="131">
        <v>239</v>
      </c>
    </row>
    <row r="82" spans="1:8" s="60" customFormat="1" ht="24" hidden="1">
      <c r="A82" s="16" t="s">
        <v>53</v>
      </c>
      <c r="B82" s="17" t="s">
        <v>342</v>
      </c>
      <c r="C82" s="85" t="s">
        <v>194</v>
      </c>
      <c r="D82" s="121" t="s">
        <v>255</v>
      </c>
      <c r="E82" s="128">
        <v>402</v>
      </c>
      <c r="F82" s="129">
        <v>424</v>
      </c>
      <c r="G82" s="130">
        <v>158.21</v>
      </c>
      <c r="H82" s="131">
        <v>448</v>
      </c>
    </row>
    <row r="83" spans="1:8" s="60" customFormat="1" ht="24" hidden="1">
      <c r="A83" s="16" t="s">
        <v>53</v>
      </c>
      <c r="B83" s="16" t="s">
        <v>343</v>
      </c>
      <c r="C83" s="85" t="s">
        <v>195</v>
      </c>
      <c r="D83" s="121" t="s">
        <v>187</v>
      </c>
      <c r="E83" s="128">
        <v>6</v>
      </c>
      <c r="F83" s="129">
        <v>0</v>
      </c>
      <c r="G83" s="130">
        <v>0</v>
      </c>
      <c r="H83" s="131">
        <v>0</v>
      </c>
    </row>
    <row r="84" spans="1:8" s="60" customFormat="1" ht="24" hidden="1">
      <c r="A84" s="16" t="s">
        <v>53</v>
      </c>
      <c r="B84" s="17" t="s">
        <v>344</v>
      </c>
      <c r="C84" s="85" t="s">
        <v>196</v>
      </c>
      <c r="D84" s="121" t="s">
        <v>256</v>
      </c>
      <c r="E84" s="128">
        <v>0</v>
      </c>
      <c r="F84" s="129">
        <v>0</v>
      </c>
      <c r="G84" s="130">
        <v>0</v>
      </c>
      <c r="H84" s="131">
        <v>0</v>
      </c>
    </row>
    <row r="85" spans="1:8" s="60" customFormat="1" ht="24" hidden="1">
      <c r="A85" s="18"/>
      <c r="B85" s="17" t="s">
        <v>345</v>
      </c>
      <c r="C85" s="85">
        <v>90</v>
      </c>
      <c r="D85" s="121" t="s">
        <v>188</v>
      </c>
      <c r="E85" s="128">
        <v>6</v>
      </c>
      <c r="F85" s="129">
        <v>0</v>
      </c>
      <c r="G85" s="130">
        <v>0</v>
      </c>
      <c r="H85" s="131">
        <v>0</v>
      </c>
    </row>
    <row r="86" spans="1:8" s="60" customFormat="1" ht="12" hidden="1">
      <c r="A86" s="16" t="s">
        <v>53</v>
      </c>
      <c r="B86" s="14" t="s">
        <v>346</v>
      </c>
      <c r="C86" s="85" t="s">
        <v>197</v>
      </c>
      <c r="D86" s="121" t="s">
        <v>257</v>
      </c>
      <c r="E86" s="128">
        <v>2230</v>
      </c>
      <c r="F86" s="129">
        <v>2611</v>
      </c>
      <c r="G86" s="130">
        <v>175.59</v>
      </c>
      <c r="H86" s="131">
        <v>4253</v>
      </c>
    </row>
    <row r="87" spans="1:8" s="60" customFormat="1" ht="12" hidden="1">
      <c r="A87" s="16" t="s">
        <v>53</v>
      </c>
      <c r="B87" s="14" t="s">
        <v>347</v>
      </c>
      <c r="C87" s="85" t="s">
        <v>198</v>
      </c>
      <c r="D87" s="121" t="s">
        <v>189</v>
      </c>
      <c r="E87" s="128">
        <v>-2230</v>
      </c>
      <c r="F87" s="129">
        <v>-2611</v>
      </c>
      <c r="G87" s="130">
        <v>175.59</v>
      </c>
      <c r="H87" s="131">
        <v>-4253</v>
      </c>
    </row>
    <row r="88" spans="1:8" s="60" customFormat="1" ht="12" hidden="1">
      <c r="A88" s="16" t="s">
        <v>53</v>
      </c>
      <c r="B88" s="16" t="s">
        <v>348</v>
      </c>
      <c r="C88" s="85" t="s">
        <v>199</v>
      </c>
      <c r="D88" s="121" t="s">
        <v>258</v>
      </c>
      <c r="E88" s="128">
        <v>-2242</v>
      </c>
      <c r="F88" s="129">
        <v>-3426</v>
      </c>
      <c r="G88" s="130">
        <v>229.16</v>
      </c>
      <c r="H88" s="131">
        <v>-4251</v>
      </c>
    </row>
    <row r="89" spans="1:8" s="60" customFormat="1" ht="12" hidden="1">
      <c r="A89" s="85" t="s">
        <v>200</v>
      </c>
      <c r="B89" s="16" t="s">
        <v>201</v>
      </c>
      <c r="C89" s="85" t="s">
        <v>202</v>
      </c>
      <c r="D89" s="121" t="s">
        <v>190</v>
      </c>
      <c r="E89" s="128">
        <v>-2414</v>
      </c>
      <c r="F89" s="129">
        <v>9846</v>
      </c>
      <c r="G89" s="130">
        <v>-611.93</v>
      </c>
      <c r="H89" s="131">
        <v>905</v>
      </c>
    </row>
    <row r="90" spans="1:8" s="60" customFormat="1" ht="24" hidden="1">
      <c r="A90" s="85" t="s">
        <v>203</v>
      </c>
      <c r="B90" s="16" t="s">
        <v>204</v>
      </c>
      <c r="C90" s="85" t="s">
        <v>205</v>
      </c>
      <c r="D90" s="121" t="s">
        <v>259</v>
      </c>
      <c r="E90" s="128">
        <v>-98</v>
      </c>
      <c r="F90" s="129">
        <v>11</v>
      </c>
      <c r="G90" s="130">
        <v>-16.92</v>
      </c>
      <c r="H90" s="131">
        <v>6</v>
      </c>
    </row>
    <row r="91" spans="1:8" s="60" customFormat="1" ht="12" hidden="1">
      <c r="A91" s="85" t="s">
        <v>206</v>
      </c>
      <c r="B91" s="16" t="s">
        <v>207</v>
      </c>
      <c r="C91" s="85" t="s">
        <v>208</v>
      </c>
      <c r="D91" s="121" t="s">
        <v>191</v>
      </c>
      <c r="E91" s="128">
        <v>-2316</v>
      </c>
      <c r="F91" s="129">
        <v>9835</v>
      </c>
      <c r="G91" s="130">
        <v>-636.98</v>
      </c>
      <c r="H91" s="131">
        <v>899</v>
      </c>
    </row>
    <row r="92" spans="1:8" s="60" customFormat="1" ht="12" hidden="1">
      <c r="A92" s="85" t="s">
        <v>209</v>
      </c>
      <c r="B92" s="16" t="s">
        <v>210</v>
      </c>
      <c r="C92" s="85" t="s">
        <v>211</v>
      </c>
      <c r="D92" s="121" t="s">
        <v>260</v>
      </c>
      <c r="E92" s="128">
        <v>3066</v>
      </c>
      <c r="F92" s="129">
        <v>-9056</v>
      </c>
      <c r="G92" s="130">
        <v>-443.05</v>
      </c>
      <c r="H92" s="131">
        <v>-4814</v>
      </c>
    </row>
    <row r="93" spans="1:8" s="60" customFormat="1" ht="12" hidden="1">
      <c r="A93" s="85" t="s">
        <v>53</v>
      </c>
      <c r="B93" s="17" t="s">
        <v>212</v>
      </c>
      <c r="C93" s="85" t="s">
        <v>213</v>
      </c>
      <c r="D93" s="121" t="s">
        <v>192</v>
      </c>
      <c r="E93" s="128">
        <v>5221</v>
      </c>
      <c r="F93" s="129">
        <v>8816</v>
      </c>
      <c r="G93" s="130">
        <v>253.26</v>
      </c>
      <c r="H93" s="131">
        <v>0</v>
      </c>
    </row>
    <row r="94" spans="1:8" s="60" customFormat="1" ht="12" hidden="1">
      <c r="A94" s="85" t="s">
        <v>53</v>
      </c>
      <c r="B94" s="17" t="s">
        <v>214</v>
      </c>
      <c r="C94" s="85" t="s">
        <v>215</v>
      </c>
      <c r="D94" s="121" t="s">
        <v>261</v>
      </c>
      <c r="E94" s="128">
        <v>2155</v>
      </c>
      <c r="F94" s="129">
        <v>17873</v>
      </c>
      <c r="G94" s="130">
        <v>1244.64</v>
      </c>
      <c r="H94" s="131">
        <v>4815</v>
      </c>
    </row>
    <row r="95" spans="1:8" s="60" customFormat="1" ht="12" hidden="1">
      <c r="A95" s="85" t="s">
        <v>216</v>
      </c>
      <c r="B95" s="16" t="s">
        <v>217</v>
      </c>
      <c r="C95" s="85" t="s">
        <v>218</v>
      </c>
      <c r="D95" s="121" t="s">
        <v>193</v>
      </c>
      <c r="E95" s="128">
        <v>-2819</v>
      </c>
      <c r="F95" s="129">
        <v>-4244</v>
      </c>
      <c r="G95" s="130">
        <v>225.86</v>
      </c>
      <c r="H95" s="131">
        <v>-305</v>
      </c>
    </row>
    <row r="96" spans="1:8" s="60" customFormat="1" ht="12" hidden="1">
      <c r="A96" s="85" t="s">
        <v>219</v>
      </c>
      <c r="B96" s="16" t="s">
        <v>220</v>
      </c>
      <c r="C96" s="85" t="s">
        <v>221</v>
      </c>
      <c r="D96" s="121" t="s">
        <v>262</v>
      </c>
      <c r="E96" s="128">
        <v>-76</v>
      </c>
      <c r="F96" s="129">
        <v>28</v>
      </c>
      <c r="G96" s="130">
        <v>-54.9</v>
      </c>
      <c r="H96" s="131">
        <v>-37</v>
      </c>
    </row>
    <row r="97" spans="1:8" s="60" customFormat="1" ht="12" hidden="1">
      <c r="A97" s="85" t="s">
        <v>53</v>
      </c>
      <c r="B97" s="14" t="s">
        <v>349</v>
      </c>
      <c r="C97" s="85" t="s">
        <v>223</v>
      </c>
      <c r="D97" s="121" t="s">
        <v>194</v>
      </c>
      <c r="E97" s="128">
        <v>12</v>
      </c>
      <c r="F97" s="129">
        <v>815</v>
      </c>
      <c r="G97" s="130">
        <v>10187.5</v>
      </c>
      <c r="H97" s="131">
        <v>-2</v>
      </c>
    </row>
    <row r="98" spans="1:8" s="60" customFormat="1" ht="12" hidden="1">
      <c r="A98" s="85" t="s">
        <v>350</v>
      </c>
      <c r="B98" s="16" t="s">
        <v>351</v>
      </c>
      <c r="C98" s="85" t="s">
        <v>352</v>
      </c>
      <c r="D98" s="132" t="s">
        <v>353</v>
      </c>
      <c r="E98" s="133">
        <v>12</v>
      </c>
      <c r="F98" s="134">
        <v>815</v>
      </c>
      <c r="G98" s="135">
        <v>10187.5</v>
      </c>
      <c r="H98" s="136">
        <v>-2</v>
      </c>
    </row>
    <row r="99" spans="1:8" s="60" customFormat="1" ht="12">
      <c r="A99" s="137"/>
      <c r="B99" s="374"/>
      <c r="C99" s="375"/>
      <c r="D99" s="100"/>
      <c r="E99" s="187"/>
      <c r="F99" s="187"/>
      <c r="G99" s="376"/>
      <c r="H99" s="187"/>
    </row>
    <row r="100" spans="1:8" s="60" customFormat="1" ht="12">
      <c r="A100" s="137"/>
      <c r="B100" s="374"/>
      <c r="C100" s="375"/>
      <c r="D100" s="100"/>
      <c r="E100" s="187"/>
      <c r="F100" s="187"/>
      <c r="G100" s="376"/>
      <c r="H100" s="187"/>
    </row>
    <row r="101" spans="1:3" s="60" customFormat="1" ht="12">
      <c r="A101" s="137"/>
      <c r="B101" s="120"/>
      <c r="C101" s="137"/>
    </row>
    <row r="102" spans="1:8" s="60" customFormat="1" ht="12">
      <c r="A102" s="137"/>
      <c r="B102" s="120" t="s">
        <v>224</v>
      </c>
      <c r="C102" s="120"/>
      <c r="D102" s="35"/>
      <c r="E102" s="35"/>
      <c r="F102" s="294"/>
      <c r="G102" s="295"/>
      <c r="H102" s="60" t="s">
        <v>289</v>
      </c>
    </row>
    <row r="103" spans="1:6" s="60" customFormat="1" ht="12">
      <c r="A103" s="137"/>
      <c r="B103" s="120"/>
      <c r="C103" s="120"/>
      <c r="D103" s="35"/>
      <c r="E103" s="35"/>
      <c r="F103" s="35"/>
    </row>
    <row r="104" spans="1:3" s="60" customFormat="1" ht="12">
      <c r="A104" s="137"/>
      <c r="B104" s="120"/>
      <c r="C104" s="137"/>
    </row>
    <row r="105" spans="1:6" s="60" customFormat="1" ht="12">
      <c r="A105" s="137"/>
      <c r="B105" s="120"/>
      <c r="C105" s="120"/>
      <c r="D105" s="35"/>
      <c r="E105" s="35"/>
      <c r="F105" s="35"/>
    </row>
    <row r="106" spans="1:5" s="60" customFormat="1" ht="12">
      <c r="A106" s="137"/>
      <c r="B106" s="120"/>
      <c r="C106" s="120"/>
      <c r="D106" s="35"/>
      <c r="E106" s="35"/>
    </row>
    <row r="107" spans="2:7" ht="12">
      <c r="B107" s="120"/>
      <c r="C107" s="23"/>
      <c r="D107" s="24"/>
      <c r="E107" s="24"/>
      <c r="F107" s="25"/>
      <c r="G107" s="92"/>
    </row>
    <row r="108" ht="11.25">
      <c r="B108" s="86"/>
    </row>
  </sheetData>
  <printOptions/>
  <pageMargins left="0.5511811023622047" right="0.15748031496062992" top="0.2362204724409449" bottom="0.25" header="0" footer="0"/>
  <pageSetup horizontalDpi="600" verticalDpi="600" orientation="portrait" paperSize="9" r:id="rId1"/>
  <headerFooter alignWithMargins="0">
    <oddFooter>&amp;L&amp;"RimHelvetica,Roman"&amp;8Valsts kase / Pārskatu departaments
15.09.98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5"/>
  <sheetViews>
    <sheetView showGridLines="0" showZeros="0" workbookViewId="0" topLeftCell="A1">
      <selection activeCell="E67" sqref="E67"/>
    </sheetView>
  </sheetViews>
  <sheetFormatPr defaultColWidth="9.33203125" defaultRowHeight="10.5"/>
  <cols>
    <col min="1" max="1" width="42" style="4" customWidth="1"/>
    <col min="2" max="2" width="6.5" style="3" hidden="1" customWidth="1"/>
    <col min="3" max="3" width="3.66015625" style="0" hidden="1" customWidth="1"/>
    <col min="4" max="5" width="14.5" style="0" customWidth="1"/>
    <col min="6" max="6" width="15.16015625" style="0" customWidth="1"/>
    <col min="7" max="7" width="13.16015625" style="0" customWidth="1"/>
  </cols>
  <sheetData>
    <row r="1" spans="1:7" s="96" customFormat="1" ht="11.25">
      <c r="A1" s="118"/>
      <c r="B1" s="98"/>
      <c r="F1" s="119"/>
      <c r="G1" s="119"/>
    </row>
    <row r="2" spans="1:8" s="144" customFormat="1" ht="12.75">
      <c r="A2" s="256" t="s">
        <v>354</v>
      </c>
      <c r="B2" s="256" t="s">
        <v>355</v>
      </c>
      <c r="C2" s="256"/>
      <c r="D2" s="175"/>
      <c r="E2" s="175"/>
      <c r="F2" s="175"/>
      <c r="G2" s="281" t="s">
        <v>356</v>
      </c>
      <c r="H2" s="53"/>
    </row>
    <row r="3" spans="1:7" s="96" customFormat="1" ht="11.25">
      <c r="A3" s="118"/>
      <c r="B3" s="98"/>
      <c r="F3" s="119"/>
      <c r="G3" s="119"/>
    </row>
    <row r="4" spans="1:7" s="111" customFormat="1" ht="15.75">
      <c r="A4" s="115" t="s">
        <v>357</v>
      </c>
      <c r="B4" s="109"/>
      <c r="C4" s="110"/>
      <c r="D4" s="110"/>
      <c r="E4" s="110"/>
      <c r="F4" s="110"/>
      <c r="G4" s="110"/>
    </row>
    <row r="5" spans="1:7" s="111" customFormat="1" ht="15.75">
      <c r="A5" s="115" t="s">
        <v>267</v>
      </c>
      <c r="B5" s="109"/>
      <c r="C5" s="110"/>
      <c r="D5" s="110"/>
      <c r="E5" s="110"/>
      <c r="F5" s="110"/>
      <c r="G5" s="110"/>
    </row>
    <row r="6" spans="1:6" ht="15">
      <c r="A6" s="63"/>
      <c r="B6" s="1"/>
      <c r="C6" s="2"/>
      <c r="D6" s="2"/>
      <c r="E6" s="2"/>
      <c r="F6" s="2"/>
    </row>
    <row r="7" spans="1:7" s="96" customFormat="1" ht="11.25">
      <c r="A7" s="118"/>
      <c r="B7" s="98"/>
      <c r="E7" s="116" t="s">
        <v>358</v>
      </c>
      <c r="F7" s="119"/>
      <c r="G7" s="119"/>
    </row>
    <row r="8" spans="1:7" s="113" customFormat="1" ht="22.5">
      <c r="A8" s="282" t="s">
        <v>44</v>
      </c>
      <c r="B8" s="224" t="s">
        <v>45</v>
      </c>
      <c r="C8" s="283"/>
      <c r="D8" s="262" t="s">
        <v>46</v>
      </c>
      <c r="E8" s="262" t="s">
        <v>47</v>
      </c>
      <c r="F8" s="262" t="s">
        <v>359</v>
      </c>
      <c r="G8" s="263" t="s">
        <v>269</v>
      </c>
    </row>
    <row r="9" spans="1:7" ht="10.5" hidden="1">
      <c r="A9" s="6"/>
      <c r="B9" s="7"/>
      <c r="C9" s="38"/>
      <c r="D9" s="38" t="s">
        <v>229</v>
      </c>
      <c r="E9" s="38"/>
      <c r="F9" s="38"/>
      <c r="G9" s="209"/>
    </row>
    <row r="10" spans="1:7" ht="10.5" hidden="1">
      <c r="A10" s="6" t="s">
        <v>227</v>
      </c>
      <c r="B10" s="7" t="s">
        <v>228</v>
      </c>
      <c r="C10" s="38" t="s">
        <v>230</v>
      </c>
      <c r="D10" s="38" t="s">
        <v>231</v>
      </c>
      <c r="E10" s="38" t="s">
        <v>232</v>
      </c>
      <c r="F10" s="38" t="s">
        <v>293</v>
      </c>
      <c r="G10" s="209" t="s">
        <v>233</v>
      </c>
    </row>
    <row r="11" spans="1:7" ht="12.75" hidden="1">
      <c r="A11" s="76" t="s">
        <v>295</v>
      </c>
      <c r="B11" s="11" t="s">
        <v>54</v>
      </c>
      <c r="C11" s="38" t="s">
        <v>49</v>
      </c>
      <c r="D11" s="12">
        <v>286638</v>
      </c>
      <c r="E11" s="12">
        <v>215045</v>
      </c>
      <c r="F11" s="215">
        <v>112.53</v>
      </c>
      <c r="G11" s="13">
        <v>26365</v>
      </c>
    </row>
    <row r="12" spans="1:7" ht="12" hidden="1">
      <c r="A12" s="77" t="s">
        <v>296</v>
      </c>
      <c r="B12" s="11" t="s">
        <v>55</v>
      </c>
      <c r="C12" s="38" t="s">
        <v>50</v>
      </c>
      <c r="D12" s="12">
        <v>188643</v>
      </c>
      <c r="E12" s="12">
        <v>142336</v>
      </c>
      <c r="F12" s="215">
        <v>113.18</v>
      </c>
      <c r="G12" s="13">
        <v>19082</v>
      </c>
    </row>
    <row r="13" spans="1:7" ht="12" hidden="1">
      <c r="A13" s="77" t="s">
        <v>297</v>
      </c>
      <c r="B13" s="11" t="s">
        <v>56</v>
      </c>
      <c r="C13" s="38" t="s">
        <v>51</v>
      </c>
      <c r="D13" s="12">
        <v>156656</v>
      </c>
      <c r="E13" s="12">
        <v>116909</v>
      </c>
      <c r="F13" s="215">
        <v>111.94</v>
      </c>
      <c r="G13" s="13">
        <v>15794</v>
      </c>
    </row>
    <row r="14" spans="1:7" ht="12" hidden="1">
      <c r="A14" s="78" t="s">
        <v>60</v>
      </c>
      <c r="B14" s="11" t="s">
        <v>58</v>
      </c>
      <c r="C14" s="38" t="s">
        <v>52</v>
      </c>
      <c r="D14" s="12">
        <v>123941</v>
      </c>
      <c r="E14" s="12">
        <v>89060</v>
      </c>
      <c r="F14" s="215">
        <v>107.78</v>
      </c>
      <c r="G14" s="13">
        <v>11700</v>
      </c>
    </row>
    <row r="15" spans="1:7" ht="12" hidden="1">
      <c r="A15" s="78" t="s">
        <v>298</v>
      </c>
      <c r="B15" s="11" t="s">
        <v>61</v>
      </c>
      <c r="C15" s="38" t="s">
        <v>225</v>
      </c>
      <c r="D15" s="12">
        <v>16712</v>
      </c>
      <c r="E15" s="12">
        <v>8151</v>
      </c>
      <c r="F15" s="215">
        <v>73.16</v>
      </c>
      <c r="G15" s="13">
        <v>2203</v>
      </c>
    </row>
    <row r="16" spans="1:7" ht="12" hidden="1">
      <c r="A16" s="78" t="s">
        <v>63</v>
      </c>
      <c r="B16" s="11" t="s">
        <v>62</v>
      </c>
      <c r="C16" s="38" t="s">
        <v>226</v>
      </c>
      <c r="D16" s="12">
        <v>12694</v>
      </c>
      <c r="E16" s="12">
        <v>16941</v>
      </c>
      <c r="F16" s="215">
        <v>200.18</v>
      </c>
      <c r="G16" s="13">
        <v>1600</v>
      </c>
    </row>
    <row r="17" spans="1:7" ht="24" hidden="1">
      <c r="A17" s="78" t="s">
        <v>70</v>
      </c>
      <c r="B17" s="11" t="s">
        <v>64</v>
      </c>
      <c r="C17" s="38" t="s">
        <v>240</v>
      </c>
      <c r="D17" s="12">
        <v>3309</v>
      </c>
      <c r="E17" s="12">
        <v>2757</v>
      </c>
      <c r="F17" s="215">
        <v>124.98</v>
      </c>
      <c r="G17" s="13">
        <v>291</v>
      </c>
    </row>
    <row r="18" spans="1:7" ht="12" hidden="1">
      <c r="A18" s="77" t="s">
        <v>300</v>
      </c>
      <c r="B18" s="11" t="s">
        <v>66</v>
      </c>
      <c r="C18" s="38" t="s">
        <v>241</v>
      </c>
      <c r="D18" s="12">
        <v>31987</v>
      </c>
      <c r="E18" s="12">
        <v>25427</v>
      </c>
      <c r="F18" s="215">
        <v>119.24</v>
      </c>
      <c r="G18" s="13">
        <v>3288</v>
      </c>
    </row>
    <row r="19" spans="1:7" ht="12" hidden="1">
      <c r="A19" s="78" t="s">
        <v>74</v>
      </c>
      <c r="B19" s="11" t="s">
        <v>68</v>
      </c>
      <c r="C19" s="38" t="s">
        <v>243</v>
      </c>
      <c r="D19" s="12">
        <v>97</v>
      </c>
      <c r="E19" s="12">
        <v>127</v>
      </c>
      <c r="F19" s="215">
        <v>195.38</v>
      </c>
      <c r="G19" s="13">
        <v>9</v>
      </c>
    </row>
    <row r="20" spans="1:7" ht="12" hidden="1">
      <c r="A20" s="78" t="s">
        <v>301</v>
      </c>
      <c r="B20" s="11" t="s">
        <v>71</v>
      </c>
      <c r="C20" s="38" t="s">
        <v>131</v>
      </c>
      <c r="D20" s="12">
        <v>1806</v>
      </c>
      <c r="E20" s="12">
        <v>1218</v>
      </c>
      <c r="F20" s="215">
        <v>101.16</v>
      </c>
      <c r="G20" s="13">
        <v>106</v>
      </c>
    </row>
    <row r="21" spans="1:7" ht="24" hidden="1">
      <c r="A21" s="78" t="s">
        <v>302</v>
      </c>
      <c r="B21" s="11" t="s">
        <v>72</v>
      </c>
      <c r="C21" s="38" t="s">
        <v>62</v>
      </c>
      <c r="D21" s="12">
        <v>20711</v>
      </c>
      <c r="E21" s="12">
        <v>16309</v>
      </c>
      <c r="F21" s="215">
        <v>118.12</v>
      </c>
      <c r="G21" s="13">
        <v>2217</v>
      </c>
    </row>
    <row r="22" spans="1:7" ht="12" hidden="1">
      <c r="A22" s="78" t="s">
        <v>82</v>
      </c>
      <c r="B22" s="11" t="s">
        <v>75</v>
      </c>
      <c r="C22" s="38" t="s">
        <v>134</v>
      </c>
      <c r="D22" s="12">
        <v>167</v>
      </c>
      <c r="E22" s="12">
        <v>144</v>
      </c>
      <c r="F22" s="215">
        <v>129.73</v>
      </c>
      <c r="G22" s="13">
        <v>26</v>
      </c>
    </row>
    <row r="23" spans="1:7" ht="12" hidden="1">
      <c r="A23" s="78" t="s">
        <v>85</v>
      </c>
      <c r="B23" s="11" t="s">
        <v>78</v>
      </c>
      <c r="C23" s="38" t="s">
        <v>64</v>
      </c>
      <c r="D23" s="12">
        <v>8931</v>
      </c>
      <c r="E23" s="12">
        <v>7466</v>
      </c>
      <c r="F23" s="215">
        <v>125.39</v>
      </c>
      <c r="G23" s="13">
        <v>884</v>
      </c>
    </row>
    <row r="24" spans="1:7" ht="24" hidden="1">
      <c r="A24" s="78" t="s">
        <v>88</v>
      </c>
      <c r="B24" s="11" t="s">
        <v>80</v>
      </c>
      <c r="C24" s="38" t="s">
        <v>137</v>
      </c>
      <c r="D24" s="12">
        <v>262</v>
      </c>
      <c r="E24" s="12">
        <v>148</v>
      </c>
      <c r="F24" s="215">
        <v>84.57</v>
      </c>
      <c r="G24" s="13">
        <v>46</v>
      </c>
    </row>
    <row r="25" spans="1:7" ht="12" hidden="1">
      <c r="A25" s="78" t="s">
        <v>91</v>
      </c>
      <c r="B25" s="11" t="s">
        <v>83</v>
      </c>
      <c r="C25" s="38" t="s">
        <v>66</v>
      </c>
      <c r="D25" s="12">
        <v>13</v>
      </c>
      <c r="E25" s="12">
        <v>14</v>
      </c>
      <c r="F25" s="215">
        <v>175</v>
      </c>
      <c r="G25" s="13">
        <v>0</v>
      </c>
    </row>
    <row r="26" spans="1:7" ht="12" hidden="1">
      <c r="A26" s="77" t="s">
        <v>303</v>
      </c>
      <c r="B26" s="11" t="s">
        <v>86</v>
      </c>
      <c r="C26" s="38" t="s">
        <v>140</v>
      </c>
      <c r="D26" s="12">
        <v>97995</v>
      </c>
      <c r="E26" s="12">
        <v>72709</v>
      </c>
      <c r="F26" s="215">
        <v>111.29</v>
      </c>
      <c r="G26" s="13">
        <v>7283</v>
      </c>
    </row>
    <row r="27" spans="1:7" ht="12" hidden="1">
      <c r="A27" s="78" t="s">
        <v>95</v>
      </c>
      <c r="B27" s="11" t="s">
        <v>89</v>
      </c>
      <c r="C27" s="38" t="s">
        <v>68</v>
      </c>
      <c r="D27" s="12">
        <v>3125</v>
      </c>
      <c r="E27" s="12">
        <v>1951</v>
      </c>
      <c r="F27" s="215">
        <v>93.66</v>
      </c>
      <c r="G27" s="13">
        <v>346</v>
      </c>
    </row>
    <row r="28" spans="1:7" ht="24" hidden="1">
      <c r="A28" s="78" t="s">
        <v>304</v>
      </c>
      <c r="B28" s="11" t="s">
        <v>92</v>
      </c>
      <c r="C28" s="38" t="s">
        <v>142</v>
      </c>
      <c r="D28" s="12">
        <v>2840</v>
      </c>
      <c r="E28" s="12">
        <v>1681</v>
      </c>
      <c r="F28" s="215">
        <v>88.8</v>
      </c>
      <c r="G28" s="13">
        <v>269</v>
      </c>
    </row>
    <row r="29" spans="1:7" ht="24" hidden="1">
      <c r="A29" s="78" t="s">
        <v>305</v>
      </c>
      <c r="B29" s="11" t="s">
        <v>93</v>
      </c>
      <c r="C29" s="38" t="s">
        <v>71</v>
      </c>
      <c r="D29" s="12">
        <v>100</v>
      </c>
      <c r="E29" s="12">
        <v>58</v>
      </c>
      <c r="F29" s="215">
        <v>86.57</v>
      </c>
      <c r="G29" s="13">
        <v>3</v>
      </c>
    </row>
    <row r="30" spans="1:7" ht="12" hidden="1">
      <c r="A30" s="78" t="s">
        <v>100</v>
      </c>
      <c r="B30" s="11" t="s">
        <v>96</v>
      </c>
      <c r="C30" s="38" t="s">
        <v>145</v>
      </c>
      <c r="D30" s="12">
        <v>185</v>
      </c>
      <c r="E30" s="12">
        <v>212</v>
      </c>
      <c r="F30" s="215">
        <v>172.36</v>
      </c>
      <c r="G30" s="13">
        <v>75</v>
      </c>
    </row>
    <row r="31" spans="1:7" ht="12" hidden="1">
      <c r="A31" s="78" t="s">
        <v>284</v>
      </c>
      <c r="B31" s="11" t="s">
        <v>97</v>
      </c>
      <c r="C31" s="38" t="s">
        <v>72</v>
      </c>
      <c r="D31" s="12">
        <v>16749</v>
      </c>
      <c r="E31" s="12">
        <v>12329</v>
      </c>
      <c r="F31" s="215">
        <v>110.42</v>
      </c>
      <c r="G31" s="13">
        <v>3015</v>
      </c>
    </row>
    <row r="32" spans="1:7" ht="12" hidden="1">
      <c r="A32" s="78" t="s">
        <v>105</v>
      </c>
      <c r="B32" s="11" t="s">
        <v>99</v>
      </c>
      <c r="C32" s="38" t="s">
        <v>148</v>
      </c>
      <c r="D32" s="12">
        <v>117</v>
      </c>
      <c r="E32" s="12">
        <v>0</v>
      </c>
      <c r="F32" s="215">
        <v>0</v>
      </c>
      <c r="G32" s="13">
        <v>0</v>
      </c>
    </row>
    <row r="33" spans="1:7" ht="12" hidden="1">
      <c r="A33" s="78" t="s">
        <v>110</v>
      </c>
      <c r="B33" s="11" t="s">
        <v>101</v>
      </c>
      <c r="C33" s="38" t="s">
        <v>75</v>
      </c>
      <c r="D33" s="12">
        <v>16632</v>
      </c>
      <c r="E33" s="12">
        <v>12329</v>
      </c>
      <c r="F33" s="215">
        <v>111.19</v>
      </c>
      <c r="G33" s="13">
        <v>3015</v>
      </c>
    </row>
    <row r="34" spans="1:7" ht="24" hidden="1">
      <c r="A34" s="78" t="s">
        <v>306</v>
      </c>
      <c r="B34" s="11" t="s">
        <v>103</v>
      </c>
      <c r="C34" s="38" t="s">
        <v>151</v>
      </c>
      <c r="D34" s="12">
        <v>78121</v>
      </c>
      <c r="E34" s="12">
        <v>58429</v>
      </c>
      <c r="F34" s="215">
        <v>112.19</v>
      </c>
      <c r="G34" s="13">
        <v>3922</v>
      </c>
    </row>
    <row r="35" spans="1:7" ht="12" hidden="1">
      <c r="A35" s="78" t="s">
        <v>105</v>
      </c>
      <c r="B35" s="11" t="s">
        <v>106</v>
      </c>
      <c r="C35" s="38" t="s">
        <v>78</v>
      </c>
      <c r="D35" s="12">
        <v>26431</v>
      </c>
      <c r="E35" s="12">
        <v>19756</v>
      </c>
      <c r="F35" s="215">
        <v>112.12</v>
      </c>
      <c r="G35" s="13">
        <v>2113</v>
      </c>
    </row>
    <row r="36" spans="1:7" ht="12" hidden="1">
      <c r="A36" s="78" t="s">
        <v>110</v>
      </c>
      <c r="B36" s="11" t="s">
        <v>111</v>
      </c>
      <c r="C36" s="38" t="s">
        <v>154</v>
      </c>
      <c r="D36" s="12">
        <v>51690</v>
      </c>
      <c r="E36" s="12">
        <v>38673</v>
      </c>
      <c r="F36" s="215">
        <v>112.23</v>
      </c>
      <c r="G36" s="13">
        <v>1809</v>
      </c>
    </row>
    <row r="37" spans="1:7" ht="24" hidden="1">
      <c r="A37" s="79" t="s">
        <v>307</v>
      </c>
      <c r="B37" s="11" t="s">
        <v>114</v>
      </c>
      <c r="C37" s="38" t="s">
        <v>80</v>
      </c>
      <c r="D37" s="12">
        <v>295</v>
      </c>
      <c r="E37" s="12">
        <v>102</v>
      </c>
      <c r="F37" s="215">
        <v>51.78</v>
      </c>
      <c r="G37" s="13">
        <v>32</v>
      </c>
    </row>
    <row r="38" spans="1:7" ht="12.75" hidden="1">
      <c r="A38" s="76" t="s">
        <v>360</v>
      </c>
      <c r="B38" s="11" t="s">
        <v>121</v>
      </c>
      <c r="C38" s="38" t="s">
        <v>156</v>
      </c>
      <c r="D38" s="12">
        <v>284407</v>
      </c>
      <c r="E38" s="12">
        <v>212433</v>
      </c>
      <c r="F38" s="215">
        <v>112.04</v>
      </c>
      <c r="G38" s="13">
        <v>22112</v>
      </c>
    </row>
    <row r="39" spans="1:7" ht="12" hidden="1">
      <c r="A39" s="77" t="s">
        <v>361</v>
      </c>
      <c r="B39" s="11" t="s">
        <v>122</v>
      </c>
      <c r="C39" s="38" t="s">
        <v>83</v>
      </c>
      <c r="D39" s="12">
        <v>254343</v>
      </c>
      <c r="E39" s="12">
        <v>191630</v>
      </c>
      <c r="F39" s="215">
        <v>113.01</v>
      </c>
      <c r="G39" s="13">
        <v>19233</v>
      </c>
    </row>
    <row r="40" spans="1:7" ht="24" hidden="1">
      <c r="A40" s="78" t="s">
        <v>124</v>
      </c>
      <c r="B40" s="11" t="s">
        <v>125</v>
      </c>
      <c r="C40" s="38" t="s">
        <v>159</v>
      </c>
      <c r="D40" s="12">
        <v>28875</v>
      </c>
      <c r="E40" s="12">
        <v>22964</v>
      </c>
      <c r="F40" s="215">
        <v>119.29</v>
      </c>
      <c r="G40" s="13">
        <v>2741</v>
      </c>
    </row>
    <row r="41" spans="1:7" ht="12" hidden="1">
      <c r="A41" s="78" t="s">
        <v>127</v>
      </c>
      <c r="B41" s="11" t="s">
        <v>128</v>
      </c>
      <c r="C41" s="38" t="s">
        <v>86</v>
      </c>
      <c r="D41" s="12">
        <v>316</v>
      </c>
      <c r="E41" s="12">
        <v>241</v>
      </c>
      <c r="F41" s="215">
        <v>114.22</v>
      </c>
      <c r="G41" s="13">
        <v>26</v>
      </c>
    </row>
    <row r="42" spans="1:7" ht="24" hidden="1">
      <c r="A42" s="78" t="s">
        <v>130</v>
      </c>
      <c r="B42" s="11" t="s">
        <v>131</v>
      </c>
      <c r="C42" s="38" t="s">
        <v>162</v>
      </c>
      <c r="D42" s="12">
        <v>3757</v>
      </c>
      <c r="E42" s="12">
        <v>2763</v>
      </c>
      <c r="F42" s="215">
        <v>110.3</v>
      </c>
      <c r="G42" s="13">
        <v>362</v>
      </c>
    </row>
    <row r="43" spans="1:7" ht="12" hidden="1">
      <c r="A43" s="78" t="s">
        <v>133</v>
      </c>
      <c r="B43" s="11" t="s">
        <v>134</v>
      </c>
      <c r="C43" s="38" t="s">
        <v>89</v>
      </c>
      <c r="D43" s="12">
        <v>127684</v>
      </c>
      <c r="E43" s="12">
        <v>91965</v>
      </c>
      <c r="F43" s="215">
        <v>108.04</v>
      </c>
      <c r="G43" s="13">
        <v>7429</v>
      </c>
    </row>
    <row r="44" spans="1:7" ht="12" hidden="1">
      <c r="A44" s="78" t="s">
        <v>136</v>
      </c>
      <c r="B44" s="11" t="s">
        <v>137</v>
      </c>
      <c r="C44" s="38" t="s">
        <v>163</v>
      </c>
      <c r="D44" s="12">
        <v>5767</v>
      </c>
      <c r="E44" s="12">
        <v>5174</v>
      </c>
      <c r="F44" s="215">
        <v>134.6</v>
      </c>
      <c r="G44" s="13">
        <v>619</v>
      </c>
    </row>
    <row r="45" spans="1:7" ht="24" hidden="1">
      <c r="A45" s="78" t="s">
        <v>139</v>
      </c>
      <c r="B45" s="11" t="s">
        <v>140</v>
      </c>
      <c r="C45" s="38" t="s">
        <v>92</v>
      </c>
      <c r="D45" s="12">
        <v>23742</v>
      </c>
      <c r="E45" s="12">
        <v>16231</v>
      </c>
      <c r="F45" s="215">
        <v>102.55</v>
      </c>
      <c r="G45" s="13">
        <v>1856</v>
      </c>
    </row>
    <row r="46" spans="1:7" ht="24" hidden="1">
      <c r="A46" s="78" t="s">
        <v>141</v>
      </c>
      <c r="B46" s="11" t="s">
        <v>142</v>
      </c>
      <c r="C46" s="38" t="s">
        <v>246</v>
      </c>
      <c r="D46" s="12">
        <v>14155</v>
      </c>
      <c r="E46" s="12">
        <v>8172</v>
      </c>
      <c r="F46" s="215">
        <v>86.6</v>
      </c>
      <c r="G46" s="13">
        <v>1149</v>
      </c>
    </row>
    <row r="47" spans="1:7" ht="24" hidden="1">
      <c r="A47" s="78" t="s">
        <v>144</v>
      </c>
      <c r="B47" s="11" t="s">
        <v>145</v>
      </c>
      <c r="C47" s="38" t="s">
        <v>93</v>
      </c>
      <c r="D47" s="12">
        <v>35018</v>
      </c>
      <c r="E47" s="12">
        <v>30855</v>
      </c>
      <c r="F47" s="215">
        <v>132.17</v>
      </c>
      <c r="G47" s="13">
        <v>3146</v>
      </c>
    </row>
    <row r="48" spans="1:7" ht="12" hidden="1">
      <c r="A48" s="78" t="s">
        <v>147</v>
      </c>
      <c r="B48" s="11" t="s">
        <v>148</v>
      </c>
      <c r="C48" s="38" t="s">
        <v>166</v>
      </c>
      <c r="D48" s="12">
        <v>13987</v>
      </c>
      <c r="E48" s="12">
        <v>11004</v>
      </c>
      <c r="F48" s="215">
        <v>118.01</v>
      </c>
      <c r="G48" s="13">
        <v>1848</v>
      </c>
    </row>
    <row r="49" spans="1:7" ht="24" hidden="1">
      <c r="A49" s="78" t="s">
        <v>150</v>
      </c>
      <c r="B49" s="11" t="s">
        <v>151</v>
      </c>
      <c r="C49" s="38" t="s">
        <v>96</v>
      </c>
      <c r="D49" s="12">
        <v>3863</v>
      </c>
      <c r="E49" s="12">
        <v>4798</v>
      </c>
      <c r="F49" s="215">
        <v>186.33</v>
      </c>
      <c r="G49" s="13">
        <v>162</v>
      </c>
    </row>
    <row r="50" spans="1:7" ht="24" hidden="1">
      <c r="A50" s="78" t="s">
        <v>153</v>
      </c>
      <c r="B50" s="11" t="s">
        <v>154</v>
      </c>
      <c r="C50" s="38" t="s">
        <v>167</v>
      </c>
      <c r="D50" s="12">
        <v>288</v>
      </c>
      <c r="E50" s="12">
        <v>251</v>
      </c>
      <c r="F50" s="215">
        <v>130.73</v>
      </c>
      <c r="G50" s="13">
        <v>30</v>
      </c>
    </row>
    <row r="51" spans="1:7" ht="36" hidden="1">
      <c r="A51" s="78" t="s">
        <v>362</v>
      </c>
      <c r="B51" s="11" t="s">
        <v>156</v>
      </c>
      <c r="C51" s="38" t="s">
        <v>97</v>
      </c>
      <c r="D51" s="12">
        <v>0</v>
      </c>
      <c r="E51" s="12">
        <v>103</v>
      </c>
      <c r="F51" s="215">
        <v>0</v>
      </c>
      <c r="G51" s="13">
        <v>13</v>
      </c>
    </row>
    <row r="52" spans="1:7" ht="12" hidden="1">
      <c r="A52" s="78" t="s">
        <v>158</v>
      </c>
      <c r="B52" s="11" t="s">
        <v>159</v>
      </c>
      <c r="C52" s="38" t="s">
        <v>168</v>
      </c>
      <c r="D52" s="12">
        <v>3697</v>
      </c>
      <c r="E52" s="12">
        <v>2968</v>
      </c>
      <c r="F52" s="215">
        <v>120.45</v>
      </c>
      <c r="G52" s="13">
        <v>304</v>
      </c>
    </row>
    <row r="53" spans="1:7" ht="12" hidden="1">
      <c r="A53" s="78" t="s">
        <v>161</v>
      </c>
      <c r="B53" s="11" t="s">
        <v>162</v>
      </c>
      <c r="C53" s="38" t="s">
        <v>99</v>
      </c>
      <c r="D53" s="12">
        <v>559</v>
      </c>
      <c r="E53" s="12">
        <v>347</v>
      </c>
      <c r="F53" s="215">
        <v>93.03</v>
      </c>
      <c r="G53" s="13">
        <v>97</v>
      </c>
    </row>
    <row r="54" spans="1:7" ht="12" hidden="1">
      <c r="A54" s="78" t="s">
        <v>363</v>
      </c>
      <c r="B54" s="11" t="s">
        <v>163</v>
      </c>
      <c r="C54" s="38" t="s">
        <v>170</v>
      </c>
      <c r="D54" s="12">
        <v>2628</v>
      </c>
      <c r="E54" s="12">
        <v>802</v>
      </c>
      <c r="F54" s="215">
        <v>45.78</v>
      </c>
      <c r="G54" s="13">
        <v>65</v>
      </c>
    </row>
    <row r="55" spans="1:7" ht="12" hidden="1">
      <c r="A55" s="80" t="s">
        <v>364</v>
      </c>
      <c r="B55" s="11">
        <v>36</v>
      </c>
      <c r="C55" s="38" t="s">
        <v>101</v>
      </c>
      <c r="D55" s="12">
        <v>118</v>
      </c>
      <c r="E55" s="12">
        <v>49</v>
      </c>
      <c r="F55" s="215">
        <v>62.03</v>
      </c>
      <c r="G55" s="13">
        <v>4</v>
      </c>
    </row>
    <row r="56" spans="1:7" ht="24" hidden="1">
      <c r="A56" s="78" t="s">
        <v>365</v>
      </c>
      <c r="B56" s="11" t="s">
        <v>166</v>
      </c>
      <c r="C56" s="38" t="s">
        <v>172</v>
      </c>
      <c r="D56" s="12">
        <v>4046</v>
      </c>
      <c r="E56" s="12">
        <v>1115</v>
      </c>
      <c r="F56" s="215">
        <v>41.34</v>
      </c>
      <c r="G56" s="13">
        <v>533</v>
      </c>
    </row>
    <row r="57" spans="1:7" ht="12" hidden="1">
      <c r="A57" s="77" t="s">
        <v>366</v>
      </c>
      <c r="B57" s="11" t="s">
        <v>167</v>
      </c>
      <c r="C57" s="38" t="s">
        <v>103</v>
      </c>
      <c r="D57" s="12">
        <v>30064</v>
      </c>
      <c r="E57" s="12">
        <v>20803</v>
      </c>
      <c r="F57" s="215">
        <v>103.8</v>
      </c>
      <c r="G57" s="13">
        <v>2879</v>
      </c>
    </row>
    <row r="58" spans="1:7" ht="12" hidden="1">
      <c r="A58" s="78" t="s">
        <v>95</v>
      </c>
      <c r="B58" s="11" t="s">
        <v>168</v>
      </c>
      <c r="C58" s="38" t="s">
        <v>174</v>
      </c>
      <c r="D58" s="12">
        <v>4569</v>
      </c>
      <c r="E58" s="12">
        <v>2028</v>
      </c>
      <c r="F58" s="215">
        <v>66.58</v>
      </c>
      <c r="G58" s="13">
        <v>348</v>
      </c>
    </row>
    <row r="59" spans="1:7" ht="24" hidden="1">
      <c r="A59" s="81" t="s">
        <v>367</v>
      </c>
      <c r="B59" s="11" t="s">
        <v>170</v>
      </c>
      <c r="C59" s="38" t="s">
        <v>106</v>
      </c>
      <c r="D59" s="12">
        <v>4316</v>
      </c>
      <c r="E59" s="12">
        <v>1803</v>
      </c>
      <c r="F59" s="215">
        <v>62.67</v>
      </c>
      <c r="G59" s="13">
        <v>325</v>
      </c>
    </row>
    <row r="60" spans="1:7" ht="36" hidden="1">
      <c r="A60" s="81" t="s">
        <v>368</v>
      </c>
      <c r="B60" s="11" t="s">
        <v>172</v>
      </c>
      <c r="C60" s="38" t="s">
        <v>175</v>
      </c>
      <c r="D60" s="12">
        <v>113</v>
      </c>
      <c r="E60" s="12">
        <v>20</v>
      </c>
      <c r="F60" s="215">
        <v>26.67</v>
      </c>
      <c r="G60" s="13">
        <v>-31</v>
      </c>
    </row>
    <row r="61" spans="1:7" ht="12" hidden="1">
      <c r="A61" s="81" t="s">
        <v>100</v>
      </c>
      <c r="B61" s="11" t="s">
        <v>174</v>
      </c>
      <c r="C61" s="38" t="s">
        <v>111</v>
      </c>
      <c r="D61" s="12">
        <v>140</v>
      </c>
      <c r="E61" s="12">
        <v>205</v>
      </c>
      <c r="F61" s="215">
        <v>220.43</v>
      </c>
      <c r="G61" s="13">
        <v>55</v>
      </c>
    </row>
    <row r="62" spans="1:7" ht="12" hidden="1">
      <c r="A62" s="78" t="s">
        <v>369</v>
      </c>
      <c r="B62" s="11" t="s">
        <v>175</v>
      </c>
      <c r="C62" s="38" t="s">
        <v>178</v>
      </c>
      <c r="D62" s="12">
        <v>25495</v>
      </c>
      <c r="E62" s="12">
        <v>18775</v>
      </c>
      <c r="F62" s="215">
        <v>110.46</v>
      </c>
      <c r="G62" s="13">
        <v>2531</v>
      </c>
    </row>
    <row r="63" spans="1:7" ht="12" hidden="1">
      <c r="A63" s="81" t="s">
        <v>370</v>
      </c>
      <c r="B63" s="11" t="s">
        <v>178</v>
      </c>
      <c r="C63" s="38" t="s">
        <v>114</v>
      </c>
      <c r="D63" s="12">
        <v>24657</v>
      </c>
      <c r="E63" s="12">
        <v>17959</v>
      </c>
      <c r="F63" s="215">
        <v>109.25</v>
      </c>
      <c r="G63" s="13">
        <v>2423</v>
      </c>
    </row>
    <row r="64" spans="1:7" ht="12" hidden="1">
      <c r="A64" s="81" t="s">
        <v>371</v>
      </c>
      <c r="B64" s="11" t="s">
        <v>179</v>
      </c>
      <c r="C64" s="38" t="s">
        <v>179</v>
      </c>
      <c r="D64" s="12">
        <v>838</v>
      </c>
      <c r="E64" s="12">
        <v>816</v>
      </c>
      <c r="F64" s="215">
        <v>146.24</v>
      </c>
      <c r="G64" s="13">
        <v>108</v>
      </c>
    </row>
    <row r="65" spans="1:7" s="113" customFormat="1" ht="11.25">
      <c r="A65" s="221" t="s">
        <v>49</v>
      </c>
      <c r="B65" s="222"/>
      <c r="C65" s="284"/>
      <c r="D65" s="285">
        <v>2</v>
      </c>
      <c r="E65" s="285">
        <v>3</v>
      </c>
      <c r="F65" s="286">
        <v>4</v>
      </c>
      <c r="G65" s="287">
        <v>5</v>
      </c>
    </row>
    <row r="66" spans="1:7" s="54" customFormat="1" ht="12.75">
      <c r="A66" s="117" t="s">
        <v>372</v>
      </c>
      <c r="B66" s="147" t="s">
        <v>180</v>
      </c>
      <c r="C66" s="216" t="s">
        <v>115</v>
      </c>
      <c r="D66" s="122">
        <v>346015</v>
      </c>
      <c r="E66" s="122">
        <v>233469</v>
      </c>
      <c r="F66" s="380">
        <v>67.47</v>
      </c>
      <c r="G66" s="123">
        <v>27169</v>
      </c>
    </row>
    <row r="67" spans="1:7" s="90" customFormat="1" ht="11.25" customHeight="1">
      <c r="A67" s="150" t="s">
        <v>373</v>
      </c>
      <c r="B67" s="151" t="s">
        <v>181</v>
      </c>
      <c r="C67" s="217" t="s">
        <v>180</v>
      </c>
      <c r="D67" s="122">
        <v>318747</v>
      </c>
      <c r="E67" s="122">
        <v>209636</v>
      </c>
      <c r="F67" s="380">
        <v>65.77</v>
      </c>
      <c r="G67" s="123">
        <v>21988</v>
      </c>
    </row>
    <row r="68" spans="1:7" ht="12">
      <c r="A68" s="288" t="s">
        <v>374</v>
      </c>
      <c r="B68" s="11" t="s">
        <v>182</v>
      </c>
      <c r="C68" s="38" t="s">
        <v>117</v>
      </c>
      <c r="D68" s="122">
        <v>123774</v>
      </c>
      <c r="E68" s="122">
        <v>78567</v>
      </c>
      <c r="F68" s="380">
        <v>63.48</v>
      </c>
      <c r="G68" s="123">
        <v>6022</v>
      </c>
    </row>
    <row r="69" spans="1:7" ht="22.5">
      <c r="A69" s="288" t="s">
        <v>375</v>
      </c>
      <c r="B69" s="11" t="s">
        <v>183</v>
      </c>
      <c r="C69" s="38" t="s">
        <v>181</v>
      </c>
      <c r="D69" s="122">
        <v>35055</v>
      </c>
      <c r="E69" s="122">
        <v>22284</v>
      </c>
      <c r="F69" s="380">
        <v>63.57</v>
      </c>
      <c r="G69" s="123">
        <v>2125</v>
      </c>
    </row>
    <row r="70" spans="1:7" ht="12">
      <c r="A70" s="288" t="s">
        <v>376</v>
      </c>
      <c r="B70" s="11" t="s">
        <v>184</v>
      </c>
      <c r="C70" s="38" t="s">
        <v>119</v>
      </c>
      <c r="D70" s="122">
        <v>101109</v>
      </c>
      <c r="E70" s="122">
        <v>71354</v>
      </c>
      <c r="F70" s="380">
        <v>70.57</v>
      </c>
      <c r="G70" s="123">
        <v>9900</v>
      </c>
    </row>
    <row r="71" spans="1:7" ht="12">
      <c r="A71" s="288" t="s">
        <v>377</v>
      </c>
      <c r="B71" s="11" t="s">
        <v>185</v>
      </c>
      <c r="C71" s="38" t="s">
        <v>182</v>
      </c>
      <c r="D71" s="122">
        <v>1948</v>
      </c>
      <c r="E71" s="122">
        <v>1193</v>
      </c>
      <c r="F71" s="380">
        <v>61.24</v>
      </c>
      <c r="G71" s="123">
        <v>102</v>
      </c>
    </row>
    <row r="72" spans="1:7" ht="12">
      <c r="A72" s="288" t="s">
        <v>378</v>
      </c>
      <c r="B72" s="11"/>
      <c r="C72" s="38"/>
      <c r="D72" s="122">
        <v>56861</v>
      </c>
      <c r="E72" s="122">
        <v>36238</v>
      </c>
      <c r="F72" s="380">
        <v>63.73</v>
      </c>
      <c r="G72" s="123">
        <v>3839</v>
      </c>
    </row>
    <row r="73" spans="1:7" s="90" customFormat="1" ht="11.25" customHeight="1">
      <c r="A73" s="150" t="s">
        <v>379</v>
      </c>
      <c r="B73" s="151" t="s">
        <v>186</v>
      </c>
      <c r="C73" s="217" t="s">
        <v>120</v>
      </c>
      <c r="D73" s="122">
        <v>27597</v>
      </c>
      <c r="E73" s="122">
        <v>24478</v>
      </c>
      <c r="F73" s="380">
        <v>88.69</v>
      </c>
      <c r="G73" s="123">
        <v>5328</v>
      </c>
    </row>
    <row r="74" spans="1:7" ht="22.5">
      <c r="A74" s="288" t="s">
        <v>380</v>
      </c>
      <c r="B74" s="11" t="s">
        <v>188</v>
      </c>
      <c r="C74" s="38" t="s">
        <v>108</v>
      </c>
      <c r="D74" s="122">
        <v>13826</v>
      </c>
      <c r="E74" s="122">
        <v>8892</v>
      </c>
      <c r="F74" s="380">
        <v>64.31</v>
      </c>
      <c r="G74" s="123">
        <v>1862</v>
      </c>
    </row>
    <row r="75" spans="1:7" ht="12">
      <c r="A75" s="288" t="s">
        <v>381</v>
      </c>
      <c r="B75" s="11" t="s">
        <v>190</v>
      </c>
      <c r="C75" s="38" t="s">
        <v>253</v>
      </c>
      <c r="D75" s="122">
        <v>13771</v>
      </c>
      <c r="E75" s="122">
        <v>15586</v>
      </c>
      <c r="F75" s="380">
        <v>113.18</v>
      </c>
      <c r="G75" s="123">
        <v>3466</v>
      </c>
    </row>
    <row r="76" spans="1:7" s="90" customFormat="1" ht="11.25" customHeight="1">
      <c r="A76" s="150" t="s">
        <v>382</v>
      </c>
      <c r="B76" s="151" t="s">
        <v>191</v>
      </c>
      <c r="C76" s="217" t="s">
        <v>185</v>
      </c>
      <c r="D76" s="122">
        <v>-329</v>
      </c>
      <c r="E76" s="122">
        <v>-645</v>
      </c>
      <c r="F76" s="380"/>
      <c r="G76" s="123">
        <v>-147</v>
      </c>
    </row>
    <row r="77" spans="1:7" ht="12">
      <c r="A77" s="288" t="s">
        <v>383</v>
      </c>
      <c r="B77" s="11" t="s">
        <v>192</v>
      </c>
      <c r="C77" s="38" t="s">
        <v>254</v>
      </c>
      <c r="D77" s="122">
        <v>639</v>
      </c>
      <c r="E77" s="122">
        <v>489</v>
      </c>
      <c r="F77" s="380"/>
      <c r="G77" s="123">
        <v>55</v>
      </c>
    </row>
    <row r="78" spans="1:7" s="292" customFormat="1" ht="12">
      <c r="A78" s="289" t="s">
        <v>384</v>
      </c>
      <c r="B78" s="290" t="s">
        <v>194</v>
      </c>
      <c r="C78" s="291" t="s">
        <v>255</v>
      </c>
      <c r="D78" s="126">
        <v>-968</v>
      </c>
      <c r="E78" s="126">
        <v>-1134</v>
      </c>
      <c r="F78" s="382"/>
      <c r="G78" s="127">
        <v>-202</v>
      </c>
    </row>
    <row r="79" spans="1:7" ht="12" hidden="1">
      <c r="A79" s="293" t="s">
        <v>384</v>
      </c>
      <c r="B79" s="11" t="s">
        <v>194</v>
      </c>
      <c r="C79" s="38" t="s">
        <v>255</v>
      </c>
      <c r="D79" s="215">
        <v>-968</v>
      </c>
      <c r="E79" s="122">
        <v>-1134</v>
      </c>
      <c r="F79" s="122">
        <v>117.15</v>
      </c>
      <c r="G79" s="123">
        <v>-202</v>
      </c>
    </row>
    <row r="80" spans="1:7" ht="22.5" hidden="1">
      <c r="A80" s="288" t="s">
        <v>385</v>
      </c>
      <c r="B80" s="11" t="s">
        <v>195</v>
      </c>
      <c r="C80" s="38" t="s">
        <v>187</v>
      </c>
      <c r="D80" s="215">
        <v>8</v>
      </c>
      <c r="E80" s="122">
        <v>0</v>
      </c>
      <c r="F80" s="122">
        <v>0</v>
      </c>
      <c r="G80" s="123">
        <v>0</v>
      </c>
    </row>
    <row r="81" spans="1:7" ht="12" hidden="1">
      <c r="A81" s="293" t="s">
        <v>386</v>
      </c>
      <c r="B81" s="11" t="s">
        <v>196</v>
      </c>
      <c r="C81" s="38" t="s">
        <v>256</v>
      </c>
      <c r="D81" s="215">
        <v>8</v>
      </c>
      <c r="E81" s="122">
        <v>0</v>
      </c>
      <c r="F81" s="122">
        <v>0</v>
      </c>
      <c r="G81" s="123">
        <v>0</v>
      </c>
    </row>
    <row r="82" spans="1:7" ht="22.5" hidden="1">
      <c r="A82" s="293" t="s">
        <v>387</v>
      </c>
      <c r="B82" s="20">
        <v>90</v>
      </c>
      <c r="C82" s="49" t="s">
        <v>188</v>
      </c>
      <c r="D82" s="126">
        <v>0</v>
      </c>
      <c r="E82" s="126">
        <v>0</v>
      </c>
      <c r="F82" s="126">
        <v>0</v>
      </c>
      <c r="G82" s="127">
        <v>0</v>
      </c>
    </row>
    <row r="83" spans="1:7" ht="25.5" hidden="1">
      <c r="A83" s="117" t="s">
        <v>346</v>
      </c>
      <c r="B83" s="11" t="s">
        <v>197</v>
      </c>
      <c r="C83" s="15" t="s">
        <v>257</v>
      </c>
      <c r="D83" s="43">
        <v>2230</v>
      </c>
      <c r="E83" s="39">
        <v>2611</v>
      </c>
      <c r="F83" s="83">
        <v>175.59</v>
      </c>
      <c r="G83" s="45">
        <v>4253</v>
      </c>
    </row>
    <row r="84" spans="1:7" ht="12.75" hidden="1">
      <c r="A84" s="117" t="s">
        <v>347</v>
      </c>
      <c r="B84" s="11" t="s">
        <v>198</v>
      </c>
      <c r="C84" s="15" t="s">
        <v>189</v>
      </c>
      <c r="D84" s="43">
        <v>-2230</v>
      </c>
      <c r="E84" s="39">
        <v>-2611</v>
      </c>
      <c r="F84" s="83">
        <v>175.59</v>
      </c>
      <c r="G84" s="45">
        <v>-4253</v>
      </c>
    </row>
    <row r="85" spans="1:7" ht="12.75" hidden="1">
      <c r="A85" s="117" t="s">
        <v>348</v>
      </c>
      <c r="B85" s="11" t="s">
        <v>199</v>
      </c>
      <c r="C85" s="15" t="s">
        <v>258</v>
      </c>
      <c r="D85" s="43">
        <v>-2242</v>
      </c>
      <c r="E85" s="39">
        <v>-3426</v>
      </c>
      <c r="F85" s="83">
        <v>229.16</v>
      </c>
      <c r="G85" s="45">
        <v>-4251</v>
      </c>
    </row>
    <row r="86" spans="1:7" ht="12.75" hidden="1">
      <c r="A86" s="117" t="s">
        <v>201</v>
      </c>
      <c r="B86" s="11" t="s">
        <v>202</v>
      </c>
      <c r="C86" s="15" t="s">
        <v>190</v>
      </c>
      <c r="D86" s="43">
        <v>-2414</v>
      </c>
      <c r="E86" s="39">
        <v>9846</v>
      </c>
      <c r="F86" s="83">
        <v>-611.93</v>
      </c>
      <c r="G86" s="45">
        <v>905</v>
      </c>
    </row>
    <row r="87" spans="1:7" ht="25.5" hidden="1">
      <c r="A87" s="117" t="s">
        <v>204</v>
      </c>
      <c r="B87" s="11" t="s">
        <v>205</v>
      </c>
      <c r="C87" s="15" t="s">
        <v>259</v>
      </c>
      <c r="D87" s="43">
        <v>-98</v>
      </c>
      <c r="E87" s="39">
        <v>11</v>
      </c>
      <c r="F87" s="83">
        <v>-16.92</v>
      </c>
      <c r="G87" s="45">
        <v>6</v>
      </c>
    </row>
    <row r="88" spans="1:7" ht="12.75" hidden="1">
      <c r="A88" s="117" t="s">
        <v>207</v>
      </c>
      <c r="B88" s="11" t="s">
        <v>208</v>
      </c>
      <c r="C88" s="15" t="s">
        <v>191</v>
      </c>
      <c r="D88" s="43">
        <v>-2316</v>
      </c>
      <c r="E88" s="39">
        <v>9835</v>
      </c>
      <c r="F88" s="83">
        <v>-636.98</v>
      </c>
      <c r="G88" s="45">
        <v>899</v>
      </c>
    </row>
    <row r="89" spans="1:7" ht="12.75" hidden="1">
      <c r="A89" s="117" t="s">
        <v>210</v>
      </c>
      <c r="B89" s="11" t="s">
        <v>211</v>
      </c>
      <c r="C89" s="15" t="s">
        <v>260</v>
      </c>
      <c r="D89" s="43">
        <v>3066</v>
      </c>
      <c r="E89" s="39">
        <v>-9056</v>
      </c>
      <c r="F89" s="83">
        <v>-443.05</v>
      </c>
      <c r="G89" s="45">
        <v>-4814</v>
      </c>
    </row>
    <row r="90" spans="1:7" ht="25.5" hidden="1">
      <c r="A90" s="117" t="s">
        <v>212</v>
      </c>
      <c r="B90" s="11" t="s">
        <v>213</v>
      </c>
      <c r="C90" s="15" t="s">
        <v>192</v>
      </c>
      <c r="D90" s="43">
        <v>5221</v>
      </c>
      <c r="E90" s="39">
        <v>8816</v>
      </c>
      <c r="F90" s="83">
        <v>253.26</v>
      </c>
      <c r="G90" s="45">
        <v>0</v>
      </c>
    </row>
    <row r="91" spans="1:7" ht="25.5" hidden="1">
      <c r="A91" s="117" t="s">
        <v>214</v>
      </c>
      <c r="B91" s="11" t="s">
        <v>215</v>
      </c>
      <c r="C91" s="15" t="s">
        <v>261</v>
      </c>
      <c r="D91" s="43">
        <v>2155</v>
      </c>
      <c r="E91" s="39">
        <v>17873</v>
      </c>
      <c r="F91" s="83">
        <v>1244.64</v>
      </c>
      <c r="G91" s="45">
        <v>4815</v>
      </c>
    </row>
    <row r="92" spans="1:7" ht="12.75" hidden="1">
      <c r="A92" s="117" t="s">
        <v>217</v>
      </c>
      <c r="B92" s="11" t="s">
        <v>218</v>
      </c>
      <c r="C92" s="15" t="s">
        <v>193</v>
      </c>
      <c r="D92" s="43">
        <v>-2819</v>
      </c>
      <c r="E92" s="39">
        <v>-4244</v>
      </c>
      <c r="F92" s="83">
        <v>225.86</v>
      </c>
      <c r="G92" s="45">
        <v>-305</v>
      </c>
    </row>
    <row r="93" spans="1:7" ht="12.75" hidden="1">
      <c r="A93" s="117" t="s">
        <v>220</v>
      </c>
      <c r="B93" s="11" t="s">
        <v>221</v>
      </c>
      <c r="C93" s="15" t="s">
        <v>262</v>
      </c>
      <c r="D93" s="43">
        <v>-76</v>
      </c>
      <c r="E93" s="39">
        <v>28</v>
      </c>
      <c r="F93" s="83">
        <v>-54.9</v>
      </c>
      <c r="G93" s="45">
        <v>-37</v>
      </c>
    </row>
    <row r="94" spans="1:7" ht="12.75" hidden="1">
      <c r="A94" s="117" t="s">
        <v>349</v>
      </c>
      <c r="B94" s="11" t="s">
        <v>223</v>
      </c>
      <c r="C94" s="15" t="s">
        <v>194</v>
      </c>
      <c r="D94" s="43">
        <v>12</v>
      </c>
      <c r="E94" s="39">
        <v>815</v>
      </c>
      <c r="F94" s="83">
        <v>10187.5</v>
      </c>
      <c r="G94" s="45">
        <v>-2</v>
      </c>
    </row>
    <row r="95" spans="1:7" ht="12.75" hidden="1">
      <c r="A95" s="117" t="s">
        <v>351</v>
      </c>
      <c r="B95" s="11" t="s">
        <v>352</v>
      </c>
      <c r="C95" s="21" t="s">
        <v>353</v>
      </c>
      <c r="D95" s="46">
        <v>12</v>
      </c>
      <c r="E95" s="47">
        <v>815</v>
      </c>
      <c r="F95" s="84">
        <v>10187.5</v>
      </c>
      <c r="G95" s="48">
        <v>-2</v>
      </c>
    </row>
    <row r="96" spans="1:3" s="60" customFormat="1" ht="12">
      <c r="A96" s="137"/>
      <c r="B96" s="120"/>
      <c r="C96" s="137"/>
    </row>
    <row r="97" spans="1:3" s="60" customFormat="1" ht="12">
      <c r="A97" s="137"/>
      <c r="B97" s="120"/>
      <c r="C97" s="137"/>
    </row>
    <row r="98" spans="1:3" s="60" customFormat="1" ht="12">
      <c r="A98" s="137"/>
      <c r="B98" s="120"/>
      <c r="C98" s="137"/>
    </row>
    <row r="99" spans="6:8" ht="12">
      <c r="F99" s="95"/>
      <c r="G99" s="25"/>
      <c r="H99" s="24"/>
    </row>
    <row r="100" spans="1:7" s="60" customFormat="1" ht="12">
      <c r="A100" s="120" t="s">
        <v>224</v>
      </c>
      <c r="B100" s="120"/>
      <c r="C100" s="35"/>
      <c r="D100" s="35"/>
      <c r="E100" s="294"/>
      <c r="F100" s="295"/>
      <c r="G100" s="60" t="s">
        <v>289</v>
      </c>
    </row>
    <row r="101" s="60" customFormat="1" ht="12"/>
    <row r="102" spans="1:6" s="60" customFormat="1" ht="12">
      <c r="A102" s="137"/>
      <c r="B102" s="120"/>
      <c r="C102" s="120"/>
      <c r="D102" s="35"/>
      <c r="E102" s="35"/>
      <c r="F102" s="35"/>
    </row>
    <row r="103" spans="1:4" s="60" customFormat="1" ht="12">
      <c r="A103" s="137"/>
      <c r="B103" s="120"/>
      <c r="C103" s="120"/>
      <c r="D103" s="35"/>
    </row>
    <row r="104" spans="1:7" ht="12">
      <c r="A104" s="3"/>
      <c r="B104" s="86"/>
      <c r="C104" s="23"/>
      <c r="D104" s="24"/>
      <c r="F104" s="25"/>
      <c r="G104" s="92"/>
    </row>
    <row r="105" spans="6:8" ht="12">
      <c r="F105" s="95"/>
      <c r="G105" s="25"/>
      <c r="H105" s="24"/>
    </row>
  </sheetData>
  <printOptions/>
  <pageMargins left="0.5511811023622047" right="0.15748031496062992" top="0.984251968503937" bottom="0.984251968503937" header="0" footer="0"/>
  <pageSetup horizontalDpi="600" verticalDpi="600" orientation="portrait" paperSize="9" r:id="rId1"/>
  <headerFooter alignWithMargins="0">
    <oddFooter>&amp;L&amp;"RimHelvetica,Roman"&amp;8Valsts kase / Pārskatu departaments
15.09.98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68"/>
  <sheetViews>
    <sheetView showZeros="0" workbookViewId="0" topLeftCell="A1">
      <selection activeCell="G11" sqref="G11"/>
    </sheetView>
  </sheetViews>
  <sheetFormatPr defaultColWidth="9.33203125" defaultRowHeight="10.5"/>
  <cols>
    <col min="1" max="1" width="46.33203125" style="0" customWidth="1"/>
    <col min="2" max="2" width="1.5" style="62" hidden="1" customWidth="1"/>
    <col min="3" max="3" width="1.83203125" style="0" hidden="1" customWidth="1"/>
    <col min="4" max="4" width="12.5" style="0" customWidth="1"/>
    <col min="5" max="5" width="13.16015625" style="0" customWidth="1"/>
    <col min="6" max="6" width="12.16015625" style="0" customWidth="1"/>
    <col min="7" max="7" width="12" style="0" customWidth="1"/>
  </cols>
  <sheetData>
    <row r="1" spans="6:7" ht="10.5">
      <c r="F1" s="2"/>
      <c r="G1" s="2"/>
    </row>
    <row r="2" spans="1:7" s="113" customFormat="1" ht="12.75">
      <c r="A2" s="175" t="s">
        <v>388</v>
      </c>
      <c r="B2" s="296"/>
      <c r="C2" s="175"/>
      <c r="D2" s="175"/>
      <c r="E2" s="175"/>
      <c r="F2" s="229"/>
      <c r="G2" s="175" t="s">
        <v>389</v>
      </c>
    </row>
    <row r="4" spans="1:7" s="111" customFormat="1" ht="15.75">
      <c r="A4" s="115" t="s">
        <v>390</v>
      </c>
      <c r="B4" s="110"/>
      <c r="C4" s="109"/>
      <c r="D4" s="110"/>
      <c r="E4" s="110"/>
      <c r="F4" s="110"/>
      <c r="G4" s="110"/>
    </row>
    <row r="5" spans="1:7" ht="31.5">
      <c r="A5" s="115" t="s">
        <v>391</v>
      </c>
      <c r="B5" s="2"/>
      <c r="C5" s="1"/>
      <c r="D5" s="2"/>
      <c r="E5" s="2"/>
      <c r="F5" s="2"/>
      <c r="G5" s="2"/>
    </row>
    <row r="6" spans="1:7" ht="15">
      <c r="A6" s="3"/>
      <c r="B6" s="63"/>
      <c r="C6" s="1"/>
      <c r="D6" s="2"/>
      <c r="E6" s="2"/>
      <c r="F6" s="2"/>
      <c r="G6" s="2"/>
    </row>
    <row r="7" spans="2:7" s="113" customFormat="1" ht="11.25">
      <c r="B7" s="148"/>
      <c r="F7" s="116" t="s">
        <v>392</v>
      </c>
      <c r="G7" s="116"/>
    </row>
    <row r="8" spans="1:7" s="144" customFormat="1" ht="41.25" customHeight="1">
      <c r="A8" s="282" t="s">
        <v>44</v>
      </c>
      <c r="B8" s="224" t="s">
        <v>45</v>
      </c>
      <c r="C8" s="283"/>
      <c r="D8" s="262" t="s">
        <v>46</v>
      </c>
      <c r="E8" s="262" t="s">
        <v>47</v>
      </c>
      <c r="F8" s="262" t="s">
        <v>48</v>
      </c>
      <c r="G8" s="263" t="s">
        <v>269</v>
      </c>
    </row>
    <row r="9" spans="1:7" ht="6.75" customHeight="1" hidden="1">
      <c r="A9" s="64" t="s">
        <v>227</v>
      </c>
      <c r="B9" s="65" t="s">
        <v>228</v>
      </c>
      <c r="C9" s="38"/>
      <c r="D9" s="38" t="s">
        <v>229</v>
      </c>
      <c r="E9" s="38"/>
      <c r="F9" s="38"/>
      <c r="G9" s="214"/>
    </row>
    <row r="10" spans="1:7" ht="6" customHeight="1" hidden="1">
      <c r="A10" s="64"/>
      <c r="B10" s="65"/>
      <c r="C10" s="38" t="s">
        <v>230</v>
      </c>
      <c r="D10" s="38" t="s">
        <v>231</v>
      </c>
      <c r="E10" s="38" t="s">
        <v>232</v>
      </c>
      <c r="F10" s="38" t="s">
        <v>293</v>
      </c>
      <c r="G10" s="214" t="s">
        <v>233</v>
      </c>
    </row>
    <row r="11" spans="1:7" s="60" customFormat="1" ht="11.25" customHeight="1">
      <c r="A11" s="297">
        <v>1</v>
      </c>
      <c r="B11" s="298"/>
      <c r="C11" s="166"/>
      <c r="D11" s="285">
        <v>2</v>
      </c>
      <c r="E11" s="285">
        <v>3</v>
      </c>
      <c r="F11" s="286">
        <v>4</v>
      </c>
      <c r="G11" s="287" t="s">
        <v>225</v>
      </c>
    </row>
    <row r="12" spans="1:7" s="60" customFormat="1" ht="12.75">
      <c r="A12" s="299" t="s">
        <v>393</v>
      </c>
      <c r="B12" s="142" t="s">
        <v>54</v>
      </c>
      <c r="C12" s="218" t="s">
        <v>49</v>
      </c>
      <c r="D12" s="122">
        <v>31617</v>
      </c>
      <c r="E12" s="122">
        <v>24181</v>
      </c>
      <c r="F12" s="192">
        <v>76.48</v>
      </c>
      <c r="G12" s="123">
        <v>3716</v>
      </c>
    </row>
    <row r="13" spans="1:7" ht="25.5">
      <c r="A13" s="299" t="s">
        <v>394</v>
      </c>
      <c r="B13" s="65" t="s">
        <v>55</v>
      </c>
      <c r="C13" s="38" t="s">
        <v>50</v>
      </c>
      <c r="D13" s="122">
        <v>29590</v>
      </c>
      <c r="E13" s="122">
        <v>22654</v>
      </c>
      <c r="F13" s="192">
        <v>76.56</v>
      </c>
      <c r="G13" s="123">
        <v>3514</v>
      </c>
    </row>
    <row r="14" spans="1:7" s="140" customFormat="1" ht="12">
      <c r="A14" s="300" t="s">
        <v>395</v>
      </c>
      <c r="B14" s="141" t="s">
        <v>56</v>
      </c>
      <c r="C14" s="219" t="s">
        <v>51</v>
      </c>
      <c r="D14" s="122">
        <v>4042</v>
      </c>
      <c r="E14" s="122">
        <v>2706</v>
      </c>
      <c r="F14" s="192">
        <v>66.95</v>
      </c>
      <c r="G14" s="123">
        <v>461</v>
      </c>
    </row>
    <row r="15" spans="1:7" s="140" customFormat="1" ht="12">
      <c r="A15" s="300" t="s">
        <v>396</v>
      </c>
      <c r="B15" s="141" t="s">
        <v>58</v>
      </c>
      <c r="C15" s="219" t="s">
        <v>52</v>
      </c>
      <c r="D15" s="122">
        <v>2410</v>
      </c>
      <c r="E15" s="122">
        <v>1864</v>
      </c>
      <c r="F15" s="192">
        <v>77.34</v>
      </c>
      <c r="G15" s="123">
        <v>390</v>
      </c>
    </row>
    <row r="16" spans="1:7" s="140" customFormat="1" ht="12">
      <c r="A16" s="300" t="s">
        <v>397</v>
      </c>
      <c r="B16" s="141" t="s">
        <v>61</v>
      </c>
      <c r="C16" s="219" t="s">
        <v>225</v>
      </c>
      <c r="D16" s="122">
        <v>13967</v>
      </c>
      <c r="E16" s="122">
        <v>10584</v>
      </c>
      <c r="F16" s="192">
        <v>75.78</v>
      </c>
      <c r="G16" s="123">
        <v>1659</v>
      </c>
    </row>
    <row r="17" spans="1:7" s="140" customFormat="1" ht="12">
      <c r="A17" s="300" t="s">
        <v>398</v>
      </c>
      <c r="B17" s="141" t="s">
        <v>62</v>
      </c>
      <c r="C17" s="219" t="s">
        <v>226</v>
      </c>
      <c r="D17" s="122">
        <v>9171</v>
      </c>
      <c r="E17" s="122">
        <v>7500</v>
      </c>
      <c r="F17" s="192">
        <v>81.78</v>
      </c>
      <c r="G17" s="123">
        <v>1004</v>
      </c>
    </row>
    <row r="18" spans="1:7" ht="25.5">
      <c r="A18" s="301" t="s">
        <v>399</v>
      </c>
      <c r="B18" s="65" t="s">
        <v>64</v>
      </c>
      <c r="C18" s="38" t="s">
        <v>240</v>
      </c>
      <c r="D18" s="122">
        <v>2027</v>
      </c>
      <c r="E18" s="122">
        <v>1527</v>
      </c>
      <c r="F18" s="192">
        <v>75.33</v>
      </c>
      <c r="G18" s="123">
        <v>202</v>
      </c>
    </row>
    <row r="19" spans="1:7" s="60" customFormat="1" ht="12.75">
      <c r="A19" s="299" t="s">
        <v>400</v>
      </c>
      <c r="B19" s="142" t="s">
        <v>121</v>
      </c>
      <c r="C19" s="218" t="s">
        <v>241</v>
      </c>
      <c r="D19" s="122">
        <v>36102</v>
      </c>
      <c r="E19" s="122">
        <v>21300</v>
      </c>
      <c r="F19" s="192">
        <v>59</v>
      </c>
      <c r="G19" s="123">
        <v>3057</v>
      </c>
    </row>
    <row r="20" spans="1:7" ht="25.5">
      <c r="A20" s="301" t="s">
        <v>401</v>
      </c>
      <c r="B20" s="65" t="s">
        <v>122</v>
      </c>
      <c r="C20" s="38" t="s">
        <v>243</v>
      </c>
      <c r="D20" s="122">
        <v>33856</v>
      </c>
      <c r="E20" s="122">
        <v>19850</v>
      </c>
      <c r="F20" s="192">
        <v>58.63</v>
      </c>
      <c r="G20" s="123">
        <v>2847</v>
      </c>
    </row>
    <row r="21" spans="1:7" s="140" customFormat="1" ht="12">
      <c r="A21" s="300" t="s">
        <v>395</v>
      </c>
      <c r="B21" s="141" t="s">
        <v>125</v>
      </c>
      <c r="C21" s="219" t="s">
        <v>131</v>
      </c>
      <c r="D21" s="122">
        <v>5181</v>
      </c>
      <c r="E21" s="122">
        <v>2234</v>
      </c>
      <c r="F21" s="192">
        <v>43.12</v>
      </c>
      <c r="G21" s="123">
        <v>268</v>
      </c>
    </row>
    <row r="22" spans="1:7" s="140" customFormat="1" ht="12">
      <c r="A22" s="300" t="s">
        <v>396</v>
      </c>
      <c r="B22" s="141" t="s">
        <v>128</v>
      </c>
      <c r="C22" s="219" t="s">
        <v>62</v>
      </c>
      <c r="D22" s="122">
        <v>2889</v>
      </c>
      <c r="E22" s="122">
        <v>1560</v>
      </c>
      <c r="F22" s="192">
        <v>54</v>
      </c>
      <c r="G22" s="123">
        <v>240</v>
      </c>
    </row>
    <row r="23" spans="1:7" s="140" customFormat="1" ht="12">
      <c r="A23" s="300" t="s">
        <v>397</v>
      </c>
      <c r="B23" s="141" t="s">
        <v>131</v>
      </c>
      <c r="C23" s="219" t="s">
        <v>134</v>
      </c>
      <c r="D23" s="122">
        <v>15836</v>
      </c>
      <c r="E23" s="122">
        <v>9622</v>
      </c>
      <c r="F23" s="192">
        <v>60.76</v>
      </c>
      <c r="G23" s="123">
        <v>1449</v>
      </c>
    </row>
    <row r="24" spans="1:7" s="140" customFormat="1" ht="12">
      <c r="A24" s="300" t="s">
        <v>398</v>
      </c>
      <c r="B24" s="141" t="s">
        <v>134</v>
      </c>
      <c r="C24" s="219" t="s">
        <v>64</v>
      </c>
      <c r="D24" s="122">
        <v>9950</v>
      </c>
      <c r="E24" s="122">
        <v>6434</v>
      </c>
      <c r="F24" s="192">
        <v>64.66</v>
      </c>
      <c r="G24" s="123">
        <v>890</v>
      </c>
    </row>
    <row r="25" spans="1:7" ht="25.5">
      <c r="A25" s="302" t="s">
        <v>402</v>
      </c>
      <c r="B25" s="69" t="s">
        <v>137</v>
      </c>
      <c r="C25" s="49" t="s">
        <v>137</v>
      </c>
      <c r="D25" s="126">
        <v>2246</v>
      </c>
      <c r="E25" s="126">
        <v>1450</v>
      </c>
      <c r="F25" s="386">
        <v>64.56</v>
      </c>
      <c r="G25" s="127">
        <v>210</v>
      </c>
    </row>
    <row r="26" spans="1:7" ht="25.5" hidden="1">
      <c r="A26" s="70" t="s">
        <v>403</v>
      </c>
      <c r="B26" s="62" t="s">
        <v>140</v>
      </c>
      <c r="C26" s="15" t="s">
        <v>66</v>
      </c>
      <c r="D26" s="43">
        <v>28800</v>
      </c>
      <c r="E26" s="39">
        <v>20229</v>
      </c>
      <c r="F26" s="83">
        <v>105.36</v>
      </c>
      <c r="G26" s="45">
        <v>3019</v>
      </c>
    </row>
    <row r="27" spans="1:7" ht="12" hidden="1">
      <c r="A27" s="71" t="s">
        <v>329</v>
      </c>
      <c r="B27" s="62" t="s">
        <v>142</v>
      </c>
      <c r="C27" s="15" t="s">
        <v>140</v>
      </c>
      <c r="D27" s="43">
        <v>28142</v>
      </c>
      <c r="E27" s="39">
        <v>19966</v>
      </c>
      <c r="F27" s="83">
        <v>106.42</v>
      </c>
      <c r="G27" s="45">
        <v>2969</v>
      </c>
    </row>
    <row r="28" spans="1:7" ht="12" hidden="1">
      <c r="A28" s="72" t="s">
        <v>330</v>
      </c>
      <c r="B28" s="62" t="s">
        <v>145</v>
      </c>
      <c r="C28" s="15" t="s">
        <v>68</v>
      </c>
      <c r="D28" s="43">
        <v>1313</v>
      </c>
      <c r="E28" s="39">
        <v>1037</v>
      </c>
      <c r="F28" s="83">
        <v>118.51</v>
      </c>
      <c r="G28" s="45">
        <v>123</v>
      </c>
    </row>
    <row r="29" spans="1:7" ht="12" hidden="1">
      <c r="A29" s="72" t="s">
        <v>331</v>
      </c>
      <c r="B29" s="62" t="s">
        <v>148</v>
      </c>
      <c r="C29" s="15" t="s">
        <v>142</v>
      </c>
      <c r="D29" s="43">
        <v>361</v>
      </c>
      <c r="E29" s="39">
        <v>300</v>
      </c>
      <c r="F29" s="83">
        <v>124.48</v>
      </c>
      <c r="G29" s="45">
        <v>23</v>
      </c>
    </row>
    <row r="30" spans="1:7" ht="24" hidden="1">
      <c r="A30" s="72" t="s">
        <v>332</v>
      </c>
      <c r="B30" s="62" t="s">
        <v>151</v>
      </c>
      <c r="C30" s="15" t="s">
        <v>71</v>
      </c>
      <c r="D30" s="43">
        <v>21479</v>
      </c>
      <c r="E30" s="39">
        <v>14236</v>
      </c>
      <c r="F30" s="83">
        <v>99.41</v>
      </c>
      <c r="G30" s="45">
        <v>2402</v>
      </c>
    </row>
    <row r="31" spans="1:7" ht="12" hidden="1">
      <c r="A31" s="72" t="s">
        <v>333</v>
      </c>
      <c r="B31" s="62" t="s">
        <v>154</v>
      </c>
      <c r="C31" s="15" t="s">
        <v>145</v>
      </c>
      <c r="D31" s="43">
        <v>154</v>
      </c>
      <c r="E31" s="39">
        <v>78</v>
      </c>
      <c r="F31" s="83">
        <v>75.73</v>
      </c>
      <c r="G31" s="45">
        <v>-6</v>
      </c>
    </row>
    <row r="32" spans="1:7" ht="12" hidden="1">
      <c r="A32" s="72" t="s">
        <v>334</v>
      </c>
      <c r="B32" s="62" t="s">
        <v>156</v>
      </c>
      <c r="C32" s="15" t="s">
        <v>72</v>
      </c>
      <c r="D32" s="43">
        <v>3004</v>
      </c>
      <c r="E32" s="39">
        <v>2460</v>
      </c>
      <c r="F32" s="83">
        <v>122.88</v>
      </c>
      <c r="G32" s="45">
        <v>201</v>
      </c>
    </row>
    <row r="33" spans="1:7" ht="24" hidden="1">
      <c r="A33" s="73" t="s">
        <v>335</v>
      </c>
      <c r="B33" s="62" t="s">
        <v>159</v>
      </c>
      <c r="C33" s="15" t="s">
        <v>148</v>
      </c>
      <c r="D33" s="43">
        <v>38</v>
      </c>
      <c r="E33" s="39">
        <v>27</v>
      </c>
      <c r="F33" s="83">
        <v>108</v>
      </c>
      <c r="G33" s="45">
        <v>-3</v>
      </c>
    </row>
    <row r="34" spans="1:7" ht="12" hidden="1">
      <c r="A34" s="72" t="s">
        <v>336</v>
      </c>
      <c r="B34" s="62" t="s">
        <v>162</v>
      </c>
      <c r="C34" s="15" t="s">
        <v>75</v>
      </c>
      <c r="D34" s="43">
        <v>1633</v>
      </c>
      <c r="E34" s="39">
        <v>1569</v>
      </c>
      <c r="F34" s="83">
        <v>144.08</v>
      </c>
      <c r="G34" s="45">
        <v>146</v>
      </c>
    </row>
    <row r="35" spans="1:7" ht="12" hidden="1">
      <c r="A35" s="72" t="s">
        <v>337</v>
      </c>
      <c r="B35" s="62" t="s">
        <v>163</v>
      </c>
      <c r="C35" s="15" t="s">
        <v>151</v>
      </c>
      <c r="D35" s="43">
        <v>29</v>
      </c>
      <c r="E35" s="39">
        <v>18</v>
      </c>
      <c r="F35" s="83">
        <v>94.74</v>
      </c>
      <c r="G35" s="45">
        <v>0</v>
      </c>
    </row>
    <row r="36" spans="1:7" ht="12" hidden="1">
      <c r="A36" s="72" t="s">
        <v>338</v>
      </c>
      <c r="B36" s="62" t="s">
        <v>246</v>
      </c>
      <c r="C36" s="15" t="s">
        <v>78</v>
      </c>
      <c r="D36" s="43">
        <v>168</v>
      </c>
      <c r="E36" s="39">
        <v>268</v>
      </c>
      <c r="F36" s="83">
        <v>239.29</v>
      </c>
      <c r="G36" s="45">
        <v>81</v>
      </c>
    </row>
    <row r="37" spans="1:7" ht="12" hidden="1">
      <c r="A37" s="71" t="s">
        <v>339</v>
      </c>
      <c r="B37" s="62" t="s">
        <v>166</v>
      </c>
      <c r="C37" s="15" t="s">
        <v>154</v>
      </c>
      <c r="D37" s="43">
        <v>658</v>
      </c>
      <c r="E37" s="39">
        <v>263</v>
      </c>
      <c r="F37" s="83">
        <v>59.91</v>
      </c>
      <c r="G37" s="45">
        <v>50</v>
      </c>
    </row>
    <row r="38" spans="1:7" ht="24" hidden="1">
      <c r="A38" s="72" t="s">
        <v>340</v>
      </c>
      <c r="B38" s="62" t="s">
        <v>167</v>
      </c>
      <c r="C38" s="15" t="s">
        <v>80</v>
      </c>
      <c r="D38" s="43">
        <v>658</v>
      </c>
      <c r="E38" s="39">
        <v>263</v>
      </c>
      <c r="F38" s="83">
        <v>59.91</v>
      </c>
      <c r="G38" s="45">
        <v>50</v>
      </c>
    </row>
    <row r="39" spans="1:7" ht="24" hidden="1">
      <c r="A39" s="73" t="s">
        <v>341</v>
      </c>
      <c r="B39" s="62" t="s">
        <v>168</v>
      </c>
      <c r="C39" s="15" t="s">
        <v>156</v>
      </c>
      <c r="D39" s="43">
        <v>758</v>
      </c>
      <c r="E39" s="39">
        <v>416</v>
      </c>
      <c r="F39" s="83">
        <v>82.38</v>
      </c>
      <c r="G39" s="45">
        <v>69</v>
      </c>
    </row>
    <row r="40" spans="1:7" ht="24" hidden="1">
      <c r="A40" s="73" t="s">
        <v>404</v>
      </c>
      <c r="B40" s="62" t="s">
        <v>170</v>
      </c>
      <c r="C40" s="15" t="s">
        <v>83</v>
      </c>
      <c r="D40" s="43">
        <v>-100</v>
      </c>
      <c r="E40" s="39">
        <v>-152</v>
      </c>
      <c r="F40" s="83">
        <v>226.87</v>
      </c>
      <c r="G40" s="45">
        <v>-19</v>
      </c>
    </row>
    <row r="41" spans="1:7" ht="24" hidden="1">
      <c r="A41" s="72" t="s">
        <v>343</v>
      </c>
      <c r="B41" s="62" t="s">
        <v>172</v>
      </c>
      <c r="C41" s="15" t="s">
        <v>159</v>
      </c>
      <c r="D41" s="43">
        <v>0</v>
      </c>
      <c r="E41" s="39">
        <v>0</v>
      </c>
      <c r="F41" s="83">
        <v>0</v>
      </c>
      <c r="G41" s="45">
        <v>0</v>
      </c>
    </row>
    <row r="42" spans="1:7" ht="24" hidden="1">
      <c r="A42" s="73" t="s">
        <v>344</v>
      </c>
      <c r="B42" s="62" t="s">
        <v>174</v>
      </c>
      <c r="C42" s="15" t="s">
        <v>86</v>
      </c>
      <c r="D42" s="43">
        <v>0</v>
      </c>
      <c r="E42" s="39">
        <v>0</v>
      </c>
      <c r="F42" s="83">
        <v>0</v>
      </c>
      <c r="G42" s="45">
        <v>0</v>
      </c>
    </row>
    <row r="43" spans="1:7" ht="24" hidden="1">
      <c r="A43" s="73" t="s">
        <v>405</v>
      </c>
      <c r="B43" s="62" t="s">
        <v>175</v>
      </c>
      <c r="C43" s="15" t="s">
        <v>162</v>
      </c>
      <c r="D43" s="43">
        <v>0</v>
      </c>
      <c r="E43" s="39">
        <v>0</v>
      </c>
      <c r="F43" s="83">
        <v>0</v>
      </c>
      <c r="G43" s="45">
        <v>0</v>
      </c>
    </row>
    <row r="44" spans="1:7" ht="25.5" hidden="1">
      <c r="A44" s="70" t="s">
        <v>406</v>
      </c>
      <c r="B44" s="62" t="s">
        <v>178</v>
      </c>
      <c r="C44" s="15" t="s">
        <v>89</v>
      </c>
      <c r="D44" s="43">
        <v>-2437</v>
      </c>
      <c r="E44" s="39">
        <v>1611</v>
      </c>
      <c r="F44" s="83">
        <v>-99.2</v>
      </c>
      <c r="G44" s="45">
        <v>-265</v>
      </c>
    </row>
    <row r="45" spans="1:7" ht="12.75" hidden="1">
      <c r="A45" s="70" t="s">
        <v>407</v>
      </c>
      <c r="B45" s="62" t="s">
        <v>179</v>
      </c>
      <c r="C45" s="15" t="s">
        <v>163</v>
      </c>
      <c r="D45" s="43">
        <v>2437</v>
      </c>
      <c r="E45" s="39">
        <v>-1611</v>
      </c>
      <c r="F45" s="83">
        <v>-99.2</v>
      </c>
      <c r="G45" s="45">
        <v>265</v>
      </c>
    </row>
    <row r="46" spans="1:7" ht="12" hidden="1">
      <c r="A46" s="71" t="s">
        <v>247</v>
      </c>
      <c r="B46" s="62" t="s">
        <v>180</v>
      </c>
      <c r="C46" s="15" t="s">
        <v>92</v>
      </c>
      <c r="D46" s="43">
        <v>2322</v>
      </c>
      <c r="E46" s="39">
        <v>-1726</v>
      </c>
      <c r="F46" s="83">
        <v>-111.5</v>
      </c>
      <c r="G46" s="45">
        <v>265</v>
      </c>
    </row>
    <row r="47" spans="1:7" ht="12" hidden="1">
      <c r="A47" s="72" t="s">
        <v>201</v>
      </c>
      <c r="B47" s="62" t="s">
        <v>181</v>
      </c>
      <c r="C47" s="15" t="s">
        <v>246</v>
      </c>
      <c r="D47" s="43">
        <v>0</v>
      </c>
      <c r="E47" s="39">
        <v>7</v>
      </c>
      <c r="F47" s="83">
        <v>0</v>
      </c>
      <c r="G47" s="45">
        <v>-25</v>
      </c>
    </row>
    <row r="48" spans="1:7" ht="24" hidden="1">
      <c r="A48" s="72" t="s">
        <v>204</v>
      </c>
      <c r="B48" s="62" t="s">
        <v>182</v>
      </c>
      <c r="C48" s="15" t="s">
        <v>93</v>
      </c>
      <c r="D48" s="43">
        <v>0</v>
      </c>
      <c r="E48" s="39">
        <v>0</v>
      </c>
      <c r="F48" s="83">
        <v>0</v>
      </c>
      <c r="G48" s="45">
        <v>0</v>
      </c>
    </row>
    <row r="49" spans="1:7" ht="12" hidden="1">
      <c r="A49" s="72" t="s">
        <v>207</v>
      </c>
      <c r="B49" s="62" t="s">
        <v>183</v>
      </c>
      <c r="C49" s="15" t="s">
        <v>166</v>
      </c>
      <c r="D49" s="43">
        <v>0</v>
      </c>
      <c r="E49" s="39">
        <v>7</v>
      </c>
      <c r="F49" s="83">
        <v>0</v>
      </c>
      <c r="G49" s="45">
        <v>-25</v>
      </c>
    </row>
    <row r="50" spans="1:7" ht="12" hidden="1">
      <c r="A50" s="72" t="s">
        <v>210</v>
      </c>
      <c r="B50" s="62" t="s">
        <v>184</v>
      </c>
      <c r="C50" s="15" t="s">
        <v>96</v>
      </c>
      <c r="D50" s="43">
        <v>2288</v>
      </c>
      <c r="E50" s="39">
        <v>-1821</v>
      </c>
      <c r="F50" s="83">
        <v>-119.41</v>
      </c>
      <c r="G50" s="45">
        <v>300</v>
      </c>
    </row>
    <row r="51" spans="1:7" ht="12" hidden="1">
      <c r="A51" s="73" t="s">
        <v>248</v>
      </c>
      <c r="B51" s="62" t="s">
        <v>186</v>
      </c>
      <c r="C51" s="15" t="s">
        <v>167</v>
      </c>
      <c r="D51" s="43">
        <v>3697</v>
      </c>
      <c r="E51" s="39">
        <v>4239</v>
      </c>
      <c r="F51" s="83">
        <v>172.04</v>
      </c>
      <c r="G51" s="45">
        <v>16</v>
      </c>
    </row>
    <row r="52" spans="1:7" ht="12" hidden="1">
      <c r="A52" s="73" t="s">
        <v>249</v>
      </c>
      <c r="B52" s="62" t="s">
        <v>187</v>
      </c>
      <c r="C52" s="15" t="s">
        <v>97</v>
      </c>
      <c r="D52" s="43">
        <v>1409</v>
      </c>
      <c r="E52" s="39">
        <v>6059</v>
      </c>
      <c r="F52" s="83">
        <v>645.26</v>
      </c>
      <c r="G52" s="45">
        <v>-284</v>
      </c>
    </row>
    <row r="53" spans="1:7" ht="12" hidden="1">
      <c r="A53" s="72" t="s">
        <v>217</v>
      </c>
      <c r="B53" s="62" t="s">
        <v>188</v>
      </c>
      <c r="C53" s="15" t="s">
        <v>168</v>
      </c>
      <c r="D53" s="43">
        <v>34</v>
      </c>
      <c r="E53" s="39">
        <v>113</v>
      </c>
      <c r="F53" s="83">
        <v>491.3</v>
      </c>
      <c r="G53" s="45">
        <v>-4</v>
      </c>
    </row>
    <row r="54" spans="1:7" ht="12" hidden="1">
      <c r="A54" s="72" t="s">
        <v>220</v>
      </c>
      <c r="B54" s="62" t="s">
        <v>189</v>
      </c>
      <c r="C54" s="15" t="s">
        <v>99</v>
      </c>
      <c r="D54" s="43">
        <v>0</v>
      </c>
      <c r="E54" s="39">
        <v>-26</v>
      </c>
      <c r="F54" s="83">
        <v>0</v>
      </c>
      <c r="G54" s="45">
        <v>-5</v>
      </c>
    </row>
    <row r="55" spans="1:7" ht="12" hidden="1">
      <c r="A55" s="71" t="s">
        <v>408</v>
      </c>
      <c r="B55" s="62" t="s">
        <v>190</v>
      </c>
      <c r="C55" s="15" t="s">
        <v>170</v>
      </c>
      <c r="D55" s="43">
        <v>115</v>
      </c>
      <c r="E55" s="39">
        <v>115</v>
      </c>
      <c r="F55" s="83">
        <v>149.35</v>
      </c>
      <c r="G55" s="45">
        <v>0</v>
      </c>
    </row>
    <row r="56" spans="1:7" ht="12" hidden="1">
      <c r="A56" s="72" t="s">
        <v>409</v>
      </c>
      <c r="B56" s="62" t="s">
        <v>191</v>
      </c>
      <c r="C56" s="21" t="s">
        <v>101</v>
      </c>
      <c r="D56" s="46">
        <v>115</v>
      </c>
      <c r="E56" s="47">
        <v>115</v>
      </c>
      <c r="F56" s="84">
        <v>149.35</v>
      </c>
      <c r="G56" s="48">
        <v>0</v>
      </c>
    </row>
    <row r="57" spans="1:3" ht="11.25">
      <c r="A57" s="3"/>
      <c r="B57" s="4"/>
      <c r="C57" s="3"/>
    </row>
    <row r="58" spans="1:7" s="57" customFormat="1" ht="11.25">
      <c r="A58" s="3"/>
      <c r="B58" s="4"/>
      <c r="C58" s="3"/>
      <c r="D58"/>
      <c r="E58"/>
      <c r="F58"/>
      <c r="G58"/>
    </row>
    <row r="59" spans="1:7" s="60" customFormat="1" ht="12">
      <c r="A59" s="3"/>
      <c r="B59" s="4"/>
      <c r="C59" s="3"/>
      <c r="D59"/>
      <c r="E59"/>
      <c r="F59"/>
      <c r="G59"/>
    </row>
    <row r="60" spans="1:7" s="60" customFormat="1" ht="12">
      <c r="A60" s="3"/>
      <c r="B60" s="87"/>
      <c r="C60" s="3"/>
      <c r="D60" s="57"/>
      <c r="E60" s="35"/>
      <c r="F60" s="57"/>
      <c r="G60" s="57"/>
    </row>
    <row r="61" spans="1:7" ht="12">
      <c r="A61" s="120" t="s">
        <v>224</v>
      </c>
      <c r="B61" s="120"/>
      <c r="C61" s="35"/>
      <c r="D61" s="35"/>
      <c r="E61" s="294"/>
      <c r="F61" s="295"/>
      <c r="G61" s="60" t="s">
        <v>289</v>
      </c>
    </row>
    <row r="62" spans="4:6" s="60" customFormat="1" ht="11.25" customHeight="1">
      <c r="D62" s="100"/>
      <c r="E62" s="35"/>
      <c r="F62" s="100"/>
    </row>
    <row r="63" spans="1:7" s="60" customFormat="1" ht="12.75">
      <c r="A63" s="74"/>
      <c r="B63" s="23"/>
      <c r="C63" s="24"/>
      <c r="D63" s="95"/>
      <c r="E63" s="24"/>
      <c r="F63"/>
      <c r="G63"/>
    </row>
    <row r="64" spans="1:3" ht="11.25">
      <c r="A64" s="86"/>
      <c r="B64" s="4"/>
      <c r="C64" s="3"/>
    </row>
    <row r="65" spans="1:6" ht="11.25">
      <c r="A65" s="86"/>
      <c r="B65" s="4"/>
      <c r="C65" s="3"/>
      <c r="F65" s="92"/>
    </row>
    <row r="66" spans="1:3" s="54" customFormat="1" ht="12" customHeight="1">
      <c r="A66" s="74"/>
      <c r="B66" s="53"/>
      <c r="C66" s="52"/>
    </row>
    <row r="67" spans="1:3" s="54" customFormat="1" ht="12" customHeight="1">
      <c r="A67" s="74"/>
      <c r="B67" s="53"/>
      <c r="C67" s="52"/>
    </row>
    <row r="68" ht="12.75">
      <c r="A68" s="74"/>
    </row>
  </sheetData>
  <printOptions/>
  <pageMargins left="0.5511811023622047" right="0.15748031496062992" top="0.984251968503937" bottom="0.984251968503937" header="0" footer="0"/>
  <pageSetup horizontalDpi="600" verticalDpi="600" orientation="portrait" paperSize="9" r:id="rId1"/>
  <headerFooter alignWithMargins="0">
    <oddFooter>&amp;L&amp;"RimHelvetica,Roman"&amp;8Valsts kase / Pārskatu departaments
15.09.98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U61"/>
  <sheetViews>
    <sheetView showZeros="0" workbookViewId="0" topLeftCell="A3">
      <selection activeCell="A8" sqref="A8"/>
    </sheetView>
  </sheetViews>
  <sheetFormatPr defaultColWidth="9.33203125" defaultRowHeight="10.5"/>
  <cols>
    <col min="1" max="1" width="45.5" style="0" customWidth="1"/>
    <col min="2" max="2" width="1.5" style="62" hidden="1" customWidth="1"/>
    <col min="3" max="3" width="1.83203125" style="0" hidden="1" customWidth="1"/>
    <col min="4" max="4" width="13.83203125" style="0" customWidth="1"/>
    <col min="5" max="5" width="13.16015625" style="0" customWidth="1"/>
    <col min="6" max="6" width="12" style="0" customWidth="1"/>
    <col min="7" max="7" width="11.83203125" style="0" customWidth="1"/>
  </cols>
  <sheetData>
    <row r="1" spans="6:7" ht="10.5">
      <c r="F1" s="2"/>
      <c r="G1" s="2"/>
    </row>
    <row r="2" spans="1:7" s="113" customFormat="1" ht="12.75">
      <c r="A2" s="175" t="s">
        <v>410</v>
      </c>
      <c r="B2" s="296"/>
      <c r="C2" s="175"/>
      <c r="D2" s="175"/>
      <c r="E2" s="175"/>
      <c r="F2" s="229"/>
      <c r="G2" s="303" t="s">
        <v>411</v>
      </c>
    </row>
    <row r="3" spans="6:7" ht="10.5">
      <c r="F3" s="2"/>
      <c r="G3" s="2"/>
    </row>
    <row r="4" spans="1:7" s="111" customFormat="1" ht="15.75">
      <c r="A4" s="115" t="s">
        <v>412</v>
      </c>
      <c r="B4" s="2"/>
      <c r="C4" s="1"/>
      <c r="D4" s="2"/>
      <c r="E4" s="2"/>
      <c r="F4" s="2"/>
      <c r="G4" s="2"/>
    </row>
    <row r="5" spans="1:7" ht="15.75">
      <c r="A5" s="115" t="s">
        <v>413</v>
      </c>
      <c r="B5" s="2"/>
      <c r="C5" s="1"/>
      <c r="D5" s="2"/>
      <c r="E5" s="2"/>
      <c r="F5" s="2"/>
      <c r="G5" s="2"/>
    </row>
    <row r="6" spans="1:7" ht="15">
      <c r="A6" s="3"/>
      <c r="B6" s="63"/>
      <c r="C6" s="1"/>
      <c r="D6" s="2"/>
      <c r="E6" s="2"/>
      <c r="F6" s="2"/>
      <c r="G6" s="2"/>
    </row>
    <row r="7" spans="2:7" s="113" customFormat="1" ht="11.25">
      <c r="B7" s="148"/>
      <c r="F7" s="116" t="s">
        <v>392</v>
      </c>
      <c r="G7" s="116"/>
    </row>
    <row r="8" spans="1:7" s="144" customFormat="1" ht="39.75" customHeight="1">
      <c r="A8" s="282" t="s">
        <v>44</v>
      </c>
      <c r="B8" s="224" t="s">
        <v>45</v>
      </c>
      <c r="C8" s="283"/>
      <c r="D8" s="262" t="s">
        <v>46</v>
      </c>
      <c r="E8" s="262" t="s">
        <v>47</v>
      </c>
      <c r="F8" s="262" t="s">
        <v>359</v>
      </c>
      <c r="G8" s="263" t="s">
        <v>269</v>
      </c>
    </row>
    <row r="9" spans="1:7" ht="6.75" customHeight="1" hidden="1">
      <c r="A9" s="64" t="s">
        <v>227</v>
      </c>
      <c r="B9" s="65" t="s">
        <v>228</v>
      </c>
      <c r="C9" s="38"/>
      <c r="D9" s="38" t="s">
        <v>229</v>
      </c>
      <c r="E9" s="38"/>
      <c r="F9" s="38"/>
      <c r="G9" s="209"/>
    </row>
    <row r="10" spans="1:7" ht="6" customHeight="1" hidden="1">
      <c r="A10" s="64"/>
      <c r="B10" s="65"/>
      <c r="C10" s="38" t="s">
        <v>230</v>
      </c>
      <c r="D10" s="38" t="s">
        <v>231</v>
      </c>
      <c r="E10" s="38" t="s">
        <v>232</v>
      </c>
      <c r="F10" s="38" t="s">
        <v>293</v>
      </c>
      <c r="G10" s="209" t="s">
        <v>233</v>
      </c>
    </row>
    <row r="11" spans="1:7" ht="12.75" hidden="1">
      <c r="A11" s="66" t="s">
        <v>414</v>
      </c>
      <c r="B11" s="65" t="s">
        <v>54</v>
      </c>
      <c r="C11" s="38" t="s">
        <v>49</v>
      </c>
      <c r="D11" s="12">
        <v>26363</v>
      </c>
      <c r="E11" s="12">
        <v>21840</v>
      </c>
      <c r="F11" s="215">
        <v>124.26</v>
      </c>
      <c r="G11" s="13">
        <v>2754</v>
      </c>
    </row>
    <row r="12" spans="1:7" ht="24" hidden="1">
      <c r="A12" s="67" t="s">
        <v>234</v>
      </c>
      <c r="B12" s="65" t="s">
        <v>55</v>
      </c>
      <c r="C12" s="38" t="s">
        <v>50</v>
      </c>
      <c r="D12" s="12">
        <v>25199</v>
      </c>
      <c r="E12" s="12">
        <v>20442</v>
      </c>
      <c r="F12" s="215">
        <v>121.69</v>
      </c>
      <c r="G12" s="13">
        <v>2556</v>
      </c>
    </row>
    <row r="13" spans="1:7" ht="12" hidden="1">
      <c r="A13" s="68" t="s">
        <v>235</v>
      </c>
      <c r="B13" s="65" t="s">
        <v>56</v>
      </c>
      <c r="C13" s="38" t="s">
        <v>51</v>
      </c>
      <c r="D13" s="12">
        <v>5061</v>
      </c>
      <c r="E13" s="12">
        <v>3559</v>
      </c>
      <c r="F13" s="215">
        <v>105.48</v>
      </c>
      <c r="G13" s="13">
        <v>560</v>
      </c>
    </row>
    <row r="14" spans="1:7" ht="12" hidden="1">
      <c r="A14" s="68" t="s">
        <v>236</v>
      </c>
      <c r="B14" s="65" t="s">
        <v>58</v>
      </c>
      <c r="C14" s="38" t="s">
        <v>52</v>
      </c>
      <c r="D14" s="12">
        <v>1790</v>
      </c>
      <c r="E14" s="12">
        <v>1979</v>
      </c>
      <c r="F14" s="215">
        <v>165.88</v>
      </c>
      <c r="G14" s="13">
        <v>238</v>
      </c>
    </row>
    <row r="15" spans="1:7" ht="12" hidden="1">
      <c r="A15" s="68" t="s">
        <v>237</v>
      </c>
      <c r="B15" s="65" t="s">
        <v>61</v>
      </c>
      <c r="C15" s="38" t="s">
        <v>225</v>
      </c>
      <c r="D15" s="12">
        <v>11977</v>
      </c>
      <c r="E15" s="12">
        <v>7785</v>
      </c>
      <c r="F15" s="215">
        <v>97.5</v>
      </c>
      <c r="G15" s="13">
        <v>933</v>
      </c>
    </row>
    <row r="16" spans="1:7" ht="12" hidden="1">
      <c r="A16" s="68" t="s">
        <v>238</v>
      </c>
      <c r="B16" s="65" t="s">
        <v>62</v>
      </c>
      <c r="C16" s="38" t="s">
        <v>226</v>
      </c>
      <c r="D16" s="12">
        <v>6371</v>
      </c>
      <c r="E16" s="12">
        <v>7119</v>
      </c>
      <c r="F16" s="215">
        <v>167.58</v>
      </c>
      <c r="G16" s="13">
        <v>825</v>
      </c>
    </row>
    <row r="17" spans="1:7" ht="12" hidden="1">
      <c r="A17" s="67" t="s">
        <v>239</v>
      </c>
      <c r="B17" s="65" t="s">
        <v>64</v>
      </c>
      <c r="C17" s="38" t="s">
        <v>240</v>
      </c>
      <c r="D17" s="12">
        <v>1164</v>
      </c>
      <c r="E17" s="12">
        <v>1398</v>
      </c>
      <c r="F17" s="215">
        <v>180.15</v>
      </c>
      <c r="G17" s="13">
        <v>198</v>
      </c>
    </row>
    <row r="18" spans="1:7" ht="12.75" hidden="1">
      <c r="A18" s="66" t="s">
        <v>415</v>
      </c>
      <c r="B18" s="65" t="s">
        <v>121</v>
      </c>
      <c r="C18" s="38" t="s">
        <v>241</v>
      </c>
      <c r="D18" s="12">
        <v>28800</v>
      </c>
      <c r="E18" s="12">
        <v>20229</v>
      </c>
      <c r="F18" s="215">
        <v>105.36</v>
      </c>
      <c r="G18" s="13">
        <v>3019</v>
      </c>
    </row>
    <row r="19" spans="1:7" ht="24" hidden="1">
      <c r="A19" s="67" t="s">
        <v>242</v>
      </c>
      <c r="B19" s="65" t="s">
        <v>122</v>
      </c>
      <c r="C19" s="38" t="s">
        <v>243</v>
      </c>
      <c r="D19" s="12">
        <v>27544</v>
      </c>
      <c r="E19" s="12">
        <v>18876</v>
      </c>
      <c r="F19" s="215">
        <v>102.79</v>
      </c>
      <c r="G19" s="13">
        <v>2845</v>
      </c>
    </row>
    <row r="20" spans="1:7" ht="12" hidden="1">
      <c r="A20" s="68" t="s">
        <v>235</v>
      </c>
      <c r="B20" s="65" t="s">
        <v>125</v>
      </c>
      <c r="C20" s="38" t="s">
        <v>131</v>
      </c>
      <c r="D20" s="12">
        <v>5507</v>
      </c>
      <c r="E20" s="12">
        <v>2907</v>
      </c>
      <c r="F20" s="215">
        <v>79.17</v>
      </c>
      <c r="G20" s="13">
        <v>349</v>
      </c>
    </row>
    <row r="21" spans="1:7" ht="12" hidden="1">
      <c r="A21" s="68" t="s">
        <v>236</v>
      </c>
      <c r="B21" s="65" t="s">
        <v>128</v>
      </c>
      <c r="C21" s="38" t="s">
        <v>62</v>
      </c>
      <c r="D21" s="12">
        <v>1951</v>
      </c>
      <c r="E21" s="12">
        <v>1588</v>
      </c>
      <c r="F21" s="215">
        <v>122.06</v>
      </c>
      <c r="G21" s="13">
        <v>236</v>
      </c>
    </row>
    <row r="22" spans="1:7" ht="12" hidden="1">
      <c r="A22" s="68" t="s">
        <v>237</v>
      </c>
      <c r="B22" s="65" t="s">
        <v>131</v>
      </c>
      <c r="C22" s="38" t="s">
        <v>134</v>
      </c>
      <c r="D22" s="12">
        <v>12693</v>
      </c>
      <c r="E22" s="12">
        <v>7371</v>
      </c>
      <c r="F22" s="215">
        <v>87.11</v>
      </c>
      <c r="G22" s="13">
        <v>1178</v>
      </c>
    </row>
    <row r="23" spans="1:7" ht="12" hidden="1">
      <c r="A23" s="68" t="s">
        <v>244</v>
      </c>
      <c r="B23" s="65" t="s">
        <v>134</v>
      </c>
      <c r="C23" s="38" t="s">
        <v>64</v>
      </c>
      <c r="D23" s="12">
        <v>7393</v>
      </c>
      <c r="E23" s="12">
        <v>7010</v>
      </c>
      <c r="F23" s="215">
        <v>142.25</v>
      </c>
      <c r="G23" s="13">
        <v>1082</v>
      </c>
    </row>
    <row r="24" spans="1:7" ht="24" hidden="1">
      <c r="A24" s="67" t="s">
        <v>245</v>
      </c>
      <c r="B24" s="65" t="s">
        <v>137</v>
      </c>
      <c r="C24" s="38" t="s">
        <v>137</v>
      </c>
      <c r="D24" s="12">
        <v>1256</v>
      </c>
      <c r="E24" s="12">
        <v>1353</v>
      </c>
      <c r="F24" s="215">
        <v>161.65</v>
      </c>
      <c r="G24" s="13">
        <v>174</v>
      </c>
    </row>
    <row r="25" spans="1:7" ht="10.5" customHeight="1">
      <c r="A25" s="206">
        <v>1</v>
      </c>
      <c r="B25" s="304"/>
      <c r="C25" s="267"/>
      <c r="D25" s="394">
        <v>2</v>
      </c>
      <c r="E25" s="394">
        <v>3</v>
      </c>
      <c r="F25" s="394">
        <v>4</v>
      </c>
      <c r="G25" s="396">
        <v>5</v>
      </c>
    </row>
    <row r="26" spans="1:7" s="140" customFormat="1" ht="12.75">
      <c r="A26" s="143" t="s">
        <v>416</v>
      </c>
      <c r="B26" s="141" t="s">
        <v>140</v>
      </c>
      <c r="C26" s="219" t="s">
        <v>66</v>
      </c>
      <c r="D26" s="122">
        <v>36102</v>
      </c>
      <c r="E26" s="122">
        <v>21300</v>
      </c>
      <c r="F26" s="192">
        <v>59</v>
      </c>
      <c r="G26" s="123">
        <v>3057</v>
      </c>
    </row>
    <row r="27" spans="1:7" s="54" customFormat="1" ht="12.75">
      <c r="A27" s="301" t="s">
        <v>373</v>
      </c>
      <c r="B27" s="153" t="s">
        <v>142</v>
      </c>
      <c r="C27" s="216" t="s">
        <v>140</v>
      </c>
      <c r="D27" s="122">
        <v>30982</v>
      </c>
      <c r="E27" s="122">
        <v>17848</v>
      </c>
      <c r="F27" s="192">
        <v>57.61</v>
      </c>
      <c r="G27" s="123">
        <v>2641</v>
      </c>
    </row>
    <row r="28" spans="1:7" ht="12">
      <c r="A28" s="300" t="s">
        <v>374</v>
      </c>
      <c r="B28" s="65" t="s">
        <v>145</v>
      </c>
      <c r="C28" s="38" t="s">
        <v>68</v>
      </c>
      <c r="D28" s="122">
        <v>1641</v>
      </c>
      <c r="E28" s="122">
        <v>985</v>
      </c>
      <c r="F28" s="192">
        <v>60.02</v>
      </c>
      <c r="G28" s="123">
        <v>131</v>
      </c>
    </row>
    <row r="29" spans="1:7" ht="12">
      <c r="A29" s="300" t="s">
        <v>417</v>
      </c>
      <c r="B29" s="65" t="s">
        <v>148</v>
      </c>
      <c r="C29" s="38" t="s">
        <v>142</v>
      </c>
      <c r="D29" s="122">
        <v>433</v>
      </c>
      <c r="E29" s="122">
        <v>266</v>
      </c>
      <c r="F29" s="192">
        <v>61.43</v>
      </c>
      <c r="G29" s="123">
        <v>27</v>
      </c>
    </row>
    <row r="30" spans="1:7" ht="12">
      <c r="A30" s="300" t="s">
        <v>418</v>
      </c>
      <c r="B30" s="65" t="s">
        <v>151</v>
      </c>
      <c r="C30" s="38" t="s">
        <v>71</v>
      </c>
      <c r="D30" s="122">
        <v>23509</v>
      </c>
      <c r="E30" s="122">
        <v>13520</v>
      </c>
      <c r="F30" s="192">
        <v>57.51</v>
      </c>
      <c r="G30" s="123">
        <v>2041</v>
      </c>
    </row>
    <row r="31" spans="1:7" ht="12">
      <c r="A31" s="300" t="s">
        <v>419</v>
      </c>
      <c r="B31" s="65" t="s">
        <v>154</v>
      </c>
      <c r="C31" s="38" t="s">
        <v>145</v>
      </c>
      <c r="D31" s="122">
        <v>37</v>
      </c>
      <c r="E31" s="122">
        <v>86</v>
      </c>
      <c r="F31" s="192"/>
      <c r="G31" s="123">
        <v>53</v>
      </c>
    </row>
    <row r="32" spans="1:7" ht="14.25" customHeight="1">
      <c r="A32" s="300" t="s">
        <v>378</v>
      </c>
      <c r="B32" s="65" t="s">
        <v>156</v>
      </c>
      <c r="C32" s="38" t="s">
        <v>72</v>
      </c>
      <c r="D32" s="122">
        <v>5362</v>
      </c>
      <c r="E32" s="122">
        <v>2991</v>
      </c>
      <c r="F32" s="192">
        <v>55.78</v>
      </c>
      <c r="G32" s="123">
        <v>389</v>
      </c>
    </row>
    <row r="33" spans="1:7" s="54" customFormat="1" ht="12.75">
      <c r="A33" s="301" t="s">
        <v>379</v>
      </c>
      <c r="B33" s="153" t="s">
        <v>162</v>
      </c>
      <c r="C33" s="216" t="s">
        <v>75</v>
      </c>
      <c r="D33" s="122">
        <v>4768</v>
      </c>
      <c r="E33" s="122">
        <v>3283</v>
      </c>
      <c r="F33" s="192">
        <v>68.85</v>
      </c>
      <c r="G33" s="123">
        <v>437</v>
      </c>
    </row>
    <row r="34" spans="1:7" ht="12">
      <c r="A34" s="300" t="s">
        <v>380</v>
      </c>
      <c r="B34" s="65" t="s">
        <v>163</v>
      </c>
      <c r="C34" s="38" t="s">
        <v>151</v>
      </c>
      <c r="D34" s="122">
        <v>4498</v>
      </c>
      <c r="E34" s="122">
        <v>3138</v>
      </c>
      <c r="F34" s="192">
        <v>69.76</v>
      </c>
      <c r="G34" s="123">
        <v>417</v>
      </c>
    </row>
    <row r="35" spans="1:7" ht="12">
      <c r="A35" s="300" t="s">
        <v>420</v>
      </c>
      <c r="B35" s="65" t="s">
        <v>246</v>
      </c>
      <c r="C35" s="38" t="s">
        <v>78</v>
      </c>
      <c r="D35" s="122">
        <v>270</v>
      </c>
      <c r="E35" s="122">
        <v>145</v>
      </c>
      <c r="F35" s="192">
        <v>53.7</v>
      </c>
      <c r="G35" s="123">
        <v>20</v>
      </c>
    </row>
    <row r="36" spans="1:7" s="54" customFormat="1" ht="12.75">
      <c r="A36" s="301" t="s">
        <v>421</v>
      </c>
      <c r="B36" s="153" t="s">
        <v>166</v>
      </c>
      <c r="C36" s="216" t="s">
        <v>154</v>
      </c>
      <c r="D36" s="122">
        <v>352</v>
      </c>
      <c r="E36" s="122">
        <v>169</v>
      </c>
      <c r="F36" s="192"/>
      <c r="G36" s="123">
        <v>-21</v>
      </c>
    </row>
    <row r="37" spans="1:7" ht="12">
      <c r="A37" s="306" t="s">
        <v>383</v>
      </c>
      <c r="B37" s="65" t="s">
        <v>167</v>
      </c>
      <c r="C37" s="38" t="s">
        <v>80</v>
      </c>
      <c r="D37" s="122">
        <v>545</v>
      </c>
      <c r="E37" s="122">
        <v>469</v>
      </c>
      <c r="F37" s="192"/>
      <c r="G37" s="123">
        <v>22</v>
      </c>
    </row>
    <row r="38" spans="1:7" s="140" customFormat="1" ht="11.25" customHeight="1">
      <c r="A38" s="307" t="s">
        <v>384</v>
      </c>
      <c r="B38" s="141" t="s">
        <v>170</v>
      </c>
      <c r="C38" s="219" t="s">
        <v>83</v>
      </c>
      <c r="D38" s="126">
        <v>-193</v>
      </c>
      <c r="E38" s="126">
        <v>-300</v>
      </c>
      <c r="F38" s="386"/>
      <c r="G38" s="127">
        <v>-43</v>
      </c>
    </row>
    <row r="39" spans="1:7" ht="25.5" hidden="1">
      <c r="A39" s="70" t="s">
        <v>406</v>
      </c>
      <c r="B39" s="62" t="s">
        <v>178</v>
      </c>
      <c r="C39" s="15" t="s">
        <v>89</v>
      </c>
      <c r="D39" s="43">
        <v>-193</v>
      </c>
      <c r="E39" s="39">
        <v>-300</v>
      </c>
      <c r="F39" s="83">
        <v>155.44</v>
      </c>
      <c r="G39" s="45">
        <v>-43</v>
      </c>
    </row>
    <row r="40" spans="1:7" ht="12.75" hidden="1">
      <c r="A40" s="70" t="s">
        <v>407</v>
      </c>
      <c r="B40" s="62" t="s">
        <v>179</v>
      </c>
      <c r="C40" s="15" t="s">
        <v>163</v>
      </c>
      <c r="D40" s="43">
        <v>0</v>
      </c>
      <c r="E40" s="39">
        <v>0</v>
      </c>
      <c r="F40" s="83">
        <v>0</v>
      </c>
      <c r="G40" s="45">
        <v>0</v>
      </c>
    </row>
    <row r="41" spans="1:7" ht="12" hidden="1">
      <c r="A41" s="71" t="s">
        <v>247</v>
      </c>
      <c r="B41" s="62" t="s">
        <v>180</v>
      </c>
      <c r="C41" s="15" t="s">
        <v>92</v>
      </c>
      <c r="D41" s="43">
        <v>0</v>
      </c>
      <c r="E41" s="39">
        <v>0</v>
      </c>
      <c r="F41" s="83">
        <v>0</v>
      </c>
      <c r="G41" s="45">
        <v>0</v>
      </c>
    </row>
    <row r="42" spans="1:7" ht="12" hidden="1">
      <c r="A42" s="72" t="s">
        <v>201</v>
      </c>
      <c r="B42" s="62" t="s">
        <v>181</v>
      </c>
      <c r="C42" s="15" t="s">
        <v>246</v>
      </c>
      <c r="D42" s="43">
        <v>0</v>
      </c>
      <c r="E42" s="39">
        <v>0</v>
      </c>
      <c r="F42" s="83">
        <v>0</v>
      </c>
      <c r="G42" s="45">
        <v>0</v>
      </c>
    </row>
    <row r="43" spans="1:7" ht="24" hidden="1">
      <c r="A43" s="72" t="s">
        <v>204</v>
      </c>
      <c r="B43" s="62" t="s">
        <v>182</v>
      </c>
      <c r="C43" s="15" t="s">
        <v>93</v>
      </c>
      <c r="D43" s="43">
        <v>0</v>
      </c>
      <c r="E43" s="39">
        <v>0</v>
      </c>
      <c r="F43" s="83">
        <v>0</v>
      </c>
      <c r="G43" s="45">
        <v>0</v>
      </c>
    </row>
    <row r="44" spans="1:7" ht="12" hidden="1">
      <c r="A44" s="72" t="s">
        <v>207</v>
      </c>
      <c r="B44" s="62" t="s">
        <v>183</v>
      </c>
      <c r="C44" s="15" t="s">
        <v>166</v>
      </c>
      <c r="D44" s="43">
        <v>0</v>
      </c>
      <c r="E44" s="39">
        <v>7</v>
      </c>
      <c r="F44" s="83">
        <v>0</v>
      </c>
      <c r="G44" s="45">
        <v>-25</v>
      </c>
    </row>
    <row r="45" spans="1:7" ht="12" hidden="1">
      <c r="A45" s="72" t="s">
        <v>210</v>
      </c>
      <c r="B45" s="62" t="s">
        <v>184</v>
      </c>
      <c r="C45" s="15" t="s">
        <v>96</v>
      </c>
      <c r="D45" s="43">
        <v>2288</v>
      </c>
      <c r="E45" s="39">
        <v>-1821</v>
      </c>
      <c r="F45" s="83">
        <v>-119.41</v>
      </c>
      <c r="G45" s="45">
        <v>300</v>
      </c>
    </row>
    <row r="46" spans="1:7" ht="12" hidden="1">
      <c r="A46" s="73" t="s">
        <v>248</v>
      </c>
      <c r="B46" s="62" t="s">
        <v>186</v>
      </c>
      <c r="C46" s="15" t="s">
        <v>167</v>
      </c>
      <c r="D46" s="43">
        <v>3697</v>
      </c>
      <c r="E46" s="39">
        <v>4239</v>
      </c>
      <c r="F46" s="83">
        <v>172.04</v>
      </c>
      <c r="G46" s="45">
        <v>16</v>
      </c>
    </row>
    <row r="47" spans="1:7" ht="12" hidden="1">
      <c r="A47" s="73" t="s">
        <v>249</v>
      </c>
      <c r="B47" s="62" t="s">
        <v>187</v>
      </c>
      <c r="C47" s="15" t="s">
        <v>97</v>
      </c>
      <c r="D47" s="43">
        <v>1409</v>
      </c>
      <c r="E47" s="39">
        <v>6059</v>
      </c>
      <c r="F47" s="83">
        <v>645.26</v>
      </c>
      <c r="G47" s="45">
        <v>-284</v>
      </c>
    </row>
    <row r="48" spans="1:7" ht="12" hidden="1">
      <c r="A48" s="72" t="s">
        <v>217</v>
      </c>
      <c r="B48" s="62" t="s">
        <v>188</v>
      </c>
      <c r="C48" s="15" t="s">
        <v>168</v>
      </c>
      <c r="D48" s="43">
        <v>34</v>
      </c>
      <c r="E48" s="39">
        <v>113</v>
      </c>
      <c r="F48" s="83">
        <v>491.3</v>
      </c>
      <c r="G48" s="45">
        <v>-4</v>
      </c>
    </row>
    <row r="49" spans="1:7" ht="12" hidden="1">
      <c r="A49" s="72" t="s">
        <v>220</v>
      </c>
      <c r="B49" s="62" t="s">
        <v>189</v>
      </c>
      <c r="C49" s="15" t="s">
        <v>99</v>
      </c>
      <c r="D49" s="43">
        <v>0</v>
      </c>
      <c r="E49" s="39">
        <v>-26</v>
      </c>
      <c r="F49" s="83">
        <v>0</v>
      </c>
      <c r="G49" s="45">
        <v>-5</v>
      </c>
    </row>
    <row r="50" spans="1:7" ht="12" hidden="1">
      <c r="A50" s="71" t="s">
        <v>408</v>
      </c>
      <c r="B50" s="62" t="s">
        <v>190</v>
      </c>
      <c r="C50" s="15" t="s">
        <v>170</v>
      </c>
      <c r="D50" s="43">
        <v>115</v>
      </c>
      <c r="E50" s="39">
        <v>115</v>
      </c>
      <c r="F50" s="83">
        <v>149.35</v>
      </c>
      <c r="G50" s="45">
        <v>0</v>
      </c>
    </row>
    <row r="51" spans="1:7" ht="12" hidden="1">
      <c r="A51" s="72" t="s">
        <v>409</v>
      </c>
      <c r="B51" s="62" t="s">
        <v>191</v>
      </c>
      <c r="C51" s="21" t="s">
        <v>101</v>
      </c>
      <c r="D51" s="46">
        <v>115</v>
      </c>
      <c r="E51" s="47">
        <v>115</v>
      </c>
      <c r="F51" s="84">
        <v>149.35</v>
      </c>
      <c r="G51" s="48">
        <v>0</v>
      </c>
    </row>
    <row r="52" spans="1:3" ht="11.25">
      <c r="A52" s="97"/>
      <c r="B52" s="4"/>
      <c r="C52" s="3"/>
    </row>
    <row r="53" spans="1:3" ht="11.25">
      <c r="A53" s="3"/>
      <c r="B53" s="4"/>
      <c r="C53" s="3"/>
    </row>
    <row r="54" spans="1:3" ht="11.25">
      <c r="A54" s="3"/>
      <c r="B54" s="4"/>
      <c r="C54" s="3"/>
    </row>
    <row r="55" spans="1:7" s="60" customFormat="1" ht="12">
      <c r="A55" s="3"/>
      <c r="B55" s="4"/>
      <c r="C55" s="3"/>
      <c r="D55"/>
      <c r="E55"/>
      <c r="F55"/>
      <c r="G55"/>
    </row>
    <row r="56" spans="1:7" s="60" customFormat="1" ht="12">
      <c r="A56" s="88"/>
      <c r="B56" s="4"/>
      <c r="C56" s="3"/>
      <c r="D56"/>
      <c r="E56"/>
      <c r="F56"/>
      <c r="G56"/>
    </row>
    <row r="57" spans="1:7" s="54" customFormat="1" ht="12.75">
      <c r="A57" s="120" t="s">
        <v>224</v>
      </c>
      <c r="B57" s="60"/>
      <c r="C57" s="120"/>
      <c r="D57" s="35"/>
      <c r="E57" s="294"/>
      <c r="F57" s="294"/>
      <c r="G57" s="60" t="s">
        <v>289</v>
      </c>
    </row>
    <row r="58" spans="2:255" s="120" customFormat="1" ht="16.5" customHeight="1">
      <c r="B58" s="155"/>
      <c r="C58" s="137"/>
      <c r="D58" s="155"/>
      <c r="E58" s="155"/>
      <c r="F58" s="155"/>
      <c r="G58" s="60"/>
      <c r="H58" s="60"/>
      <c r="J58" s="35"/>
      <c r="K58" s="60"/>
      <c r="L58" s="35"/>
      <c r="M58" s="35"/>
      <c r="O58" s="60"/>
      <c r="Q58" s="35"/>
      <c r="R58" s="60"/>
      <c r="S58" s="35"/>
      <c r="T58" s="35"/>
      <c r="V58" s="60"/>
      <c r="X58" s="35"/>
      <c r="Y58" s="60"/>
      <c r="Z58" s="35"/>
      <c r="AA58" s="35"/>
      <c r="AC58" s="60"/>
      <c r="AE58" s="35"/>
      <c r="AF58" s="60"/>
      <c r="AG58" s="35"/>
      <c r="AH58" s="35"/>
      <c r="AJ58" s="60"/>
      <c r="AL58" s="35"/>
      <c r="AM58" s="60"/>
      <c r="AN58" s="35"/>
      <c r="AO58" s="35"/>
      <c r="AQ58" s="60"/>
      <c r="AS58" s="35"/>
      <c r="AT58" s="60"/>
      <c r="AU58" s="35"/>
      <c r="AV58" s="35"/>
      <c r="AX58" s="60"/>
      <c r="AZ58" s="35"/>
      <c r="BA58" s="60"/>
      <c r="BB58" s="35"/>
      <c r="BC58" s="35"/>
      <c r="BE58" s="60"/>
      <c r="BG58" s="35"/>
      <c r="BH58" s="60"/>
      <c r="BI58" s="35"/>
      <c r="BJ58" s="35"/>
      <c r="BL58" s="60"/>
      <c r="BN58" s="35"/>
      <c r="BO58" s="60"/>
      <c r="BP58" s="35"/>
      <c r="BQ58" s="35"/>
      <c r="BS58" s="60"/>
      <c r="BU58" s="35"/>
      <c r="BV58" s="60"/>
      <c r="BW58" s="35"/>
      <c r="BX58" s="35"/>
      <c r="BZ58" s="60"/>
      <c r="CB58" s="35"/>
      <c r="CC58" s="60"/>
      <c r="CD58" s="35"/>
      <c r="CE58" s="35"/>
      <c r="CG58" s="60"/>
      <c r="CI58" s="35"/>
      <c r="CJ58" s="60"/>
      <c r="CK58" s="35"/>
      <c r="CL58" s="35"/>
      <c r="CN58" s="60"/>
      <c r="CP58" s="35"/>
      <c r="CQ58" s="60"/>
      <c r="CR58" s="35"/>
      <c r="CS58" s="35"/>
      <c r="CU58" s="60"/>
      <c r="CW58" s="35"/>
      <c r="CX58" s="60"/>
      <c r="CY58" s="35"/>
      <c r="CZ58" s="35"/>
      <c r="DB58" s="60"/>
      <c r="DD58" s="35"/>
      <c r="DE58" s="60"/>
      <c r="DF58" s="35"/>
      <c r="DG58" s="35"/>
      <c r="DI58" s="60"/>
      <c r="DK58" s="35"/>
      <c r="DL58" s="60"/>
      <c r="DM58" s="35"/>
      <c r="DN58" s="35"/>
      <c r="DP58" s="60"/>
      <c r="DR58" s="35"/>
      <c r="DS58" s="60"/>
      <c r="DT58" s="35"/>
      <c r="DU58" s="35"/>
      <c r="DW58" s="60"/>
      <c r="DY58" s="35"/>
      <c r="DZ58" s="60"/>
      <c r="EA58" s="35"/>
      <c r="EB58" s="35"/>
      <c r="ED58" s="60"/>
      <c r="EF58" s="35"/>
      <c r="EG58" s="60"/>
      <c r="EH58" s="35"/>
      <c r="EI58" s="35"/>
      <c r="EK58" s="60"/>
      <c r="EM58" s="35"/>
      <c r="EN58" s="60"/>
      <c r="EO58" s="35"/>
      <c r="EP58" s="35"/>
      <c r="ER58" s="60"/>
      <c r="ET58" s="35"/>
      <c r="EU58" s="60"/>
      <c r="EV58" s="35"/>
      <c r="EW58" s="35"/>
      <c r="EY58" s="60"/>
      <c r="FA58" s="35"/>
      <c r="FB58" s="60"/>
      <c r="FC58" s="35"/>
      <c r="FD58" s="35"/>
      <c r="FF58" s="60"/>
      <c r="FH58" s="35"/>
      <c r="FI58" s="60"/>
      <c r="FJ58" s="35"/>
      <c r="FK58" s="35"/>
      <c r="FM58" s="60"/>
      <c r="FO58" s="35"/>
      <c r="FP58" s="60"/>
      <c r="FQ58" s="35"/>
      <c r="FR58" s="35"/>
      <c r="FT58" s="60"/>
      <c r="FV58" s="35"/>
      <c r="FW58" s="60"/>
      <c r="FX58" s="35"/>
      <c r="FY58" s="35"/>
      <c r="GA58" s="60"/>
      <c r="GC58" s="35"/>
      <c r="GD58" s="60"/>
      <c r="GE58" s="35"/>
      <c r="GF58" s="35"/>
      <c r="GH58" s="60"/>
      <c r="GJ58" s="35"/>
      <c r="GK58" s="60"/>
      <c r="GL58" s="35"/>
      <c r="GM58" s="35"/>
      <c r="GO58" s="60"/>
      <c r="GQ58" s="35"/>
      <c r="GR58" s="60"/>
      <c r="GS58" s="35"/>
      <c r="GT58" s="35"/>
      <c r="GV58" s="60"/>
      <c r="GX58" s="35"/>
      <c r="GY58" s="60"/>
      <c r="GZ58" s="35"/>
      <c r="HA58" s="35"/>
      <c r="HC58" s="60"/>
      <c r="HE58" s="35"/>
      <c r="HF58" s="60"/>
      <c r="HG58" s="35"/>
      <c r="HH58" s="35"/>
      <c r="HJ58" s="60"/>
      <c r="HL58" s="35"/>
      <c r="HM58" s="60"/>
      <c r="HN58" s="35"/>
      <c r="HO58" s="35"/>
      <c r="HQ58" s="60"/>
      <c r="HS58" s="35"/>
      <c r="HT58" s="60"/>
      <c r="HU58" s="35"/>
      <c r="HV58" s="35"/>
      <c r="HX58" s="60"/>
      <c r="HZ58" s="35"/>
      <c r="IA58" s="60"/>
      <c r="IB58" s="35"/>
      <c r="IC58" s="35"/>
      <c r="IE58" s="60"/>
      <c r="IG58" s="35"/>
      <c r="IH58" s="60"/>
      <c r="II58" s="35"/>
      <c r="IJ58" s="35"/>
      <c r="IL58" s="60"/>
      <c r="IN58" s="35"/>
      <c r="IO58" s="60"/>
      <c r="IP58" s="35"/>
      <c r="IQ58" s="35"/>
      <c r="IS58" s="60"/>
      <c r="IU58" s="35"/>
    </row>
    <row r="59" spans="1:7" s="60" customFormat="1" ht="12.75">
      <c r="A59" s="3"/>
      <c r="B59" s="54"/>
      <c r="C59" s="75"/>
      <c r="D59" s="50"/>
      <c r="E59" s="51"/>
      <c r="F59" s="50"/>
      <c r="G59" s="54"/>
    </row>
    <row r="60" spans="1:3" s="54" customFormat="1" ht="12.75">
      <c r="A60" s="52"/>
      <c r="B60" s="53"/>
      <c r="C60" s="52"/>
    </row>
    <row r="61" spans="1:7" s="54" customFormat="1" ht="12.75">
      <c r="A61" s="74"/>
      <c r="B61" s="74"/>
      <c r="C61" s="74"/>
      <c r="D61" s="74"/>
      <c r="E61" s="74"/>
      <c r="F61" s="74"/>
      <c r="G61" s="74"/>
    </row>
  </sheetData>
  <printOptions/>
  <pageMargins left="0.7480314960629921" right="0.15748031496062992" top="0.984251968503937" bottom="0.984251968503937" header="0" footer="0"/>
  <pageSetup horizontalDpi="600" verticalDpi="600" orientation="portrait" paperSize="9" r:id="rId1"/>
  <headerFooter alignWithMargins="0">
    <oddFooter>&amp;L&amp;"RimHelvetica,Roman"&amp;8Valsts kase / Pārskatu departaments
15.09.98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Q91"/>
  <sheetViews>
    <sheetView showGridLines="0" showZeros="0" workbookViewId="0" topLeftCell="G1">
      <selection activeCell="M4" sqref="M4"/>
    </sheetView>
  </sheetViews>
  <sheetFormatPr defaultColWidth="9.33203125" defaultRowHeight="10.5"/>
  <cols>
    <col min="1" max="1" width="17.83203125" style="193" customWidth="1"/>
    <col min="2" max="2" width="1.171875" style="0" hidden="1" customWidth="1"/>
    <col min="3" max="3" width="9.83203125" style="0" customWidth="1"/>
    <col min="4" max="4" width="10" style="0" customWidth="1"/>
    <col min="5" max="6" width="11.33203125" style="0" customWidth="1"/>
    <col min="7" max="7" width="7.16015625" style="0" customWidth="1"/>
    <col min="8" max="8" width="10.16015625" style="0" customWidth="1"/>
    <col min="9" max="9" width="9.83203125" style="0" customWidth="1"/>
    <col min="10" max="10" width="11.66015625" style="0" customWidth="1"/>
    <col min="11" max="11" width="9.16015625" style="0" customWidth="1"/>
    <col min="12" max="12" width="9.66015625" style="0" customWidth="1"/>
    <col min="13" max="13" width="10.16015625" style="0" customWidth="1"/>
    <col min="14" max="14" width="9.33203125" style="0" customWidth="1"/>
    <col min="15" max="15" width="10.5" style="0" customWidth="1"/>
    <col min="16" max="16" width="10.33203125" style="0" customWidth="1"/>
    <col min="17" max="17" width="10.83203125" style="0" customWidth="1"/>
  </cols>
  <sheetData>
    <row r="1" spans="15:16" ht="12">
      <c r="O1" s="27"/>
      <c r="P1" s="2"/>
    </row>
    <row r="2" spans="1:16" s="144" customFormat="1" ht="12.75">
      <c r="A2" s="237"/>
      <c r="G2" s="144" t="s">
        <v>422</v>
      </c>
      <c r="O2" s="175" t="s">
        <v>423</v>
      </c>
      <c r="P2" s="175"/>
    </row>
    <row r="3" spans="1:17" s="158" customFormat="1" ht="15.75">
      <c r="A3" s="195" t="s">
        <v>424</v>
      </c>
      <c r="B3" s="157"/>
      <c r="C3" s="195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17" s="158" customFormat="1" ht="15.75">
      <c r="A4" s="195" t="s">
        <v>413</v>
      </c>
      <c r="B4" s="157"/>
      <c r="C4" s="195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</row>
    <row r="5" spans="1:17" s="113" customFormat="1" ht="11.25">
      <c r="A5" s="197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 t="s">
        <v>425</v>
      </c>
      <c r="O5" s="116"/>
      <c r="P5" s="228"/>
      <c r="Q5" s="116"/>
    </row>
    <row r="6" spans="1:17" s="144" customFormat="1" ht="12.75">
      <c r="A6" s="198"/>
      <c r="B6" s="159"/>
      <c r="C6" s="238" t="s">
        <v>426</v>
      </c>
      <c r="D6" s="238"/>
      <c r="E6" s="238"/>
      <c r="F6" s="239" t="s">
        <v>427</v>
      </c>
      <c r="G6" s="238"/>
      <c r="H6" s="238"/>
      <c r="I6" s="161"/>
      <c r="J6" s="161"/>
      <c r="K6" s="240" t="s">
        <v>247</v>
      </c>
      <c r="L6" s="238"/>
      <c r="M6" s="238"/>
      <c r="N6" s="241"/>
      <c r="O6" s="238"/>
      <c r="P6" s="160"/>
      <c r="Q6" s="162"/>
    </row>
    <row r="7" spans="1:17" ht="11.25">
      <c r="A7" s="199"/>
      <c r="B7" s="55"/>
      <c r="C7" s="55"/>
      <c r="D7" s="56"/>
      <c r="E7" s="56"/>
      <c r="F7" s="56"/>
      <c r="G7" s="56"/>
      <c r="H7" s="56"/>
      <c r="I7" s="56"/>
      <c r="J7" s="56"/>
      <c r="K7" s="56"/>
      <c r="L7" s="56"/>
      <c r="M7" s="242" t="s">
        <v>428</v>
      </c>
      <c r="N7" s="242"/>
      <c r="O7" s="55"/>
      <c r="P7" s="56"/>
      <c r="Q7" s="210"/>
    </row>
    <row r="8" spans="1:17" s="165" customFormat="1" ht="56.25">
      <c r="A8" s="163" t="s">
        <v>429</v>
      </c>
      <c r="B8" s="164"/>
      <c r="C8" s="243" t="s">
        <v>430</v>
      </c>
      <c r="D8" s="244" t="s">
        <v>431</v>
      </c>
      <c r="E8" s="245" t="s">
        <v>432</v>
      </c>
      <c r="F8" s="245" t="s">
        <v>433</v>
      </c>
      <c r="G8" s="245" t="s">
        <v>434</v>
      </c>
      <c r="H8" s="245" t="s">
        <v>435</v>
      </c>
      <c r="I8" s="245" t="s">
        <v>436</v>
      </c>
      <c r="J8" s="245" t="s">
        <v>437</v>
      </c>
      <c r="K8" s="245" t="s">
        <v>201</v>
      </c>
      <c r="L8" s="245" t="s">
        <v>438</v>
      </c>
      <c r="M8" s="245" t="s">
        <v>439</v>
      </c>
      <c r="N8" s="245" t="s">
        <v>440</v>
      </c>
      <c r="O8" s="245" t="s">
        <v>441</v>
      </c>
      <c r="P8" s="246" t="s">
        <v>220</v>
      </c>
      <c r="Q8" s="247" t="s">
        <v>442</v>
      </c>
    </row>
    <row r="9" spans="1:17" s="113" customFormat="1" ht="11.25">
      <c r="A9" s="200">
        <v>1</v>
      </c>
      <c r="B9" s="154"/>
      <c r="C9" s="166">
        <v>2</v>
      </c>
      <c r="D9" s="166">
        <v>3</v>
      </c>
      <c r="E9" s="166">
        <v>4</v>
      </c>
      <c r="F9" s="166">
        <v>5</v>
      </c>
      <c r="G9" s="166">
        <v>6</v>
      </c>
      <c r="H9" s="166">
        <v>7</v>
      </c>
      <c r="I9" s="166">
        <v>8</v>
      </c>
      <c r="J9" s="166">
        <v>9</v>
      </c>
      <c r="K9" s="166">
        <v>10</v>
      </c>
      <c r="L9" s="166">
        <v>11</v>
      </c>
      <c r="M9" s="166">
        <v>12</v>
      </c>
      <c r="N9" s="166">
        <v>13</v>
      </c>
      <c r="O9" s="166">
        <v>14</v>
      </c>
      <c r="P9" s="166">
        <v>15</v>
      </c>
      <c r="Q9" s="167">
        <v>16</v>
      </c>
    </row>
    <row r="10" spans="1:17" ht="12.75">
      <c r="A10" s="385" t="s">
        <v>443</v>
      </c>
      <c r="B10" s="59"/>
      <c r="C10" s="12"/>
      <c r="D10" s="12"/>
      <c r="E10" s="12"/>
      <c r="F10" s="12"/>
      <c r="G10" s="12"/>
      <c r="H10" s="12"/>
      <c r="I10" s="12"/>
      <c r="J10" s="12"/>
      <c r="K10" s="12">
        <v>0</v>
      </c>
      <c r="L10" s="12"/>
      <c r="M10" s="12"/>
      <c r="N10" s="12"/>
      <c r="O10" s="12"/>
      <c r="P10" s="12"/>
      <c r="Q10" s="13">
        <v>0</v>
      </c>
    </row>
    <row r="11" spans="1:17" ht="11.25" hidden="1">
      <c r="A11" s="248" t="s">
        <v>227</v>
      </c>
      <c r="B11" s="249"/>
      <c r="C11" s="12">
        <v>2842.44</v>
      </c>
      <c r="D11" s="12">
        <v>891.551</v>
      </c>
      <c r="E11" s="12">
        <v>3733.991</v>
      </c>
      <c r="F11" s="12">
        <v>3272.992</v>
      </c>
      <c r="G11" s="12">
        <v>340.246</v>
      </c>
      <c r="H11" s="12">
        <v>3613.238</v>
      </c>
      <c r="I11" s="12">
        <v>120.753</v>
      </c>
      <c r="J11" s="12">
        <v>-120.753</v>
      </c>
      <c r="K11" s="12">
        <v>0</v>
      </c>
      <c r="L11" s="12">
        <v>-120.753</v>
      </c>
      <c r="M11" s="12">
        <v>152.488</v>
      </c>
      <c r="N11" s="12">
        <v>273.241</v>
      </c>
      <c r="O11" s="12">
        <v>0</v>
      </c>
      <c r="P11" s="12">
        <v>0</v>
      </c>
      <c r="Q11" s="212">
        <v>0</v>
      </c>
    </row>
    <row r="12" spans="1:17" ht="10.5" hidden="1">
      <c r="A12" s="248"/>
      <c r="B12" s="250" t="s">
        <v>444</v>
      </c>
      <c r="C12" s="12">
        <v>1379.578</v>
      </c>
      <c r="D12" s="12">
        <v>492.799</v>
      </c>
      <c r="E12" s="12">
        <v>1872.377</v>
      </c>
      <c r="F12" s="12">
        <v>1505.53</v>
      </c>
      <c r="G12" s="12">
        <v>150.259</v>
      </c>
      <c r="H12" s="12">
        <v>1655.789</v>
      </c>
      <c r="I12" s="12">
        <v>216.588</v>
      </c>
      <c r="J12" s="12">
        <v>-216.588</v>
      </c>
      <c r="K12" s="12">
        <v>-200</v>
      </c>
      <c r="L12" s="12">
        <v>13.465</v>
      </c>
      <c r="M12" s="12">
        <v>159.823</v>
      </c>
      <c r="N12" s="12">
        <v>146.358</v>
      </c>
      <c r="O12" s="12">
        <v>0</v>
      </c>
      <c r="P12" s="12">
        <v>-10.074</v>
      </c>
      <c r="Q12" s="13">
        <v>-19.979</v>
      </c>
    </row>
    <row r="13" spans="1:17" ht="12">
      <c r="A13" s="383" t="s">
        <v>445</v>
      </c>
      <c r="B13" s="249" t="s">
        <v>446</v>
      </c>
      <c r="C13" s="122">
        <v>70637.113</v>
      </c>
      <c r="D13" s="122">
        <v>14044.237</v>
      </c>
      <c r="E13" s="122">
        <v>84681.35</v>
      </c>
      <c r="F13" s="122">
        <v>68006.23</v>
      </c>
      <c r="G13" s="122">
        <v>11907.984</v>
      </c>
      <c r="H13" s="122">
        <v>79914.214</v>
      </c>
      <c r="I13" s="122">
        <v>4767.136</v>
      </c>
      <c r="J13" s="122">
        <v>-4767.136</v>
      </c>
      <c r="K13" s="122">
        <v>0</v>
      </c>
      <c r="L13" s="122">
        <v>-4767.136</v>
      </c>
      <c r="M13" s="122">
        <v>5411.852</v>
      </c>
      <c r="N13" s="122">
        <v>10178.988</v>
      </c>
      <c r="O13" s="122">
        <v>0</v>
      </c>
      <c r="P13" s="122">
        <v>0</v>
      </c>
      <c r="Q13" s="123">
        <v>0</v>
      </c>
    </row>
    <row r="14" spans="1:17" ht="12">
      <c r="A14" s="383" t="s">
        <v>447</v>
      </c>
      <c r="B14" s="251" t="s">
        <v>448</v>
      </c>
      <c r="C14" s="122">
        <v>7422.257</v>
      </c>
      <c r="D14" s="122">
        <v>2513.93</v>
      </c>
      <c r="E14" s="122">
        <v>9936.187</v>
      </c>
      <c r="F14" s="122">
        <v>9193.24</v>
      </c>
      <c r="G14" s="122">
        <v>206.08</v>
      </c>
      <c r="H14" s="122">
        <v>9399.32</v>
      </c>
      <c r="I14" s="122">
        <v>536.867</v>
      </c>
      <c r="J14" s="122">
        <v>-536.867</v>
      </c>
      <c r="K14" s="122">
        <v>-250</v>
      </c>
      <c r="L14" s="122">
        <v>-286.867</v>
      </c>
      <c r="M14" s="122">
        <v>152.488</v>
      </c>
      <c r="N14" s="122">
        <v>439.355</v>
      </c>
      <c r="O14" s="122">
        <v>0</v>
      </c>
      <c r="P14" s="122">
        <v>0</v>
      </c>
      <c r="Q14" s="123">
        <v>0</v>
      </c>
    </row>
    <row r="15" spans="1:17" ht="12">
      <c r="A15" s="383" t="s">
        <v>449</v>
      </c>
      <c r="B15" s="251" t="s">
        <v>450</v>
      </c>
      <c r="C15" s="122">
        <v>3935.995</v>
      </c>
      <c r="D15" s="122">
        <v>1467.389</v>
      </c>
      <c r="E15" s="122">
        <v>5403.384</v>
      </c>
      <c r="F15" s="122">
        <v>5233.391</v>
      </c>
      <c r="G15" s="122">
        <v>23.745</v>
      </c>
      <c r="H15" s="122">
        <v>5257.136</v>
      </c>
      <c r="I15" s="122">
        <v>146.248</v>
      </c>
      <c r="J15" s="122">
        <v>-146.248</v>
      </c>
      <c r="K15" s="122">
        <v>-749</v>
      </c>
      <c r="L15" s="122">
        <v>-178.428</v>
      </c>
      <c r="M15" s="122">
        <v>159.898</v>
      </c>
      <c r="N15" s="122">
        <v>338.326</v>
      </c>
      <c r="O15" s="122">
        <v>0</v>
      </c>
      <c r="P15" s="122">
        <v>30.517</v>
      </c>
      <c r="Q15" s="123">
        <v>750.663</v>
      </c>
    </row>
    <row r="16" spans="1:17" ht="12">
      <c r="A16" s="383" t="s">
        <v>451</v>
      </c>
      <c r="B16" s="251" t="s">
        <v>452</v>
      </c>
      <c r="C16" s="122">
        <v>3406.07</v>
      </c>
      <c r="D16" s="122">
        <v>1396.451</v>
      </c>
      <c r="E16" s="122">
        <v>4802.521</v>
      </c>
      <c r="F16" s="122">
        <v>4539.081</v>
      </c>
      <c r="G16" s="122">
        <v>6.072</v>
      </c>
      <c r="H16" s="122">
        <v>4545.153</v>
      </c>
      <c r="I16" s="122">
        <v>257.368</v>
      </c>
      <c r="J16" s="122">
        <v>-257.368</v>
      </c>
      <c r="K16" s="122">
        <v>-200</v>
      </c>
      <c r="L16" s="122">
        <v>-57.368</v>
      </c>
      <c r="M16" s="122">
        <v>611.233</v>
      </c>
      <c r="N16" s="122">
        <v>668.601</v>
      </c>
      <c r="O16" s="122">
        <v>0</v>
      </c>
      <c r="P16" s="122">
        <v>0</v>
      </c>
      <c r="Q16" s="123">
        <v>0</v>
      </c>
    </row>
    <row r="17" spans="1:17" ht="12">
      <c r="A17" s="383" t="s">
        <v>453</v>
      </c>
      <c r="B17" s="251" t="s">
        <v>454</v>
      </c>
      <c r="C17" s="122">
        <v>5602.167</v>
      </c>
      <c r="D17" s="122">
        <v>1979.09</v>
      </c>
      <c r="E17" s="122">
        <v>7581.257</v>
      </c>
      <c r="F17" s="122">
        <v>7495.248</v>
      </c>
      <c r="G17" s="122">
        <v>5.277</v>
      </c>
      <c r="H17" s="122">
        <v>7500.525</v>
      </c>
      <c r="I17" s="122">
        <v>80.732</v>
      </c>
      <c r="J17" s="122">
        <v>-80.732</v>
      </c>
      <c r="K17" s="122">
        <v>115.4</v>
      </c>
      <c r="L17" s="122">
        <v>-151.132</v>
      </c>
      <c r="M17" s="122">
        <v>248.155</v>
      </c>
      <c r="N17" s="122">
        <v>399.287</v>
      </c>
      <c r="O17" s="122">
        <v>0</v>
      </c>
      <c r="P17" s="122">
        <v>-45</v>
      </c>
      <c r="Q17" s="123">
        <v>0</v>
      </c>
    </row>
    <row r="18" spans="1:17" ht="12">
      <c r="A18" s="383" t="s">
        <v>455</v>
      </c>
      <c r="B18" s="251" t="s">
        <v>456</v>
      </c>
      <c r="C18" s="122">
        <v>2106.059</v>
      </c>
      <c r="D18" s="122">
        <v>1183.092</v>
      </c>
      <c r="E18" s="122">
        <v>3289.151</v>
      </c>
      <c r="F18" s="122">
        <v>2880.872</v>
      </c>
      <c r="G18" s="122">
        <v>3.191</v>
      </c>
      <c r="H18" s="122">
        <v>2884.063</v>
      </c>
      <c r="I18" s="122">
        <v>405.088</v>
      </c>
      <c r="J18" s="122">
        <v>-405.088</v>
      </c>
      <c r="K18" s="122">
        <v>-235</v>
      </c>
      <c r="L18" s="122">
        <v>-170.088</v>
      </c>
      <c r="M18" s="122">
        <v>42.256</v>
      </c>
      <c r="N18" s="122">
        <v>212.344</v>
      </c>
      <c r="O18" s="122">
        <v>0</v>
      </c>
      <c r="P18" s="122">
        <v>0</v>
      </c>
      <c r="Q18" s="123">
        <v>0</v>
      </c>
    </row>
    <row r="19" spans="1:17" ht="12">
      <c r="A19" s="383" t="s">
        <v>457</v>
      </c>
      <c r="B19" s="251" t="s">
        <v>458</v>
      </c>
      <c r="C19" s="122">
        <v>6947.259</v>
      </c>
      <c r="D19" s="122">
        <v>719.591</v>
      </c>
      <c r="E19" s="122">
        <v>7666.85</v>
      </c>
      <c r="F19" s="122">
        <v>4562.1</v>
      </c>
      <c r="G19" s="122">
        <v>2186.722</v>
      </c>
      <c r="H19" s="122">
        <v>6748.822</v>
      </c>
      <c r="I19" s="122">
        <v>918.028</v>
      </c>
      <c r="J19" s="122">
        <v>-918.028</v>
      </c>
      <c r="K19" s="122">
        <v>0</v>
      </c>
      <c r="L19" s="122">
        <v>-918.028</v>
      </c>
      <c r="M19" s="122">
        <v>55.769</v>
      </c>
      <c r="N19" s="122">
        <v>973.797</v>
      </c>
      <c r="O19" s="122">
        <v>0</v>
      </c>
      <c r="P19" s="122">
        <v>0</v>
      </c>
      <c r="Q19" s="123">
        <v>0</v>
      </c>
    </row>
    <row r="20" spans="1:17" ht="12" hidden="1">
      <c r="A20" s="384" t="s">
        <v>459</v>
      </c>
      <c r="B20" s="251" t="s">
        <v>460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>
        <v>0</v>
      </c>
      <c r="Q20" s="123"/>
    </row>
    <row r="21" spans="1:17" ht="12" hidden="1">
      <c r="A21" s="384" t="s">
        <v>461</v>
      </c>
      <c r="B21" s="251" t="s">
        <v>462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>
        <v>0</v>
      </c>
      <c r="Q21" s="123"/>
    </row>
    <row r="22" spans="1:17" ht="12" hidden="1">
      <c r="A22" s="384" t="s">
        <v>463</v>
      </c>
      <c r="B22" s="251" t="s">
        <v>464</v>
      </c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>
        <v>0</v>
      </c>
      <c r="Q22" s="123"/>
    </row>
    <row r="23" spans="1:17" ht="12" hidden="1">
      <c r="A23" s="384" t="s">
        <v>465</v>
      </c>
      <c r="B23" s="251" t="s">
        <v>466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>
        <v>0</v>
      </c>
      <c r="Q23" s="123"/>
    </row>
    <row r="24" spans="1:17" ht="12" hidden="1">
      <c r="A24" s="384" t="s">
        <v>467</v>
      </c>
      <c r="B24" s="251" t="s">
        <v>468</v>
      </c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>
        <v>2.608</v>
      </c>
      <c r="Q24" s="123"/>
    </row>
    <row r="25" spans="1:17" ht="12" hidden="1">
      <c r="A25" s="384" t="s">
        <v>469</v>
      </c>
      <c r="B25" s="251" t="s">
        <v>470</v>
      </c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>
        <v>-4.656</v>
      </c>
      <c r="Q25" s="123"/>
    </row>
    <row r="26" spans="1:17" ht="12" hidden="1">
      <c r="A26" s="384" t="s">
        <v>471</v>
      </c>
      <c r="B26" s="251" t="s">
        <v>472</v>
      </c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>
        <v>36.036</v>
      </c>
      <c r="Q26" s="123"/>
    </row>
    <row r="27" spans="1:17" ht="12" hidden="1">
      <c r="A27" s="384" t="s">
        <v>473</v>
      </c>
      <c r="B27" s="251" t="s">
        <v>474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>
        <v>0</v>
      </c>
      <c r="Q27" s="123"/>
    </row>
    <row r="28" spans="1:17" ht="12" hidden="1">
      <c r="A28" s="384" t="s">
        <v>475</v>
      </c>
      <c r="B28" s="251" t="s">
        <v>476</v>
      </c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>
        <v>0</v>
      </c>
      <c r="Q28" s="123"/>
    </row>
    <row r="29" spans="1:17" ht="12" hidden="1">
      <c r="A29" s="384" t="s">
        <v>477</v>
      </c>
      <c r="B29" s="251" t="s">
        <v>478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>
        <v>0</v>
      </c>
      <c r="Q29" s="123"/>
    </row>
    <row r="30" spans="1:17" ht="12" hidden="1">
      <c r="A30" s="384" t="s">
        <v>479</v>
      </c>
      <c r="B30" s="251" t="s">
        <v>480</v>
      </c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>
        <v>0</v>
      </c>
      <c r="Q30" s="123"/>
    </row>
    <row r="31" spans="1:17" ht="12" hidden="1">
      <c r="A31" s="384" t="s">
        <v>481</v>
      </c>
      <c r="B31" s="251" t="s">
        <v>482</v>
      </c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>
        <v>0</v>
      </c>
      <c r="Q31" s="123"/>
    </row>
    <row r="32" spans="1:17" ht="12" hidden="1">
      <c r="A32" s="384" t="s">
        <v>483</v>
      </c>
      <c r="B32" s="251" t="s">
        <v>484</v>
      </c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>
        <v>0</v>
      </c>
      <c r="Q32" s="123"/>
    </row>
    <row r="33" spans="1:17" ht="12" hidden="1">
      <c r="A33" s="384" t="s">
        <v>485</v>
      </c>
      <c r="B33" s="251" t="s">
        <v>486</v>
      </c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>
        <v>0</v>
      </c>
      <c r="Q33" s="123"/>
    </row>
    <row r="34" spans="1:17" ht="12" hidden="1">
      <c r="A34" s="384" t="s">
        <v>487</v>
      </c>
      <c r="B34" s="251" t="s">
        <v>488</v>
      </c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>
        <v>0</v>
      </c>
      <c r="Q34" s="123"/>
    </row>
    <row r="35" spans="1:17" ht="12" hidden="1">
      <c r="A35" s="384" t="s">
        <v>489</v>
      </c>
      <c r="B35" s="251" t="s">
        <v>490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>
        <v>0</v>
      </c>
      <c r="Q35" s="123"/>
    </row>
    <row r="36" spans="1:17" ht="12" hidden="1">
      <c r="A36" s="384" t="s">
        <v>491</v>
      </c>
      <c r="B36" s="251" t="s">
        <v>492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>
        <v>0</v>
      </c>
      <c r="Q36" s="123"/>
    </row>
    <row r="37" spans="1:17" ht="12" hidden="1">
      <c r="A37" s="384" t="s">
        <v>493</v>
      </c>
      <c r="B37" s="251" t="s">
        <v>494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>
        <v>22.777</v>
      </c>
      <c r="Q37" s="123"/>
    </row>
    <row r="38" spans="1:17" ht="12" hidden="1">
      <c r="A38" s="384" t="s">
        <v>495</v>
      </c>
      <c r="B38" s="251" t="s">
        <v>496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>
        <v>8.68</v>
      </c>
      <c r="Q38" s="123"/>
    </row>
    <row r="39" spans="1:17" ht="12" hidden="1">
      <c r="A39" s="384" t="s">
        <v>497</v>
      </c>
      <c r="B39" s="251" t="s">
        <v>498</v>
      </c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>
        <v>9.204</v>
      </c>
      <c r="Q39" s="123"/>
    </row>
    <row r="40" spans="1:17" ht="12" hidden="1">
      <c r="A40" s="384" t="s">
        <v>499</v>
      </c>
      <c r="B40" s="251" t="s">
        <v>500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>
        <v>0</v>
      </c>
      <c r="Q40" s="123"/>
    </row>
    <row r="41" spans="1:17" ht="12" hidden="1">
      <c r="A41" s="384" t="s">
        <v>501</v>
      </c>
      <c r="B41" s="251" t="s">
        <v>502</v>
      </c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>
        <v>0</v>
      </c>
      <c r="Q41" s="123"/>
    </row>
    <row r="42" spans="1:17" ht="12" hidden="1">
      <c r="A42" s="384" t="s">
        <v>503</v>
      </c>
      <c r="B42" s="251" t="s">
        <v>504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>
        <v>0</v>
      </c>
      <c r="Q42" s="123"/>
    </row>
    <row r="43" spans="1:17" ht="12" hidden="1">
      <c r="A43" s="384" t="s">
        <v>505</v>
      </c>
      <c r="B43" s="251" t="s">
        <v>506</v>
      </c>
      <c r="C43" s="122">
        <f aca="true" t="shared" si="0" ref="C43:Q43">SUM(C10:C16)</f>
        <v>89623.453</v>
      </c>
      <c r="D43" s="122">
        <f t="shared" si="0"/>
        <v>20806.357</v>
      </c>
      <c r="E43" s="122">
        <f t="shared" si="0"/>
        <v>110429.81000000001</v>
      </c>
      <c r="F43" s="122">
        <f t="shared" si="0"/>
        <v>91750.464</v>
      </c>
      <c r="G43" s="122">
        <f t="shared" si="0"/>
        <v>12634.386</v>
      </c>
      <c r="H43" s="122">
        <f t="shared" si="0"/>
        <v>104384.85000000002</v>
      </c>
      <c r="I43" s="122">
        <f t="shared" si="0"/>
        <v>6044.960000000001</v>
      </c>
      <c r="J43" s="122">
        <f t="shared" si="0"/>
        <v>-6044.960000000001</v>
      </c>
      <c r="K43" s="122">
        <f t="shared" si="0"/>
        <v>-1399</v>
      </c>
      <c r="L43" s="122">
        <f t="shared" si="0"/>
        <v>-5397.087</v>
      </c>
      <c r="M43" s="122">
        <f t="shared" si="0"/>
        <v>6647.782</v>
      </c>
      <c r="N43" s="122">
        <f t="shared" si="0"/>
        <v>12044.869</v>
      </c>
      <c r="O43" s="122">
        <f t="shared" si="0"/>
        <v>0</v>
      </c>
      <c r="P43" s="122">
        <f t="shared" si="0"/>
        <v>20.442999999999998</v>
      </c>
      <c r="Q43" s="123">
        <f t="shared" si="0"/>
        <v>730.684</v>
      </c>
    </row>
    <row r="44" spans="1:17" ht="12" hidden="1">
      <c r="A44" s="384" t="s">
        <v>507</v>
      </c>
      <c r="B44" s="251" t="s">
        <v>508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3"/>
    </row>
    <row r="45" spans="1:17" ht="12" hidden="1">
      <c r="A45" s="384" t="s">
        <v>509</v>
      </c>
      <c r="B45" s="251" t="s">
        <v>510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3"/>
    </row>
    <row r="46" spans="1:17" ht="12.75">
      <c r="A46" s="385" t="s">
        <v>511</v>
      </c>
      <c r="B46" s="59"/>
      <c r="C46" s="122">
        <f>SUM(C13:C19)</f>
        <v>100056.92</v>
      </c>
      <c r="D46" s="122">
        <f aca="true" t="shared" si="1" ref="D46:Q46">SUM(D13:D19)</f>
        <v>23303.78</v>
      </c>
      <c r="E46" s="122">
        <f t="shared" si="1"/>
        <v>123360.70000000001</v>
      </c>
      <c r="F46" s="122">
        <f t="shared" si="1"/>
        <v>101910.16200000001</v>
      </c>
      <c r="G46" s="122">
        <f t="shared" si="1"/>
        <v>14339.071000000002</v>
      </c>
      <c r="H46" s="122">
        <f t="shared" si="1"/>
        <v>116249.23300000001</v>
      </c>
      <c r="I46" s="122">
        <f t="shared" si="1"/>
        <v>7111.467000000001</v>
      </c>
      <c r="J46" s="122">
        <f t="shared" si="1"/>
        <v>-7111.467000000001</v>
      </c>
      <c r="K46" s="122">
        <f t="shared" si="1"/>
        <v>-1318.6</v>
      </c>
      <c r="L46" s="122">
        <f t="shared" si="1"/>
        <v>-6529.0470000000005</v>
      </c>
      <c r="M46" s="122">
        <f t="shared" si="1"/>
        <v>6681.651000000001</v>
      </c>
      <c r="N46" s="122">
        <f t="shared" si="1"/>
        <v>13210.697999999999</v>
      </c>
      <c r="O46" s="122">
        <f t="shared" si="1"/>
        <v>0</v>
      </c>
      <c r="P46" s="122">
        <f t="shared" si="1"/>
        <v>-14.483</v>
      </c>
      <c r="Q46" s="123">
        <f t="shared" si="1"/>
        <v>750.663</v>
      </c>
    </row>
    <row r="47" spans="1:17" ht="12" customHeight="1" hidden="1">
      <c r="A47" s="384" t="s">
        <v>512</v>
      </c>
      <c r="B47" s="59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211"/>
    </row>
    <row r="48" spans="1:17" ht="10.5" hidden="1">
      <c r="A48" s="384" t="s">
        <v>227</v>
      </c>
      <c r="B48" s="249"/>
      <c r="C48" s="43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44"/>
    </row>
    <row r="49" spans="1:17" ht="10.5" hidden="1">
      <c r="A49" s="384"/>
      <c r="B49" s="250" t="s">
        <v>444</v>
      </c>
      <c r="C49" s="43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44"/>
    </row>
    <row r="50" spans="1:17" ht="10.5" hidden="1">
      <c r="A50" s="384" t="s">
        <v>445</v>
      </c>
      <c r="B50" s="249" t="s">
        <v>446</v>
      </c>
      <c r="C50" s="43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44"/>
    </row>
    <row r="51" spans="1:17" ht="10.5" hidden="1">
      <c r="A51" s="384" t="s">
        <v>447</v>
      </c>
      <c r="B51" s="251" t="s">
        <v>448</v>
      </c>
      <c r="C51" s="43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44"/>
    </row>
    <row r="52" spans="1:17" ht="10.5" hidden="1">
      <c r="A52" s="384" t="s">
        <v>449</v>
      </c>
      <c r="B52" s="251" t="s">
        <v>450</v>
      </c>
      <c r="C52" s="43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44"/>
    </row>
    <row r="53" spans="1:17" ht="10.5" hidden="1">
      <c r="A53" s="384" t="s">
        <v>451</v>
      </c>
      <c r="B53" s="251" t="s">
        <v>452</v>
      </c>
      <c r="C53" s="43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44"/>
    </row>
    <row r="54" spans="1:17" ht="12.75" hidden="1">
      <c r="A54" s="384" t="s">
        <v>453</v>
      </c>
      <c r="B54" s="251" t="s">
        <v>454</v>
      </c>
      <c r="C54" s="184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213"/>
    </row>
    <row r="55" spans="1:17" ht="10.5" hidden="1">
      <c r="A55" s="384" t="s">
        <v>455</v>
      </c>
      <c r="B55" s="251" t="s">
        <v>456</v>
      </c>
      <c r="C55" s="12">
        <v>768.254</v>
      </c>
      <c r="D55" s="12">
        <v>775.04</v>
      </c>
      <c r="E55" s="12">
        <v>1543.294</v>
      </c>
      <c r="F55" s="12">
        <v>1283.911</v>
      </c>
      <c r="G55" s="12">
        <v>111.87</v>
      </c>
      <c r="H55" s="12">
        <v>1395.781</v>
      </c>
      <c r="I55" s="12">
        <v>147.513</v>
      </c>
      <c r="J55" s="12">
        <v>-147.513</v>
      </c>
      <c r="K55" s="12">
        <v>29.83</v>
      </c>
      <c r="L55" s="12">
        <v>-162.847</v>
      </c>
      <c r="M55" s="12">
        <v>184.236</v>
      </c>
      <c r="N55" s="12">
        <v>347.083</v>
      </c>
      <c r="O55" s="12">
        <v>-9.528</v>
      </c>
      <c r="P55" s="12">
        <v>0</v>
      </c>
      <c r="Q55" s="13">
        <v>-4.968</v>
      </c>
    </row>
    <row r="56" spans="1:17" ht="10.5" hidden="1">
      <c r="A56" s="384" t="s">
        <v>457</v>
      </c>
      <c r="B56" s="251" t="s">
        <v>458</v>
      </c>
      <c r="C56" s="12">
        <v>425.906</v>
      </c>
      <c r="D56" s="12">
        <v>537.955</v>
      </c>
      <c r="E56" s="12">
        <v>963.861</v>
      </c>
      <c r="F56" s="12">
        <v>897.71</v>
      </c>
      <c r="G56" s="12">
        <v>9.338</v>
      </c>
      <c r="H56" s="12">
        <v>907.048</v>
      </c>
      <c r="I56" s="12">
        <v>56.813</v>
      </c>
      <c r="J56" s="12">
        <v>-56.813</v>
      </c>
      <c r="K56" s="12">
        <v>-1.305</v>
      </c>
      <c r="L56" s="12">
        <v>-62.308</v>
      </c>
      <c r="M56" s="12">
        <v>118.102</v>
      </c>
      <c r="N56" s="12">
        <v>180.41</v>
      </c>
      <c r="O56" s="12">
        <v>0</v>
      </c>
      <c r="P56" s="12">
        <v>6.8</v>
      </c>
      <c r="Q56" s="13">
        <v>0</v>
      </c>
    </row>
    <row r="57" spans="1:17" s="186" customFormat="1" ht="12.75">
      <c r="A57" s="385" t="s">
        <v>512</v>
      </c>
      <c r="B57" s="25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3"/>
    </row>
    <row r="58" spans="1:17" ht="12">
      <c r="A58" s="383" t="s">
        <v>459</v>
      </c>
      <c r="B58" s="251" t="s">
        <v>460</v>
      </c>
      <c r="C58" s="122">
        <v>2161.25</v>
      </c>
      <c r="D58" s="122">
        <v>2315.064</v>
      </c>
      <c r="E58" s="122">
        <v>4476.314</v>
      </c>
      <c r="F58" s="122">
        <v>3795.614</v>
      </c>
      <c r="G58" s="122">
        <v>281.26</v>
      </c>
      <c r="H58" s="122">
        <v>4076.874</v>
      </c>
      <c r="I58" s="122">
        <v>399.44</v>
      </c>
      <c r="J58" s="122">
        <v>-399.44</v>
      </c>
      <c r="K58" s="122">
        <v>-37.41</v>
      </c>
      <c r="L58" s="122">
        <v>-340.326</v>
      </c>
      <c r="M58" s="122">
        <v>184.236</v>
      </c>
      <c r="N58" s="122">
        <v>524.562</v>
      </c>
      <c r="O58" s="122">
        <v>-16.736</v>
      </c>
      <c r="P58" s="122">
        <v>0</v>
      </c>
      <c r="Q58" s="123">
        <v>-4.968</v>
      </c>
    </row>
    <row r="59" spans="1:17" ht="12">
      <c r="A59" s="383" t="s">
        <v>461</v>
      </c>
      <c r="B59" s="251" t="s">
        <v>462</v>
      </c>
      <c r="C59" s="122">
        <v>1111.599</v>
      </c>
      <c r="D59" s="122">
        <v>1603.102</v>
      </c>
      <c r="E59" s="122">
        <v>2714.701</v>
      </c>
      <c r="F59" s="122">
        <v>2622.153</v>
      </c>
      <c r="G59" s="122">
        <v>36.972</v>
      </c>
      <c r="H59" s="122">
        <v>2659.125</v>
      </c>
      <c r="I59" s="122">
        <v>55.576</v>
      </c>
      <c r="J59" s="122">
        <v>-55.576</v>
      </c>
      <c r="K59" s="122">
        <v>43.39</v>
      </c>
      <c r="L59" s="122">
        <v>-129.749</v>
      </c>
      <c r="M59" s="122">
        <v>118.102</v>
      </c>
      <c r="N59" s="122">
        <v>247.851</v>
      </c>
      <c r="O59" s="122">
        <v>0</v>
      </c>
      <c r="P59" s="122">
        <v>4</v>
      </c>
      <c r="Q59" s="123">
        <v>26.783</v>
      </c>
    </row>
    <row r="60" spans="1:17" ht="12">
      <c r="A60" s="383" t="s">
        <v>463</v>
      </c>
      <c r="B60" s="251" t="s">
        <v>464</v>
      </c>
      <c r="C60" s="122">
        <v>1075.788</v>
      </c>
      <c r="D60" s="122">
        <v>1968.726</v>
      </c>
      <c r="E60" s="122">
        <v>3044.514</v>
      </c>
      <c r="F60" s="122">
        <v>2788.946</v>
      </c>
      <c r="G60" s="122">
        <v>78.414</v>
      </c>
      <c r="H60" s="122">
        <v>2867.36</v>
      </c>
      <c r="I60" s="122">
        <v>177.154</v>
      </c>
      <c r="J60" s="122">
        <v>-177.154</v>
      </c>
      <c r="K60" s="122">
        <v>0</v>
      </c>
      <c r="L60" s="122">
        <v>-178.167</v>
      </c>
      <c r="M60" s="122">
        <v>86.449</v>
      </c>
      <c r="N60" s="122">
        <v>264.616</v>
      </c>
      <c r="O60" s="122">
        <v>0</v>
      </c>
      <c r="P60" s="122">
        <v>1.013</v>
      </c>
      <c r="Q60" s="13">
        <v>0</v>
      </c>
    </row>
    <row r="61" spans="1:17" ht="12">
      <c r="A61" s="383" t="s">
        <v>465</v>
      </c>
      <c r="B61" s="251" t="s">
        <v>466</v>
      </c>
      <c r="C61" s="122">
        <v>2292.962</v>
      </c>
      <c r="D61" s="122">
        <v>2579.543</v>
      </c>
      <c r="E61" s="122">
        <v>4872.505</v>
      </c>
      <c r="F61" s="122">
        <v>4541.898</v>
      </c>
      <c r="G61" s="122">
        <v>176.395</v>
      </c>
      <c r="H61" s="122">
        <v>4718.293</v>
      </c>
      <c r="I61" s="122">
        <v>154.212</v>
      </c>
      <c r="J61" s="122">
        <v>-154.212</v>
      </c>
      <c r="K61" s="122">
        <v>216.051</v>
      </c>
      <c r="L61" s="122">
        <v>-369.495</v>
      </c>
      <c r="M61" s="122">
        <v>208.495</v>
      </c>
      <c r="N61" s="122">
        <v>577.99</v>
      </c>
      <c r="O61" s="122">
        <v>0</v>
      </c>
      <c r="P61" s="122">
        <v>0</v>
      </c>
      <c r="Q61" s="123">
        <v>-0.768</v>
      </c>
    </row>
    <row r="62" spans="1:17" ht="12">
      <c r="A62" s="383" t="s">
        <v>467</v>
      </c>
      <c r="B62" s="251" t="s">
        <v>468</v>
      </c>
      <c r="C62" s="122">
        <v>3105.178</v>
      </c>
      <c r="D62" s="122">
        <v>3479.821</v>
      </c>
      <c r="E62" s="122">
        <v>6584.999</v>
      </c>
      <c r="F62" s="122">
        <v>6255.737</v>
      </c>
      <c r="G62" s="122">
        <v>94.284</v>
      </c>
      <c r="H62" s="122">
        <v>6350.021</v>
      </c>
      <c r="I62" s="122">
        <v>234.978</v>
      </c>
      <c r="J62" s="122">
        <v>-234.978</v>
      </c>
      <c r="K62" s="122">
        <v>65</v>
      </c>
      <c r="L62" s="122">
        <v>-339.141</v>
      </c>
      <c r="M62" s="122">
        <v>192.25</v>
      </c>
      <c r="N62" s="122">
        <v>531.391</v>
      </c>
      <c r="O62" s="122">
        <v>-6.98</v>
      </c>
      <c r="P62" s="122">
        <v>0</v>
      </c>
      <c r="Q62" s="123">
        <v>46.143</v>
      </c>
    </row>
    <row r="63" spans="1:17" ht="12">
      <c r="A63" s="383" t="s">
        <v>469</v>
      </c>
      <c r="B63" s="251" t="s">
        <v>470</v>
      </c>
      <c r="C63" s="122">
        <v>2302.456</v>
      </c>
      <c r="D63" s="122">
        <v>2310.799</v>
      </c>
      <c r="E63" s="122">
        <v>4613.255</v>
      </c>
      <c r="F63" s="122">
        <v>4248.319</v>
      </c>
      <c r="G63" s="122">
        <v>262.226</v>
      </c>
      <c r="H63" s="122">
        <v>4510.545</v>
      </c>
      <c r="I63" s="122">
        <v>102.71</v>
      </c>
      <c r="J63" s="122">
        <v>-102.71</v>
      </c>
      <c r="K63" s="122">
        <v>160.416</v>
      </c>
      <c r="L63" s="122">
        <v>-256.689</v>
      </c>
      <c r="M63" s="122">
        <v>278.735</v>
      </c>
      <c r="N63" s="122">
        <v>535.424</v>
      </c>
      <c r="O63" s="122">
        <v>0</v>
      </c>
      <c r="P63" s="122">
        <v>0</v>
      </c>
      <c r="Q63" s="123">
        <v>-6.437</v>
      </c>
    </row>
    <row r="64" spans="1:17" ht="12">
      <c r="A64" s="383" t="s">
        <v>471</v>
      </c>
      <c r="B64" s="251" t="s">
        <v>472</v>
      </c>
      <c r="C64" s="122">
        <v>2161.122</v>
      </c>
      <c r="D64" s="122">
        <v>1804.627</v>
      </c>
      <c r="E64" s="122">
        <v>3965.749</v>
      </c>
      <c r="F64" s="122">
        <v>3686.163</v>
      </c>
      <c r="G64" s="122">
        <v>186.824</v>
      </c>
      <c r="H64" s="122">
        <v>3872.987</v>
      </c>
      <c r="I64" s="122">
        <v>92.762</v>
      </c>
      <c r="J64" s="122">
        <v>-92.762</v>
      </c>
      <c r="K64" s="122">
        <v>74.89</v>
      </c>
      <c r="L64" s="122">
        <v>-165.265</v>
      </c>
      <c r="M64" s="122">
        <v>287.781</v>
      </c>
      <c r="N64" s="122">
        <v>453.046</v>
      </c>
      <c r="O64" s="122">
        <v>0</v>
      </c>
      <c r="P64" s="122">
        <v>0</v>
      </c>
      <c r="Q64" s="123">
        <v>-2.387</v>
      </c>
    </row>
    <row r="65" spans="1:17" ht="12">
      <c r="A65" s="383" t="s">
        <v>473</v>
      </c>
      <c r="B65" s="251" t="s">
        <v>474</v>
      </c>
      <c r="C65" s="122">
        <v>1396.949</v>
      </c>
      <c r="D65" s="122">
        <v>1422.887</v>
      </c>
      <c r="E65" s="122">
        <v>2819.836</v>
      </c>
      <c r="F65" s="122">
        <v>2461.779</v>
      </c>
      <c r="G65" s="122">
        <v>76.145</v>
      </c>
      <c r="H65" s="122">
        <v>2537.924</v>
      </c>
      <c r="I65" s="122">
        <v>281.912</v>
      </c>
      <c r="J65" s="122">
        <v>-281.912</v>
      </c>
      <c r="K65" s="122">
        <v>-51.754</v>
      </c>
      <c r="L65" s="122">
        <v>-257.316</v>
      </c>
      <c r="M65" s="122">
        <v>56.326</v>
      </c>
      <c r="N65" s="122">
        <v>313.642</v>
      </c>
      <c r="O65" s="122">
        <v>0</v>
      </c>
      <c r="P65" s="122">
        <v>0</v>
      </c>
      <c r="Q65" s="123">
        <v>27.158</v>
      </c>
    </row>
    <row r="66" spans="1:17" ht="12">
      <c r="A66" s="383" t="s">
        <v>475</v>
      </c>
      <c r="B66" s="251" t="s">
        <v>476</v>
      </c>
      <c r="C66" s="122">
        <v>1805.544</v>
      </c>
      <c r="D66" s="122">
        <v>1758.311</v>
      </c>
      <c r="E66" s="122">
        <v>3563.855</v>
      </c>
      <c r="F66" s="122">
        <v>3322.995</v>
      </c>
      <c r="G66" s="122">
        <v>162.859</v>
      </c>
      <c r="H66" s="122">
        <v>3485.854</v>
      </c>
      <c r="I66" s="122">
        <v>78.001</v>
      </c>
      <c r="J66" s="122">
        <v>-78.001</v>
      </c>
      <c r="K66" s="122">
        <v>-10.563</v>
      </c>
      <c r="L66" s="122">
        <v>-47.936</v>
      </c>
      <c r="M66" s="122">
        <v>183.126</v>
      </c>
      <c r="N66" s="122">
        <v>231.062</v>
      </c>
      <c r="O66" s="122">
        <v>-18</v>
      </c>
      <c r="P66" s="122">
        <v>-1.502</v>
      </c>
      <c r="Q66" s="13">
        <v>0</v>
      </c>
    </row>
    <row r="67" spans="1:17" ht="12">
      <c r="A67" s="383" t="s">
        <v>477</v>
      </c>
      <c r="B67" s="251" t="s">
        <v>478</v>
      </c>
      <c r="C67" s="122">
        <v>2225.407</v>
      </c>
      <c r="D67" s="122">
        <v>2728.477</v>
      </c>
      <c r="E67" s="122">
        <v>4953.884</v>
      </c>
      <c r="F67" s="122">
        <v>4651.209</v>
      </c>
      <c r="G67" s="122">
        <v>86.417</v>
      </c>
      <c r="H67" s="122">
        <v>4737.626</v>
      </c>
      <c r="I67" s="122">
        <v>216.258</v>
      </c>
      <c r="J67" s="122">
        <v>-216.258</v>
      </c>
      <c r="K67" s="122">
        <v>112.29</v>
      </c>
      <c r="L67" s="122">
        <v>-322.554</v>
      </c>
      <c r="M67" s="122">
        <v>201.016</v>
      </c>
      <c r="N67" s="122">
        <v>523.57</v>
      </c>
      <c r="O67" s="122">
        <v>0</v>
      </c>
      <c r="P67" s="122">
        <v>-5.994</v>
      </c>
      <c r="Q67" s="13">
        <v>0</v>
      </c>
    </row>
    <row r="68" spans="1:17" ht="12">
      <c r="A68" s="383" t="s">
        <v>479</v>
      </c>
      <c r="B68" s="251" t="s">
        <v>480</v>
      </c>
      <c r="C68" s="122">
        <v>1102.19</v>
      </c>
      <c r="D68" s="122">
        <v>2070.109</v>
      </c>
      <c r="E68" s="122">
        <v>3172.299</v>
      </c>
      <c r="F68" s="122">
        <v>2975.696</v>
      </c>
      <c r="G68" s="122">
        <v>6.812</v>
      </c>
      <c r="H68" s="122">
        <v>2982.508</v>
      </c>
      <c r="I68" s="122">
        <v>189.791</v>
      </c>
      <c r="J68" s="122">
        <v>-189.791</v>
      </c>
      <c r="K68" s="122">
        <v>124.362</v>
      </c>
      <c r="L68" s="122">
        <v>-210.703</v>
      </c>
      <c r="M68" s="122">
        <v>157.538</v>
      </c>
      <c r="N68" s="122">
        <v>368.241</v>
      </c>
      <c r="O68" s="122">
        <v>-109.8</v>
      </c>
      <c r="P68" s="122">
        <v>6.35</v>
      </c>
      <c r="Q68" s="13">
        <v>0</v>
      </c>
    </row>
    <row r="69" spans="1:17" ht="12">
      <c r="A69" s="383" t="s">
        <v>481</v>
      </c>
      <c r="B69" s="251" t="s">
        <v>482</v>
      </c>
      <c r="C69" s="122">
        <v>2280.967</v>
      </c>
      <c r="D69" s="122">
        <v>2031.112</v>
      </c>
      <c r="E69" s="122">
        <v>4312.079</v>
      </c>
      <c r="F69" s="122">
        <v>4027.404</v>
      </c>
      <c r="G69" s="122">
        <v>102.265</v>
      </c>
      <c r="H69" s="122">
        <v>4129.669</v>
      </c>
      <c r="I69" s="122">
        <v>182.41</v>
      </c>
      <c r="J69" s="122">
        <v>-182.41</v>
      </c>
      <c r="K69" s="122">
        <v>73</v>
      </c>
      <c r="L69" s="122">
        <v>-255.41</v>
      </c>
      <c r="M69" s="122">
        <v>129.025</v>
      </c>
      <c r="N69" s="122">
        <v>384.435</v>
      </c>
      <c r="O69" s="122">
        <v>0</v>
      </c>
      <c r="P69" s="122">
        <v>0</v>
      </c>
      <c r="Q69" s="13">
        <v>0</v>
      </c>
    </row>
    <row r="70" spans="1:17" ht="12">
      <c r="A70" s="383" t="s">
        <v>483</v>
      </c>
      <c r="B70" s="251" t="s">
        <v>484</v>
      </c>
      <c r="C70" s="122">
        <v>2058.598</v>
      </c>
      <c r="D70" s="122">
        <v>2299.511</v>
      </c>
      <c r="E70" s="122">
        <v>4358.109</v>
      </c>
      <c r="F70" s="122">
        <v>4145.952</v>
      </c>
      <c r="G70" s="122">
        <v>118.436</v>
      </c>
      <c r="H70" s="122">
        <v>4264.388</v>
      </c>
      <c r="I70" s="122">
        <v>93.721</v>
      </c>
      <c r="J70" s="122">
        <v>-93.721</v>
      </c>
      <c r="K70" s="122">
        <v>136.05</v>
      </c>
      <c r="L70" s="122">
        <v>-228.713</v>
      </c>
      <c r="M70" s="122">
        <v>124.169</v>
      </c>
      <c r="N70" s="122">
        <v>352.882</v>
      </c>
      <c r="O70" s="122">
        <v>0</v>
      </c>
      <c r="P70" s="122">
        <v>0</v>
      </c>
      <c r="Q70" s="123">
        <v>-1.058</v>
      </c>
    </row>
    <row r="71" spans="1:17" ht="12">
      <c r="A71" s="383" t="s">
        <v>485</v>
      </c>
      <c r="B71" s="251" t="s">
        <v>486</v>
      </c>
      <c r="C71" s="122">
        <v>1800.817</v>
      </c>
      <c r="D71" s="122">
        <v>2117.51</v>
      </c>
      <c r="E71" s="122">
        <v>3918.327</v>
      </c>
      <c r="F71" s="122">
        <v>3623.021</v>
      </c>
      <c r="G71" s="122">
        <v>237.177</v>
      </c>
      <c r="H71" s="122">
        <v>3860.198</v>
      </c>
      <c r="I71" s="122">
        <v>58.129</v>
      </c>
      <c r="J71" s="122">
        <v>-58.129</v>
      </c>
      <c r="K71" s="122">
        <v>162.835</v>
      </c>
      <c r="L71" s="122">
        <v>-220.124</v>
      </c>
      <c r="M71" s="122">
        <v>163.561</v>
      </c>
      <c r="N71" s="122">
        <v>383.685</v>
      </c>
      <c r="O71" s="122">
        <v>0</v>
      </c>
      <c r="P71" s="122">
        <v>0</v>
      </c>
      <c r="Q71" s="123">
        <v>-0.84</v>
      </c>
    </row>
    <row r="72" spans="1:17" ht="12">
      <c r="A72" s="383" t="s">
        <v>487</v>
      </c>
      <c r="B72" s="251" t="s">
        <v>488</v>
      </c>
      <c r="C72" s="122">
        <v>1266.225</v>
      </c>
      <c r="D72" s="122">
        <v>2003.851</v>
      </c>
      <c r="E72" s="122">
        <v>3270.076</v>
      </c>
      <c r="F72" s="122">
        <v>2755.51</v>
      </c>
      <c r="G72" s="122">
        <v>177.485</v>
      </c>
      <c r="H72" s="122">
        <v>2932.995</v>
      </c>
      <c r="I72" s="122">
        <v>337.081</v>
      </c>
      <c r="J72" s="122">
        <v>-337.081</v>
      </c>
      <c r="K72" s="122">
        <v>-98.985</v>
      </c>
      <c r="L72" s="122">
        <v>-238.096</v>
      </c>
      <c r="M72" s="122">
        <v>145.447</v>
      </c>
      <c r="N72" s="122">
        <v>383.543</v>
      </c>
      <c r="O72" s="122">
        <v>0</v>
      </c>
      <c r="P72" s="122">
        <v>0</v>
      </c>
      <c r="Q72" s="123">
        <v>0</v>
      </c>
    </row>
    <row r="73" spans="1:17" ht="12">
      <c r="A73" s="383" t="s">
        <v>489</v>
      </c>
      <c r="B73" s="251" t="s">
        <v>490</v>
      </c>
      <c r="C73" s="122">
        <v>2047.436</v>
      </c>
      <c r="D73" s="122">
        <v>2485.007</v>
      </c>
      <c r="E73" s="122">
        <v>4532.443</v>
      </c>
      <c r="F73" s="122">
        <v>4112.08</v>
      </c>
      <c r="G73" s="122">
        <v>168.654</v>
      </c>
      <c r="H73" s="122">
        <v>4280.734</v>
      </c>
      <c r="I73" s="122">
        <v>251.709</v>
      </c>
      <c r="J73" s="122">
        <v>-251.709</v>
      </c>
      <c r="K73" s="122">
        <v>63.505</v>
      </c>
      <c r="L73" s="122">
        <v>-283.034</v>
      </c>
      <c r="M73" s="122">
        <v>201.481</v>
      </c>
      <c r="N73" s="122">
        <v>484.515</v>
      </c>
      <c r="O73" s="122">
        <v>-32.18</v>
      </c>
      <c r="P73" s="122">
        <v>0</v>
      </c>
      <c r="Q73" s="123">
        <v>0</v>
      </c>
    </row>
    <row r="74" spans="1:17" ht="12">
      <c r="A74" s="383" t="s">
        <v>491</v>
      </c>
      <c r="B74" s="251" t="s">
        <v>492</v>
      </c>
      <c r="C74" s="122">
        <v>3128.731</v>
      </c>
      <c r="D74" s="122">
        <v>2379.188</v>
      </c>
      <c r="E74" s="122">
        <v>5507.919</v>
      </c>
      <c r="F74" s="122">
        <v>5358.685</v>
      </c>
      <c r="G74" s="122">
        <v>194.366</v>
      </c>
      <c r="H74" s="122">
        <v>5553.051</v>
      </c>
      <c r="I74" s="122">
        <v>-45.132</v>
      </c>
      <c r="J74" s="122">
        <v>45.132</v>
      </c>
      <c r="K74" s="122">
        <v>584.19</v>
      </c>
      <c r="L74" s="122">
        <v>-528.268</v>
      </c>
      <c r="M74" s="122">
        <v>277.183</v>
      </c>
      <c r="N74" s="122">
        <v>805.451</v>
      </c>
      <c r="O74" s="122">
        <v>-10.79</v>
      </c>
      <c r="P74" s="122">
        <v>0</v>
      </c>
      <c r="Q74" s="123">
        <v>0</v>
      </c>
    </row>
    <row r="75" spans="1:17" ht="12">
      <c r="A75" s="383" t="s">
        <v>493</v>
      </c>
      <c r="B75" s="251"/>
      <c r="C75" s="122">
        <v>1220.96</v>
      </c>
      <c r="D75" s="122">
        <v>2454.059</v>
      </c>
      <c r="E75" s="122">
        <v>3675.019</v>
      </c>
      <c r="F75" s="122">
        <v>3220.507</v>
      </c>
      <c r="G75" s="122">
        <v>59.95</v>
      </c>
      <c r="H75" s="122">
        <v>3280.457</v>
      </c>
      <c r="I75" s="122">
        <v>394.562</v>
      </c>
      <c r="J75" s="122">
        <v>-394.562</v>
      </c>
      <c r="K75" s="122">
        <v>339.36</v>
      </c>
      <c r="L75" s="122">
        <v>-732.533</v>
      </c>
      <c r="M75" s="122">
        <v>142.882</v>
      </c>
      <c r="N75" s="122">
        <v>875.415</v>
      </c>
      <c r="O75" s="122">
        <v>-1.389</v>
      </c>
      <c r="P75" s="122">
        <v>0</v>
      </c>
      <c r="Q75" s="123">
        <v>0</v>
      </c>
    </row>
    <row r="76" spans="1:17" ht="12">
      <c r="A76" s="383" t="s">
        <v>495</v>
      </c>
      <c r="B76" s="251"/>
      <c r="C76" s="122">
        <v>1089.494</v>
      </c>
      <c r="D76" s="122">
        <v>2545.378</v>
      </c>
      <c r="E76" s="122">
        <v>3634.872</v>
      </c>
      <c r="F76" s="122">
        <v>3315.211</v>
      </c>
      <c r="G76" s="122">
        <v>133.911</v>
      </c>
      <c r="H76" s="122">
        <v>3449.122</v>
      </c>
      <c r="I76" s="122">
        <v>185.75</v>
      </c>
      <c r="J76" s="122">
        <v>-185.75</v>
      </c>
      <c r="K76" s="122">
        <v>-3.5</v>
      </c>
      <c r="L76" s="122">
        <v>-154.966</v>
      </c>
      <c r="M76" s="122">
        <v>173.129</v>
      </c>
      <c r="N76" s="122">
        <v>328.095</v>
      </c>
      <c r="O76" s="122">
        <v>-27.284</v>
      </c>
      <c r="P76" s="122">
        <v>0</v>
      </c>
      <c r="Q76" s="13">
        <v>0</v>
      </c>
    </row>
    <row r="77" spans="1:17" ht="12">
      <c r="A77" s="383" t="s">
        <v>497</v>
      </c>
      <c r="B77" s="251" t="s">
        <v>498</v>
      </c>
      <c r="C77" s="122">
        <v>11317.552</v>
      </c>
      <c r="D77" s="122">
        <v>4301.78</v>
      </c>
      <c r="E77" s="122">
        <v>15619.332</v>
      </c>
      <c r="F77" s="122">
        <v>13082.681</v>
      </c>
      <c r="G77" s="122">
        <v>1652.05</v>
      </c>
      <c r="H77" s="122">
        <v>14734.731</v>
      </c>
      <c r="I77" s="122">
        <v>884.601</v>
      </c>
      <c r="J77" s="122">
        <v>-884.601</v>
      </c>
      <c r="K77" s="122">
        <v>-120.731</v>
      </c>
      <c r="L77" s="122">
        <v>-823.546</v>
      </c>
      <c r="M77" s="122">
        <v>787.345</v>
      </c>
      <c r="N77" s="122">
        <v>1610.891</v>
      </c>
      <c r="O77" s="122">
        <v>48.334</v>
      </c>
      <c r="P77" s="122">
        <v>21.7</v>
      </c>
      <c r="Q77" s="123">
        <v>-10.358</v>
      </c>
    </row>
    <row r="78" spans="1:17" ht="12">
      <c r="A78" s="383" t="s">
        <v>499</v>
      </c>
      <c r="B78" s="251" t="s">
        <v>500</v>
      </c>
      <c r="C78" s="122">
        <v>2079.04</v>
      </c>
      <c r="D78" s="122">
        <v>1986.446</v>
      </c>
      <c r="E78" s="122">
        <v>4065.486</v>
      </c>
      <c r="F78" s="122">
        <v>3740.085</v>
      </c>
      <c r="G78" s="122">
        <v>87.171</v>
      </c>
      <c r="H78" s="122">
        <v>3827.256</v>
      </c>
      <c r="I78" s="122">
        <v>238.23</v>
      </c>
      <c r="J78" s="122">
        <v>-238.23</v>
      </c>
      <c r="K78" s="122">
        <v>21.72</v>
      </c>
      <c r="L78" s="122">
        <v>-259.95</v>
      </c>
      <c r="M78" s="122">
        <v>159.185</v>
      </c>
      <c r="N78" s="122">
        <v>419.135</v>
      </c>
      <c r="O78" s="122">
        <v>0</v>
      </c>
      <c r="P78" s="122">
        <v>0</v>
      </c>
      <c r="Q78" s="13">
        <v>0</v>
      </c>
    </row>
    <row r="79" spans="1:17" ht="12">
      <c r="A79" s="383" t="s">
        <v>501</v>
      </c>
      <c r="B79" s="251" t="s">
        <v>502</v>
      </c>
      <c r="C79" s="122">
        <v>2689.784</v>
      </c>
      <c r="D79" s="122">
        <v>2490.873</v>
      </c>
      <c r="E79" s="122">
        <v>5180.657</v>
      </c>
      <c r="F79" s="122">
        <v>4641.981</v>
      </c>
      <c r="G79" s="122">
        <v>139.845</v>
      </c>
      <c r="H79" s="122">
        <v>4781.826</v>
      </c>
      <c r="I79" s="122">
        <v>398.831</v>
      </c>
      <c r="J79" s="122">
        <v>-398.831</v>
      </c>
      <c r="K79" s="122">
        <v>37.921</v>
      </c>
      <c r="L79" s="122">
        <v>-403.477</v>
      </c>
      <c r="M79" s="122">
        <v>158.33</v>
      </c>
      <c r="N79" s="122">
        <v>561.807</v>
      </c>
      <c r="O79" s="122">
        <v>-33.275</v>
      </c>
      <c r="P79" s="122">
        <v>0</v>
      </c>
      <c r="Q79" s="13">
        <v>0</v>
      </c>
    </row>
    <row r="80" spans="1:17" ht="12">
      <c r="A80" s="383" t="s">
        <v>503</v>
      </c>
      <c r="B80" s="251" t="s">
        <v>504</v>
      </c>
      <c r="C80" s="122">
        <v>2938.156</v>
      </c>
      <c r="D80" s="122">
        <v>3707.643</v>
      </c>
      <c r="E80" s="122">
        <v>6645.799</v>
      </c>
      <c r="F80" s="122">
        <v>6196.491</v>
      </c>
      <c r="G80" s="122">
        <v>265.807</v>
      </c>
      <c r="H80" s="122">
        <v>6462.298</v>
      </c>
      <c r="I80" s="122">
        <v>183.501</v>
      </c>
      <c r="J80" s="122">
        <v>-183.501</v>
      </c>
      <c r="K80" s="122">
        <v>450.88</v>
      </c>
      <c r="L80" s="122">
        <v>-618.239</v>
      </c>
      <c r="M80" s="122">
        <v>258.11</v>
      </c>
      <c r="N80" s="122">
        <v>876.349</v>
      </c>
      <c r="O80" s="122">
        <v>-16.014</v>
      </c>
      <c r="P80" s="122">
        <v>-0.128</v>
      </c>
      <c r="Q80" s="13">
        <v>0</v>
      </c>
    </row>
    <row r="81" spans="1:17" ht="12">
      <c r="A81" s="383" t="s">
        <v>505</v>
      </c>
      <c r="B81" s="251" t="s">
        <v>506</v>
      </c>
      <c r="C81" s="122">
        <v>1779.772</v>
      </c>
      <c r="D81" s="122">
        <v>1823.299</v>
      </c>
      <c r="E81" s="122">
        <v>3603.071</v>
      </c>
      <c r="F81" s="122">
        <v>3234.866</v>
      </c>
      <c r="G81" s="122">
        <v>124.47</v>
      </c>
      <c r="H81" s="122">
        <v>3359.336</v>
      </c>
      <c r="I81" s="122">
        <v>243.735</v>
      </c>
      <c r="J81" s="122">
        <v>-243.735</v>
      </c>
      <c r="K81" s="122">
        <v>74.78</v>
      </c>
      <c r="L81" s="122">
        <v>-288.015</v>
      </c>
      <c r="M81" s="122">
        <v>165.528</v>
      </c>
      <c r="N81" s="122">
        <v>453.543</v>
      </c>
      <c r="O81" s="122">
        <v>-30.5</v>
      </c>
      <c r="P81" s="122">
        <v>0</v>
      </c>
      <c r="Q81" s="13">
        <v>0</v>
      </c>
    </row>
    <row r="82" spans="1:17" ht="12">
      <c r="A82" s="383" t="s">
        <v>507</v>
      </c>
      <c r="B82" s="251" t="s">
        <v>508</v>
      </c>
      <c r="C82" s="122">
        <v>5685.226</v>
      </c>
      <c r="D82" s="122">
        <v>2965.185</v>
      </c>
      <c r="E82" s="122">
        <v>8650.411</v>
      </c>
      <c r="F82" s="122">
        <v>7778.418</v>
      </c>
      <c r="G82" s="122">
        <v>207.938</v>
      </c>
      <c r="H82" s="122">
        <v>7986.356</v>
      </c>
      <c r="I82" s="122">
        <v>664.055</v>
      </c>
      <c r="J82" s="122">
        <v>-664.055</v>
      </c>
      <c r="K82" s="122">
        <v>-136.2</v>
      </c>
      <c r="L82" s="122">
        <v>-517.406</v>
      </c>
      <c r="M82" s="122">
        <v>219.176</v>
      </c>
      <c r="N82" s="122">
        <v>736.582</v>
      </c>
      <c r="O82" s="122">
        <v>-4.767</v>
      </c>
      <c r="P82" s="122">
        <v>0</v>
      </c>
      <c r="Q82" s="123">
        <v>-5.682</v>
      </c>
    </row>
    <row r="83" spans="1:17" ht="12">
      <c r="A83" s="383" t="s">
        <v>509</v>
      </c>
      <c r="B83" s="251" t="s">
        <v>510</v>
      </c>
      <c r="C83" s="122">
        <v>920.434</v>
      </c>
      <c r="D83" s="122">
        <v>629.085</v>
      </c>
      <c r="E83" s="122">
        <v>1549.519</v>
      </c>
      <c r="F83" s="122">
        <v>1417.513</v>
      </c>
      <c r="G83" s="122">
        <v>100.429</v>
      </c>
      <c r="H83" s="122">
        <v>1517.942</v>
      </c>
      <c r="I83" s="122">
        <v>31.577</v>
      </c>
      <c r="J83" s="122">
        <v>-31.577</v>
      </c>
      <c r="K83" s="122">
        <v>13.282</v>
      </c>
      <c r="L83" s="122">
        <v>-54.859</v>
      </c>
      <c r="M83" s="122">
        <v>92.021</v>
      </c>
      <c r="N83" s="122">
        <v>146.88</v>
      </c>
      <c r="O83" s="122">
        <v>5</v>
      </c>
      <c r="P83" s="122">
        <v>5</v>
      </c>
      <c r="Q83" s="13">
        <v>0</v>
      </c>
    </row>
    <row r="84" spans="1:17" ht="12">
      <c r="A84" s="383" t="s">
        <v>513</v>
      </c>
      <c r="B84" s="59"/>
      <c r="C84" s="122">
        <f>SUM(C58:C83)</f>
        <v>63043.63700000001</v>
      </c>
      <c r="D84" s="122">
        <f aca="true" t="shared" si="2" ref="D84:Q84">SUM(D58:D83)</f>
        <v>60261.393000000004</v>
      </c>
      <c r="E84" s="122">
        <f t="shared" si="2"/>
        <v>123305.03</v>
      </c>
      <c r="F84" s="122">
        <f t="shared" si="2"/>
        <v>112000.914</v>
      </c>
      <c r="G84" s="122">
        <f t="shared" si="2"/>
        <v>5218.562</v>
      </c>
      <c r="H84" s="122">
        <f t="shared" si="2"/>
        <v>117219.47599999998</v>
      </c>
      <c r="I84" s="122">
        <f t="shared" si="2"/>
        <v>6085.554</v>
      </c>
      <c r="J84" s="122">
        <f t="shared" si="2"/>
        <v>-6085.554</v>
      </c>
      <c r="K84" s="122">
        <f t="shared" si="2"/>
        <v>2294.7790000000005</v>
      </c>
      <c r="L84" s="122">
        <f t="shared" si="2"/>
        <v>-8223.977000000003</v>
      </c>
      <c r="M84" s="122">
        <f t="shared" si="2"/>
        <v>5150.626</v>
      </c>
      <c r="N84" s="122">
        <f t="shared" si="2"/>
        <v>13374.603</v>
      </c>
      <c r="O84" s="122">
        <f t="shared" si="2"/>
        <v>-254.38100000000003</v>
      </c>
      <c r="P84" s="122">
        <f t="shared" si="2"/>
        <v>30.439</v>
      </c>
      <c r="Q84" s="123">
        <f t="shared" si="2"/>
        <v>67.58599999999998</v>
      </c>
    </row>
    <row r="85" spans="1:17" ht="12.75">
      <c r="A85" s="253" t="s">
        <v>514</v>
      </c>
      <c r="B85" s="59"/>
      <c r="C85" s="126">
        <f>SUM(C46,C84)</f>
        <v>163100.557</v>
      </c>
      <c r="D85" s="126">
        <f aca="true" t="shared" si="3" ref="D85:Q85">SUM(D46,D84)</f>
        <v>83565.17300000001</v>
      </c>
      <c r="E85" s="126">
        <f t="shared" si="3"/>
        <v>246665.73</v>
      </c>
      <c r="F85" s="126">
        <f t="shared" si="3"/>
        <v>213911.076</v>
      </c>
      <c r="G85" s="126">
        <f t="shared" si="3"/>
        <v>19557.633</v>
      </c>
      <c r="H85" s="126">
        <f t="shared" si="3"/>
        <v>233468.70899999997</v>
      </c>
      <c r="I85" s="126">
        <f t="shared" si="3"/>
        <v>13197.021</v>
      </c>
      <c r="J85" s="126">
        <f t="shared" si="3"/>
        <v>-13197.021</v>
      </c>
      <c r="K85" s="126">
        <f t="shared" si="3"/>
        <v>976.1790000000005</v>
      </c>
      <c r="L85" s="126">
        <f t="shared" si="3"/>
        <v>-14753.024000000003</v>
      </c>
      <c r="M85" s="126">
        <f t="shared" si="3"/>
        <v>11832.277000000002</v>
      </c>
      <c r="N85" s="126">
        <f t="shared" si="3"/>
        <v>26585.301</v>
      </c>
      <c r="O85" s="126">
        <f t="shared" si="3"/>
        <v>-254.38100000000003</v>
      </c>
      <c r="P85" s="126">
        <f t="shared" si="3"/>
        <v>15.956</v>
      </c>
      <c r="Q85" s="127">
        <f t="shared" si="3"/>
        <v>818.249</v>
      </c>
    </row>
    <row r="86" spans="1:8" s="100" customFormat="1" ht="12">
      <c r="A86" s="254" t="s">
        <v>515</v>
      </c>
      <c r="H86" s="100" t="s">
        <v>270</v>
      </c>
    </row>
    <row r="87" s="100" customFormat="1" ht="12">
      <c r="A87" s="236"/>
    </row>
    <row r="88" spans="1:12" s="100" customFormat="1" ht="12">
      <c r="A88" s="236" t="s">
        <v>224</v>
      </c>
      <c r="I88" s="100" t="s">
        <v>516</v>
      </c>
      <c r="L88" s="100" t="s">
        <v>289</v>
      </c>
    </row>
    <row r="89" s="100" customFormat="1" ht="12">
      <c r="A89" s="236"/>
    </row>
    <row r="90" spans="1:13" s="100" customFormat="1" ht="12">
      <c r="A90" s="169"/>
      <c r="B90" s="168"/>
      <c r="C90" s="169"/>
      <c r="D90" s="60"/>
      <c r="E90" s="60"/>
      <c r="F90" s="60"/>
      <c r="G90" s="60"/>
      <c r="I90" s="168"/>
      <c r="J90" s="168"/>
      <c r="K90" s="168"/>
      <c r="L90" s="168"/>
      <c r="M90" s="168"/>
    </row>
    <row r="91" s="58" customFormat="1" ht="10.5">
      <c r="A91" s="203"/>
    </row>
  </sheetData>
  <printOptions/>
  <pageMargins left="0.35" right="0.1968503937007874" top="0.3937007874015748" bottom="0.5118110236220472" header="0.18" footer="0"/>
  <pageSetup horizontalDpi="600" verticalDpi="600" orientation="landscape" paperSize="9" r:id="rId1"/>
  <headerFooter alignWithMargins="0">
    <oddFooter>&amp;L&amp;"RimHelvetica,Roman"&amp;8Valsts kase / Pārskatu departaments
15.09.98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Q97"/>
  <sheetViews>
    <sheetView showGridLines="0" showZeros="0" workbookViewId="0" topLeftCell="H1">
      <selection activeCell="O4" sqref="O4"/>
    </sheetView>
  </sheetViews>
  <sheetFormatPr defaultColWidth="9.33203125" defaultRowHeight="10.5"/>
  <cols>
    <col min="1" max="1" width="22.16015625" style="193" customWidth="1"/>
    <col min="2" max="2" width="1.66796875" style="0" hidden="1" customWidth="1"/>
    <col min="3" max="4" width="11.33203125" style="0" customWidth="1"/>
    <col min="5" max="5" width="14.66015625" style="0" customWidth="1"/>
    <col min="6" max="10" width="11.33203125" style="0" customWidth="1"/>
    <col min="11" max="11" width="13.83203125" style="0" customWidth="1"/>
    <col min="12" max="13" width="11.33203125" style="0" customWidth="1"/>
    <col min="14" max="17" width="8.33203125" style="0" customWidth="1"/>
  </cols>
  <sheetData>
    <row r="1" spans="1:13" s="113" customFormat="1" ht="11.25">
      <c r="A1" s="194"/>
      <c r="L1" s="116"/>
      <c r="M1" s="116"/>
    </row>
    <row r="2" spans="1:16" s="144" customFormat="1" ht="12.75">
      <c r="A2" s="237"/>
      <c r="G2" s="144" t="s">
        <v>422</v>
      </c>
      <c r="M2" s="175" t="s">
        <v>517</v>
      </c>
      <c r="O2" s="175"/>
      <c r="P2" s="175"/>
    </row>
    <row r="3" spans="1:17" s="158" customFormat="1" ht="15.75">
      <c r="A3" s="195" t="s">
        <v>518</v>
      </c>
      <c r="B3" s="157"/>
      <c r="C3" s="195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</row>
    <row r="4" spans="1:17" s="158" customFormat="1" ht="15.75">
      <c r="A4" s="195" t="s">
        <v>413</v>
      </c>
      <c r="B4" s="157"/>
      <c r="C4" s="195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</row>
    <row r="5" spans="1:17" ht="12.75">
      <c r="A5" s="19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s="113" customFormat="1" ht="11.25">
      <c r="A6" s="197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 t="s">
        <v>519</v>
      </c>
      <c r="M6" s="116"/>
      <c r="O6" s="116"/>
      <c r="P6" s="116"/>
      <c r="Q6" s="116"/>
    </row>
    <row r="7" spans="1:17" s="144" customFormat="1" ht="12.75">
      <c r="A7" s="204"/>
      <c r="B7" s="170"/>
      <c r="C7" s="171"/>
      <c r="D7" s="171"/>
      <c r="E7" s="172"/>
      <c r="F7" s="172"/>
      <c r="G7" s="173" t="s">
        <v>247</v>
      </c>
      <c r="H7" s="160"/>
      <c r="I7" s="160"/>
      <c r="J7" s="174"/>
      <c r="K7" s="160"/>
      <c r="L7" s="160"/>
      <c r="M7" s="220"/>
      <c r="O7" s="175"/>
      <c r="P7" s="175"/>
      <c r="Q7" s="175"/>
    </row>
    <row r="8" spans="1:13" s="24" customFormat="1" ht="11.25">
      <c r="A8" s="205"/>
      <c r="B8" s="28"/>
      <c r="C8" s="29"/>
      <c r="D8" s="29"/>
      <c r="E8" s="30"/>
      <c r="F8" s="30"/>
      <c r="G8" s="30"/>
      <c r="H8" s="30"/>
      <c r="I8" s="31" t="s">
        <v>428</v>
      </c>
      <c r="J8" s="32"/>
      <c r="K8" s="30"/>
      <c r="L8" s="33"/>
      <c r="M8" s="34"/>
    </row>
    <row r="9" spans="1:17" s="140" customFormat="1" ht="45">
      <c r="A9" s="206" t="s">
        <v>520</v>
      </c>
      <c r="B9" s="176"/>
      <c r="C9" s="177" t="s">
        <v>521</v>
      </c>
      <c r="D9" s="177" t="s">
        <v>522</v>
      </c>
      <c r="E9" s="177" t="s">
        <v>523</v>
      </c>
      <c r="F9" s="177" t="s">
        <v>524</v>
      </c>
      <c r="G9" s="177" t="s">
        <v>201</v>
      </c>
      <c r="H9" s="177" t="s">
        <v>525</v>
      </c>
      <c r="I9" s="177" t="s">
        <v>439</v>
      </c>
      <c r="J9" s="177" t="s">
        <v>440</v>
      </c>
      <c r="K9" s="177" t="s">
        <v>217</v>
      </c>
      <c r="L9" s="177" t="s">
        <v>220</v>
      </c>
      <c r="M9" s="178" t="s">
        <v>222</v>
      </c>
      <c r="N9" s="35"/>
      <c r="O9" s="5"/>
      <c r="P9" s="5"/>
      <c r="Q9" s="5"/>
    </row>
    <row r="10" spans="1:17" s="113" customFormat="1" ht="11.25">
      <c r="A10" s="207">
        <v>1</v>
      </c>
      <c r="B10" s="179"/>
      <c r="C10" s="179">
        <v>2</v>
      </c>
      <c r="D10" s="179">
        <v>3</v>
      </c>
      <c r="E10" s="179">
        <v>4</v>
      </c>
      <c r="F10" s="179">
        <v>5</v>
      </c>
      <c r="G10" s="179">
        <v>6</v>
      </c>
      <c r="H10" s="179">
        <v>7</v>
      </c>
      <c r="I10" s="179">
        <v>8</v>
      </c>
      <c r="J10" s="179">
        <v>9</v>
      </c>
      <c r="K10" s="179">
        <v>10</v>
      </c>
      <c r="L10" s="179">
        <v>11</v>
      </c>
      <c r="M10" s="180">
        <v>12</v>
      </c>
      <c r="N10" s="149"/>
      <c r="O10" s="116"/>
      <c r="P10" s="116"/>
      <c r="Q10" s="116"/>
    </row>
    <row r="11" spans="1:17" ht="12" customHeight="1">
      <c r="A11" s="232" t="s">
        <v>443</v>
      </c>
      <c r="B11" s="3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91"/>
      <c r="N11" s="35"/>
      <c r="O11" s="2"/>
      <c r="P11" s="2"/>
      <c r="Q11" s="2"/>
    </row>
    <row r="12" spans="1:13" ht="10.5" hidden="1">
      <c r="A12" s="201" t="s">
        <v>227</v>
      </c>
      <c r="B12" s="8"/>
      <c r="C12" s="12" t="s">
        <v>229</v>
      </c>
      <c r="D12" s="12"/>
      <c r="E12" s="12"/>
      <c r="F12" s="12"/>
      <c r="G12" s="42"/>
      <c r="H12" s="42"/>
      <c r="I12" s="42"/>
      <c r="J12" s="42"/>
      <c r="K12" s="42"/>
      <c r="L12" s="42"/>
      <c r="M12" s="211"/>
    </row>
    <row r="13" spans="1:13" ht="10.5" hidden="1">
      <c r="A13" s="201"/>
      <c r="B13" s="9" t="s">
        <v>444</v>
      </c>
      <c r="C13" s="12" t="s">
        <v>526</v>
      </c>
      <c r="D13" s="12" t="s">
        <v>527</v>
      </c>
      <c r="E13" s="12" t="s">
        <v>528</v>
      </c>
      <c r="F13" s="12" t="s">
        <v>529</v>
      </c>
      <c r="G13" s="42" t="s">
        <v>530</v>
      </c>
      <c r="H13" s="42" t="s">
        <v>531</v>
      </c>
      <c r="I13" s="42" t="s">
        <v>532</v>
      </c>
      <c r="J13" s="42" t="s">
        <v>533</v>
      </c>
      <c r="K13" s="42" t="s">
        <v>534</v>
      </c>
      <c r="L13" s="42" t="s">
        <v>535</v>
      </c>
      <c r="M13" s="211" t="s">
        <v>536</v>
      </c>
    </row>
    <row r="14" spans="1:14" ht="12">
      <c r="A14" s="233" t="s">
        <v>445</v>
      </c>
      <c r="B14" s="8" t="s">
        <v>446</v>
      </c>
      <c r="C14" s="122">
        <v>5161.885</v>
      </c>
      <c r="D14" s="122">
        <v>4451.65</v>
      </c>
      <c r="E14" s="122">
        <v>710.235</v>
      </c>
      <c r="F14" s="122">
        <v>-710.235</v>
      </c>
      <c r="G14" s="122">
        <v>-70</v>
      </c>
      <c r="H14" s="122">
        <v>-640.235</v>
      </c>
      <c r="I14" s="122">
        <v>1304.936</v>
      </c>
      <c r="J14" s="122">
        <v>1945.171</v>
      </c>
      <c r="K14" s="122">
        <v>0</v>
      </c>
      <c r="L14" s="122">
        <v>0</v>
      </c>
      <c r="M14" s="13">
        <v>0</v>
      </c>
      <c r="N14" s="37"/>
    </row>
    <row r="15" spans="1:14" ht="12">
      <c r="A15" s="233" t="s">
        <v>447</v>
      </c>
      <c r="B15" s="15" t="s">
        <v>448</v>
      </c>
      <c r="C15" s="122">
        <v>695.225</v>
      </c>
      <c r="D15" s="122">
        <v>642.461</v>
      </c>
      <c r="E15" s="122">
        <v>52.764</v>
      </c>
      <c r="F15" s="122">
        <v>-52.764</v>
      </c>
      <c r="G15" s="122">
        <v>0</v>
      </c>
      <c r="H15" s="122">
        <v>-52.764</v>
      </c>
      <c r="I15" s="122">
        <v>28.164</v>
      </c>
      <c r="J15" s="122">
        <v>80.928</v>
      </c>
      <c r="K15" s="122">
        <v>0</v>
      </c>
      <c r="L15" s="122">
        <v>0</v>
      </c>
      <c r="M15" s="13">
        <v>0</v>
      </c>
      <c r="N15" s="37"/>
    </row>
    <row r="16" spans="1:14" ht="12">
      <c r="A16" s="233" t="s">
        <v>449</v>
      </c>
      <c r="B16" s="15" t="s">
        <v>450</v>
      </c>
      <c r="C16" s="122">
        <v>667.239</v>
      </c>
      <c r="D16" s="122">
        <v>574.873</v>
      </c>
      <c r="E16" s="122">
        <v>92.366</v>
      </c>
      <c r="F16" s="122">
        <v>-92.366</v>
      </c>
      <c r="G16" s="122">
        <v>0</v>
      </c>
      <c r="H16" s="122">
        <v>-92.366</v>
      </c>
      <c r="I16" s="122">
        <v>62.515</v>
      </c>
      <c r="J16" s="122">
        <v>154.881</v>
      </c>
      <c r="K16" s="122">
        <v>0</v>
      </c>
      <c r="L16" s="122">
        <v>0</v>
      </c>
      <c r="M16" s="13">
        <v>0</v>
      </c>
      <c r="N16" s="37"/>
    </row>
    <row r="17" spans="1:14" ht="12">
      <c r="A17" s="233" t="s">
        <v>451</v>
      </c>
      <c r="B17" s="15" t="s">
        <v>452</v>
      </c>
      <c r="C17" s="122">
        <v>1647.297</v>
      </c>
      <c r="D17" s="122">
        <v>1613.38</v>
      </c>
      <c r="E17" s="122">
        <v>33.917</v>
      </c>
      <c r="F17" s="122">
        <v>-33.917</v>
      </c>
      <c r="G17" s="122">
        <v>6</v>
      </c>
      <c r="H17" s="122">
        <v>-39.917</v>
      </c>
      <c r="I17" s="122">
        <v>447.057</v>
      </c>
      <c r="J17" s="122">
        <v>486.974</v>
      </c>
      <c r="K17" s="122">
        <v>0</v>
      </c>
      <c r="L17" s="122">
        <v>0</v>
      </c>
      <c r="M17" s="13">
        <v>0</v>
      </c>
      <c r="N17" s="37"/>
    </row>
    <row r="18" spans="1:14" ht="12">
      <c r="A18" s="233" t="s">
        <v>453</v>
      </c>
      <c r="B18" s="15" t="s">
        <v>454</v>
      </c>
      <c r="C18" s="122">
        <v>707.998</v>
      </c>
      <c r="D18" s="122">
        <v>593.638</v>
      </c>
      <c r="E18" s="122">
        <v>114.36</v>
      </c>
      <c r="F18" s="122">
        <v>-114.36</v>
      </c>
      <c r="G18" s="122">
        <v>0</v>
      </c>
      <c r="H18" s="122">
        <v>-114.36</v>
      </c>
      <c r="I18" s="122">
        <v>118.517</v>
      </c>
      <c r="J18" s="122">
        <v>232.877</v>
      </c>
      <c r="K18" s="122">
        <v>0</v>
      </c>
      <c r="L18" s="122">
        <v>0</v>
      </c>
      <c r="M18" s="13">
        <v>0</v>
      </c>
      <c r="N18" s="37"/>
    </row>
    <row r="19" spans="1:14" ht="12" customHeight="1">
      <c r="A19" s="233" t="s">
        <v>455</v>
      </c>
      <c r="B19" s="15" t="s">
        <v>456</v>
      </c>
      <c r="C19" s="122">
        <v>176.591</v>
      </c>
      <c r="D19" s="122">
        <v>146.26</v>
      </c>
      <c r="E19" s="122">
        <v>30.331</v>
      </c>
      <c r="F19" s="122">
        <v>-30.331</v>
      </c>
      <c r="G19" s="122">
        <v>0</v>
      </c>
      <c r="H19" s="122">
        <v>-30.331</v>
      </c>
      <c r="I19" s="122">
        <v>14.119</v>
      </c>
      <c r="J19" s="122">
        <v>44.45</v>
      </c>
      <c r="K19" s="122">
        <v>0</v>
      </c>
      <c r="L19" s="122">
        <v>0</v>
      </c>
      <c r="M19" s="13">
        <v>0</v>
      </c>
      <c r="N19" s="37"/>
    </row>
    <row r="20" spans="1:14" ht="12" customHeight="1">
      <c r="A20" s="233" t="s">
        <v>457</v>
      </c>
      <c r="B20" s="233" t="s">
        <v>458</v>
      </c>
      <c r="C20" s="122">
        <v>240.975</v>
      </c>
      <c r="D20" s="122">
        <v>206.984</v>
      </c>
      <c r="E20" s="122">
        <v>33.991</v>
      </c>
      <c r="F20" s="122">
        <v>-33.991</v>
      </c>
      <c r="G20" s="122">
        <v>0</v>
      </c>
      <c r="H20" s="122">
        <v>-33.991</v>
      </c>
      <c r="I20" s="122">
        <v>27.498</v>
      </c>
      <c r="J20" s="122">
        <v>61.489</v>
      </c>
      <c r="K20" s="122">
        <v>0</v>
      </c>
      <c r="L20" s="122">
        <v>0</v>
      </c>
      <c r="M20" s="13">
        <v>0</v>
      </c>
      <c r="N20" s="37"/>
    </row>
    <row r="21" spans="1:14" ht="45" hidden="1">
      <c r="A21" s="233" t="s">
        <v>459</v>
      </c>
      <c r="B21" s="233" t="s">
        <v>460</v>
      </c>
      <c r="C21" s="233"/>
      <c r="D21" s="233"/>
      <c r="E21" s="233"/>
      <c r="F21" s="233"/>
      <c r="G21" s="233"/>
      <c r="H21" s="233"/>
      <c r="I21" s="233"/>
      <c r="J21" s="122"/>
      <c r="K21" s="122"/>
      <c r="L21" s="122"/>
      <c r="M21" s="13"/>
      <c r="N21" s="37"/>
    </row>
    <row r="22" spans="1:14" ht="45" hidden="1">
      <c r="A22" s="233" t="s">
        <v>461</v>
      </c>
      <c r="B22" s="233" t="s">
        <v>462</v>
      </c>
      <c r="C22" s="233"/>
      <c r="D22" s="233"/>
      <c r="E22" s="233"/>
      <c r="F22" s="233"/>
      <c r="G22" s="233"/>
      <c r="H22" s="233"/>
      <c r="I22" s="233"/>
      <c r="J22" s="122"/>
      <c r="K22" s="122"/>
      <c r="L22" s="122"/>
      <c r="M22" s="13"/>
      <c r="N22" s="37"/>
    </row>
    <row r="23" spans="1:14" ht="45" hidden="1">
      <c r="A23" s="233" t="s">
        <v>463</v>
      </c>
      <c r="B23" s="233" t="s">
        <v>464</v>
      </c>
      <c r="C23" s="233"/>
      <c r="D23" s="233"/>
      <c r="E23" s="233"/>
      <c r="F23" s="233"/>
      <c r="G23" s="233"/>
      <c r="H23" s="233"/>
      <c r="I23" s="233"/>
      <c r="J23" s="122"/>
      <c r="K23" s="122"/>
      <c r="L23" s="122"/>
      <c r="M23" s="13"/>
      <c r="N23" s="37"/>
    </row>
    <row r="24" spans="1:14" ht="45" hidden="1">
      <c r="A24" s="233" t="s">
        <v>465</v>
      </c>
      <c r="B24" s="233" t="s">
        <v>466</v>
      </c>
      <c r="C24" s="233"/>
      <c r="D24" s="233"/>
      <c r="E24" s="233"/>
      <c r="F24" s="233"/>
      <c r="G24" s="233"/>
      <c r="H24" s="233"/>
      <c r="I24" s="233"/>
      <c r="J24" s="122"/>
      <c r="K24" s="122"/>
      <c r="L24" s="122"/>
      <c r="M24" s="13"/>
      <c r="N24" s="37"/>
    </row>
    <row r="25" spans="1:14" ht="45" hidden="1">
      <c r="A25" s="233" t="s">
        <v>467</v>
      </c>
      <c r="B25" s="233" t="s">
        <v>468</v>
      </c>
      <c r="C25" s="233"/>
      <c r="D25" s="233"/>
      <c r="E25" s="233"/>
      <c r="F25" s="233"/>
      <c r="G25" s="233"/>
      <c r="H25" s="233"/>
      <c r="I25" s="233"/>
      <c r="J25" s="122"/>
      <c r="K25" s="122"/>
      <c r="L25" s="122"/>
      <c r="M25" s="13"/>
      <c r="N25" s="37"/>
    </row>
    <row r="26" spans="1:14" ht="45" hidden="1">
      <c r="A26" s="233" t="s">
        <v>469</v>
      </c>
      <c r="B26" s="233" t="s">
        <v>470</v>
      </c>
      <c r="C26" s="233"/>
      <c r="D26" s="233"/>
      <c r="E26" s="233"/>
      <c r="F26" s="233"/>
      <c r="G26" s="233"/>
      <c r="H26" s="233"/>
      <c r="I26" s="233"/>
      <c r="J26" s="122"/>
      <c r="K26" s="122"/>
      <c r="L26" s="122"/>
      <c r="M26" s="13"/>
      <c r="N26" s="37"/>
    </row>
    <row r="27" spans="1:14" ht="45" hidden="1">
      <c r="A27" s="233" t="s">
        <v>471</v>
      </c>
      <c r="B27" s="233" t="s">
        <v>472</v>
      </c>
      <c r="C27" s="233"/>
      <c r="D27" s="233"/>
      <c r="E27" s="233"/>
      <c r="F27" s="233"/>
      <c r="G27" s="233"/>
      <c r="H27" s="233"/>
      <c r="I27" s="233"/>
      <c r="J27" s="122"/>
      <c r="K27" s="122"/>
      <c r="L27" s="122"/>
      <c r="M27" s="13"/>
      <c r="N27" s="37"/>
    </row>
    <row r="28" spans="1:14" ht="45" hidden="1">
      <c r="A28" s="233" t="s">
        <v>473</v>
      </c>
      <c r="B28" s="233" t="s">
        <v>474</v>
      </c>
      <c r="C28" s="233"/>
      <c r="D28" s="233"/>
      <c r="E28" s="233"/>
      <c r="F28" s="233"/>
      <c r="G28" s="233"/>
      <c r="H28" s="233"/>
      <c r="I28" s="233"/>
      <c r="J28" s="122"/>
      <c r="K28" s="122"/>
      <c r="L28" s="122"/>
      <c r="M28" s="13"/>
      <c r="N28" s="37"/>
    </row>
    <row r="29" spans="1:14" ht="45" hidden="1">
      <c r="A29" s="233" t="s">
        <v>475</v>
      </c>
      <c r="B29" s="233" t="s">
        <v>476</v>
      </c>
      <c r="C29" s="233"/>
      <c r="D29" s="233"/>
      <c r="E29" s="233"/>
      <c r="F29" s="233"/>
      <c r="G29" s="233"/>
      <c r="H29" s="233"/>
      <c r="I29" s="233"/>
      <c r="J29" s="122"/>
      <c r="K29" s="122"/>
      <c r="L29" s="122"/>
      <c r="M29" s="13"/>
      <c r="N29" s="37"/>
    </row>
    <row r="30" spans="1:14" ht="45" hidden="1">
      <c r="A30" s="233" t="s">
        <v>477</v>
      </c>
      <c r="B30" s="233" t="s">
        <v>478</v>
      </c>
      <c r="C30" s="233"/>
      <c r="D30" s="233"/>
      <c r="E30" s="233"/>
      <c r="F30" s="233"/>
      <c r="G30" s="233"/>
      <c r="H30" s="233"/>
      <c r="I30" s="233"/>
      <c r="J30" s="122"/>
      <c r="K30" s="122"/>
      <c r="L30" s="122"/>
      <c r="M30" s="13"/>
      <c r="N30" s="37"/>
    </row>
    <row r="31" spans="1:14" ht="45" hidden="1">
      <c r="A31" s="233" t="s">
        <v>479</v>
      </c>
      <c r="B31" s="233" t="s">
        <v>480</v>
      </c>
      <c r="C31" s="233"/>
      <c r="D31" s="233"/>
      <c r="E31" s="233"/>
      <c r="F31" s="233"/>
      <c r="G31" s="233"/>
      <c r="H31" s="233"/>
      <c r="I31" s="233"/>
      <c r="J31" s="122"/>
      <c r="K31" s="122"/>
      <c r="L31" s="122"/>
      <c r="M31" s="13"/>
      <c r="N31" s="37"/>
    </row>
    <row r="32" spans="1:14" ht="45" hidden="1">
      <c r="A32" s="233" t="s">
        <v>481</v>
      </c>
      <c r="B32" s="233" t="s">
        <v>482</v>
      </c>
      <c r="C32" s="233"/>
      <c r="D32" s="233"/>
      <c r="E32" s="233"/>
      <c r="F32" s="233"/>
      <c r="G32" s="233"/>
      <c r="H32" s="233"/>
      <c r="I32" s="233"/>
      <c r="J32" s="122"/>
      <c r="K32" s="122"/>
      <c r="L32" s="122"/>
      <c r="M32" s="13"/>
      <c r="N32" s="37"/>
    </row>
    <row r="33" spans="1:14" ht="45" hidden="1">
      <c r="A33" s="233" t="s">
        <v>483</v>
      </c>
      <c r="B33" s="233" t="s">
        <v>484</v>
      </c>
      <c r="C33" s="233"/>
      <c r="D33" s="233"/>
      <c r="E33" s="233"/>
      <c r="F33" s="233"/>
      <c r="G33" s="233"/>
      <c r="H33" s="233"/>
      <c r="I33" s="233"/>
      <c r="J33" s="122"/>
      <c r="K33" s="122"/>
      <c r="L33" s="122"/>
      <c r="M33" s="13"/>
      <c r="N33" s="37"/>
    </row>
    <row r="34" spans="1:14" ht="45" hidden="1">
      <c r="A34" s="233" t="s">
        <v>485</v>
      </c>
      <c r="B34" s="233" t="s">
        <v>486</v>
      </c>
      <c r="C34" s="233"/>
      <c r="D34" s="233"/>
      <c r="E34" s="233"/>
      <c r="F34" s="233"/>
      <c r="G34" s="233"/>
      <c r="H34" s="233"/>
      <c r="I34" s="233"/>
      <c r="J34" s="122"/>
      <c r="K34" s="122"/>
      <c r="L34" s="122"/>
      <c r="M34" s="13"/>
      <c r="N34" s="37"/>
    </row>
    <row r="35" spans="1:14" ht="45" hidden="1">
      <c r="A35" s="233" t="s">
        <v>487</v>
      </c>
      <c r="B35" s="233" t="s">
        <v>488</v>
      </c>
      <c r="C35" s="233"/>
      <c r="D35" s="233"/>
      <c r="E35" s="233"/>
      <c r="F35" s="233"/>
      <c r="G35" s="233"/>
      <c r="H35" s="233"/>
      <c r="I35" s="233"/>
      <c r="J35" s="122"/>
      <c r="K35" s="122"/>
      <c r="L35" s="122"/>
      <c r="M35" s="13"/>
      <c r="N35" s="37"/>
    </row>
    <row r="36" spans="1:14" ht="45" hidden="1">
      <c r="A36" s="233" t="s">
        <v>489</v>
      </c>
      <c r="B36" s="233" t="s">
        <v>490</v>
      </c>
      <c r="C36" s="233"/>
      <c r="D36" s="233"/>
      <c r="E36" s="233"/>
      <c r="F36" s="233"/>
      <c r="G36" s="233"/>
      <c r="H36" s="233"/>
      <c r="I36" s="233"/>
      <c r="J36" s="122"/>
      <c r="K36" s="122"/>
      <c r="L36" s="122"/>
      <c r="M36" s="13"/>
      <c r="N36" s="37"/>
    </row>
    <row r="37" spans="1:14" ht="45" hidden="1">
      <c r="A37" s="233" t="s">
        <v>491</v>
      </c>
      <c r="B37" s="233" t="s">
        <v>492</v>
      </c>
      <c r="C37" s="233"/>
      <c r="D37" s="233"/>
      <c r="E37" s="233"/>
      <c r="F37" s="233"/>
      <c r="G37" s="233"/>
      <c r="H37" s="233"/>
      <c r="I37" s="233"/>
      <c r="J37" s="122"/>
      <c r="K37" s="122"/>
      <c r="L37" s="122"/>
      <c r="M37" s="13"/>
      <c r="N37" s="37"/>
    </row>
    <row r="38" spans="1:14" ht="45" hidden="1">
      <c r="A38" s="233" t="s">
        <v>493</v>
      </c>
      <c r="B38" s="233" t="s">
        <v>494</v>
      </c>
      <c r="C38" s="233"/>
      <c r="D38" s="233"/>
      <c r="E38" s="233"/>
      <c r="F38" s="233"/>
      <c r="G38" s="233"/>
      <c r="H38" s="233"/>
      <c r="I38" s="233"/>
      <c r="J38" s="122"/>
      <c r="K38" s="122"/>
      <c r="L38" s="122"/>
      <c r="M38" s="13"/>
      <c r="N38" s="37"/>
    </row>
    <row r="39" spans="1:14" ht="45" hidden="1">
      <c r="A39" s="233" t="s">
        <v>495</v>
      </c>
      <c r="B39" s="233" t="s">
        <v>496</v>
      </c>
      <c r="C39" s="233"/>
      <c r="D39" s="233"/>
      <c r="E39" s="233"/>
      <c r="F39" s="233"/>
      <c r="G39" s="233"/>
      <c r="H39" s="233"/>
      <c r="I39" s="233"/>
      <c r="J39" s="122"/>
      <c r="K39" s="122"/>
      <c r="L39" s="122"/>
      <c r="M39" s="13"/>
      <c r="N39" s="37"/>
    </row>
    <row r="40" spans="1:14" ht="45" hidden="1">
      <c r="A40" s="233" t="s">
        <v>497</v>
      </c>
      <c r="B40" s="233" t="s">
        <v>498</v>
      </c>
      <c r="C40" s="233"/>
      <c r="D40" s="233"/>
      <c r="E40" s="233"/>
      <c r="F40" s="233"/>
      <c r="G40" s="233"/>
      <c r="H40" s="233"/>
      <c r="I40" s="233"/>
      <c r="J40" s="122"/>
      <c r="K40" s="122"/>
      <c r="L40" s="122"/>
      <c r="M40" s="13"/>
      <c r="N40" s="37"/>
    </row>
    <row r="41" spans="1:14" ht="45" hidden="1">
      <c r="A41" s="233" t="s">
        <v>499</v>
      </c>
      <c r="B41" s="233" t="s">
        <v>500</v>
      </c>
      <c r="C41" s="233"/>
      <c r="D41" s="233"/>
      <c r="E41" s="233"/>
      <c r="F41" s="233"/>
      <c r="G41" s="233"/>
      <c r="H41" s="233"/>
      <c r="I41" s="233"/>
      <c r="J41" s="122"/>
      <c r="K41" s="122"/>
      <c r="L41" s="122"/>
      <c r="M41" s="13"/>
      <c r="N41" s="37"/>
    </row>
    <row r="42" spans="1:14" ht="45" hidden="1">
      <c r="A42" s="233" t="s">
        <v>501</v>
      </c>
      <c r="B42" s="233" t="s">
        <v>502</v>
      </c>
      <c r="C42" s="233"/>
      <c r="D42" s="233"/>
      <c r="E42" s="233"/>
      <c r="F42" s="233"/>
      <c r="G42" s="233"/>
      <c r="H42" s="233"/>
      <c r="I42" s="233"/>
      <c r="J42" s="122"/>
      <c r="K42" s="122"/>
      <c r="L42" s="122"/>
      <c r="M42" s="13"/>
      <c r="N42" s="37"/>
    </row>
    <row r="43" spans="1:14" ht="45" hidden="1">
      <c r="A43" s="233" t="s">
        <v>503</v>
      </c>
      <c r="B43" s="233" t="s">
        <v>504</v>
      </c>
      <c r="C43" s="233"/>
      <c r="D43" s="233"/>
      <c r="E43" s="233"/>
      <c r="F43" s="233"/>
      <c r="G43" s="233"/>
      <c r="H43" s="233"/>
      <c r="I43" s="233"/>
      <c r="J43" s="122"/>
      <c r="K43" s="122"/>
      <c r="L43" s="122"/>
      <c r="M43" s="13"/>
      <c r="N43" s="37"/>
    </row>
    <row r="44" spans="1:14" ht="45" hidden="1">
      <c r="A44" s="233" t="s">
        <v>505</v>
      </c>
      <c r="B44" s="233" t="s">
        <v>506</v>
      </c>
      <c r="C44" s="233"/>
      <c r="D44" s="233"/>
      <c r="E44" s="233"/>
      <c r="F44" s="233"/>
      <c r="G44" s="233"/>
      <c r="H44" s="233"/>
      <c r="I44" s="233"/>
      <c r="J44" s="122"/>
      <c r="K44" s="122"/>
      <c r="L44" s="122"/>
      <c r="M44" s="13"/>
      <c r="N44" s="37"/>
    </row>
    <row r="45" spans="1:14" ht="45" hidden="1">
      <c r="A45" s="233" t="s">
        <v>507</v>
      </c>
      <c r="B45" s="233" t="s">
        <v>508</v>
      </c>
      <c r="C45" s="233"/>
      <c r="D45" s="233"/>
      <c r="E45" s="233"/>
      <c r="F45" s="233"/>
      <c r="G45" s="233"/>
      <c r="H45" s="233"/>
      <c r="I45" s="233"/>
      <c r="J45" s="122"/>
      <c r="K45" s="122"/>
      <c r="L45" s="122"/>
      <c r="M45" s="13"/>
      <c r="N45" s="37"/>
    </row>
    <row r="46" spans="1:14" ht="45" hidden="1">
      <c r="A46" s="233" t="s">
        <v>509</v>
      </c>
      <c r="B46" s="233" t="s">
        <v>510</v>
      </c>
      <c r="C46" s="233"/>
      <c r="D46" s="233"/>
      <c r="E46" s="233"/>
      <c r="F46" s="233"/>
      <c r="G46" s="233"/>
      <c r="H46" s="233"/>
      <c r="I46" s="233"/>
      <c r="J46" s="122"/>
      <c r="K46" s="122"/>
      <c r="L46" s="122"/>
      <c r="M46" s="13"/>
      <c r="N46" s="37"/>
    </row>
    <row r="47" spans="1:17" s="183" customFormat="1" ht="12.75">
      <c r="A47" s="234" t="s">
        <v>511</v>
      </c>
      <c r="B47" s="181"/>
      <c r="C47" s="122">
        <f>SUM(C14:C20)</f>
        <v>9297.210000000001</v>
      </c>
      <c r="D47" s="122">
        <f aca="true" t="shared" si="0" ref="D47:M47">SUM(D14:D20)</f>
        <v>8229.246000000001</v>
      </c>
      <c r="E47" s="122">
        <f t="shared" si="0"/>
        <v>1067.964</v>
      </c>
      <c r="F47" s="122">
        <f t="shared" si="0"/>
        <v>-1067.964</v>
      </c>
      <c r="G47" s="122">
        <f t="shared" si="0"/>
        <v>-64</v>
      </c>
      <c r="H47" s="122">
        <f t="shared" si="0"/>
        <v>-1003.964</v>
      </c>
      <c r="I47" s="122">
        <f t="shared" si="0"/>
        <v>2002.806</v>
      </c>
      <c r="J47" s="122">
        <f t="shared" si="0"/>
        <v>3006.77</v>
      </c>
      <c r="K47" s="122">
        <f t="shared" si="0"/>
        <v>0</v>
      </c>
      <c r="L47" s="122">
        <f t="shared" si="0"/>
        <v>0</v>
      </c>
      <c r="M47" s="123">
        <f t="shared" si="0"/>
        <v>0</v>
      </c>
      <c r="N47" s="182"/>
      <c r="O47" s="182"/>
      <c r="P47" s="182"/>
      <c r="Q47" s="182"/>
    </row>
    <row r="48" spans="1:17" ht="12.75">
      <c r="A48" s="377" t="s">
        <v>512</v>
      </c>
      <c r="B48" s="40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3"/>
      <c r="N48" s="35"/>
      <c r="O48" s="2"/>
      <c r="P48" s="2"/>
      <c r="Q48" s="2"/>
    </row>
    <row r="49" spans="1:13" ht="12" hidden="1">
      <c r="A49" s="233" t="s">
        <v>227</v>
      </c>
      <c r="B49" s="8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3"/>
    </row>
    <row r="50" spans="1:13" ht="12" hidden="1">
      <c r="A50" s="233"/>
      <c r="B50" s="9" t="s">
        <v>444</v>
      </c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3"/>
    </row>
    <row r="51" spans="1:14" ht="12" hidden="1">
      <c r="A51" s="208" t="s">
        <v>445</v>
      </c>
      <c r="B51" s="8" t="s">
        <v>446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3"/>
      <c r="N51" s="37"/>
    </row>
    <row r="52" spans="1:14" ht="12" hidden="1">
      <c r="A52" s="208" t="s">
        <v>447</v>
      </c>
      <c r="B52" s="15" t="s">
        <v>448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3"/>
      <c r="N52" s="37"/>
    </row>
    <row r="53" spans="1:14" ht="12" hidden="1">
      <c r="A53" s="208" t="s">
        <v>449</v>
      </c>
      <c r="B53" s="15" t="s">
        <v>450</v>
      </c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3"/>
      <c r="N53" s="37"/>
    </row>
    <row r="54" spans="1:14" ht="12" hidden="1">
      <c r="A54" s="208" t="s">
        <v>451</v>
      </c>
      <c r="B54" s="15" t="s">
        <v>452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3"/>
      <c r="N54" s="37"/>
    </row>
    <row r="55" spans="1:14" ht="12" hidden="1">
      <c r="A55" s="208" t="s">
        <v>453</v>
      </c>
      <c r="B55" s="15" t="s">
        <v>454</v>
      </c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3"/>
      <c r="N55" s="37"/>
    </row>
    <row r="56" spans="1:14" ht="12" hidden="1">
      <c r="A56" s="208" t="s">
        <v>455</v>
      </c>
      <c r="B56" s="15" t="s">
        <v>456</v>
      </c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3"/>
      <c r="N56" s="37"/>
    </row>
    <row r="57" spans="1:14" ht="12" customHeight="1" hidden="1">
      <c r="A57" s="208" t="s">
        <v>457</v>
      </c>
      <c r="B57" s="15" t="s">
        <v>458</v>
      </c>
      <c r="C57" s="122">
        <v>330.868</v>
      </c>
      <c r="D57" s="122">
        <v>305.697</v>
      </c>
      <c r="E57" s="122">
        <v>25.171</v>
      </c>
      <c r="F57" s="122">
        <v>-25.171</v>
      </c>
      <c r="G57" s="122">
        <v>0</v>
      </c>
      <c r="H57" s="122">
        <v>-25.171</v>
      </c>
      <c r="I57" s="122">
        <v>116.238</v>
      </c>
      <c r="J57" s="122">
        <v>141.409</v>
      </c>
      <c r="K57" s="122">
        <v>0</v>
      </c>
      <c r="L57" s="122">
        <v>0</v>
      </c>
      <c r="M57" s="13">
        <v>0</v>
      </c>
      <c r="N57" s="37"/>
    </row>
    <row r="58" spans="1:14" ht="12">
      <c r="A58" s="233" t="s">
        <v>459</v>
      </c>
      <c r="B58" s="15" t="s">
        <v>460</v>
      </c>
      <c r="C58" s="122">
        <v>416.632</v>
      </c>
      <c r="D58" s="122">
        <v>368.53</v>
      </c>
      <c r="E58" s="122">
        <v>48.102</v>
      </c>
      <c r="F58" s="122">
        <v>-48.102</v>
      </c>
      <c r="G58" s="122">
        <v>0</v>
      </c>
      <c r="H58" s="122">
        <v>-48.102</v>
      </c>
      <c r="I58" s="122">
        <v>116.238</v>
      </c>
      <c r="J58" s="122">
        <v>164.34</v>
      </c>
      <c r="K58" s="122">
        <v>0</v>
      </c>
      <c r="L58" s="122">
        <v>0</v>
      </c>
      <c r="M58" s="13">
        <v>0</v>
      </c>
      <c r="N58" s="37"/>
    </row>
    <row r="59" spans="1:14" ht="12">
      <c r="A59" s="233" t="s">
        <v>461</v>
      </c>
      <c r="B59" s="15" t="s">
        <v>462</v>
      </c>
      <c r="C59" s="122">
        <v>321.108</v>
      </c>
      <c r="D59" s="122">
        <v>293.074</v>
      </c>
      <c r="E59" s="122">
        <v>28.034</v>
      </c>
      <c r="F59" s="122">
        <v>-28.034</v>
      </c>
      <c r="G59" s="122">
        <v>0</v>
      </c>
      <c r="H59" s="122">
        <v>-43.034</v>
      </c>
      <c r="I59" s="122">
        <v>124.924</v>
      </c>
      <c r="J59" s="122">
        <v>167.958</v>
      </c>
      <c r="K59" s="122">
        <v>0</v>
      </c>
      <c r="L59" s="122">
        <v>14</v>
      </c>
      <c r="M59" s="13">
        <v>0</v>
      </c>
      <c r="N59" s="37"/>
    </row>
    <row r="60" spans="1:14" ht="12">
      <c r="A60" s="233" t="s">
        <v>463</v>
      </c>
      <c r="B60" s="15" t="s">
        <v>464</v>
      </c>
      <c r="C60" s="122">
        <v>380.405</v>
      </c>
      <c r="D60" s="122">
        <v>322.332</v>
      </c>
      <c r="E60" s="122">
        <v>58.073</v>
      </c>
      <c r="F60" s="122">
        <v>-58.073</v>
      </c>
      <c r="G60" s="122">
        <v>0</v>
      </c>
      <c r="H60" s="122">
        <v>-58.073</v>
      </c>
      <c r="I60" s="122">
        <v>142.06</v>
      </c>
      <c r="J60" s="122">
        <v>200.133</v>
      </c>
      <c r="K60" s="122">
        <v>0</v>
      </c>
      <c r="L60" s="122">
        <v>0</v>
      </c>
      <c r="M60" s="13">
        <v>0</v>
      </c>
      <c r="N60" s="37"/>
    </row>
    <row r="61" spans="1:14" ht="12">
      <c r="A61" s="233" t="s">
        <v>465</v>
      </c>
      <c r="B61" s="15" t="s">
        <v>466</v>
      </c>
      <c r="C61" s="122">
        <v>448.304</v>
      </c>
      <c r="D61" s="122">
        <v>406.326</v>
      </c>
      <c r="E61" s="122">
        <v>41.978</v>
      </c>
      <c r="F61" s="122">
        <v>-41.978</v>
      </c>
      <c r="G61" s="122">
        <v>0</v>
      </c>
      <c r="H61" s="122">
        <v>-41.978</v>
      </c>
      <c r="I61" s="122">
        <v>122.74</v>
      </c>
      <c r="J61" s="122">
        <v>164.718</v>
      </c>
      <c r="K61" s="122">
        <v>0</v>
      </c>
      <c r="L61" s="122">
        <v>0</v>
      </c>
      <c r="M61" s="13">
        <v>0</v>
      </c>
      <c r="N61" s="37"/>
    </row>
    <row r="62" spans="1:14" ht="12">
      <c r="A62" s="233" t="s">
        <v>467</v>
      </c>
      <c r="B62" s="15" t="s">
        <v>468</v>
      </c>
      <c r="C62" s="122">
        <v>659.408</v>
      </c>
      <c r="D62" s="122">
        <v>614.005</v>
      </c>
      <c r="E62" s="122">
        <v>45.403</v>
      </c>
      <c r="F62" s="122">
        <v>-45.403</v>
      </c>
      <c r="G62" s="122">
        <v>4.5</v>
      </c>
      <c r="H62" s="122">
        <v>-49.903</v>
      </c>
      <c r="I62" s="122">
        <v>234.617</v>
      </c>
      <c r="J62" s="122">
        <v>284.52</v>
      </c>
      <c r="K62" s="122">
        <v>0</v>
      </c>
      <c r="L62" s="122">
        <v>0</v>
      </c>
      <c r="M62" s="13">
        <v>0</v>
      </c>
      <c r="N62" s="37"/>
    </row>
    <row r="63" spans="1:14" ht="12">
      <c r="A63" s="233" t="s">
        <v>469</v>
      </c>
      <c r="B63" s="15" t="s">
        <v>470</v>
      </c>
      <c r="C63" s="122">
        <v>599.194</v>
      </c>
      <c r="D63" s="122">
        <v>543.019</v>
      </c>
      <c r="E63" s="122">
        <v>56.175</v>
      </c>
      <c r="F63" s="122">
        <v>-56.175</v>
      </c>
      <c r="G63" s="122">
        <v>0</v>
      </c>
      <c r="H63" s="122">
        <v>-56.175</v>
      </c>
      <c r="I63" s="122">
        <v>111.036</v>
      </c>
      <c r="J63" s="122">
        <v>167.211</v>
      </c>
      <c r="K63" s="122">
        <v>0</v>
      </c>
      <c r="L63" s="122">
        <v>0</v>
      </c>
      <c r="M63" s="13">
        <v>0</v>
      </c>
      <c r="N63" s="37"/>
    </row>
    <row r="64" spans="1:14" ht="12">
      <c r="A64" s="233" t="s">
        <v>471</v>
      </c>
      <c r="B64" s="15" t="s">
        <v>472</v>
      </c>
      <c r="C64" s="122">
        <v>418.927</v>
      </c>
      <c r="D64" s="122">
        <v>294.559</v>
      </c>
      <c r="E64" s="122">
        <v>124.368</v>
      </c>
      <c r="F64" s="122">
        <v>-124.368</v>
      </c>
      <c r="G64" s="122">
        <v>0</v>
      </c>
      <c r="H64" s="122">
        <v>-124.368</v>
      </c>
      <c r="I64" s="122">
        <v>73.713</v>
      </c>
      <c r="J64" s="122">
        <v>198.081</v>
      </c>
      <c r="K64" s="122">
        <v>0</v>
      </c>
      <c r="L64" s="122">
        <v>0</v>
      </c>
      <c r="M64" s="13">
        <v>0</v>
      </c>
      <c r="N64" s="37"/>
    </row>
    <row r="65" spans="1:14" ht="12">
      <c r="A65" s="233" t="s">
        <v>473</v>
      </c>
      <c r="B65" s="15" t="s">
        <v>474</v>
      </c>
      <c r="C65" s="122">
        <v>307.729</v>
      </c>
      <c r="D65" s="122">
        <v>289.022</v>
      </c>
      <c r="E65" s="122">
        <v>18.707</v>
      </c>
      <c r="F65" s="122">
        <v>-18.707</v>
      </c>
      <c r="G65" s="122">
        <v>0</v>
      </c>
      <c r="H65" s="122">
        <v>-17.198</v>
      </c>
      <c r="I65" s="122">
        <v>70.882</v>
      </c>
      <c r="J65" s="122">
        <v>88.08</v>
      </c>
      <c r="K65" s="122">
        <v>0</v>
      </c>
      <c r="L65" s="122">
        <v>-1.509</v>
      </c>
      <c r="M65" s="13">
        <v>0</v>
      </c>
      <c r="N65" s="37"/>
    </row>
    <row r="66" spans="1:14" ht="12">
      <c r="A66" s="233" t="s">
        <v>475</v>
      </c>
      <c r="B66" s="15" t="s">
        <v>476</v>
      </c>
      <c r="C66" s="122">
        <v>473.442</v>
      </c>
      <c r="D66" s="122">
        <v>382.674</v>
      </c>
      <c r="E66" s="122">
        <v>90.768</v>
      </c>
      <c r="F66" s="122">
        <v>-90.768</v>
      </c>
      <c r="G66" s="122">
        <v>1</v>
      </c>
      <c r="H66" s="122">
        <v>-58.547</v>
      </c>
      <c r="I66" s="122">
        <v>280.082</v>
      </c>
      <c r="J66" s="122">
        <v>338.629</v>
      </c>
      <c r="K66" s="122">
        <v>-33.221</v>
      </c>
      <c r="L66" s="122">
        <v>0</v>
      </c>
      <c r="M66" s="13">
        <v>0</v>
      </c>
      <c r="N66" s="37"/>
    </row>
    <row r="67" spans="1:14" ht="12">
      <c r="A67" s="233" t="s">
        <v>477</v>
      </c>
      <c r="B67" s="15" t="s">
        <v>478</v>
      </c>
      <c r="C67" s="122">
        <v>590.232</v>
      </c>
      <c r="D67" s="122">
        <v>505.491</v>
      </c>
      <c r="E67" s="122">
        <v>84.741</v>
      </c>
      <c r="F67" s="122">
        <v>-84.741</v>
      </c>
      <c r="G67" s="122">
        <v>0</v>
      </c>
      <c r="H67" s="122">
        <v>-84.741</v>
      </c>
      <c r="I67" s="122">
        <v>110.961</v>
      </c>
      <c r="J67" s="122">
        <v>195.702</v>
      </c>
      <c r="K67" s="122">
        <v>0</v>
      </c>
      <c r="L67" s="122">
        <v>0</v>
      </c>
      <c r="M67" s="13">
        <v>0</v>
      </c>
      <c r="N67" s="37"/>
    </row>
    <row r="68" spans="1:14" ht="12">
      <c r="A68" s="233" t="s">
        <v>479</v>
      </c>
      <c r="B68" s="15" t="s">
        <v>480</v>
      </c>
      <c r="C68" s="122">
        <v>593.156</v>
      </c>
      <c r="D68" s="122">
        <v>559.966</v>
      </c>
      <c r="E68" s="122">
        <v>33.19</v>
      </c>
      <c r="F68" s="122">
        <v>-33.19</v>
      </c>
      <c r="G68" s="122">
        <v>0</v>
      </c>
      <c r="H68" s="122">
        <v>-33.19</v>
      </c>
      <c r="I68" s="122">
        <v>197.569</v>
      </c>
      <c r="J68" s="122">
        <v>230.759</v>
      </c>
      <c r="K68" s="122">
        <v>0</v>
      </c>
      <c r="L68" s="122">
        <v>0</v>
      </c>
      <c r="M68" s="13">
        <v>0</v>
      </c>
      <c r="N68" s="37"/>
    </row>
    <row r="69" spans="1:14" ht="12">
      <c r="A69" s="233" t="s">
        <v>481</v>
      </c>
      <c r="B69" s="15" t="s">
        <v>482</v>
      </c>
      <c r="C69" s="122">
        <v>667.072</v>
      </c>
      <c r="D69" s="122">
        <v>607.92</v>
      </c>
      <c r="E69" s="122">
        <v>59.152</v>
      </c>
      <c r="F69" s="122">
        <v>-59.152</v>
      </c>
      <c r="G69" s="122">
        <v>0</v>
      </c>
      <c r="H69" s="122">
        <v>-59.152</v>
      </c>
      <c r="I69" s="122">
        <v>126.425</v>
      </c>
      <c r="J69" s="122">
        <v>185.577</v>
      </c>
      <c r="K69" s="122">
        <v>0</v>
      </c>
      <c r="L69" s="122">
        <v>0</v>
      </c>
      <c r="M69" s="13">
        <v>0</v>
      </c>
      <c r="N69" s="37"/>
    </row>
    <row r="70" spans="1:14" ht="12">
      <c r="A70" s="233" t="s">
        <v>483</v>
      </c>
      <c r="B70" s="15" t="s">
        <v>484</v>
      </c>
      <c r="C70" s="122">
        <v>740.774</v>
      </c>
      <c r="D70" s="122">
        <v>656.246</v>
      </c>
      <c r="E70" s="122">
        <v>84.528</v>
      </c>
      <c r="F70" s="122">
        <v>-84.528</v>
      </c>
      <c r="G70" s="122">
        <v>0</v>
      </c>
      <c r="H70" s="122">
        <v>-84.528</v>
      </c>
      <c r="I70" s="122">
        <v>134.25</v>
      </c>
      <c r="J70" s="122">
        <v>218.778</v>
      </c>
      <c r="K70" s="122">
        <v>0</v>
      </c>
      <c r="L70" s="122">
        <v>0</v>
      </c>
      <c r="M70" s="13">
        <v>0</v>
      </c>
      <c r="N70" s="37"/>
    </row>
    <row r="71" spans="1:14" ht="12">
      <c r="A71" s="233" t="s">
        <v>485</v>
      </c>
      <c r="B71" s="15" t="s">
        <v>486</v>
      </c>
      <c r="C71" s="122">
        <v>666.265</v>
      </c>
      <c r="D71" s="122">
        <v>584.431</v>
      </c>
      <c r="E71" s="122">
        <v>81.834</v>
      </c>
      <c r="F71" s="122">
        <v>-81.834</v>
      </c>
      <c r="G71" s="122">
        <v>0</v>
      </c>
      <c r="H71" s="122">
        <v>-81.834</v>
      </c>
      <c r="I71" s="122">
        <v>233.12</v>
      </c>
      <c r="J71" s="122">
        <v>314.954</v>
      </c>
      <c r="K71" s="122">
        <v>0</v>
      </c>
      <c r="L71" s="122">
        <v>0</v>
      </c>
      <c r="M71" s="13">
        <v>0</v>
      </c>
      <c r="N71" s="37"/>
    </row>
    <row r="72" spans="1:14" ht="12">
      <c r="A72" s="233" t="s">
        <v>487</v>
      </c>
      <c r="B72" s="15" t="s">
        <v>488</v>
      </c>
      <c r="C72" s="122">
        <v>480.068</v>
      </c>
      <c r="D72" s="122">
        <v>365.966</v>
      </c>
      <c r="E72" s="122">
        <v>114.102</v>
      </c>
      <c r="F72" s="122">
        <v>-114.102</v>
      </c>
      <c r="G72" s="122">
        <v>0</v>
      </c>
      <c r="H72" s="122">
        <v>-114.102</v>
      </c>
      <c r="I72" s="122">
        <v>159.507</v>
      </c>
      <c r="J72" s="122">
        <v>273.609</v>
      </c>
      <c r="K72" s="122">
        <v>0</v>
      </c>
      <c r="L72" s="122">
        <v>0</v>
      </c>
      <c r="M72" s="13">
        <v>0</v>
      </c>
      <c r="N72" s="37"/>
    </row>
    <row r="73" spans="1:14" ht="12">
      <c r="A73" s="233" t="s">
        <v>489</v>
      </c>
      <c r="B73" s="15" t="s">
        <v>490</v>
      </c>
      <c r="C73" s="122">
        <v>575.061</v>
      </c>
      <c r="D73" s="122">
        <v>446.961</v>
      </c>
      <c r="E73" s="122">
        <v>128.1</v>
      </c>
      <c r="F73" s="122">
        <v>-128.1</v>
      </c>
      <c r="G73" s="122">
        <v>24.23</v>
      </c>
      <c r="H73" s="122">
        <v>-152.33</v>
      </c>
      <c r="I73" s="122">
        <v>163.33</v>
      </c>
      <c r="J73" s="122">
        <v>315.66</v>
      </c>
      <c r="K73" s="122">
        <v>0</v>
      </c>
      <c r="L73" s="122">
        <v>0</v>
      </c>
      <c r="M73" s="13">
        <v>0</v>
      </c>
      <c r="N73" s="37"/>
    </row>
    <row r="74" spans="1:14" ht="12">
      <c r="A74" s="233" t="s">
        <v>491</v>
      </c>
      <c r="B74" s="15" t="s">
        <v>492</v>
      </c>
      <c r="C74" s="122">
        <v>684.845</v>
      </c>
      <c r="D74" s="122">
        <v>618.039</v>
      </c>
      <c r="E74" s="122">
        <v>66.806</v>
      </c>
      <c r="F74" s="122">
        <v>-66.806</v>
      </c>
      <c r="G74" s="122">
        <v>0</v>
      </c>
      <c r="H74" s="122">
        <v>-66.806</v>
      </c>
      <c r="I74" s="122">
        <v>259.552</v>
      </c>
      <c r="J74" s="122">
        <v>326.358</v>
      </c>
      <c r="K74" s="122">
        <v>0</v>
      </c>
      <c r="L74" s="122">
        <v>0</v>
      </c>
      <c r="M74" s="13">
        <v>0</v>
      </c>
      <c r="N74" s="37"/>
    </row>
    <row r="75" spans="1:14" ht="12">
      <c r="A75" s="233" t="s">
        <v>493</v>
      </c>
      <c r="B75" s="15" t="s">
        <v>494</v>
      </c>
      <c r="C75" s="122">
        <v>801.825</v>
      </c>
      <c r="D75" s="122">
        <v>741.482</v>
      </c>
      <c r="E75" s="122">
        <v>60.343</v>
      </c>
      <c r="F75" s="122">
        <v>-60.343</v>
      </c>
      <c r="G75" s="122">
        <v>0</v>
      </c>
      <c r="H75" s="122">
        <v>-60.343</v>
      </c>
      <c r="I75" s="122">
        <v>80.519</v>
      </c>
      <c r="J75" s="122">
        <v>140.862</v>
      </c>
      <c r="K75" s="122">
        <v>0</v>
      </c>
      <c r="L75" s="122">
        <v>0</v>
      </c>
      <c r="M75" s="13">
        <v>0</v>
      </c>
      <c r="N75" s="37"/>
    </row>
    <row r="76" spans="1:14" ht="12">
      <c r="A76" s="233" t="s">
        <v>495</v>
      </c>
      <c r="B76" s="15"/>
      <c r="C76" s="122">
        <v>555.941</v>
      </c>
      <c r="D76" s="122">
        <v>489.488</v>
      </c>
      <c r="E76" s="122">
        <v>66.453</v>
      </c>
      <c r="F76" s="122">
        <v>-66.453</v>
      </c>
      <c r="G76" s="122">
        <v>0</v>
      </c>
      <c r="H76" s="122">
        <v>-66.453</v>
      </c>
      <c r="I76" s="122">
        <v>141.611</v>
      </c>
      <c r="J76" s="122">
        <v>208.064</v>
      </c>
      <c r="K76" s="122">
        <v>0</v>
      </c>
      <c r="L76" s="122">
        <v>0</v>
      </c>
      <c r="M76" s="13">
        <v>0</v>
      </c>
      <c r="N76" s="37"/>
    </row>
    <row r="77" spans="1:14" ht="12">
      <c r="A77" s="233" t="s">
        <v>497</v>
      </c>
      <c r="B77" s="15" t="s">
        <v>498</v>
      </c>
      <c r="C77" s="122">
        <v>1701.483</v>
      </c>
      <c r="D77" s="122">
        <v>1597.347</v>
      </c>
      <c r="E77" s="122">
        <v>104.136</v>
      </c>
      <c r="F77" s="122">
        <v>-104.136</v>
      </c>
      <c r="G77" s="122">
        <v>0</v>
      </c>
      <c r="H77" s="122">
        <v>-104.136</v>
      </c>
      <c r="I77" s="122">
        <v>553.58</v>
      </c>
      <c r="J77" s="122">
        <v>657.716</v>
      </c>
      <c r="K77" s="122">
        <v>0</v>
      </c>
      <c r="L77" s="122">
        <v>0</v>
      </c>
      <c r="M77" s="13">
        <v>0</v>
      </c>
      <c r="N77" s="37"/>
    </row>
    <row r="78" spans="1:14" ht="12">
      <c r="A78" s="233" t="s">
        <v>499</v>
      </c>
      <c r="B78" s="15" t="s">
        <v>500</v>
      </c>
      <c r="C78" s="122">
        <v>370.832</v>
      </c>
      <c r="D78" s="122">
        <v>294.521</v>
      </c>
      <c r="E78" s="122">
        <v>76.311</v>
      </c>
      <c r="F78" s="122">
        <v>-76.311</v>
      </c>
      <c r="G78" s="122">
        <v>0</v>
      </c>
      <c r="H78" s="122">
        <v>-76.311</v>
      </c>
      <c r="I78" s="122">
        <v>158.705</v>
      </c>
      <c r="J78" s="122">
        <v>235.016</v>
      </c>
      <c r="K78" s="122">
        <v>0</v>
      </c>
      <c r="L78" s="122">
        <v>0</v>
      </c>
      <c r="M78" s="13">
        <v>0</v>
      </c>
      <c r="N78" s="37"/>
    </row>
    <row r="79" spans="1:14" ht="12">
      <c r="A79" s="233" t="s">
        <v>501</v>
      </c>
      <c r="B79" s="15" t="s">
        <v>502</v>
      </c>
      <c r="C79" s="122">
        <v>494.309</v>
      </c>
      <c r="D79" s="122">
        <v>404.69</v>
      </c>
      <c r="E79" s="122">
        <v>89.619</v>
      </c>
      <c r="F79" s="122">
        <v>-89.619</v>
      </c>
      <c r="G79" s="122">
        <v>0</v>
      </c>
      <c r="H79" s="122">
        <v>-89.619</v>
      </c>
      <c r="I79" s="122">
        <v>138.737</v>
      </c>
      <c r="J79" s="122">
        <v>228.356</v>
      </c>
      <c r="K79" s="122">
        <v>0</v>
      </c>
      <c r="L79" s="122">
        <v>0</v>
      </c>
      <c r="M79" s="13">
        <v>0</v>
      </c>
      <c r="N79" s="37"/>
    </row>
    <row r="80" spans="1:14" ht="12">
      <c r="A80" s="233" t="s">
        <v>503</v>
      </c>
      <c r="B80" s="15" t="s">
        <v>504</v>
      </c>
      <c r="C80" s="122">
        <v>558.796</v>
      </c>
      <c r="D80" s="122">
        <v>531.087</v>
      </c>
      <c r="E80" s="122">
        <v>27.709</v>
      </c>
      <c r="F80" s="122">
        <v>-27.709</v>
      </c>
      <c r="G80" s="122">
        <v>0</v>
      </c>
      <c r="H80" s="122">
        <v>-26.737</v>
      </c>
      <c r="I80" s="122">
        <v>162.674</v>
      </c>
      <c r="J80" s="122">
        <v>189.411</v>
      </c>
      <c r="K80" s="122">
        <v>0</v>
      </c>
      <c r="L80" s="122">
        <v>-0.972</v>
      </c>
      <c r="M80" s="13">
        <v>0</v>
      </c>
      <c r="N80" s="37"/>
    </row>
    <row r="81" spans="1:14" ht="12">
      <c r="A81" s="233" t="s">
        <v>505</v>
      </c>
      <c r="B81" s="15" t="s">
        <v>506</v>
      </c>
      <c r="C81" s="122">
        <v>346.745</v>
      </c>
      <c r="D81" s="122">
        <v>294.834</v>
      </c>
      <c r="E81" s="122">
        <v>51.911</v>
      </c>
      <c r="F81" s="122">
        <v>-51.911</v>
      </c>
      <c r="G81" s="122">
        <v>0</v>
      </c>
      <c r="H81" s="122">
        <v>-51.911</v>
      </c>
      <c r="I81" s="122">
        <v>93.465</v>
      </c>
      <c r="J81" s="122">
        <v>145.376</v>
      </c>
      <c r="K81" s="122">
        <v>0</v>
      </c>
      <c r="L81" s="122">
        <v>0</v>
      </c>
      <c r="M81" s="13">
        <v>0</v>
      </c>
      <c r="N81" s="37"/>
    </row>
    <row r="82" spans="1:14" ht="12">
      <c r="A82" s="233" t="s">
        <v>507</v>
      </c>
      <c r="B82" s="15" t="s">
        <v>508</v>
      </c>
      <c r="C82" s="122">
        <v>497.886</v>
      </c>
      <c r="D82" s="122">
        <v>370.584</v>
      </c>
      <c r="E82" s="122">
        <v>127.302</v>
      </c>
      <c r="F82" s="122">
        <v>-127.302</v>
      </c>
      <c r="G82" s="122">
        <v>0</v>
      </c>
      <c r="H82" s="122">
        <v>-127.302</v>
      </c>
      <c r="I82" s="122">
        <v>181.011</v>
      </c>
      <c r="J82" s="122">
        <v>308.313</v>
      </c>
      <c r="K82" s="122">
        <v>0</v>
      </c>
      <c r="L82" s="122">
        <v>0</v>
      </c>
      <c r="M82" s="13">
        <v>0</v>
      </c>
      <c r="N82" s="37"/>
    </row>
    <row r="83" spans="1:14" ht="12">
      <c r="A83" s="233" t="s">
        <v>509</v>
      </c>
      <c r="B83" s="21" t="s">
        <v>510</v>
      </c>
      <c r="C83" s="122">
        <v>533.207</v>
      </c>
      <c r="D83" s="122">
        <v>487.813</v>
      </c>
      <c r="E83" s="122">
        <v>45.394</v>
      </c>
      <c r="F83" s="122">
        <v>-45.394</v>
      </c>
      <c r="G83" s="122">
        <v>0</v>
      </c>
      <c r="H83" s="122">
        <v>-45.394</v>
      </c>
      <c r="I83" s="122">
        <v>221.801</v>
      </c>
      <c r="J83" s="122">
        <v>267.195</v>
      </c>
      <c r="K83" s="122">
        <v>0</v>
      </c>
      <c r="L83" s="122">
        <v>0</v>
      </c>
      <c r="M83" s="13">
        <v>0</v>
      </c>
      <c r="N83" s="37"/>
    </row>
    <row r="84" spans="1:13" ht="12.75">
      <c r="A84" s="234" t="s">
        <v>513</v>
      </c>
      <c r="B84" s="38"/>
      <c r="C84" s="122">
        <f>SUM(C58:C83)</f>
        <v>14883.646000000002</v>
      </c>
      <c r="D84" s="122">
        <f aca="true" t="shared" si="1" ref="D84:M84">SUM(D58:D83)</f>
        <v>13070.407000000003</v>
      </c>
      <c r="E84" s="122">
        <f t="shared" si="1"/>
        <v>1813.239</v>
      </c>
      <c r="F84" s="122">
        <f t="shared" si="1"/>
        <v>-1813.239</v>
      </c>
      <c r="G84" s="122">
        <f t="shared" si="1"/>
        <v>29.73</v>
      </c>
      <c r="H84" s="122">
        <f t="shared" si="1"/>
        <v>-1822.267</v>
      </c>
      <c r="I84" s="122">
        <f t="shared" si="1"/>
        <v>4393.109</v>
      </c>
      <c r="J84" s="122">
        <f t="shared" si="1"/>
        <v>6215.375999999999</v>
      </c>
      <c r="K84" s="122">
        <f t="shared" si="1"/>
        <v>-33.221</v>
      </c>
      <c r="L84" s="122">
        <f>SUM(L57:L83)</f>
        <v>11.519</v>
      </c>
      <c r="M84" s="123">
        <f t="shared" si="1"/>
        <v>0</v>
      </c>
    </row>
    <row r="85" spans="1:13" ht="12.75">
      <c r="A85" s="235" t="s">
        <v>514</v>
      </c>
      <c r="B85" s="49"/>
      <c r="C85" s="126">
        <f aca="true" t="shared" si="2" ref="C85:M85">SUM(C84,C47)</f>
        <v>24180.856000000003</v>
      </c>
      <c r="D85" s="126">
        <f t="shared" si="2"/>
        <v>21299.653000000006</v>
      </c>
      <c r="E85" s="126">
        <f t="shared" si="2"/>
        <v>2881.203</v>
      </c>
      <c r="F85" s="126">
        <f t="shared" si="2"/>
        <v>-2881.203</v>
      </c>
      <c r="G85" s="126">
        <f t="shared" si="2"/>
        <v>-34.269999999999996</v>
      </c>
      <c r="H85" s="126">
        <f t="shared" si="2"/>
        <v>-2826.231</v>
      </c>
      <c r="I85" s="126">
        <f t="shared" si="2"/>
        <v>6395.915000000001</v>
      </c>
      <c r="J85" s="126">
        <f t="shared" si="2"/>
        <v>9222.145999999999</v>
      </c>
      <c r="K85" s="126">
        <f t="shared" si="2"/>
        <v>-33.221</v>
      </c>
      <c r="L85" s="126">
        <f t="shared" si="2"/>
        <v>11.519</v>
      </c>
      <c r="M85" s="127">
        <f t="shared" si="2"/>
        <v>0</v>
      </c>
    </row>
    <row r="91" spans="1:10" s="58" customFormat="1" ht="12.75">
      <c r="A91" s="236" t="s">
        <v>537</v>
      </c>
      <c r="B91" s="107"/>
      <c r="C91" s="106"/>
      <c r="D91"/>
      <c r="E91" s="108"/>
      <c r="F91" s="108"/>
      <c r="H91" s="61" t="s">
        <v>516</v>
      </c>
      <c r="J91" s="100" t="s">
        <v>289</v>
      </c>
    </row>
    <row r="92" spans="1:17" s="100" customFormat="1" ht="12">
      <c r="A92" s="202"/>
      <c r="C92" s="187"/>
      <c r="D92" s="60"/>
      <c r="E92" s="187"/>
      <c r="F92" s="187"/>
      <c r="G92" s="187"/>
      <c r="H92" s="60"/>
      <c r="I92" s="168"/>
      <c r="J92" s="187"/>
      <c r="K92" s="187"/>
      <c r="L92" s="187"/>
      <c r="M92" s="187"/>
      <c r="N92" s="187"/>
      <c r="O92" s="187"/>
      <c r="P92" s="187"/>
      <c r="Q92" s="187"/>
    </row>
    <row r="93" spans="1:9" s="105" customFormat="1" ht="11.25">
      <c r="A93" s="101"/>
      <c r="B93" s="102"/>
      <c r="C93" s="103"/>
      <c r="D93"/>
      <c r="E93" s="104"/>
      <c r="F93"/>
      <c r="G93" s="104"/>
      <c r="H93" s="104"/>
      <c r="I93"/>
    </row>
    <row r="94" spans="1:10" s="58" customFormat="1" ht="12.75">
      <c r="A94" s="236"/>
      <c r="B94" s="107"/>
      <c r="C94" s="106"/>
      <c r="D94"/>
      <c r="E94" s="108"/>
      <c r="F94" s="108"/>
      <c r="H94" s="61"/>
      <c r="J94" s="100"/>
    </row>
    <row r="95" spans="1:17" s="100" customFormat="1" ht="12">
      <c r="A95" s="202"/>
      <c r="C95" s="187"/>
      <c r="D95" s="60"/>
      <c r="E95" s="187"/>
      <c r="F95" s="187"/>
      <c r="G95" s="187"/>
      <c r="H95" s="60"/>
      <c r="I95" s="168"/>
      <c r="J95" s="187"/>
      <c r="K95" s="187"/>
      <c r="L95" s="187"/>
      <c r="M95" s="187"/>
      <c r="N95" s="187"/>
      <c r="O95" s="187"/>
      <c r="P95" s="187"/>
      <c r="Q95" s="187"/>
    </row>
    <row r="96" s="58" customFormat="1" ht="10.5">
      <c r="A96" s="203"/>
    </row>
    <row r="97" s="58" customFormat="1" ht="10.5">
      <c r="A97" s="203"/>
    </row>
  </sheetData>
  <printOptions/>
  <pageMargins left="0.71" right="0.2362204724409449" top="0.3937007874015748" bottom="0.5118110236220472" header="0.18" footer="0"/>
  <pageSetup horizontalDpi="600" verticalDpi="600" orientation="landscape" paperSize="9" r:id="rId1"/>
  <headerFooter alignWithMargins="0">
    <oddFooter>&amp;L&amp;"RimHelvetica,Roman"&amp;8Valsts kase / Pārskatu departaments
15.09.98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I14" sqref="I14"/>
    </sheetView>
  </sheetViews>
  <sheetFormatPr defaultColWidth="9.33203125" defaultRowHeight="10.5"/>
  <cols>
    <col min="1" max="1" width="65.33203125" style="0" customWidth="1"/>
    <col min="2" max="2" width="21.33203125" style="0" customWidth="1"/>
    <col min="3" max="4" width="0" style="0" hidden="1" customWidth="1"/>
    <col min="5" max="5" width="0.328125" style="0" hidden="1" customWidth="1"/>
    <col min="6" max="6" width="0" style="0" hidden="1" customWidth="1"/>
    <col min="7" max="7" width="17.66015625" style="0" customWidth="1"/>
  </cols>
  <sheetData>
    <row r="1" spans="1:2" s="308" customFormat="1" ht="12.75">
      <c r="A1" s="144" t="s">
        <v>538</v>
      </c>
      <c r="B1" s="144" t="s">
        <v>539</v>
      </c>
    </row>
    <row r="2" s="309" customFormat="1" ht="12"/>
    <row r="3" s="309" customFormat="1" ht="15.75">
      <c r="A3" s="231" t="s">
        <v>540</v>
      </c>
    </row>
    <row r="4" s="309" customFormat="1" ht="15.75">
      <c r="A4" s="310" t="s">
        <v>541</v>
      </c>
    </row>
    <row r="5" spans="1:2" s="309" customFormat="1" ht="12">
      <c r="A5" s="311"/>
      <c r="B5" s="312" t="s">
        <v>542</v>
      </c>
    </row>
    <row r="6" spans="1:2" s="309" customFormat="1" ht="12">
      <c r="A6" s="313" t="s">
        <v>44</v>
      </c>
      <c r="B6" s="314" t="s">
        <v>543</v>
      </c>
    </row>
    <row r="7" spans="1:7" s="315" customFormat="1" ht="12">
      <c r="A7" s="313">
        <v>1</v>
      </c>
      <c r="B7" s="314">
        <v>2</v>
      </c>
      <c r="G7" s="309"/>
    </row>
    <row r="8" spans="1:8" s="315" customFormat="1" ht="23.25" customHeight="1">
      <c r="A8" s="316" t="s">
        <v>544</v>
      </c>
      <c r="B8" s="317">
        <f>B9+B12+B13+B15+B14</f>
        <v>18424829</v>
      </c>
      <c r="G8" s="309"/>
      <c r="H8" s="388"/>
    </row>
    <row r="9" spans="1:7" s="315" customFormat="1" ht="23.25" customHeight="1">
      <c r="A9" s="318" t="s">
        <v>545</v>
      </c>
      <c r="B9" s="317">
        <f>SUM(B10:B11)</f>
        <v>167518</v>
      </c>
      <c r="G9" s="309"/>
    </row>
    <row r="10" spans="1:7" s="315" customFormat="1" ht="12.75">
      <c r="A10" s="319" t="s">
        <v>546</v>
      </c>
      <c r="B10" s="317">
        <v>11250</v>
      </c>
      <c r="G10" s="309"/>
    </row>
    <row r="11" spans="1:7" s="315" customFormat="1" ht="15" customHeight="1">
      <c r="A11" s="319" t="s">
        <v>547</v>
      </c>
      <c r="B11" s="317">
        <v>156268</v>
      </c>
      <c r="G11" s="309"/>
    </row>
    <row r="12" spans="1:7" s="315" customFormat="1" ht="12.75">
      <c r="A12" s="319" t="s">
        <v>548</v>
      </c>
      <c r="B12" s="317">
        <v>1496004</v>
      </c>
      <c r="G12" s="309"/>
    </row>
    <row r="13" spans="1:7" s="315" customFormat="1" ht="12.75">
      <c r="A13" s="319" t="s">
        <v>549</v>
      </c>
      <c r="B13" s="317">
        <v>400000</v>
      </c>
      <c r="G13" s="309"/>
    </row>
    <row r="14" spans="1:7" s="315" customFormat="1" ht="12.75">
      <c r="A14" s="319" t="s">
        <v>550</v>
      </c>
      <c r="B14" s="317">
        <v>16360981</v>
      </c>
      <c r="G14" s="309"/>
    </row>
    <row r="15" spans="1:7" s="315" customFormat="1" ht="12.75">
      <c r="A15" s="319" t="s">
        <v>551</v>
      </c>
      <c r="B15" s="317">
        <v>326</v>
      </c>
      <c r="G15" s="309"/>
    </row>
    <row r="16" spans="1:7" s="315" customFormat="1" ht="23.25" customHeight="1">
      <c r="A16" s="316" t="s">
        <v>552</v>
      </c>
      <c r="B16" s="317">
        <f>SUM(B17:B18)</f>
        <v>18093875</v>
      </c>
      <c r="G16" s="309"/>
    </row>
    <row r="17" spans="1:7" s="315" customFormat="1" ht="12.75">
      <c r="A17" s="319" t="s">
        <v>553</v>
      </c>
      <c r="B17" s="317">
        <v>18093875</v>
      </c>
      <c r="G17" s="309"/>
    </row>
    <row r="18" spans="1:7" s="315" customFormat="1" ht="12.75">
      <c r="A18" s="319" t="s">
        <v>554</v>
      </c>
      <c r="B18" s="317"/>
      <c r="G18" s="309"/>
    </row>
    <row r="19" spans="1:7" s="315" customFormat="1" ht="23.25" customHeight="1">
      <c r="A19" s="316" t="s">
        <v>555</v>
      </c>
      <c r="B19" s="317">
        <f>SUM(B8-B16)</f>
        <v>330954</v>
      </c>
      <c r="G19" s="309"/>
    </row>
    <row r="20" spans="1:7" s="315" customFormat="1" ht="12.75">
      <c r="A20" s="319" t="s">
        <v>556</v>
      </c>
      <c r="B20" s="317">
        <v>11250</v>
      </c>
      <c r="G20" s="309"/>
    </row>
    <row r="21" spans="1:7" s="315" customFormat="1" ht="12.75">
      <c r="A21" s="319" t="s">
        <v>557</v>
      </c>
      <c r="B21" s="317">
        <v>319704</v>
      </c>
      <c r="G21" s="309"/>
    </row>
    <row r="22" spans="1:7" s="315" customFormat="1" ht="12.75">
      <c r="A22" s="319" t="s">
        <v>558</v>
      </c>
      <c r="B22" s="317">
        <v>163436</v>
      </c>
      <c r="G22" s="309"/>
    </row>
    <row r="23" spans="1:7" s="315" customFormat="1" ht="12.75">
      <c r="A23" s="320" t="s">
        <v>559</v>
      </c>
      <c r="B23" s="321">
        <v>156268</v>
      </c>
      <c r="G23" s="309"/>
    </row>
    <row r="24" spans="1:7" s="323" customFormat="1" ht="12.75">
      <c r="A24" s="322"/>
      <c r="B24" s="322"/>
      <c r="G24" s="309"/>
    </row>
    <row r="25" spans="1:7" s="323" customFormat="1" ht="12.75">
      <c r="A25" s="322"/>
      <c r="B25" s="322"/>
      <c r="G25" s="309"/>
    </row>
    <row r="26" spans="1:7" s="323" customFormat="1" ht="12.75">
      <c r="A26" s="322"/>
      <c r="B26" s="322"/>
      <c r="G26" s="309"/>
    </row>
    <row r="27" spans="1:2" s="309" customFormat="1" ht="14.25">
      <c r="A27" s="324"/>
      <c r="B27" s="325"/>
    </row>
    <row r="28" spans="1:2" s="309" customFormat="1" ht="36" customHeight="1">
      <c r="A28" s="100" t="s">
        <v>560</v>
      </c>
      <c r="B28" s="236" t="s">
        <v>561</v>
      </c>
    </row>
    <row r="29" spans="1:2" s="309" customFormat="1" ht="12">
      <c r="A29" s="60"/>
      <c r="B29" s="60"/>
    </row>
    <row r="30" spans="1:2" s="309" customFormat="1" ht="12">
      <c r="A30" s="60"/>
      <c r="B30" s="325"/>
    </row>
    <row r="31" spans="1:2" s="309" customFormat="1" ht="14.25">
      <c r="A31" s="324"/>
      <c r="B31" s="325"/>
    </row>
    <row r="32" spans="1:2" s="309" customFormat="1" ht="14.25">
      <c r="A32" s="324"/>
      <c r="B32" s="326"/>
    </row>
    <row r="33" s="309" customFormat="1" ht="14.25">
      <c r="A33" s="324"/>
    </row>
    <row r="34" s="309" customFormat="1" ht="14.25">
      <c r="A34" s="324"/>
    </row>
    <row r="35" s="309" customFormat="1" ht="14.25">
      <c r="A35" s="324"/>
    </row>
    <row r="36" s="309" customFormat="1" ht="14.25">
      <c r="A36" s="324"/>
    </row>
    <row r="37" s="309" customFormat="1" ht="14.25">
      <c r="A37" s="324"/>
    </row>
    <row r="38" s="309" customFormat="1" ht="14.25">
      <c r="A38" s="324"/>
    </row>
    <row r="39" s="309" customFormat="1" ht="14.25">
      <c r="A39" s="324"/>
    </row>
    <row r="40" s="309" customFormat="1" ht="14.25">
      <c r="A40" s="324"/>
    </row>
    <row r="41" s="309" customFormat="1" ht="14.25">
      <c r="A41" s="324"/>
    </row>
    <row r="42" ht="14.25">
      <c r="A42" s="327"/>
    </row>
    <row r="43" ht="14.25">
      <c r="A43" s="327"/>
    </row>
    <row r="44" ht="14.25">
      <c r="A44" s="327"/>
    </row>
    <row r="45" ht="14.25">
      <c r="A45" s="327"/>
    </row>
    <row r="46" ht="14.25">
      <c r="A46" s="327"/>
    </row>
    <row r="47" ht="14.25">
      <c r="A47" s="327"/>
    </row>
    <row r="48" ht="14.25">
      <c r="A48" s="327"/>
    </row>
    <row r="49" ht="14.25">
      <c r="A49" s="327"/>
    </row>
    <row r="50" ht="14.25">
      <c r="A50" s="327"/>
    </row>
    <row r="51" ht="14.25">
      <c r="A51" s="327"/>
    </row>
    <row r="52" ht="14.25">
      <c r="A52" s="327"/>
    </row>
    <row r="53" ht="14.25">
      <c r="A53" s="327"/>
    </row>
    <row r="54" ht="14.25">
      <c r="A54" s="327"/>
    </row>
    <row r="55" ht="14.25">
      <c r="A55" s="327"/>
    </row>
    <row r="56" ht="14.25">
      <c r="A56" s="327"/>
    </row>
    <row r="57" ht="14.25">
      <c r="A57" s="327"/>
    </row>
    <row r="58" ht="14.25">
      <c r="A58" s="327"/>
    </row>
    <row r="59" ht="14.25">
      <c r="A59" s="327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Footer>&amp;L&amp;"RimHelvetica,Roman"&amp;8Valsts kase / Pārskatu departaments
15.09.98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5"/>
  <sheetViews>
    <sheetView workbookViewId="0" topLeftCell="A1">
      <selection activeCell="B23" sqref="B23"/>
    </sheetView>
  </sheetViews>
  <sheetFormatPr defaultColWidth="9.33203125" defaultRowHeight="10.5"/>
  <cols>
    <col min="1" max="1" width="11.16015625" style="0" customWidth="1"/>
    <col min="2" max="2" width="28.16015625" style="0" customWidth="1"/>
    <col min="3" max="3" width="12.16015625" style="0" customWidth="1"/>
    <col min="4" max="5" width="12.16015625" style="58" customWidth="1"/>
    <col min="6" max="11" width="9.33203125" style="58" customWidth="1"/>
  </cols>
  <sheetData>
    <row r="1" spans="2:11" s="144" customFormat="1" ht="12.75">
      <c r="B1" s="144" t="s">
        <v>562</v>
      </c>
      <c r="D1" s="322"/>
      <c r="E1" s="328" t="s">
        <v>563</v>
      </c>
      <c r="F1" s="322"/>
      <c r="G1" s="322"/>
      <c r="H1" s="322"/>
      <c r="I1" s="322"/>
      <c r="J1" s="322"/>
      <c r="K1" s="322"/>
    </row>
    <row r="2" s="322" customFormat="1" ht="12.75"/>
    <row r="3" s="231" customFormat="1" ht="15.75">
      <c r="B3" s="231" t="s">
        <v>564</v>
      </c>
    </row>
    <row r="4" spans="1:11" s="144" customFormat="1" ht="15.75">
      <c r="A4" s="230" t="s">
        <v>565</v>
      </c>
      <c r="B4" s="230"/>
      <c r="C4" s="230"/>
      <c r="D4" s="329"/>
      <c r="E4" s="329"/>
      <c r="F4" s="330"/>
      <c r="G4" s="322"/>
      <c r="H4" s="322"/>
      <c r="I4" s="322"/>
      <c r="J4" s="322"/>
      <c r="K4" s="322"/>
    </row>
    <row r="5" spans="3:11" s="144" customFormat="1" ht="12.75">
      <c r="C5"/>
      <c r="D5"/>
      <c r="E5" s="331" t="s">
        <v>42</v>
      </c>
      <c r="F5" s="322"/>
      <c r="G5" s="322"/>
      <c r="H5" s="322"/>
      <c r="I5" s="322"/>
      <c r="J5" s="322"/>
      <c r="K5" s="322"/>
    </row>
    <row r="6" spans="2:11" s="144" customFormat="1" ht="25.5">
      <c r="B6" s="332" t="s">
        <v>566</v>
      </c>
      <c r="C6" s="332" t="s">
        <v>567</v>
      </c>
      <c r="D6" s="332" t="s">
        <v>543</v>
      </c>
      <c r="E6" s="332" t="s">
        <v>568</v>
      </c>
      <c r="F6" s="322"/>
      <c r="G6" s="322"/>
      <c r="H6" s="322"/>
      <c r="I6" s="322"/>
      <c r="J6" s="322"/>
      <c r="K6" s="322"/>
    </row>
    <row r="7" spans="2:11" s="144" customFormat="1" ht="12.75">
      <c r="B7" s="333">
        <v>1</v>
      </c>
      <c r="C7" s="332">
        <v>2</v>
      </c>
      <c r="D7" s="332">
        <v>3</v>
      </c>
      <c r="E7" s="332">
        <v>4</v>
      </c>
      <c r="F7" s="322"/>
      <c r="G7" s="322"/>
      <c r="H7" s="322"/>
      <c r="I7" s="322"/>
      <c r="J7" s="322"/>
      <c r="K7" s="322"/>
    </row>
    <row r="8" spans="2:11" s="144" customFormat="1" ht="12.75">
      <c r="B8" s="334" t="s">
        <v>569</v>
      </c>
      <c r="C8" s="335"/>
      <c r="D8" s="335"/>
      <c r="E8" s="335"/>
      <c r="F8" s="322"/>
      <c r="G8" s="322"/>
      <c r="H8" s="387"/>
      <c r="I8" s="322"/>
      <c r="J8" s="322"/>
      <c r="K8" s="322"/>
    </row>
    <row r="9" spans="1:11" s="144" customFormat="1" ht="12.75">
      <c r="A9" s="113"/>
      <c r="B9" s="334" t="s">
        <v>570</v>
      </c>
      <c r="C9" s="335"/>
      <c r="D9" s="335"/>
      <c r="E9" s="335"/>
      <c r="F9" s="322"/>
      <c r="G9" s="322"/>
      <c r="H9" s="322"/>
      <c r="I9" s="322"/>
      <c r="J9" s="322"/>
      <c r="K9" s="322"/>
    </row>
    <row r="10" spans="2:11" s="144" customFormat="1" ht="12.75">
      <c r="B10" s="334" t="s">
        <v>571</v>
      </c>
      <c r="C10" s="335"/>
      <c r="D10" s="335"/>
      <c r="E10" s="335"/>
      <c r="F10" s="322"/>
      <c r="G10" s="322"/>
      <c r="H10" s="322"/>
      <c r="I10" s="322"/>
      <c r="J10" s="322"/>
      <c r="K10" s="322"/>
    </row>
    <row r="11" spans="2:11" s="144" customFormat="1" ht="12.75">
      <c r="B11" s="334" t="s">
        <v>572</v>
      </c>
      <c r="C11" s="335"/>
      <c r="D11" s="335"/>
      <c r="E11" s="335"/>
      <c r="F11" s="322"/>
      <c r="G11" s="322"/>
      <c r="H11" s="322"/>
      <c r="I11" s="322"/>
      <c r="J11" s="322"/>
      <c r="K11" s="322"/>
    </row>
    <row r="12" spans="2:11" s="144" customFormat="1" ht="12.75">
      <c r="B12" s="334" t="s">
        <v>573</v>
      </c>
      <c r="C12" s="335"/>
      <c r="D12" s="335"/>
      <c r="E12" s="335"/>
      <c r="F12" s="322"/>
      <c r="G12" s="322"/>
      <c r="H12" s="322"/>
      <c r="I12" s="322"/>
      <c r="J12" s="322"/>
      <c r="K12" s="322"/>
    </row>
    <row r="13" spans="2:11" s="144" customFormat="1" ht="12.75">
      <c r="B13" s="334" t="s">
        <v>574</v>
      </c>
      <c r="C13" s="317">
        <v>193398</v>
      </c>
      <c r="D13" s="317">
        <v>128931</v>
      </c>
      <c r="E13" s="397">
        <f>D13/C13*100</f>
        <v>66.66614959823784</v>
      </c>
      <c r="F13" s="322"/>
      <c r="G13" s="322"/>
      <c r="H13" s="322"/>
      <c r="I13" s="322"/>
      <c r="J13" s="322"/>
      <c r="K13" s="322"/>
    </row>
    <row r="14" spans="2:11" s="144" customFormat="1" ht="12.75">
      <c r="B14" s="334" t="s">
        <v>575</v>
      </c>
      <c r="C14" s="317"/>
      <c r="D14" s="335"/>
      <c r="E14" s="335"/>
      <c r="F14" s="322"/>
      <c r="G14" s="322"/>
      <c r="H14" s="322"/>
      <c r="I14" s="322"/>
      <c r="J14" s="322"/>
      <c r="K14" s="322"/>
    </row>
    <row r="15" spans="2:11" s="144" customFormat="1" ht="12.75">
      <c r="B15" s="334" t="s">
        <v>576</v>
      </c>
      <c r="C15" s="317">
        <v>813780</v>
      </c>
      <c r="D15" s="317">
        <v>548103</v>
      </c>
      <c r="E15" s="397">
        <f aca="true" t="shared" si="0" ref="E15:E30">D15/C15*100</f>
        <v>67.35272432352724</v>
      </c>
      <c r="F15" s="322"/>
      <c r="G15" s="322"/>
      <c r="H15" s="322"/>
      <c r="I15" s="322"/>
      <c r="J15" s="322"/>
      <c r="K15" s="322"/>
    </row>
    <row r="16" spans="2:11" s="144" customFormat="1" ht="12.75">
      <c r="B16" s="334" t="s">
        <v>577</v>
      </c>
      <c r="C16" s="317">
        <v>774336</v>
      </c>
      <c r="D16" s="317">
        <v>521783</v>
      </c>
      <c r="E16" s="397">
        <f t="shared" si="0"/>
        <v>67.38457207207207</v>
      </c>
      <c r="F16" s="322"/>
      <c r="G16" s="322"/>
      <c r="H16" s="322"/>
      <c r="I16" s="322"/>
      <c r="J16" s="322"/>
      <c r="K16" s="322"/>
    </row>
    <row r="17" spans="2:11" s="144" customFormat="1" ht="12.75">
      <c r="B17" s="334" t="s">
        <v>578</v>
      </c>
      <c r="C17" s="317">
        <v>1207194</v>
      </c>
      <c r="D17" s="317">
        <v>807225</v>
      </c>
      <c r="E17" s="397">
        <f t="shared" si="0"/>
        <v>66.86787707692385</v>
      </c>
      <c r="F17" s="322"/>
      <c r="G17" s="322"/>
      <c r="H17" s="322"/>
      <c r="I17" s="322"/>
      <c r="J17" s="322"/>
      <c r="K17" s="322"/>
    </row>
    <row r="18" spans="2:11" s="144" customFormat="1" ht="12.75">
      <c r="B18" s="334" t="s">
        <v>579</v>
      </c>
      <c r="C18" s="317">
        <v>1079452</v>
      </c>
      <c r="D18" s="317">
        <v>721256</v>
      </c>
      <c r="E18" s="397">
        <f t="shared" si="0"/>
        <v>66.81686633588154</v>
      </c>
      <c r="F18" s="322"/>
      <c r="G18" s="322"/>
      <c r="H18" s="322"/>
      <c r="I18" s="322"/>
      <c r="J18" s="322"/>
      <c r="K18" s="322"/>
    </row>
    <row r="19" spans="2:11" s="144" customFormat="1" ht="12.75">
      <c r="B19" s="334" t="s">
        <v>580</v>
      </c>
      <c r="C19" s="317">
        <v>1462961</v>
      </c>
      <c r="D19" s="317">
        <v>976407</v>
      </c>
      <c r="E19" s="397">
        <f t="shared" si="0"/>
        <v>66.7418338561315</v>
      </c>
      <c r="F19" s="322"/>
      <c r="G19" s="322"/>
      <c r="H19" s="322"/>
      <c r="I19" s="322"/>
      <c r="J19" s="322"/>
      <c r="K19" s="322"/>
    </row>
    <row r="20" spans="2:11" s="144" customFormat="1" ht="12.75">
      <c r="B20" s="334" t="s">
        <v>581</v>
      </c>
      <c r="C20" s="317">
        <v>1236661</v>
      </c>
      <c r="D20" s="317">
        <v>825119</v>
      </c>
      <c r="E20" s="397">
        <f t="shared" si="0"/>
        <v>66.72151867003164</v>
      </c>
      <c r="F20" s="322"/>
      <c r="G20" s="322"/>
      <c r="H20" s="322"/>
      <c r="I20" s="322"/>
      <c r="J20" s="322"/>
      <c r="K20" s="322"/>
    </row>
    <row r="21" spans="2:11" s="144" customFormat="1" ht="12.75">
      <c r="B21" s="334" t="s">
        <v>582</v>
      </c>
      <c r="C21" s="317">
        <v>849513</v>
      </c>
      <c r="D21" s="317">
        <v>569039</v>
      </c>
      <c r="E21" s="397">
        <f t="shared" si="0"/>
        <v>66.98414267939395</v>
      </c>
      <c r="F21" s="322"/>
      <c r="G21" s="322"/>
      <c r="H21" s="322"/>
      <c r="I21" s="322"/>
      <c r="J21" s="322"/>
      <c r="K21" s="322"/>
    </row>
    <row r="22" spans="2:11" s="144" customFormat="1" ht="12.75">
      <c r="B22" s="334" t="s">
        <v>583</v>
      </c>
      <c r="C22" s="317">
        <v>524240</v>
      </c>
      <c r="D22" s="317">
        <v>343142</v>
      </c>
      <c r="E22" s="397">
        <f t="shared" si="0"/>
        <v>65.45513505264763</v>
      </c>
      <c r="F22" s="322"/>
      <c r="G22" s="322"/>
      <c r="H22" s="322"/>
      <c r="I22" s="322"/>
      <c r="J22" s="322"/>
      <c r="K22" s="322"/>
    </row>
    <row r="23" spans="2:11" s="144" customFormat="1" ht="12.75">
      <c r="B23" s="334" t="s">
        <v>584</v>
      </c>
      <c r="C23" s="317">
        <v>858440</v>
      </c>
      <c r="D23" s="317">
        <v>570065</v>
      </c>
      <c r="E23" s="397">
        <f t="shared" si="0"/>
        <v>66.40708727459112</v>
      </c>
      <c r="F23" s="322"/>
      <c r="G23" s="322"/>
      <c r="H23" s="322"/>
      <c r="I23" s="322"/>
      <c r="J23" s="322"/>
      <c r="K23" s="322"/>
    </row>
    <row r="24" spans="2:11" s="144" customFormat="1" ht="12.75">
      <c r="B24" s="334" t="s">
        <v>585</v>
      </c>
      <c r="C24" s="317">
        <v>1421569</v>
      </c>
      <c r="D24" s="317">
        <v>958295</v>
      </c>
      <c r="E24" s="397">
        <f t="shared" si="0"/>
        <v>67.41107888537243</v>
      </c>
      <c r="F24" s="322"/>
      <c r="G24" s="322"/>
      <c r="H24" s="322"/>
      <c r="I24" s="322"/>
      <c r="J24" s="322"/>
      <c r="K24" s="322"/>
    </row>
    <row r="25" spans="2:11" s="144" customFormat="1" ht="12.75">
      <c r="B25" s="334" t="s">
        <v>586</v>
      </c>
      <c r="C25" s="317">
        <v>1316985</v>
      </c>
      <c r="D25" s="317">
        <v>877990</v>
      </c>
      <c r="E25" s="397">
        <f t="shared" si="0"/>
        <v>66.66666666666666</v>
      </c>
      <c r="F25" s="322"/>
      <c r="G25" s="322"/>
      <c r="H25" s="322"/>
      <c r="I25" s="322"/>
      <c r="J25" s="322"/>
      <c r="K25" s="322"/>
    </row>
    <row r="26" spans="2:11" s="144" customFormat="1" ht="12.75">
      <c r="B26" s="334" t="s">
        <v>587</v>
      </c>
      <c r="C26" s="317">
        <v>756910</v>
      </c>
      <c r="D26" s="317">
        <v>504696</v>
      </c>
      <c r="E26" s="397">
        <f t="shared" si="0"/>
        <v>66.67846903859112</v>
      </c>
      <c r="F26" s="322"/>
      <c r="G26" s="322"/>
      <c r="H26" s="322"/>
      <c r="I26" s="322"/>
      <c r="J26" s="322"/>
      <c r="K26" s="322"/>
    </row>
    <row r="27" spans="2:11" s="144" customFormat="1" ht="12.75">
      <c r="B27" s="334" t="s">
        <v>588</v>
      </c>
      <c r="C27" s="317">
        <v>905227</v>
      </c>
      <c r="D27" s="317">
        <v>609401</v>
      </c>
      <c r="E27" s="397">
        <f t="shared" si="0"/>
        <v>67.32024122126273</v>
      </c>
      <c r="F27" s="322"/>
      <c r="G27" s="322"/>
      <c r="H27" s="322"/>
      <c r="I27" s="322"/>
      <c r="J27" s="322"/>
      <c r="K27" s="322"/>
    </row>
    <row r="28" spans="2:11" s="144" customFormat="1" ht="12.75">
      <c r="B28" s="334" t="s">
        <v>589</v>
      </c>
      <c r="C28" s="317">
        <v>1026149</v>
      </c>
      <c r="D28" s="317">
        <v>684728</v>
      </c>
      <c r="E28" s="397">
        <f t="shared" si="0"/>
        <v>66.72793132381359</v>
      </c>
      <c r="F28" s="322"/>
      <c r="G28" s="322"/>
      <c r="H28" s="322"/>
      <c r="I28" s="322"/>
      <c r="J28" s="322"/>
      <c r="K28" s="322"/>
    </row>
    <row r="29" spans="2:11" s="144" customFormat="1" ht="12.75">
      <c r="B29" s="334" t="s">
        <v>590</v>
      </c>
      <c r="C29" s="317">
        <v>1238969</v>
      </c>
      <c r="D29" s="317">
        <v>825979</v>
      </c>
      <c r="E29" s="397">
        <f t="shared" si="0"/>
        <v>66.66663976257678</v>
      </c>
      <c r="F29" s="322"/>
      <c r="G29" s="322"/>
      <c r="H29" s="322"/>
      <c r="I29" s="322"/>
      <c r="J29" s="322"/>
      <c r="K29" s="322"/>
    </row>
    <row r="30" spans="2:11" s="144" customFormat="1" ht="12.75">
      <c r="B30" s="334" t="s">
        <v>591</v>
      </c>
      <c r="C30" s="317">
        <v>1213355</v>
      </c>
      <c r="D30" s="317">
        <v>809282</v>
      </c>
      <c r="E30" s="397">
        <f t="shared" si="0"/>
        <v>66.69787490058556</v>
      </c>
      <c r="F30" s="322"/>
      <c r="G30" s="322"/>
      <c r="H30" s="322"/>
      <c r="I30" s="322"/>
      <c r="J30" s="322"/>
      <c r="K30" s="322"/>
    </row>
    <row r="31" spans="2:11" s="144" customFormat="1" ht="12.75">
      <c r="B31" s="334" t="s">
        <v>592</v>
      </c>
      <c r="C31" s="317">
        <v>963047</v>
      </c>
      <c r="D31" s="317">
        <v>642019</v>
      </c>
      <c r="E31" s="397">
        <f aca="true" t="shared" si="1" ref="E31:E41">D31/C31*100</f>
        <v>66.66538600919789</v>
      </c>
      <c r="F31" s="322"/>
      <c r="G31" s="322"/>
      <c r="H31" s="322"/>
      <c r="I31" s="322"/>
      <c r="J31" s="322"/>
      <c r="K31" s="322"/>
    </row>
    <row r="32" spans="2:11" s="144" customFormat="1" ht="12.75">
      <c r="B32" s="334" t="s">
        <v>593</v>
      </c>
      <c r="C32" s="317">
        <v>1305884</v>
      </c>
      <c r="D32" s="317">
        <v>869949</v>
      </c>
      <c r="E32" s="397">
        <f t="shared" si="1"/>
        <v>66.61763219397741</v>
      </c>
      <c r="F32" s="322"/>
      <c r="G32" s="322"/>
      <c r="H32" s="322"/>
      <c r="I32" s="322"/>
      <c r="J32" s="322"/>
      <c r="K32" s="322"/>
    </row>
    <row r="33" spans="2:11" s="144" customFormat="1" ht="12.75">
      <c r="B33" s="334" t="s">
        <v>594</v>
      </c>
      <c r="C33" s="317">
        <v>1472627</v>
      </c>
      <c r="D33" s="317">
        <v>982852</v>
      </c>
      <c r="E33" s="397">
        <f t="shared" si="1"/>
        <v>66.74140838107681</v>
      </c>
      <c r="F33" s="322"/>
      <c r="G33" s="322"/>
      <c r="H33" s="322"/>
      <c r="I33" s="322"/>
      <c r="J33" s="322"/>
      <c r="K33" s="322"/>
    </row>
    <row r="34" spans="2:11" s="144" customFormat="1" ht="12.75">
      <c r="B34" s="334" t="s">
        <v>595</v>
      </c>
      <c r="C34" s="317">
        <v>1463399</v>
      </c>
      <c r="D34" s="317">
        <v>978413</v>
      </c>
      <c r="E34" s="397">
        <f t="shared" si="1"/>
        <v>66.85893594296566</v>
      </c>
      <c r="F34" s="322"/>
      <c r="G34" s="322"/>
      <c r="H34" s="322"/>
      <c r="I34" s="322"/>
      <c r="J34" s="322"/>
      <c r="K34" s="322"/>
    </row>
    <row r="35" spans="2:11" s="144" customFormat="1" ht="12.75">
      <c r="B35" s="334" t="s">
        <v>596</v>
      </c>
      <c r="C35" s="317">
        <v>779079</v>
      </c>
      <c r="D35" s="317">
        <v>519556</v>
      </c>
      <c r="E35" s="397">
        <f t="shared" si="1"/>
        <v>66.68848730359822</v>
      </c>
      <c r="F35" s="322"/>
      <c r="G35" s="322"/>
      <c r="H35" s="322"/>
      <c r="I35" s="322"/>
      <c r="J35" s="322"/>
      <c r="K35" s="322"/>
    </row>
    <row r="36" spans="2:11" s="144" customFormat="1" ht="12.75">
      <c r="B36" s="334" t="s">
        <v>597</v>
      </c>
      <c r="C36" s="317">
        <v>1012273</v>
      </c>
      <c r="D36" s="317">
        <v>677350</v>
      </c>
      <c r="E36" s="397">
        <f t="shared" si="1"/>
        <v>66.91376733351576</v>
      </c>
      <c r="F36" s="322"/>
      <c r="G36" s="322"/>
      <c r="H36" s="322"/>
      <c r="I36" s="322"/>
      <c r="J36" s="322"/>
      <c r="K36" s="322"/>
    </row>
    <row r="37" spans="2:11" s="144" customFormat="1" ht="12.75">
      <c r="B37" s="334" t="s">
        <v>598</v>
      </c>
      <c r="C37" s="317">
        <v>1215616</v>
      </c>
      <c r="D37" s="317">
        <v>810410</v>
      </c>
      <c r="E37" s="397">
        <f t="shared" si="1"/>
        <v>66.66661182478677</v>
      </c>
      <c r="F37" s="322"/>
      <c r="G37" s="322"/>
      <c r="H37" s="322"/>
      <c r="I37" s="322"/>
      <c r="J37" s="322"/>
      <c r="K37" s="322"/>
    </row>
    <row r="38" spans="2:11" s="144" customFormat="1" ht="12.75">
      <c r="B38" s="334" t="s">
        <v>599</v>
      </c>
      <c r="C38" s="317">
        <v>680511</v>
      </c>
      <c r="D38" s="317">
        <v>454955</v>
      </c>
      <c r="E38" s="397">
        <f t="shared" si="1"/>
        <v>66.8549075621114</v>
      </c>
      <c r="F38" s="322"/>
      <c r="G38" s="322"/>
      <c r="H38" s="322"/>
      <c r="I38" s="322"/>
      <c r="J38" s="322"/>
      <c r="K38" s="322"/>
    </row>
    <row r="39" spans="2:11" s="144" customFormat="1" ht="12.75">
      <c r="B39" s="334" t="s">
        <v>600</v>
      </c>
      <c r="C39" s="317">
        <v>1140728</v>
      </c>
      <c r="D39" s="317">
        <v>760742</v>
      </c>
      <c r="E39" s="397">
        <f t="shared" si="1"/>
        <v>66.68916691796818</v>
      </c>
      <c r="F39" s="322"/>
      <c r="G39" s="322"/>
      <c r="H39" s="322"/>
      <c r="I39" s="322"/>
      <c r="J39" s="322"/>
      <c r="K39" s="322"/>
    </row>
    <row r="40" spans="2:11" s="144" customFormat="1" ht="12.75">
      <c r="B40" s="334" t="s">
        <v>601</v>
      </c>
      <c r="C40" s="317">
        <v>172061</v>
      </c>
      <c r="D40" s="317">
        <v>116188</v>
      </c>
      <c r="E40" s="397">
        <f t="shared" si="1"/>
        <v>67.52721418566671</v>
      </c>
      <c r="F40" s="322"/>
      <c r="G40" s="322"/>
      <c r="H40" s="322"/>
      <c r="I40" s="322"/>
      <c r="J40" s="322"/>
      <c r="K40" s="322"/>
    </row>
    <row r="41" spans="2:11" s="144" customFormat="1" ht="13.5" customHeight="1">
      <c r="B41" s="399" t="s">
        <v>602</v>
      </c>
      <c r="C41" s="321">
        <f>SUM(C8:C40)</f>
        <v>27084364</v>
      </c>
      <c r="D41" s="321">
        <f>SUM(D8:D40)</f>
        <v>18093875</v>
      </c>
      <c r="E41" s="398">
        <f t="shared" si="1"/>
        <v>66.8056115329125</v>
      </c>
      <c r="F41" s="322"/>
      <c r="G41" s="322"/>
      <c r="H41" s="322"/>
      <c r="I41" s="322"/>
      <c r="J41" s="322"/>
      <c r="K41" s="322"/>
    </row>
    <row r="42" spans="4:11" s="144" customFormat="1" ht="12.75">
      <c r="D42" s="322"/>
      <c r="E42" s="322"/>
      <c r="F42" s="322"/>
      <c r="G42" s="322"/>
      <c r="H42" s="322"/>
      <c r="I42" s="322"/>
      <c r="J42" s="322"/>
      <c r="K42" s="322"/>
    </row>
    <row r="43" spans="4:11" s="144" customFormat="1" ht="12.75">
      <c r="D43" s="322"/>
      <c r="E43" s="322"/>
      <c r="F43" s="322"/>
      <c r="G43" s="322"/>
      <c r="H43" s="322"/>
      <c r="I43" s="322"/>
      <c r="J43" s="322"/>
      <c r="K43" s="322"/>
    </row>
    <row r="44" spans="1:11" s="60" customFormat="1" ht="12">
      <c r="A44"/>
      <c r="B44" s="60" t="s">
        <v>224</v>
      </c>
      <c r="C44" s="60" t="s">
        <v>603</v>
      </c>
      <c r="D44" s="100"/>
      <c r="E44" s="336" t="s">
        <v>289</v>
      </c>
      <c r="F44" s="100"/>
      <c r="G44" s="100"/>
      <c r="H44" s="100"/>
      <c r="I44" s="100"/>
      <c r="J44" s="100"/>
      <c r="K44" s="100"/>
    </row>
    <row r="45" spans="1:11" s="60" customFormat="1" ht="12">
      <c r="A45"/>
      <c r="D45" s="337"/>
      <c r="E45" s="100"/>
      <c r="F45" s="100"/>
      <c r="G45" s="100"/>
      <c r="H45" s="100"/>
      <c r="I45" s="100"/>
      <c r="J45" s="100"/>
      <c r="K45" s="100"/>
    </row>
    <row r="46" spans="1:11" s="144" customFormat="1" ht="12.75">
      <c r="A46"/>
      <c r="D46" s="322"/>
      <c r="E46" s="322"/>
      <c r="F46" s="322"/>
      <c r="G46" s="322"/>
      <c r="H46" s="322"/>
      <c r="I46" s="322"/>
      <c r="J46" s="322"/>
      <c r="K46" s="322"/>
    </row>
    <row r="47" spans="4:11" s="144" customFormat="1" ht="12.75">
      <c r="D47" s="322"/>
      <c r="E47" s="322"/>
      <c r="F47" s="322"/>
      <c r="G47" s="322"/>
      <c r="H47" s="322"/>
      <c r="I47" s="322"/>
      <c r="J47" s="322"/>
      <c r="K47" s="322"/>
    </row>
    <row r="48" spans="4:11" s="144" customFormat="1" ht="12.75">
      <c r="D48" s="322"/>
      <c r="E48" s="322"/>
      <c r="F48" s="322"/>
      <c r="G48" s="322"/>
      <c r="H48" s="322"/>
      <c r="I48" s="322"/>
      <c r="J48" s="322"/>
      <c r="K48" s="322"/>
    </row>
    <row r="49" spans="4:11" s="144" customFormat="1" ht="12.75">
      <c r="D49" s="322"/>
      <c r="E49" s="322"/>
      <c r="F49" s="322"/>
      <c r="G49" s="322"/>
      <c r="H49" s="322"/>
      <c r="I49" s="322"/>
      <c r="J49" s="322"/>
      <c r="K49" s="322"/>
    </row>
    <row r="50" spans="4:11" s="144" customFormat="1" ht="12.75">
      <c r="D50" s="322"/>
      <c r="E50" s="322"/>
      <c r="F50" s="322"/>
      <c r="G50" s="322"/>
      <c r="H50" s="322"/>
      <c r="I50" s="322"/>
      <c r="J50" s="322"/>
      <c r="K50" s="322"/>
    </row>
    <row r="51" spans="1:11" s="309" customFormat="1" ht="12">
      <c r="A51" s="308"/>
      <c r="B51" s="325"/>
      <c r="C51" s="338"/>
      <c r="D51" s="323"/>
      <c r="E51" s="323"/>
      <c r="F51" s="323"/>
      <c r="G51" s="323"/>
      <c r="H51" s="323"/>
      <c r="I51" s="323"/>
      <c r="J51" s="323"/>
      <c r="K51" s="323"/>
    </row>
    <row r="52" spans="1:11" s="309" customFormat="1" ht="12">
      <c r="A52" s="308"/>
      <c r="B52" s="325"/>
      <c r="C52" s="339"/>
      <c r="D52" s="323"/>
      <c r="E52" s="323"/>
      <c r="F52" s="323"/>
      <c r="G52" s="323"/>
      <c r="H52" s="323"/>
      <c r="I52" s="323"/>
      <c r="J52" s="323"/>
      <c r="K52" s="323"/>
    </row>
    <row r="53" spans="1:11" s="309" customFormat="1" ht="12">
      <c r="A53" s="308"/>
      <c r="B53" s="325"/>
      <c r="C53" s="339"/>
      <c r="D53" s="323"/>
      <c r="E53" s="323"/>
      <c r="F53" s="323"/>
      <c r="G53" s="323"/>
      <c r="H53" s="323"/>
      <c r="I53" s="323"/>
      <c r="J53" s="323"/>
      <c r="K53" s="323"/>
    </row>
    <row r="54" spans="1:11" s="309" customFormat="1" ht="12">
      <c r="A54" s="308"/>
      <c r="B54" s="325"/>
      <c r="C54" s="339"/>
      <c r="D54" s="323"/>
      <c r="E54" s="323"/>
      <c r="F54" s="323"/>
      <c r="G54" s="323"/>
      <c r="H54" s="323"/>
      <c r="I54" s="323"/>
      <c r="J54" s="323"/>
      <c r="K54" s="323"/>
    </row>
    <row r="55" spans="1:11" s="309" customFormat="1" ht="12">
      <c r="A55" s="308"/>
      <c r="B55" s="325"/>
      <c r="C55" s="339"/>
      <c r="D55" s="323"/>
      <c r="E55" s="323"/>
      <c r="F55" s="323"/>
      <c r="G55" s="323"/>
      <c r="H55" s="323"/>
      <c r="I55" s="323"/>
      <c r="J55" s="323"/>
      <c r="K55" s="323"/>
    </row>
    <row r="56" spans="1:11" s="309" customFormat="1" ht="12">
      <c r="A56" s="308"/>
      <c r="B56" s="325"/>
      <c r="C56" s="339"/>
      <c r="D56" s="323"/>
      <c r="E56" s="323"/>
      <c r="F56" s="323"/>
      <c r="G56" s="323"/>
      <c r="H56" s="323"/>
      <c r="I56" s="323"/>
      <c r="J56" s="323"/>
      <c r="K56" s="323"/>
    </row>
    <row r="57" spans="1:11" s="309" customFormat="1" ht="12">
      <c r="A57" s="308"/>
      <c r="B57" s="325"/>
      <c r="C57" s="339"/>
      <c r="D57" s="323"/>
      <c r="E57" s="323"/>
      <c r="F57" s="323"/>
      <c r="G57" s="323"/>
      <c r="H57" s="323"/>
      <c r="I57" s="323"/>
      <c r="J57" s="323"/>
      <c r="K57" s="323"/>
    </row>
    <row r="58" spans="1:11" s="309" customFormat="1" ht="12">
      <c r="A58" s="308"/>
      <c r="B58" s="325"/>
      <c r="C58" s="339"/>
      <c r="D58" s="323"/>
      <c r="E58" s="323"/>
      <c r="F58" s="323"/>
      <c r="G58" s="323"/>
      <c r="H58" s="323"/>
      <c r="I58" s="323"/>
      <c r="J58" s="323"/>
      <c r="K58" s="323"/>
    </row>
    <row r="59" spans="1:11" s="309" customFormat="1" ht="12">
      <c r="A59" s="308"/>
      <c r="B59" s="325"/>
      <c r="C59" s="339"/>
      <c r="D59" s="323"/>
      <c r="E59" s="323"/>
      <c r="F59" s="323"/>
      <c r="G59" s="323"/>
      <c r="H59" s="323"/>
      <c r="I59" s="323"/>
      <c r="J59" s="323"/>
      <c r="K59" s="323"/>
    </row>
    <row r="60" spans="1:11" s="309" customFormat="1" ht="12">
      <c r="A60" s="308"/>
      <c r="B60" s="325"/>
      <c r="C60" s="339"/>
      <c r="D60" s="323"/>
      <c r="E60" s="323"/>
      <c r="F60" s="323"/>
      <c r="G60" s="323"/>
      <c r="H60" s="323"/>
      <c r="I60" s="323"/>
      <c r="J60" s="323"/>
      <c r="K60" s="323"/>
    </row>
    <row r="61" spans="1:11" s="309" customFormat="1" ht="12">
      <c r="A61" s="308"/>
      <c r="B61" s="325"/>
      <c r="C61" s="339"/>
      <c r="D61" s="323"/>
      <c r="E61" s="323"/>
      <c r="F61" s="323"/>
      <c r="G61" s="323"/>
      <c r="H61" s="323"/>
      <c r="I61" s="323"/>
      <c r="J61" s="323"/>
      <c r="K61" s="323"/>
    </row>
    <row r="62" spans="1:11" s="309" customFormat="1" ht="12">
      <c r="A62" s="308"/>
      <c r="B62" s="325"/>
      <c r="C62" s="339"/>
      <c r="D62" s="323"/>
      <c r="E62" s="323"/>
      <c r="F62" s="323"/>
      <c r="G62" s="323"/>
      <c r="H62" s="323"/>
      <c r="I62" s="323"/>
      <c r="J62" s="323"/>
      <c r="K62" s="323"/>
    </row>
    <row r="63" spans="1:11" s="309" customFormat="1" ht="12">
      <c r="A63" s="308"/>
      <c r="B63" s="325"/>
      <c r="C63" s="339"/>
      <c r="D63" s="323"/>
      <c r="E63" s="323"/>
      <c r="F63" s="323"/>
      <c r="G63" s="323"/>
      <c r="H63" s="323"/>
      <c r="I63" s="323"/>
      <c r="J63" s="323"/>
      <c r="K63" s="323"/>
    </row>
    <row r="64" spans="1:11" s="309" customFormat="1" ht="12">
      <c r="A64" s="308"/>
      <c r="B64" s="325"/>
      <c r="C64" s="339"/>
      <c r="D64" s="323"/>
      <c r="E64" s="323"/>
      <c r="F64" s="323"/>
      <c r="G64" s="323"/>
      <c r="H64" s="323"/>
      <c r="I64" s="323"/>
      <c r="J64" s="323"/>
      <c r="K64" s="323"/>
    </row>
    <row r="65" spans="1:11" s="309" customFormat="1" ht="12">
      <c r="A65" s="308"/>
      <c r="B65" s="325"/>
      <c r="C65" s="339"/>
      <c r="D65" s="323"/>
      <c r="E65" s="323"/>
      <c r="F65" s="323"/>
      <c r="G65" s="323"/>
      <c r="H65" s="323"/>
      <c r="I65" s="323"/>
      <c r="J65" s="323"/>
      <c r="K65" s="323"/>
    </row>
    <row r="66" spans="1:11" s="309" customFormat="1" ht="12">
      <c r="A66" s="308"/>
      <c r="B66" s="325"/>
      <c r="C66" s="339"/>
      <c r="D66" s="323"/>
      <c r="E66" s="323"/>
      <c r="F66" s="323"/>
      <c r="G66" s="323"/>
      <c r="H66" s="323"/>
      <c r="I66" s="323"/>
      <c r="J66" s="323"/>
      <c r="K66" s="323"/>
    </row>
    <row r="67" spans="1:11" s="309" customFormat="1" ht="12">
      <c r="A67" s="308"/>
      <c r="B67" s="325"/>
      <c r="C67" s="339"/>
      <c r="D67" s="323"/>
      <c r="E67" s="323"/>
      <c r="F67" s="323"/>
      <c r="G67" s="323"/>
      <c r="H67" s="323"/>
      <c r="I67" s="323"/>
      <c r="J67" s="323"/>
      <c r="K67" s="323"/>
    </row>
    <row r="68" spans="1:11" s="309" customFormat="1" ht="12">
      <c r="A68" s="308"/>
      <c r="B68" s="325"/>
      <c r="C68" s="339"/>
      <c r="D68" s="323"/>
      <c r="E68" s="323"/>
      <c r="F68" s="323"/>
      <c r="G68" s="323"/>
      <c r="H68" s="323"/>
      <c r="I68" s="323"/>
      <c r="J68" s="323"/>
      <c r="K68" s="323"/>
    </row>
    <row r="69" spans="1:11" s="309" customFormat="1" ht="12.75">
      <c r="A69" s="308"/>
      <c r="B69" s="340"/>
      <c r="C69" s="339"/>
      <c r="D69" s="323"/>
      <c r="E69" s="323"/>
      <c r="F69" s="323"/>
      <c r="G69" s="323"/>
      <c r="H69" s="323"/>
      <c r="I69" s="323"/>
      <c r="J69" s="323"/>
      <c r="K69" s="323"/>
    </row>
    <row r="70" spans="1:11" s="309" customFormat="1" ht="12.75">
      <c r="A70" s="308"/>
      <c r="B70" s="340"/>
      <c r="C70" s="339"/>
      <c r="D70" s="323"/>
      <c r="E70" s="323"/>
      <c r="F70" s="323"/>
      <c r="G70" s="323"/>
      <c r="H70" s="323"/>
      <c r="I70" s="323"/>
      <c r="J70" s="323"/>
      <c r="K70" s="323"/>
    </row>
    <row r="71" spans="1:11" s="309" customFormat="1" ht="12.75">
      <c r="A71" s="308"/>
      <c r="B71" s="340"/>
      <c r="C71" s="339"/>
      <c r="D71" s="323"/>
      <c r="E71" s="323"/>
      <c r="F71" s="323"/>
      <c r="G71" s="323"/>
      <c r="H71" s="323"/>
      <c r="I71" s="323"/>
      <c r="J71" s="323"/>
      <c r="K71" s="323"/>
    </row>
    <row r="72" spans="1:11" s="309" customFormat="1" ht="12.75">
      <c r="A72" s="308"/>
      <c r="B72" s="340"/>
      <c r="C72" s="339"/>
      <c r="D72" s="323"/>
      <c r="E72" s="323"/>
      <c r="F72" s="323"/>
      <c r="G72" s="323"/>
      <c r="H72" s="323"/>
      <c r="I72" s="323"/>
      <c r="J72" s="323"/>
      <c r="K72" s="323"/>
    </row>
    <row r="73" spans="1:11" s="309" customFormat="1" ht="14.25">
      <c r="A73" s="324"/>
      <c r="B73" s="340"/>
      <c r="C73" s="339"/>
      <c r="D73" s="323"/>
      <c r="E73" s="323"/>
      <c r="F73" s="323"/>
      <c r="G73" s="323"/>
      <c r="H73" s="323"/>
      <c r="I73" s="323"/>
      <c r="J73" s="323"/>
      <c r="K73" s="323"/>
    </row>
    <row r="74" spans="2:11" s="309" customFormat="1" ht="12.75">
      <c r="B74" s="340"/>
      <c r="C74" s="339"/>
      <c r="D74" s="323"/>
      <c r="E74" s="323"/>
      <c r="F74" s="323"/>
      <c r="G74" s="323"/>
      <c r="H74" s="323"/>
      <c r="I74" s="323"/>
      <c r="J74" s="323"/>
      <c r="K74" s="323"/>
    </row>
    <row r="75" spans="2:11" s="309" customFormat="1" ht="12.75">
      <c r="B75" s="340"/>
      <c r="C75" s="339"/>
      <c r="D75" s="323"/>
      <c r="E75" s="323"/>
      <c r="F75" s="323"/>
      <c r="G75" s="323"/>
      <c r="H75" s="323"/>
      <c r="I75" s="323"/>
      <c r="J75" s="323"/>
      <c r="K75" s="323"/>
    </row>
    <row r="76" spans="2:11" s="309" customFormat="1" ht="12.75">
      <c r="B76" s="340"/>
      <c r="C76" s="339"/>
      <c r="D76" s="323"/>
      <c r="E76" s="323"/>
      <c r="F76" s="323"/>
      <c r="G76" s="323"/>
      <c r="H76" s="323"/>
      <c r="I76" s="323"/>
      <c r="J76" s="323"/>
      <c r="K76" s="323"/>
    </row>
    <row r="77" spans="2:11" s="309" customFormat="1" ht="12.75">
      <c r="B77" s="340"/>
      <c r="C77" s="339"/>
      <c r="D77" s="323"/>
      <c r="E77" s="323"/>
      <c r="F77" s="323"/>
      <c r="G77" s="323"/>
      <c r="H77" s="323"/>
      <c r="I77" s="323"/>
      <c r="J77" s="323"/>
      <c r="K77" s="323"/>
    </row>
    <row r="78" spans="2:11" s="309" customFormat="1" ht="12.75">
      <c r="B78" s="340"/>
      <c r="C78" s="339"/>
      <c r="D78" s="323"/>
      <c r="E78" s="323"/>
      <c r="F78" s="323"/>
      <c r="G78" s="323"/>
      <c r="H78" s="323"/>
      <c r="I78" s="323"/>
      <c r="J78" s="323"/>
      <c r="K78" s="323"/>
    </row>
    <row r="79" spans="2:11" s="309" customFormat="1" ht="12.75">
      <c r="B79" s="340"/>
      <c r="C79" s="339"/>
      <c r="D79" s="323"/>
      <c r="E79" s="323"/>
      <c r="F79" s="323"/>
      <c r="G79" s="323"/>
      <c r="H79" s="323"/>
      <c r="I79" s="323"/>
      <c r="J79" s="323"/>
      <c r="K79" s="323"/>
    </row>
    <row r="80" spans="2:11" s="309" customFormat="1" ht="12.75">
      <c r="B80" s="340"/>
      <c r="C80" s="339"/>
      <c r="D80" s="323"/>
      <c r="E80" s="323"/>
      <c r="F80" s="323"/>
      <c r="G80" s="323"/>
      <c r="H80" s="323"/>
      <c r="I80" s="323"/>
      <c r="J80" s="323"/>
      <c r="K80" s="323"/>
    </row>
    <row r="81" spans="2:11" s="309" customFormat="1" ht="12.75">
      <c r="B81" s="340"/>
      <c r="C81" s="339"/>
      <c r="D81" s="323"/>
      <c r="E81" s="323"/>
      <c r="F81" s="323"/>
      <c r="G81" s="323"/>
      <c r="H81" s="323"/>
      <c r="I81" s="323"/>
      <c r="J81" s="323"/>
      <c r="K81" s="323"/>
    </row>
    <row r="82" spans="2:3" ht="12.75">
      <c r="B82" s="341"/>
      <c r="C82" s="342"/>
    </row>
    <row r="83" spans="2:3" ht="12.75">
      <c r="B83" s="341"/>
      <c r="C83" s="342"/>
    </row>
    <row r="84" ht="12.75">
      <c r="B84" s="341"/>
    </row>
    <row r="85" ht="12.75">
      <c r="B85" s="341"/>
    </row>
    <row r="86" ht="12.75">
      <c r="B86" s="341"/>
    </row>
    <row r="87" ht="12.75">
      <c r="B87" s="341"/>
    </row>
    <row r="88" ht="12.75">
      <c r="B88" s="341"/>
    </row>
    <row r="89" ht="12.75">
      <c r="B89" s="341"/>
    </row>
    <row r="90" ht="12.75">
      <c r="B90" s="341"/>
    </row>
    <row r="91" ht="12.75">
      <c r="B91" s="341"/>
    </row>
    <row r="92" ht="12.75">
      <c r="B92" s="341"/>
    </row>
    <row r="93" ht="12.75">
      <c r="B93" s="341"/>
    </row>
    <row r="94" ht="12.75">
      <c r="B94" s="341"/>
    </row>
    <row r="95" ht="12.75">
      <c r="B95" s="341"/>
    </row>
    <row r="96" ht="12.75">
      <c r="B96" s="341"/>
    </row>
    <row r="97" ht="12.75">
      <c r="B97" s="341"/>
    </row>
    <row r="98" ht="12.75">
      <c r="B98" s="341"/>
    </row>
    <row r="99" ht="12.75">
      <c r="B99" s="341"/>
    </row>
    <row r="100" ht="12.75">
      <c r="B100" s="341"/>
    </row>
    <row r="101" ht="12.75">
      <c r="B101" s="341"/>
    </row>
    <row r="102" ht="12.75">
      <c r="B102" s="341"/>
    </row>
    <row r="103" ht="12.75">
      <c r="B103" s="341"/>
    </row>
    <row r="104" ht="12.75">
      <c r="B104" s="341"/>
    </row>
    <row r="105" ht="12.75">
      <c r="B105" s="341"/>
    </row>
  </sheetData>
  <printOptions/>
  <pageMargins left="0.6" right="0.75" top="1" bottom="1" header="0.5" footer="0.5"/>
  <pageSetup horizontalDpi="300" verticalDpi="300" orientation="portrait" paperSize="9" r:id="rId1"/>
  <headerFooter alignWithMargins="0">
    <oddFooter>&amp;L&amp;"RimHelvetica,Roman"&amp;8Valsts kase / Pārskatu departaments
15.09.98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87"/>
  <sheetViews>
    <sheetView workbookViewId="0" topLeftCell="A1">
      <selection activeCell="D6" sqref="D6"/>
    </sheetView>
  </sheetViews>
  <sheetFormatPr defaultColWidth="9.33203125" defaultRowHeight="10.5"/>
  <cols>
    <col min="1" max="1" width="18" style="0" customWidth="1"/>
    <col min="2" max="3" width="12.5" style="0" customWidth="1"/>
    <col min="4" max="4" width="11.5" style="0" customWidth="1"/>
    <col min="5" max="5" width="15.66015625" style="0" customWidth="1"/>
    <col min="6" max="6" width="9.16015625" style="0" customWidth="1"/>
    <col min="7" max="7" width="10" style="0" customWidth="1"/>
    <col min="8" max="8" width="9" style="0" customWidth="1"/>
    <col min="9" max="9" width="14.33203125" style="0" customWidth="1"/>
  </cols>
  <sheetData>
    <row r="1" spans="1:8" ht="12.75" customHeight="1">
      <c r="A1" s="144" t="s">
        <v>604</v>
      </c>
      <c r="B1" s="144"/>
      <c r="C1" s="144"/>
      <c r="D1" s="144"/>
      <c r="E1" s="144"/>
      <c r="F1" s="144"/>
      <c r="G1" s="303" t="s">
        <v>605</v>
      </c>
      <c r="H1" s="303"/>
    </row>
    <row r="2" spans="1:8" ht="12">
      <c r="A2" s="309"/>
      <c r="B2" s="309"/>
      <c r="C2" s="309"/>
      <c r="D2" s="309"/>
      <c r="E2" s="309"/>
      <c r="F2" s="309"/>
      <c r="G2" s="309"/>
      <c r="H2" s="309"/>
    </row>
    <row r="3" spans="1:8" ht="12">
      <c r="A3" s="309"/>
      <c r="B3" s="309"/>
      <c r="C3" s="309"/>
      <c r="D3" s="309"/>
      <c r="E3" s="309"/>
      <c r="F3" s="309"/>
      <c r="G3" s="309"/>
      <c r="H3" s="309"/>
    </row>
    <row r="4" spans="1:8" ht="15.75">
      <c r="A4" s="230" t="s">
        <v>606</v>
      </c>
      <c r="B4" s="27"/>
      <c r="C4" s="27"/>
      <c r="D4" s="27"/>
      <c r="E4" s="27"/>
      <c r="F4" s="27"/>
      <c r="G4" s="27"/>
      <c r="H4" s="27"/>
    </row>
    <row r="5" spans="1:8" ht="15.75">
      <c r="A5" s="230" t="s">
        <v>267</v>
      </c>
      <c r="B5" s="2"/>
      <c r="C5" s="230"/>
      <c r="D5" s="230"/>
      <c r="E5" s="230"/>
      <c r="F5" s="157"/>
      <c r="G5" s="157"/>
      <c r="H5" s="157"/>
    </row>
    <row r="6" spans="1:8" ht="15.75">
      <c r="A6" s="343"/>
      <c r="B6" s="309"/>
      <c r="C6" s="309"/>
      <c r="D6" s="309"/>
      <c r="E6" s="309"/>
      <c r="F6" s="309"/>
      <c r="G6" s="309"/>
      <c r="H6" s="309"/>
    </row>
    <row r="7" spans="1:9" ht="11.25">
      <c r="A7" s="312"/>
      <c r="B7" s="312"/>
      <c r="C7" s="312"/>
      <c r="D7" s="312"/>
      <c r="E7" s="312"/>
      <c r="F7" s="312"/>
      <c r="G7" s="59"/>
      <c r="H7" s="312"/>
      <c r="I7" s="312" t="s">
        <v>607</v>
      </c>
    </row>
    <row r="8" spans="1:9" ht="56.25">
      <c r="A8" s="400" t="s">
        <v>566</v>
      </c>
      <c r="B8" s="401" t="s">
        <v>608</v>
      </c>
      <c r="C8" s="401" t="s">
        <v>609</v>
      </c>
      <c r="D8" s="401" t="s">
        <v>610</v>
      </c>
      <c r="E8" s="401" t="s">
        <v>611</v>
      </c>
      <c r="F8" s="401" t="s">
        <v>612</v>
      </c>
      <c r="G8" s="402" t="s">
        <v>613</v>
      </c>
      <c r="H8" s="403"/>
      <c r="I8" s="404" t="s">
        <v>614</v>
      </c>
    </row>
    <row r="9" spans="1:9" s="58" customFormat="1" ht="11.25">
      <c r="A9" s="405"/>
      <c r="B9" s="406"/>
      <c r="C9" s="406"/>
      <c r="D9" s="406"/>
      <c r="E9" s="406"/>
      <c r="F9" s="406"/>
      <c r="G9" s="406" t="s">
        <v>615</v>
      </c>
      <c r="H9" s="407" t="s">
        <v>616</v>
      </c>
      <c r="I9" s="408"/>
    </row>
    <row r="10" spans="1:9" ht="11.25">
      <c r="A10" s="344">
        <v>1</v>
      </c>
      <c r="B10" s="345">
        <v>2</v>
      </c>
      <c r="C10" s="345">
        <v>3</v>
      </c>
      <c r="D10" s="345">
        <v>4</v>
      </c>
      <c r="E10" s="345">
        <v>5</v>
      </c>
      <c r="F10" s="346">
        <v>6</v>
      </c>
      <c r="G10" s="346">
        <v>7</v>
      </c>
      <c r="H10" s="346">
        <v>8</v>
      </c>
      <c r="I10" s="347">
        <v>9</v>
      </c>
    </row>
    <row r="11" spans="1:9" ht="12">
      <c r="A11" s="348" t="s">
        <v>569</v>
      </c>
      <c r="B11" s="349">
        <v>682700</v>
      </c>
      <c r="C11" s="349">
        <v>2175353</v>
      </c>
      <c r="D11" s="349">
        <v>35568</v>
      </c>
      <c r="E11" s="350">
        <v>11150616</v>
      </c>
      <c r="F11" s="349"/>
      <c r="G11" s="349"/>
      <c r="H11" s="351"/>
      <c r="I11" s="227">
        <f>SUM(B11:E11)</f>
        <v>14044237</v>
      </c>
    </row>
    <row r="12" spans="1:9" ht="12">
      <c r="A12" s="348" t="s">
        <v>570</v>
      </c>
      <c r="B12" s="349">
        <v>384000</v>
      </c>
      <c r="C12" s="349">
        <v>299422</v>
      </c>
      <c r="D12" s="349">
        <v>3924</v>
      </c>
      <c r="E12" s="350">
        <v>1766765</v>
      </c>
      <c r="F12" s="349"/>
      <c r="G12" s="350"/>
      <c r="H12" s="409"/>
      <c r="I12" s="227">
        <f>SUM(B12:E12)</f>
        <v>2454111</v>
      </c>
    </row>
    <row r="13" spans="1:9" ht="12">
      <c r="A13" s="348" t="s">
        <v>571</v>
      </c>
      <c r="B13" s="349"/>
      <c r="C13" s="349">
        <v>247063</v>
      </c>
      <c r="D13" s="349">
        <v>6484</v>
      </c>
      <c r="E13" s="350">
        <v>1137197</v>
      </c>
      <c r="F13" s="349"/>
      <c r="G13" s="350">
        <v>4164</v>
      </c>
      <c r="H13" s="409"/>
      <c r="I13" s="227">
        <f>SUM(B13:G13)</f>
        <v>1394908</v>
      </c>
    </row>
    <row r="14" spans="1:9" ht="12">
      <c r="A14" s="348" t="s">
        <v>572</v>
      </c>
      <c r="B14" s="349">
        <v>403600</v>
      </c>
      <c r="C14" s="349">
        <v>69610</v>
      </c>
      <c r="D14" s="349">
        <v>1882</v>
      </c>
      <c r="E14" s="349">
        <v>879420</v>
      </c>
      <c r="F14" s="349"/>
      <c r="G14" s="350"/>
      <c r="H14" s="409"/>
      <c r="I14" s="227">
        <f aca="true" t="shared" si="0" ref="I14:I29">SUM(B14:G14)</f>
        <v>1354512</v>
      </c>
    </row>
    <row r="15" spans="1:9" ht="12">
      <c r="A15" s="348" t="s">
        <v>573</v>
      </c>
      <c r="B15" s="349">
        <v>170000</v>
      </c>
      <c r="C15" s="349">
        <v>381082</v>
      </c>
      <c r="D15" s="349">
        <v>5216</v>
      </c>
      <c r="E15" s="350">
        <v>1375525</v>
      </c>
      <c r="F15" s="349">
        <v>30000</v>
      </c>
      <c r="G15" s="349"/>
      <c r="H15" s="351"/>
      <c r="I15" s="227">
        <f t="shared" si="0"/>
        <v>1961823</v>
      </c>
    </row>
    <row r="16" spans="1:9" ht="12">
      <c r="A16" s="348" t="s">
        <v>574</v>
      </c>
      <c r="B16" s="349">
        <v>49600</v>
      </c>
      <c r="C16" s="349">
        <v>271535</v>
      </c>
      <c r="D16" s="349">
        <v>3334</v>
      </c>
      <c r="E16" s="350">
        <v>684454</v>
      </c>
      <c r="F16" s="349"/>
      <c r="G16" s="350"/>
      <c r="H16" s="409"/>
      <c r="I16" s="227">
        <f t="shared" si="0"/>
        <v>1008923</v>
      </c>
    </row>
    <row r="17" spans="1:9" ht="12">
      <c r="A17" s="348" t="s">
        <v>575</v>
      </c>
      <c r="B17" s="349"/>
      <c r="C17" s="349">
        <v>28236</v>
      </c>
      <c r="D17" s="349">
        <v>2472</v>
      </c>
      <c r="E17" s="350">
        <v>688883</v>
      </c>
      <c r="F17" s="349"/>
      <c r="G17" s="350"/>
      <c r="H17" s="409"/>
      <c r="I17" s="227">
        <f t="shared" si="0"/>
        <v>719591</v>
      </c>
    </row>
    <row r="18" spans="1:9" ht="12">
      <c r="A18" s="348" t="s">
        <v>576</v>
      </c>
      <c r="B18" s="349">
        <v>343200</v>
      </c>
      <c r="C18" s="349">
        <v>248748</v>
      </c>
      <c r="D18" s="349">
        <v>1611</v>
      </c>
      <c r="E18" s="350">
        <v>955501</v>
      </c>
      <c r="F18" s="349"/>
      <c r="G18" s="350"/>
      <c r="H18" s="350">
        <v>17500</v>
      </c>
      <c r="I18" s="227">
        <f t="shared" si="0"/>
        <v>1549060</v>
      </c>
    </row>
    <row r="19" spans="1:9" ht="12">
      <c r="A19" s="348" t="s">
        <v>577</v>
      </c>
      <c r="B19" s="349">
        <v>21000</v>
      </c>
      <c r="C19" s="349">
        <v>300101</v>
      </c>
      <c r="D19" s="349">
        <v>1882</v>
      </c>
      <c r="E19" s="350">
        <v>587070</v>
      </c>
      <c r="F19" s="349"/>
      <c r="G19" s="350">
        <v>6368</v>
      </c>
      <c r="H19" s="409">
        <v>3500</v>
      </c>
      <c r="I19" s="227">
        <f t="shared" si="0"/>
        <v>916421</v>
      </c>
    </row>
    <row r="20" spans="1:9" ht="12">
      <c r="A20" s="348" t="s">
        <v>578</v>
      </c>
      <c r="B20" s="349">
        <v>36500</v>
      </c>
      <c r="C20" s="349">
        <v>242634</v>
      </c>
      <c r="D20" s="349">
        <v>2153</v>
      </c>
      <c r="E20" s="350">
        <v>659506</v>
      </c>
      <c r="F20" s="349"/>
      <c r="G20" s="350">
        <v>3607</v>
      </c>
      <c r="H20" s="409"/>
      <c r="I20" s="227">
        <f t="shared" si="0"/>
        <v>944400</v>
      </c>
    </row>
    <row r="21" spans="1:9" ht="12">
      <c r="A21" s="348" t="s">
        <v>579</v>
      </c>
      <c r="B21" s="349"/>
      <c r="C21" s="349">
        <v>392009</v>
      </c>
      <c r="D21" s="349">
        <v>3113</v>
      </c>
      <c r="E21" s="350">
        <v>1137370</v>
      </c>
      <c r="F21" s="349"/>
      <c r="G21" s="350">
        <v>1750</v>
      </c>
      <c r="H21" s="409">
        <v>10000</v>
      </c>
      <c r="I21" s="227">
        <f t="shared" si="0"/>
        <v>1534242</v>
      </c>
    </row>
    <row r="22" spans="1:9" ht="12">
      <c r="A22" s="348" t="s">
        <v>580</v>
      </c>
      <c r="B22" s="349">
        <v>142500</v>
      </c>
      <c r="C22" s="349">
        <v>707454</v>
      </c>
      <c r="D22" s="349">
        <v>4784</v>
      </c>
      <c r="E22" s="350">
        <v>1350720</v>
      </c>
      <c r="F22" s="349"/>
      <c r="G22" s="350">
        <v>5800</v>
      </c>
      <c r="H22" s="409"/>
      <c r="I22" s="227">
        <f t="shared" si="0"/>
        <v>2211258</v>
      </c>
    </row>
    <row r="23" spans="1:9" ht="12">
      <c r="A23" s="348" t="s">
        <v>581</v>
      </c>
      <c r="B23" s="349">
        <v>195000</v>
      </c>
      <c r="C23" s="349">
        <v>210183</v>
      </c>
      <c r="D23" s="349">
        <v>1076</v>
      </c>
      <c r="E23" s="350">
        <v>806499</v>
      </c>
      <c r="F23" s="349"/>
      <c r="G23" s="350"/>
      <c r="H23" s="350">
        <v>13500</v>
      </c>
      <c r="I23" s="227">
        <f t="shared" si="0"/>
        <v>1212758</v>
      </c>
    </row>
    <row r="24" spans="1:9" ht="12">
      <c r="A24" s="348" t="s">
        <v>582</v>
      </c>
      <c r="B24" s="349"/>
      <c r="C24" s="349">
        <v>92207</v>
      </c>
      <c r="D24" s="349">
        <v>2902</v>
      </c>
      <c r="E24" s="350">
        <v>932079</v>
      </c>
      <c r="F24" s="349"/>
      <c r="G24" s="350"/>
      <c r="H24" s="350">
        <v>7000</v>
      </c>
      <c r="I24" s="227">
        <f t="shared" si="0"/>
        <v>1027188</v>
      </c>
    </row>
    <row r="25" spans="1:9" ht="12">
      <c r="A25" s="348" t="s">
        <v>583</v>
      </c>
      <c r="B25" s="349">
        <v>209400</v>
      </c>
      <c r="C25" s="349">
        <v>89439</v>
      </c>
      <c r="D25" s="349">
        <v>2475</v>
      </c>
      <c r="E25" s="350">
        <v>621735</v>
      </c>
      <c r="F25" s="349"/>
      <c r="G25" s="350"/>
      <c r="H25" s="409"/>
      <c r="I25" s="227">
        <f t="shared" si="0"/>
        <v>923049</v>
      </c>
    </row>
    <row r="26" spans="1:9" ht="12">
      <c r="A26" s="348" t="s">
        <v>584</v>
      </c>
      <c r="B26" s="349"/>
      <c r="C26" s="349">
        <v>184896</v>
      </c>
      <c r="D26" s="349">
        <v>3786</v>
      </c>
      <c r="E26" s="350">
        <v>814101</v>
      </c>
      <c r="F26" s="349"/>
      <c r="G26" s="350">
        <v>2800</v>
      </c>
      <c r="H26" s="409"/>
      <c r="I26" s="227">
        <f t="shared" si="0"/>
        <v>1005583</v>
      </c>
    </row>
    <row r="27" spans="1:9" ht="12">
      <c r="A27" s="348" t="s">
        <v>585</v>
      </c>
      <c r="B27" s="349">
        <v>36500</v>
      </c>
      <c r="C27" s="349">
        <v>313864</v>
      </c>
      <c r="D27" s="349">
        <v>3334</v>
      </c>
      <c r="E27" s="350">
        <v>1120287</v>
      </c>
      <c r="F27" s="349"/>
      <c r="G27" s="350">
        <v>4284</v>
      </c>
      <c r="H27" s="409">
        <v>12505</v>
      </c>
      <c r="I27" s="227">
        <f t="shared" si="0"/>
        <v>1478269</v>
      </c>
    </row>
    <row r="28" spans="1:9" ht="12">
      <c r="A28" s="348" t="s">
        <v>586</v>
      </c>
      <c r="B28" s="349">
        <v>96000</v>
      </c>
      <c r="C28" s="349">
        <v>96732</v>
      </c>
      <c r="D28" s="349">
        <v>2147</v>
      </c>
      <c r="E28" s="350">
        <v>806105</v>
      </c>
      <c r="F28" s="349"/>
      <c r="G28" s="350">
        <v>3513</v>
      </c>
      <c r="H28" s="409">
        <v>10500</v>
      </c>
      <c r="I28" s="227">
        <f t="shared" si="0"/>
        <v>1004497</v>
      </c>
    </row>
    <row r="29" spans="1:9" ht="12">
      <c r="A29" s="348" t="s">
        <v>587</v>
      </c>
      <c r="B29" s="349"/>
      <c r="C29" s="349">
        <v>310187</v>
      </c>
      <c r="D29" s="349">
        <v>3119</v>
      </c>
      <c r="E29" s="350">
        <v>991523</v>
      </c>
      <c r="F29" s="349"/>
      <c r="G29" s="350">
        <v>4445</v>
      </c>
      <c r="H29" s="409">
        <v>13100</v>
      </c>
      <c r="I29" s="227">
        <f t="shared" si="0"/>
        <v>1309274</v>
      </c>
    </row>
    <row r="30" spans="1:9" ht="12">
      <c r="A30" s="348" t="s">
        <v>588</v>
      </c>
      <c r="B30" s="349"/>
      <c r="C30" s="349">
        <v>347180</v>
      </c>
      <c r="D30" s="349">
        <v>3119</v>
      </c>
      <c r="E30" s="350">
        <v>1032409</v>
      </c>
      <c r="F30" s="349"/>
      <c r="G30" s="350"/>
      <c r="H30" s="409">
        <v>3500</v>
      </c>
      <c r="I30" s="227">
        <f aca="true" t="shared" si="1" ref="I30:I43">SUM(B30:G30)</f>
        <v>1382708</v>
      </c>
    </row>
    <row r="31" spans="1:9" ht="12">
      <c r="A31" s="348" t="s">
        <v>589</v>
      </c>
      <c r="B31" s="349">
        <v>174000</v>
      </c>
      <c r="C31" s="349">
        <v>110484</v>
      </c>
      <c r="D31" s="349">
        <v>3763</v>
      </c>
      <c r="E31" s="350">
        <v>850784</v>
      </c>
      <c r="F31" s="349"/>
      <c r="G31" s="350">
        <v>3252</v>
      </c>
      <c r="H31" s="409">
        <v>3408</v>
      </c>
      <c r="I31" s="227">
        <f t="shared" si="1"/>
        <v>1142283</v>
      </c>
    </row>
    <row r="32" spans="1:9" ht="12">
      <c r="A32" s="348" t="s">
        <v>590</v>
      </c>
      <c r="B32" s="349"/>
      <c r="C32" s="349">
        <v>102106</v>
      </c>
      <c r="D32" s="349">
        <v>1879</v>
      </c>
      <c r="E32" s="350">
        <v>718366</v>
      </c>
      <c r="F32" s="349"/>
      <c r="G32" s="350"/>
      <c r="H32" s="350">
        <v>14700</v>
      </c>
      <c r="I32" s="227">
        <f t="shared" si="1"/>
        <v>822351</v>
      </c>
    </row>
    <row r="33" spans="1:9" ht="12">
      <c r="A33" s="348" t="s">
        <v>591</v>
      </c>
      <c r="B33" s="349">
        <v>210100</v>
      </c>
      <c r="C33" s="349">
        <v>182318</v>
      </c>
      <c r="D33" s="349">
        <v>4569</v>
      </c>
      <c r="E33" s="350">
        <v>966404</v>
      </c>
      <c r="F33" s="349"/>
      <c r="G33" s="350">
        <v>4764</v>
      </c>
      <c r="H33" s="409">
        <v>3375</v>
      </c>
      <c r="I33" s="227">
        <f t="shared" si="1"/>
        <v>1368155</v>
      </c>
    </row>
    <row r="34" spans="1:9" ht="12">
      <c r="A34" s="348" t="s">
        <v>592</v>
      </c>
      <c r="B34" s="349">
        <v>75000</v>
      </c>
      <c r="C34" s="349">
        <v>184712</v>
      </c>
      <c r="D34" s="349">
        <v>4566</v>
      </c>
      <c r="E34" s="350">
        <v>1292907</v>
      </c>
      <c r="F34" s="349"/>
      <c r="G34" s="350">
        <v>3500</v>
      </c>
      <c r="H34" s="409">
        <v>4000</v>
      </c>
      <c r="I34" s="227">
        <f t="shared" si="1"/>
        <v>1560685</v>
      </c>
    </row>
    <row r="35" spans="1:9" ht="12">
      <c r="A35" s="348" t="s">
        <v>593</v>
      </c>
      <c r="B35" s="349">
        <v>96200</v>
      </c>
      <c r="C35" s="349">
        <v>263722</v>
      </c>
      <c r="D35" s="349">
        <v>3010</v>
      </c>
      <c r="E35" s="350">
        <v>924990</v>
      </c>
      <c r="F35" s="349"/>
      <c r="G35" s="350">
        <v>1150</v>
      </c>
      <c r="H35" s="409">
        <v>28000</v>
      </c>
      <c r="I35" s="227">
        <f t="shared" si="1"/>
        <v>1289072</v>
      </c>
    </row>
    <row r="36" spans="1:9" ht="12">
      <c r="A36" s="348" t="s">
        <v>594</v>
      </c>
      <c r="B36" s="349">
        <v>4000</v>
      </c>
      <c r="C36" s="349">
        <v>401608</v>
      </c>
      <c r="D36" s="349">
        <v>2097</v>
      </c>
      <c r="E36" s="350">
        <v>854352</v>
      </c>
      <c r="F36" s="349"/>
      <c r="G36" s="350"/>
      <c r="H36" s="409"/>
      <c r="I36" s="227">
        <f t="shared" si="1"/>
        <v>1262057</v>
      </c>
    </row>
    <row r="37" spans="1:9" ht="12">
      <c r="A37" s="348" t="s">
        <v>595</v>
      </c>
      <c r="B37" s="349">
        <v>332332</v>
      </c>
      <c r="C37" s="349">
        <v>367293</v>
      </c>
      <c r="D37" s="349">
        <v>7700</v>
      </c>
      <c r="E37" s="350">
        <v>2363347</v>
      </c>
      <c r="F37" s="349"/>
      <c r="G37" s="350">
        <v>1750</v>
      </c>
      <c r="H37" s="409">
        <v>10500</v>
      </c>
      <c r="I37" s="227">
        <f t="shared" si="1"/>
        <v>3072422</v>
      </c>
    </row>
    <row r="38" spans="1:9" ht="12">
      <c r="A38" s="348" t="s">
        <v>596</v>
      </c>
      <c r="B38" s="349">
        <v>27000</v>
      </c>
      <c r="C38" s="349">
        <v>414388</v>
      </c>
      <c r="D38" s="349">
        <v>2687</v>
      </c>
      <c r="E38" s="350">
        <v>823266</v>
      </c>
      <c r="F38" s="349"/>
      <c r="G38" s="350"/>
      <c r="H38" s="350">
        <v>3500</v>
      </c>
      <c r="I38" s="227">
        <f t="shared" si="1"/>
        <v>1267341</v>
      </c>
    </row>
    <row r="39" spans="1:9" ht="12">
      <c r="A39" s="348" t="s">
        <v>597</v>
      </c>
      <c r="B39" s="349">
        <v>332102</v>
      </c>
      <c r="C39" s="349">
        <v>118236</v>
      </c>
      <c r="D39" s="349">
        <v>4353</v>
      </c>
      <c r="E39" s="350">
        <v>1115036</v>
      </c>
      <c r="F39" s="349"/>
      <c r="G39" s="350">
        <v>4032</v>
      </c>
      <c r="H39" s="409">
        <v>7000</v>
      </c>
      <c r="I39" s="227">
        <f t="shared" si="1"/>
        <v>1573759</v>
      </c>
    </row>
    <row r="40" spans="1:9" ht="12">
      <c r="A40" s="348" t="s">
        <v>598</v>
      </c>
      <c r="B40" s="349">
        <v>536092</v>
      </c>
      <c r="C40" s="349">
        <v>549017</v>
      </c>
      <c r="D40" s="349">
        <v>3331</v>
      </c>
      <c r="E40" s="350">
        <v>1152722</v>
      </c>
      <c r="F40" s="349"/>
      <c r="G40" s="350">
        <v>2659</v>
      </c>
      <c r="H40" s="409"/>
      <c r="I40" s="227">
        <f t="shared" si="1"/>
        <v>2243821</v>
      </c>
    </row>
    <row r="41" spans="1:9" ht="12">
      <c r="A41" s="348" t="s">
        <v>599</v>
      </c>
      <c r="B41" s="349">
        <v>295336</v>
      </c>
      <c r="C41" s="349">
        <v>131593</v>
      </c>
      <c r="D41" s="349">
        <v>3924</v>
      </c>
      <c r="E41" s="350">
        <v>755057</v>
      </c>
      <c r="F41" s="349"/>
      <c r="G41" s="350">
        <v>1747</v>
      </c>
      <c r="H41" s="409">
        <v>7000</v>
      </c>
      <c r="I41" s="227">
        <f t="shared" si="1"/>
        <v>1187657</v>
      </c>
    </row>
    <row r="42" spans="1:9" ht="12">
      <c r="A42" s="348" t="s">
        <v>600</v>
      </c>
      <c r="B42" s="349"/>
      <c r="C42" s="349">
        <v>478889</v>
      </c>
      <c r="D42" s="349">
        <v>3924</v>
      </c>
      <c r="E42" s="350">
        <v>1350225</v>
      </c>
      <c r="F42" s="349"/>
      <c r="G42" s="350">
        <v>13956</v>
      </c>
      <c r="H42" s="409">
        <v>20500</v>
      </c>
      <c r="I42" s="227">
        <f t="shared" si="1"/>
        <v>1846994</v>
      </c>
    </row>
    <row r="43" spans="1:9" ht="12">
      <c r="A43" s="348" t="s">
        <v>601</v>
      </c>
      <c r="B43" s="352"/>
      <c r="C43" s="349">
        <v>130472</v>
      </c>
      <c r="D43" s="349">
        <v>2094</v>
      </c>
      <c r="E43" s="350">
        <v>327866</v>
      </c>
      <c r="F43" s="349"/>
      <c r="G43" s="350">
        <v>8050</v>
      </c>
      <c r="H43" s="409"/>
      <c r="I43" s="227">
        <f t="shared" si="1"/>
        <v>468482</v>
      </c>
    </row>
    <row r="44" spans="1:9" ht="12">
      <c r="A44" s="353" t="s">
        <v>602</v>
      </c>
      <c r="B44" s="354">
        <f aca="true" t="shared" si="2" ref="B44:H44">SUM(B11:B43)</f>
        <v>4852162</v>
      </c>
      <c r="C44" s="354">
        <f t="shared" si="2"/>
        <v>10442773</v>
      </c>
      <c r="D44" s="354">
        <f t="shared" si="2"/>
        <v>142278</v>
      </c>
      <c r="E44" s="389">
        <f t="shared" si="2"/>
        <v>42993087</v>
      </c>
      <c r="F44" s="410">
        <f t="shared" si="2"/>
        <v>30000</v>
      </c>
      <c r="G44" s="389">
        <f t="shared" si="2"/>
        <v>81591</v>
      </c>
      <c r="H44" s="389">
        <f t="shared" si="2"/>
        <v>193088</v>
      </c>
      <c r="I44" s="390">
        <f>SUM(B44:H44)</f>
        <v>58734979</v>
      </c>
    </row>
    <row r="45" spans="1:8" ht="12">
      <c r="A45" s="355"/>
      <c r="B45" s="356"/>
      <c r="C45" s="356"/>
      <c r="D45" s="356"/>
      <c r="E45" s="356"/>
      <c r="F45" s="356"/>
      <c r="G45" s="356"/>
      <c r="H45" s="356"/>
    </row>
    <row r="46" spans="1:8" ht="12">
      <c r="A46" s="355"/>
      <c r="B46" s="356"/>
      <c r="C46" s="356"/>
      <c r="D46" s="356"/>
      <c r="E46" s="356"/>
      <c r="F46" s="356"/>
      <c r="G46" s="356"/>
      <c r="H46" s="356"/>
    </row>
    <row r="47" spans="1:8" ht="12">
      <c r="A47" s="355"/>
      <c r="B47" s="356"/>
      <c r="C47" s="356"/>
      <c r="D47" s="356"/>
      <c r="E47" s="356"/>
      <c r="F47" s="356"/>
      <c r="G47" s="356"/>
      <c r="H47" s="356"/>
    </row>
    <row r="48" spans="1:6" ht="12.75">
      <c r="A48" s="357"/>
      <c r="B48" s="358"/>
      <c r="C48" s="359"/>
      <c r="D48" s="360"/>
      <c r="E48" s="360"/>
      <c r="F48" s="360"/>
    </row>
    <row r="49" spans="1:7" s="60" customFormat="1" ht="12.75">
      <c r="A49" s="361" t="s">
        <v>224</v>
      </c>
      <c r="B49" s="362"/>
      <c r="C49" s="363"/>
      <c r="D49" s="364"/>
      <c r="E49" s="365"/>
      <c r="F49" s="366"/>
      <c r="G49" s="60" t="s">
        <v>289</v>
      </c>
    </row>
    <row r="50" spans="1:8" ht="12">
      <c r="A50" s="367"/>
      <c r="B50" s="368"/>
      <c r="C50" s="368"/>
      <c r="D50" s="368"/>
      <c r="E50" s="364"/>
      <c r="F50" s="369"/>
      <c r="G50" s="364"/>
      <c r="H50" s="364"/>
    </row>
    <row r="56" spans="6:8" ht="10.5">
      <c r="F56" s="58"/>
      <c r="G56" s="58"/>
      <c r="H56" s="58"/>
    </row>
    <row r="57" spans="6:8" ht="11.25">
      <c r="F57" s="58"/>
      <c r="G57" s="411"/>
      <c r="H57" s="411"/>
    </row>
    <row r="58" spans="6:8" ht="11.25">
      <c r="F58" s="58"/>
      <c r="G58" s="411"/>
      <c r="H58" s="411"/>
    </row>
    <row r="59" spans="6:8" ht="11.25">
      <c r="F59" s="58"/>
      <c r="G59" s="411"/>
      <c r="H59" s="411"/>
    </row>
    <row r="60" spans="6:8" ht="11.25">
      <c r="F60" s="58"/>
      <c r="G60" s="411"/>
      <c r="H60" s="411"/>
    </row>
    <row r="61" spans="6:8" ht="11.25">
      <c r="F61" s="58"/>
      <c r="G61" s="411"/>
      <c r="H61" s="411"/>
    </row>
    <row r="62" spans="6:8" ht="11.25">
      <c r="F62" s="58"/>
      <c r="G62" s="411"/>
      <c r="H62" s="411"/>
    </row>
    <row r="63" spans="6:8" ht="11.25">
      <c r="F63" s="58"/>
      <c r="G63" s="411"/>
      <c r="H63" s="411"/>
    </row>
    <row r="64" spans="6:8" ht="11.25">
      <c r="F64" s="58"/>
      <c r="G64" s="411"/>
      <c r="H64" s="411"/>
    </row>
    <row r="65" spans="6:8" ht="11.25">
      <c r="F65" s="58"/>
      <c r="G65" s="411"/>
      <c r="H65" s="411"/>
    </row>
    <row r="66" spans="6:8" ht="11.25">
      <c r="F66" s="58"/>
      <c r="G66" s="411"/>
      <c r="H66" s="411"/>
    </row>
    <row r="67" spans="6:8" ht="11.25">
      <c r="F67" s="58"/>
      <c r="G67" s="411"/>
      <c r="H67" s="411"/>
    </row>
    <row r="68" spans="6:8" ht="11.25">
      <c r="F68" s="58"/>
      <c r="G68" s="411"/>
      <c r="H68" s="411"/>
    </row>
    <row r="69" spans="6:8" ht="11.25">
      <c r="F69" s="58"/>
      <c r="G69" s="411"/>
      <c r="H69" s="411"/>
    </row>
    <row r="70" spans="6:8" ht="11.25">
      <c r="F70" s="58"/>
      <c r="G70" s="411"/>
      <c r="H70" s="411"/>
    </row>
    <row r="71" spans="6:8" ht="11.25">
      <c r="F71" s="58"/>
      <c r="G71" s="411"/>
      <c r="H71" s="411"/>
    </row>
    <row r="72" spans="6:8" ht="11.25">
      <c r="F72" s="58"/>
      <c r="G72" s="411"/>
      <c r="H72" s="411"/>
    </row>
    <row r="73" spans="6:8" ht="11.25">
      <c r="F73" s="58"/>
      <c r="G73" s="411"/>
      <c r="H73" s="411"/>
    </row>
    <row r="74" spans="6:8" ht="11.25">
      <c r="F74" s="58"/>
      <c r="G74" s="411"/>
      <c r="H74" s="411"/>
    </row>
    <row r="75" spans="6:8" ht="11.25">
      <c r="F75" s="58"/>
      <c r="G75" s="411"/>
      <c r="H75" s="411"/>
    </row>
    <row r="76" spans="6:8" ht="11.25">
      <c r="F76" s="58"/>
      <c r="G76" s="411"/>
      <c r="H76" s="411"/>
    </row>
    <row r="77" spans="6:8" ht="11.25">
      <c r="F77" s="58"/>
      <c r="G77" s="411"/>
      <c r="H77" s="411"/>
    </row>
    <row r="78" spans="6:8" ht="11.25">
      <c r="F78" s="58"/>
      <c r="G78" s="411"/>
      <c r="H78" s="411"/>
    </row>
    <row r="79" spans="6:8" ht="11.25">
      <c r="F79" s="58"/>
      <c r="G79" s="411"/>
      <c r="H79" s="411"/>
    </row>
    <row r="80" spans="6:8" ht="11.25">
      <c r="F80" s="58"/>
      <c r="G80" s="411"/>
      <c r="H80" s="411"/>
    </row>
    <row r="81" spans="6:8" ht="11.25">
      <c r="F81" s="58"/>
      <c r="G81" s="411"/>
      <c r="H81" s="411"/>
    </row>
    <row r="82" spans="6:8" ht="11.25">
      <c r="F82" s="58"/>
      <c r="G82" s="411"/>
      <c r="H82" s="411"/>
    </row>
    <row r="83" spans="6:8" ht="11.25">
      <c r="F83" s="58"/>
      <c r="G83" s="411"/>
      <c r="H83" s="411"/>
    </row>
    <row r="84" spans="6:8" ht="11.25">
      <c r="F84" s="58"/>
      <c r="G84" s="411"/>
      <c r="H84" s="411"/>
    </row>
    <row r="85" spans="6:8" ht="10.5">
      <c r="F85" s="58"/>
      <c r="G85" s="58"/>
      <c r="H85" s="58"/>
    </row>
    <row r="86" spans="6:8" ht="10.5">
      <c r="F86" s="58"/>
      <c r="G86" s="58"/>
      <c r="H86" s="58"/>
    </row>
    <row r="87" spans="6:8" ht="10.5">
      <c r="F87" s="58"/>
      <c r="G87" s="58"/>
      <c r="H87" s="58"/>
    </row>
  </sheetData>
  <printOptions/>
  <pageMargins left="0.84" right="0.3" top="1" bottom="1" header="0.5" footer="0.5"/>
  <pageSetup horizontalDpi="300" verticalDpi="300" orientation="portrait" paperSize="9" r:id="rId1"/>
  <headerFooter alignWithMargins="0">
    <oddFooter>&amp;L&amp;"RimHelvetica,Roman"&amp;8Valsts kase / Pārskatu departaments
17.08.98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138"/>
  <sheetViews>
    <sheetView workbookViewId="0" topLeftCell="A1">
      <selection activeCell="A22" sqref="A22"/>
    </sheetView>
  </sheetViews>
  <sheetFormatPr defaultColWidth="9.33203125" defaultRowHeight="10.5"/>
  <cols>
    <col min="1" max="1" width="58.16015625" style="715" customWidth="1"/>
    <col min="2" max="2" width="10.33203125" style="715" customWidth="1"/>
    <col min="3" max="3" width="15.66015625" style="715" customWidth="1"/>
    <col min="4" max="4" width="14.83203125" style="715" customWidth="1"/>
    <col min="5" max="5" width="16.83203125" style="715" customWidth="1"/>
    <col min="6" max="16384" width="10.66015625" style="715" customWidth="1"/>
  </cols>
  <sheetData>
    <row r="1" spans="1:5" ht="12.75">
      <c r="A1" s="713"/>
      <c r="B1" s="713"/>
      <c r="C1" s="714"/>
      <c r="D1" s="714"/>
      <c r="E1" s="713"/>
    </row>
    <row r="2" spans="1:5" ht="12.75">
      <c r="A2" s="714" t="s">
        <v>23</v>
      </c>
      <c r="B2" s="713"/>
      <c r="C2" s="714"/>
      <c r="D2" s="714"/>
      <c r="E2" s="716" t="s">
        <v>24</v>
      </c>
    </row>
    <row r="3" spans="1:5" ht="12.75">
      <c r="A3" s="714"/>
      <c r="B3" s="713"/>
      <c r="C3" s="714"/>
      <c r="D3" s="714"/>
      <c r="E3" s="713"/>
    </row>
    <row r="4" spans="1:5" ht="15.75">
      <c r="A4" s="717" t="s">
        <v>25</v>
      </c>
      <c r="B4" s="713"/>
      <c r="C4" s="713"/>
      <c r="D4" s="713"/>
      <c r="E4" s="713"/>
    </row>
    <row r="5" spans="1:5" ht="15.75">
      <c r="A5" s="717" t="s">
        <v>26</v>
      </c>
      <c r="B5" s="713"/>
      <c r="C5" s="713"/>
      <c r="D5" s="713"/>
      <c r="E5" s="713"/>
    </row>
    <row r="6" spans="1:5" ht="12">
      <c r="A6" s="713"/>
      <c r="B6" s="713"/>
      <c r="C6" s="713"/>
      <c r="D6" s="713"/>
      <c r="E6" s="713"/>
    </row>
    <row r="7" spans="1:5" ht="12.75">
      <c r="A7" s="713"/>
      <c r="B7" s="713"/>
      <c r="C7" s="713"/>
      <c r="D7" s="714"/>
      <c r="E7" s="718" t="s">
        <v>250</v>
      </c>
    </row>
    <row r="8" spans="1:5" ht="36">
      <c r="A8" s="719" t="s">
        <v>44</v>
      </c>
      <c r="B8" s="720" t="s">
        <v>27</v>
      </c>
      <c r="C8" s="720" t="s">
        <v>622</v>
      </c>
      <c r="D8" s="720" t="s">
        <v>47</v>
      </c>
      <c r="E8" s="720" t="s">
        <v>28</v>
      </c>
    </row>
    <row r="9" spans="1:5" ht="12">
      <c r="A9" s="721">
        <v>1</v>
      </c>
      <c r="B9" s="721"/>
      <c r="C9" s="722">
        <v>2</v>
      </c>
      <c r="D9" s="722">
        <v>3</v>
      </c>
      <c r="E9" s="722">
        <v>4</v>
      </c>
    </row>
    <row r="10" spans="1:5" ht="17.25" customHeight="1">
      <c r="A10" s="723" t="s">
        <v>29</v>
      </c>
      <c r="B10" s="724"/>
      <c r="C10" s="725">
        <f>SUM(C11:C24)</f>
        <v>745999</v>
      </c>
      <c r="D10" s="725">
        <f>SUM(D11:D24)</f>
        <v>407346</v>
      </c>
      <c r="E10" s="726">
        <f aca="true" t="shared" si="0" ref="E10:E24">SUM(D10/C10)</f>
        <v>0.546040946435585</v>
      </c>
    </row>
    <row r="11" spans="1:5" ht="16.5" customHeight="1">
      <c r="A11" s="727" t="s">
        <v>30</v>
      </c>
      <c r="B11" s="728">
        <v>1</v>
      </c>
      <c r="C11" s="729">
        <v>86482</v>
      </c>
      <c r="D11" s="729">
        <v>51019</v>
      </c>
      <c r="E11" s="730">
        <f t="shared" si="0"/>
        <v>0.5899377905228834</v>
      </c>
    </row>
    <row r="12" spans="1:5" ht="14.25" customHeight="1">
      <c r="A12" s="731" t="s">
        <v>127</v>
      </c>
      <c r="B12" s="728">
        <v>2</v>
      </c>
      <c r="C12" s="729">
        <v>36841</v>
      </c>
      <c r="D12" s="729">
        <v>22031</v>
      </c>
      <c r="E12" s="730">
        <f t="shared" si="0"/>
        <v>0.5980022257810591</v>
      </c>
    </row>
    <row r="13" spans="1:5" ht="15.75" customHeight="1">
      <c r="A13" s="731" t="s">
        <v>310</v>
      </c>
      <c r="B13" s="728">
        <v>3</v>
      </c>
      <c r="C13" s="729">
        <v>85706</v>
      </c>
      <c r="D13" s="729">
        <v>53242</v>
      </c>
      <c r="E13" s="730">
        <f t="shared" si="0"/>
        <v>0.6212167176160363</v>
      </c>
    </row>
    <row r="14" spans="1:5" ht="15.75" customHeight="1">
      <c r="A14" s="731" t="s">
        <v>133</v>
      </c>
      <c r="B14" s="728">
        <v>4</v>
      </c>
      <c r="C14" s="729">
        <v>75284</v>
      </c>
      <c r="D14" s="729">
        <v>91229</v>
      </c>
      <c r="E14" s="730">
        <f t="shared" si="0"/>
        <v>1.211797991605122</v>
      </c>
    </row>
    <row r="15" spans="1:5" ht="15" customHeight="1">
      <c r="A15" s="731" t="s">
        <v>136</v>
      </c>
      <c r="B15" s="728">
        <v>5</v>
      </c>
      <c r="C15" s="729">
        <v>79725</v>
      </c>
      <c r="D15" s="729">
        <v>46821</v>
      </c>
      <c r="E15" s="730">
        <f t="shared" si="0"/>
        <v>0.5872812793979304</v>
      </c>
    </row>
    <row r="16" spans="1:5" ht="20.25" customHeight="1">
      <c r="A16" s="731" t="s">
        <v>139</v>
      </c>
      <c r="B16" s="728">
        <v>6</v>
      </c>
      <c r="C16" s="729">
        <v>71385</v>
      </c>
      <c r="D16" s="729">
        <v>45616</v>
      </c>
      <c r="E16" s="730">
        <f t="shared" si="0"/>
        <v>0.6390137984170344</v>
      </c>
    </row>
    <row r="17" spans="1:5" ht="24" customHeight="1">
      <c r="A17" s="732" t="s">
        <v>313</v>
      </c>
      <c r="B17" s="728">
        <v>7</v>
      </c>
      <c r="C17" s="729">
        <v>5418</v>
      </c>
      <c r="D17" s="729">
        <v>2565</v>
      </c>
      <c r="E17" s="730">
        <f t="shared" si="0"/>
        <v>0.473421926910299</v>
      </c>
    </row>
    <row r="18" spans="1:5" ht="16.5" customHeight="1">
      <c r="A18" s="731" t="s">
        <v>31</v>
      </c>
      <c r="B18" s="728">
        <v>8</v>
      </c>
      <c r="C18" s="729">
        <v>19511</v>
      </c>
      <c r="D18" s="729">
        <v>13006</v>
      </c>
      <c r="E18" s="730">
        <f t="shared" si="0"/>
        <v>0.6665983291476603</v>
      </c>
    </row>
    <row r="19" spans="1:5" ht="16.5" customHeight="1">
      <c r="A19" s="731" t="s">
        <v>150</v>
      </c>
      <c r="B19" s="728">
        <v>9</v>
      </c>
      <c r="C19" s="729">
        <v>377</v>
      </c>
      <c r="D19" s="729">
        <v>177</v>
      </c>
      <c r="E19" s="730">
        <f t="shared" si="0"/>
        <v>0.46949602122015915</v>
      </c>
    </row>
    <row r="20" spans="1:5" ht="24.75" customHeight="1">
      <c r="A20" s="732" t="s">
        <v>32</v>
      </c>
      <c r="B20" s="728">
        <v>10</v>
      </c>
      <c r="C20" s="729">
        <v>46785</v>
      </c>
      <c r="D20" s="729">
        <v>30249</v>
      </c>
      <c r="E20" s="730">
        <f t="shared" si="0"/>
        <v>0.6465533824943892</v>
      </c>
    </row>
    <row r="21" spans="1:5" ht="12">
      <c r="A21" s="732" t="s">
        <v>316</v>
      </c>
      <c r="B21" s="728">
        <v>11</v>
      </c>
      <c r="C21" s="729">
        <v>701</v>
      </c>
      <c r="D21" s="729">
        <v>399</v>
      </c>
      <c r="E21" s="730">
        <f t="shared" si="0"/>
        <v>0.5691868758915835</v>
      </c>
    </row>
    <row r="22" spans="1:5" ht="16.5" customHeight="1">
      <c r="A22" s="731" t="s">
        <v>33</v>
      </c>
      <c r="B22" s="728">
        <v>12</v>
      </c>
      <c r="C22" s="729">
        <v>31101</v>
      </c>
      <c r="D22" s="729">
        <v>5879</v>
      </c>
      <c r="E22" s="730">
        <f t="shared" si="0"/>
        <v>0.1890292916626475</v>
      </c>
    </row>
    <row r="23" spans="1:5" ht="17.25" customHeight="1">
      <c r="A23" s="731" t="s">
        <v>161</v>
      </c>
      <c r="B23" s="728">
        <v>13</v>
      </c>
      <c r="C23" s="729">
        <v>13826</v>
      </c>
      <c r="D23" s="729">
        <v>7593</v>
      </c>
      <c r="E23" s="730">
        <f t="shared" si="0"/>
        <v>0.5491826992622595</v>
      </c>
    </row>
    <row r="24" spans="1:5" ht="24.75" customHeight="1">
      <c r="A24" s="732" t="s">
        <v>34</v>
      </c>
      <c r="B24" s="728">
        <v>14</v>
      </c>
      <c r="C24" s="729">
        <v>192857</v>
      </c>
      <c r="D24" s="729">
        <v>37520</v>
      </c>
      <c r="E24" s="730">
        <f t="shared" si="0"/>
        <v>0.19454829225799428</v>
      </c>
    </row>
    <row r="25" spans="1:5" ht="12.75">
      <c r="A25" s="713"/>
      <c r="B25" s="733"/>
      <c r="C25" s="734"/>
      <c r="D25" s="734"/>
      <c r="E25" s="735"/>
    </row>
    <row r="26" spans="1:5" ht="12.75">
      <c r="A26" s="713"/>
      <c r="B26" s="733"/>
      <c r="C26" s="734"/>
      <c r="D26" s="734"/>
      <c r="E26" s="735"/>
    </row>
    <row r="27" spans="1:5" ht="14.25">
      <c r="A27" s="736"/>
      <c r="B27" s="737"/>
      <c r="C27" s="734"/>
      <c r="D27" s="734"/>
      <c r="E27" s="735"/>
    </row>
    <row r="28" spans="1:5" ht="14.25">
      <c r="A28" s="736"/>
      <c r="B28" s="737"/>
      <c r="C28" s="734"/>
      <c r="D28" s="734"/>
      <c r="E28" s="735"/>
    </row>
    <row r="29" spans="1:5" ht="14.25">
      <c r="A29" s="736"/>
      <c r="B29" s="737"/>
      <c r="C29" s="734"/>
      <c r="D29" s="734"/>
      <c r="E29" s="735"/>
    </row>
    <row r="30" spans="1:5" ht="14.25">
      <c r="A30" s="736"/>
      <c r="B30" s="737"/>
      <c r="C30" s="734"/>
      <c r="D30" s="734"/>
      <c r="E30" s="735"/>
    </row>
    <row r="31" spans="1:5" ht="14.25">
      <c r="A31" s="736"/>
      <c r="B31" s="737"/>
      <c r="C31" s="734"/>
      <c r="D31" s="734"/>
      <c r="E31" s="735"/>
    </row>
    <row r="32" spans="1:5" ht="14.25">
      <c r="A32" s="736"/>
      <c r="B32" s="737"/>
      <c r="C32" s="734"/>
      <c r="D32" s="734"/>
      <c r="E32" s="735"/>
    </row>
    <row r="33" spans="1:5" ht="14.25">
      <c r="A33" s="736"/>
      <c r="B33" s="737"/>
      <c r="C33" s="734"/>
      <c r="D33" s="734"/>
      <c r="E33" s="735"/>
    </row>
    <row r="34" spans="1:5" ht="12">
      <c r="A34" s="713" t="s">
        <v>35</v>
      </c>
      <c r="B34" s="733"/>
      <c r="C34" s="738" t="s">
        <v>289</v>
      </c>
      <c r="D34" s="738"/>
      <c r="E34" s="735"/>
    </row>
    <row r="35" spans="1:5" ht="12">
      <c r="A35" s="713"/>
      <c r="B35" s="733"/>
      <c r="C35" s="738"/>
      <c r="D35" s="738"/>
      <c r="E35" s="735"/>
    </row>
    <row r="36" spans="1:5" ht="12">
      <c r="A36" s="713"/>
      <c r="B36" s="713"/>
      <c r="C36" s="738"/>
      <c r="D36" s="738"/>
      <c r="E36" s="739"/>
    </row>
    <row r="37" spans="1:5" ht="12">
      <c r="A37" s="713"/>
      <c r="B37" s="713"/>
      <c r="C37" s="738"/>
      <c r="D37" s="738"/>
      <c r="E37" s="739"/>
    </row>
    <row r="38" spans="1:5" ht="12.75">
      <c r="A38" s="713"/>
      <c r="B38" s="713"/>
      <c r="C38" s="734"/>
      <c r="D38" s="734"/>
      <c r="E38" s="735"/>
    </row>
    <row r="39" spans="1:5" ht="14.25">
      <c r="A39" s="736"/>
      <c r="B39" s="736"/>
      <c r="C39" s="734"/>
      <c r="D39" s="734"/>
      <c r="E39" s="735"/>
    </row>
    <row r="40" spans="1:5" ht="14.25">
      <c r="A40" s="736"/>
      <c r="B40" s="736"/>
      <c r="C40" s="734"/>
      <c r="D40" s="734"/>
      <c r="E40" s="735"/>
    </row>
    <row r="41" spans="1:5" ht="14.25">
      <c r="A41" s="736"/>
      <c r="B41" s="736"/>
      <c r="C41" s="734"/>
      <c r="D41" s="734"/>
      <c r="E41" s="735"/>
    </row>
    <row r="42" spans="1:5" ht="14.25">
      <c r="A42" s="736"/>
      <c r="B42" s="736"/>
      <c r="C42" s="734"/>
      <c r="D42" s="734"/>
      <c r="E42" s="735"/>
    </row>
    <row r="43" spans="1:5" ht="14.25">
      <c r="A43" s="736"/>
      <c r="B43" s="736"/>
      <c r="C43" s="734"/>
      <c r="D43" s="734"/>
      <c r="E43" s="735"/>
    </row>
    <row r="44" spans="1:5" ht="14.25">
      <c r="A44" s="736"/>
      <c r="B44" s="736"/>
      <c r="C44" s="734"/>
      <c r="D44" s="734"/>
      <c r="E44" s="735"/>
    </row>
    <row r="45" spans="1:5" ht="12.75">
      <c r="A45" s="713" t="s">
        <v>725</v>
      </c>
      <c r="B45" s="713"/>
      <c r="C45" s="734"/>
      <c r="D45" s="734"/>
      <c r="E45" s="735"/>
    </row>
    <row r="46" spans="1:5" ht="12.75">
      <c r="A46" s="713" t="s">
        <v>690</v>
      </c>
      <c r="B46" s="713"/>
      <c r="C46" s="734"/>
      <c r="D46" s="734"/>
      <c r="E46" s="735"/>
    </row>
    <row r="47" spans="1:5" ht="12.75">
      <c r="A47" s="713"/>
      <c r="B47" s="713"/>
      <c r="C47" s="734"/>
      <c r="D47" s="734"/>
      <c r="E47" s="735"/>
    </row>
    <row r="48" spans="1:5" ht="12.75">
      <c r="A48" s="713"/>
      <c r="B48" s="713"/>
      <c r="C48" s="734"/>
      <c r="D48" s="734"/>
      <c r="E48" s="735"/>
    </row>
    <row r="49" spans="1:5" ht="12.75">
      <c r="A49" s="713"/>
      <c r="B49" s="713"/>
      <c r="C49" s="734"/>
      <c r="D49" s="734"/>
      <c r="E49" s="735"/>
    </row>
    <row r="50" spans="1:5" ht="12.75">
      <c r="A50" s="713"/>
      <c r="B50" s="713"/>
      <c r="C50" s="738"/>
      <c r="D50" s="734"/>
      <c r="E50" s="735"/>
    </row>
    <row r="51" spans="1:4" ht="12.75">
      <c r="A51" s="713"/>
      <c r="B51" s="734"/>
      <c r="C51" s="734"/>
      <c r="D51" s="735"/>
    </row>
    <row r="52" spans="1:4" ht="12.75">
      <c r="A52" s="713"/>
      <c r="B52" s="734"/>
      <c r="C52" s="734"/>
      <c r="D52" s="735"/>
    </row>
    <row r="53" spans="1:4" ht="12.75">
      <c r="A53" s="713"/>
      <c r="B53" s="734"/>
      <c r="C53" s="734"/>
      <c r="D53" s="735"/>
    </row>
    <row r="54" spans="1:4" ht="12.75">
      <c r="A54" s="713"/>
      <c r="B54" s="738"/>
      <c r="C54" s="734"/>
      <c r="D54" s="735"/>
    </row>
    <row r="55" spans="1:4" ht="12.75">
      <c r="A55" s="713"/>
      <c r="B55" s="738"/>
      <c r="C55" s="734"/>
      <c r="D55" s="735"/>
    </row>
    <row r="56" spans="1:4" ht="12.75">
      <c r="A56" s="713"/>
      <c r="B56" s="738"/>
      <c r="C56" s="734"/>
      <c r="D56" s="735"/>
    </row>
    <row r="57" spans="1:4" ht="12.75">
      <c r="A57" s="713"/>
      <c r="B57" s="738"/>
      <c r="C57" s="714"/>
      <c r="D57" s="735"/>
    </row>
    <row r="58" spans="1:4" ht="12.75">
      <c r="A58" s="713"/>
      <c r="B58" s="738"/>
      <c r="C58" s="714"/>
      <c r="D58" s="735"/>
    </row>
    <row r="59" spans="1:4" ht="12.75">
      <c r="A59" s="713"/>
      <c r="B59" s="738"/>
      <c r="C59" s="714"/>
      <c r="D59" s="735"/>
    </row>
    <row r="60" spans="1:4" ht="12.75">
      <c r="A60" s="713"/>
      <c r="B60" s="738"/>
      <c r="C60" s="714"/>
      <c r="D60" s="735"/>
    </row>
    <row r="61" spans="1:4" ht="12.75">
      <c r="A61" s="713"/>
      <c r="B61" s="738"/>
      <c r="C61" s="714"/>
      <c r="D61" s="735"/>
    </row>
    <row r="62" spans="1:4" ht="12.75">
      <c r="A62" s="713"/>
      <c r="B62" s="738"/>
      <c r="C62" s="714"/>
      <c r="D62" s="735"/>
    </row>
    <row r="63" spans="1:4" ht="12.75">
      <c r="A63" s="713"/>
      <c r="B63" s="738"/>
      <c r="C63" s="714"/>
      <c r="D63" s="735"/>
    </row>
    <row r="64" spans="1:4" ht="12.75">
      <c r="A64" s="713"/>
      <c r="B64" s="738"/>
      <c r="C64" s="714"/>
      <c r="D64" s="735"/>
    </row>
    <row r="65" spans="1:4" ht="12.75">
      <c r="A65" s="713"/>
      <c r="B65" s="738"/>
      <c r="C65" s="714"/>
      <c r="D65" s="735"/>
    </row>
    <row r="66" spans="1:4" ht="12.75">
      <c r="A66" s="713"/>
      <c r="B66" s="738"/>
      <c r="C66" s="714"/>
      <c r="D66" s="735"/>
    </row>
    <row r="67" spans="1:4" ht="12.75">
      <c r="A67" s="713"/>
      <c r="B67" s="738"/>
      <c r="C67" s="714"/>
      <c r="D67" s="735"/>
    </row>
    <row r="68" spans="1:4" ht="12.75">
      <c r="A68" s="713"/>
      <c r="B68" s="738"/>
      <c r="C68" s="714"/>
      <c r="D68" s="735"/>
    </row>
    <row r="69" spans="1:4" ht="12.75">
      <c r="A69" s="713"/>
      <c r="B69" s="738"/>
      <c r="C69" s="714"/>
      <c r="D69" s="735"/>
    </row>
    <row r="70" spans="1:4" ht="12.75">
      <c r="A70" s="713"/>
      <c r="B70" s="738"/>
      <c r="C70" s="714"/>
      <c r="D70" s="735"/>
    </row>
    <row r="71" spans="1:4" ht="12.75">
      <c r="A71" s="713"/>
      <c r="B71" s="738"/>
      <c r="C71" s="714"/>
      <c r="D71" s="735"/>
    </row>
    <row r="72" spans="1:4" ht="12.75">
      <c r="A72" s="713"/>
      <c r="B72" s="738"/>
      <c r="C72" s="714"/>
      <c r="D72" s="735"/>
    </row>
    <row r="73" spans="1:4" ht="12.75">
      <c r="A73" s="713"/>
      <c r="B73" s="738"/>
      <c r="C73" s="714"/>
      <c r="D73" s="735"/>
    </row>
    <row r="74" spans="1:4" ht="12.75">
      <c r="A74" s="713"/>
      <c r="B74" s="738"/>
      <c r="C74" s="714"/>
      <c r="D74" s="735"/>
    </row>
    <row r="75" spans="1:4" ht="12.75">
      <c r="A75" s="713"/>
      <c r="B75" s="738"/>
      <c r="C75" s="714"/>
      <c r="D75" s="735"/>
    </row>
    <row r="76" spans="1:4" ht="12.75">
      <c r="A76" s="713"/>
      <c r="B76" s="738"/>
      <c r="C76" s="714"/>
      <c r="D76" s="735"/>
    </row>
    <row r="77" spans="1:4" ht="12">
      <c r="A77" s="713"/>
      <c r="B77" s="738"/>
      <c r="C77" s="713"/>
      <c r="D77" s="735"/>
    </row>
    <row r="78" spans="1:4" ht="12">
      <c r="A78" s="713"/>
      <c r="B78" s="738"/>
      <c r="C78" s="713"/>
      <c r="D78" s="735"/>
    </row>
    <row r="79" spans="1:4" ht="12">
      <c r="A79" s="713"/>
      <c r="B79" s="738"/>
      <c r="C79" s="713"/>
      <c r="D79" s="735"/>
    </row>
    <row r="80" spans="1:4" ht="12">
      <c r="A80" s="713"/>
      <c r="B80" s="738"/>
      <c r="C80" s="713"/>
      <c r="D80" s="735"/>
    </row>
    <row r="81" spans="1:4" ht="12">
      <c r="A81" s="713"/>
      <c r="B81" s="738"/>
      <c r="C81" s="713"/>
      <c r="D81" s="735"/>
    </row>
    <row r="82" spans="1:4" ht="12">
      <c r="A82" s="713"/>
      <c r="B82" s="738"/>
      <c r="C82" s="713"/>
      <c r="D82" s="735"/>
    </row>
    <row r="83" spans="1:4" ht="12">
      <c r="A83" s="713"/>
      <c r="B83" s="738"/>
      <c r="C83" s="713"/>
      <c r="D83" s="735"/>
    </row>
    <row r="84" spans="1:4" ht="12">
      <c r="A84" s="713"/>
      <c r="B84" s="738"/>
      <c r="C84" s="713"/>
      <c r="D84" s="735"/>
    </row>
    <row r="85" spans="1:4" ht="12">
      <c r="A85" s="713"/>
      <c r="B85" s="738"/>
      <c r="C85" s="713"/>
      <c r="D85" s="735"/>
    </row>
    <row r="86" spans="1:4" ht="12">
      <c r="A86" s="713"/>
      <c r="B86" s="738"/>
      <c r="C86" s="713"/>
      <c r="D86" s="735"/>
    </row>
    <row r="87" spans="1:4" ht="12">
      <c r="A87" s="713"/>
      <c r="B87" s="738"/>
      <c r="C87" s="713"/>
      <c r="D87" s="735"/>
    </row>
    <row r="88" spans="1:4" ht="12">
      <c r="A88" s="713"/>
      <c r="B88" s="738"/>
      <c r="C88" s="713"/>
      <c r="D88" s="735"/>
    </row>
    <row r="89" spans="1:4" ht="12">
      <c r="A89" s="713"/>
      <c r="B89" s="738"/>
      <c r="C89" s="713"/>
      <c r="D89" s="735"/>
    </row>
    <row r="90" spans="1:4" ht="12">
      <c r="A90" s="713"/>
      <c r="B90" s="738"/>
      <c r="C90" s="713"/>
      <c r="D90" s="735"/>
    </row>
    <row r="91" spans="1:4" ht="12">
      <c r="A91" s="713"/>
      <c r="B91" s="738"/>
      <c r="C91" s="713"/>
      <c r="D91" s="735"/>
    </row>
    <row r="92" spans="1:4" ht="12">
      <c r="A92" s="713"/>
      <c r="B92" s="738"/>
      <c r="C92" s="713"/>
      <c r="D92" s="735"/>
    </row>
    <row r="93" spans="1:4" ht="12">
      <c r="A93" s="713"/>
      <c r="B93" s="738"/>
      <c r="C93" s="713"/>
      <c r="D93" s="735"/>
    </row>
    <row r="94" spans="1:4" ht="12">
      <c r="A94" s="713"/>
      <c r="B94" s="738"/>
      <c r="C94" s="713"/>
      <c r="D94" s="735"/>
    </row>
    <row r="95" spans="1:4" ht="12">
      <c r="A95" s="713"/>
      <c r="B95" s="738"/>
      <c r="C95" s="713"/>
      <c r="D95" s="735"/>
    </row>
    <row r="96" spans="1:4" ht="12">
      <c r="A96" s="713"/>
      <c r="B96" s="738"/>
      <c r="C96" s="713"/>
      <c r="D96" s="735"/>
    </row>
    <row r="97" spans="1:4" ht="12">
      <c r="A97" s="713"/>
      <c r="B97" s="738"/>
      <c r="C97" s="713"/>
      <c r="D97" s="735"/>
    </row>
    <row r="98" spans="1:4" ht="12">
      <c r="A98" s="713"/>
      <c r="B98" s="738"/>
      <c r="C98" s="713"/>
      <c r="D98" s="735"/>
    </row>
    <row r="99" spans="1:4" ht="12">
      <c r="A99" s="713"/>
      <c r="B99" s="738"/>
      <c r="C99" s="713"/>
      <c r="D99" s="735"/>
    </row>
    <row r="100" spans="1:4" ht="12">
      <c r="A100" s="713"/>
      <c r="B100" s="738"/>
      <c r="C100" s="713"/>
      <c r="D100" s="735"/>
    </row>
    <row r="101" spans="1:4" ht="12">
      <c r="A101" s="713"/>
      <c r="B101" s="738"/>
      <c r="C101" s="713"/>
      <c r="D101" s="735"/>
    </row>
    <row r="102" spans="1:4" ht="12">
      <c r="A102" s="713"/>
      <c r="B102" s="738"/>
      <c r="C102" s="713"/>
      <c r="D102" s="735"/>
    </row>
    <row r="103" spans="1:4" ht="12">
      <c r="A103" s="713"/>
      <c r="B103" s="738"/>
      <c r="C103" s="713"/>
      <c r="D103" s="735"/>
    </row>
    <row r="104" spans="1:4" ht="12">
      <c r="A104" s="713"/>
      <c r="B104" s="738"/>
      <c r="C104" s="713"/>
      <c r="D104" s="713"/>
    </row>
    <row r="105" spans="1:4" ht="12">
      <c r="A105" s="713"/>
      <c r="B105" s="738"/>
      <c r="C105" s="713"/>
      <c r="D105" s="713"/>
    </row>
    <row r="106" spans="1:4" ht="12">
      <c r="A106" s="713"/>
      <c r="B106" s="738"/>
      <c r="C106" s="713"/>
      <c r="D106" s="713"/>
    </row>
    <row r="107" spans="1:4" ht="12">
      <c r="A107" s="713"/>
      <c r="B107" s="738"/>
      <c r="C107" s="713"/>
      <c r="D107" s="713"/>
    </row>
    <row r="108" spans="1:4" ht="12">
      <c r="A108" s="713"/>
      <c r="B108" s="738"/>
      <c r="C108" s="713"/>
      <c r="D108" s="713"/>
    </row>
    <row r="109" spans="1:4" ht="12">
      <c r="A109" s="713"/>
      <c r="B109" s="738"/>
      <c r="C109" s="713"/>
      <c r="D109" s="713"/>
    </row>
    <row r="110" spans="1:4" ht="12">
      <c r="A110" s="713"/>
      <c r="B110" s="738"/>
      <c r="C110" s="713"/>
      <c r="D110" s="713"/>
    </row>
    <row r="111" spans="1:4" ht="12">
      <c r="A111" s="713"/>
      <c r="B111" s="738"/>
      <c r="C111" s="713"/>
      <c r="D111" s="713"/>
    </row>
    <row r="112" spans="1:4" ht="12">
      <c r="A112" s="713"/>
      <c r="B112" s="738"/>
      <c r="C112" s="713"/>
      <c r="D112" s="713"/>
    </row>
    <row r="113" spans="1:4" ht="12">
      <c r="A113" s="713"/>
      <c r="B113" s="713"/>
      <c r="C113" s="713"/>
      <c r="D113" s="713"/>
    </row>
    <row r="114" spans="1:4" ht="12">
      <c r="A114" s="713"/>
      <c r="B114" s="713"/>
      <c r="C114" s="713"/>
      <c r="D114" s="713"/>
    </row>
    <row r="115" spans="1:4" ht="12">
      <c r="A115" s="713"/>
      <c r="B115" s="713"/>
      <c r="C115" s="713"/>
      <c r="D115" s="713"/>
    </row>
    <row r="116" spans="1:4" ht="12">
      <c r="A116" s="713"/>
      <c r="B116" s="713"/>
      <c r="C116" s="713"/>
      <c r="D116" s="713"/>
    </row>
    <row r="117" spans="1:4" ht="12">
      <c r="A117" s="713"/>
      <c r="B117" s="713"/>
      <c r="C117" s="713"/>
      <c r="D117" s="713"/>
    </row>
    <row r="118" spans="1:4" ht="12">
      <c r="A118" s="713"/>
      <c r="B118" s="713"/>
      <c r="C118" s="713"/>
      <c r="D118" s="713"/>
    </row>
    <row r="119" spans="1:4" ht="12">
      <c r="A119" s="713"/>
      <c r="B119" s="713"/>
      <c r="C119" s="713"/>
      <c r="D119" s="713"/>
    </row>
    <row r="120" spans="1:4" ht="12">
      <c r="A120" s="713"/>
      <c r="B120" s="713"/>
      <c r="C120" s="713"/>
      <c r="D120" s="713"/>
    </row>
    <row r="121" spans="1:4" ht="12">
      <c r="A121" s="713"/>
      <c r="B121" s="713"/>
      <c r="C121" s="713"/>
      <c r="D121" s="713"/>
    </row>
    <row r="122" spans="1:4" ht="12">
      <c r="A122" s="713"/>
      <c r="B122" s="713"/>
      <c r="C122" s="713"/>
      <c r="D122" s="713"/>
    </row>
    <row r="123" spans="1:4" ht="12">
      <c r="A123" s="713"/>
      <c r="B123" s="713"/>
      <c r="C123" s="713"/>
      <c r="D123" s="713"/>
    </row>
    <row r="124" spans="1:4" ht="12">
      <c r="A124" s="713"/>
      <c r="B124" s="713"/>
      <c r="C124" s="713"/>
      <c r="D124" s="713"/>
    </row>
    <row r="125" spans="1:4" ht="12">
      <c r="A125" s="713"/>
      <c r="B125" s="713"/>
      <c r="C125" s="713"/>
      <c r="D125" s="713"/>
    </row>
    <row r="126" spans="1:4" ht="12">
      <c r="A126" s="713"/>
      <c r="B126" s="713"/>
      <c r="C126" s="713"/>
      <c r="D126" s="713"/>
    </row>
    <row r="127" spans="1:4" ht="12">
      <c r="A127" s="713"/>
      <c r="B127" s="713"/>
      <c r="C127" s="713"/>
      <c r="D127" s="713"/>
    </row>
    <row r="128" spans="1:4" ht="12">
      <c r="A128" s="713"/>
      <c r="B128" s="713"/>
      <c r="C128" s="713"/>
      <c r="D128" s="713"/>
    </row>
    <row r="129" spans="1:4" ht="12">
      <c r="A129" s="713"/>
      <c r="B129" s="713"/>
      <c r="C129" s="713"/>
      <c r="D129" s="713"/>
    </row>
    <row r="130" spans="1:4" ht="12">
      <c r="A130" s="713"/>
      <c r="B130" s="713"/>
      <c r="C130" s="713"/>
      <c r="D130" s="713"/>
    </row>
    <row r="131" spans="1:4" ht="12">
      <c r="A131" s="713"/>
      <c r="B131" s="713"/>
      <c r="C131" s="713"/>
      <c r="D131" s="713"/>
    </row>
    <row r="132" spans="1:4" ht="12">
      <c r="A132" s="713"/>
      <c r="B132" s="713"/>
      <c r="C132" s="713"/>
      <c r="D132" s="713"/>
    </row>
    <row r="133" spans="1:4" ht="12">
      <c r="A133" s="713"/>
      <c r="B133" s="713"/>
      <c r="C133" s="713"/>
      <c r="D133" s="713"/>
    </row>
    <row r="134" spans="1:4" ht="12">
      <c r="A134" s="713"/>
      <c r="B134" s="713"/>
      <c r="C134" s="713"/>
      <c r="D134" s="713"/>
    </row>
    <row r="135" spans="1:4" ht="12">
      <c r="A135" s="713"/>
      <c r="B135" s="713"/>
      <c r="C135" s="713"/>
      <c r="D135" s="713"/>
    </row>
    <row r="136" spans="1:4" ht="12">
      <c r="A136" s="713"/>
      <c r="B136" s="713"/>
      <c r="C136" s="713"/>
      <c r="D136" s="713"/>
    </row>
    <row r="137" spans="1:4" ht="12">
      <c r="A137" s="713"/>
      <c r="B137" s="713"/>
      <c r="C137" s="713"/>
      <c r="D137" s="713"/>
    </row>
    <row r="138" spans="1:4" ht="12">
      <c r="A138" s="713"/>
      <c r="B138" s="713"/>
      <c r="C138" s="713"/>
      <c r="D138" s="713"/>
    </row>
  </sheetData>
  <printOptions/>
  <pageMargins left="0.68" right="0.59" top="0.5" bottom="0.5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6"/>
  <sheetViews>
    <sheetView workbookViewId="0" topLeftCell="A1">
      <selection activeCell="A8" sqref="A8"/>
    </sheetView>
  </sheetViews>
  <sheetFormatPr defaultColWidth="9.33203125" defaultRowHeight="10.5"/>
  <cols>
    <col min="1" max="1" width="51.83203125" style="414" customWidth="1"/>
    <col min="2" max="2" width="15.16015625" style="414" customWidth="1"/>
    <col min="3" max="3" width="13.83203125" style="414" customWidth="1"/>
    <col min="4" max="4" width="10.16015625" style="414" customWidth="1"/>
    <col min="5" max="5" width="13.5" style="414" customWidth="1"/>
    <col min="6" max="16384" width="10.66015625" style="414" customWidth="1"/>
  </cols>
  <sheetData>
    <row r="1" spans="1:5" ht="12.75">
      <c r="A1" s="412"/>
      <c r="B1" s="412"/>
      <c r="C1" s="412"/>
      <c r="D1" s="413"/>
      <c r="E1" s="412"/>
    </row>
    <row r="2" spans="1:5" ht="12.75">
      <c r="A2" s="412" t="s">
        <v>617</v>
      </c>
      <c r="B2" s="412"/>
      <c r="C2" s="412"/>
      <c r="D2" s="413"/>
      <c r="E2" s="412" t="s">
        <v>618</v>
      </c>
    </row>
    <row r="3" spans="1:5" ht="18">
      <c r="A3" s="415" t="s">
        <v>619</v>
      </c>
      <c r="B3" s="416"/>
      <c r="C3" s="417"/>
      <c r="D3" s="412"/>
      <c r="E3" s="412"/>
    </row>
    <row r="4" spans="1:5" ht="18">
      <c r="A4" s="415" t="s">
        <v>620</v>
      </c>
      <c r="B4" s="416"/>
      <c r="C4" s="417"/>
      <c r="D4" s="412"/>
      <c r="E4" s="412"/>
    </row>
    <row r="5" spans="1:5" ht="18">
      <c r="A5" s="416"/>
      <c r="B5" s="416"/>
      <c r="C5" s="417"/>
      <c r="D5" s="413"/>
      <c r="E5" s="413" t="s">
        <v>621</v>
      </c>
    </row>
    <row r="6" spans="1:5" ht="45">
      <c r="A6" s="418" t="s">
        <v>44</v>
      </c>
      <c r="B6" s="418" t="s">
        <v>622</v>
      </c>
      <c r="C6" s="418" t="s">
        <v>47</v>
      </c>
      <c r="D6" s="418" t="s">
        <v>623</v>
      </c>
      <c r="E6" s="418" t="s">
        <v>269</v>
      </c>
    </row>
    <row r="7" spans="1:5" ht="12.75">
      <c r="A7" s="418">
        <v>1</v>
      </c>
      <c r="B7" s="418">
        <v>2</v>
      </c>
      <c r="C7" s="418">
        <v>3</v>
      </c>
      <c r="D7" s="418">
        <v>4</v>
      </c>
      <c r="E7" s="418">
        <v>5</v>
      </c>
    </row>
    <row r="8" spans="1:5" ht="16.5" customHeight="1">
      <c r="A8" s="419" t="s">
        <v>624</v>
      </c>
      <c r="B8" s="420">
        <f>SUM(B11+B24)</f>
        <v>1258140</v>
      </c>
      <c r="C8" s="420">
        <f>SUM(C11+C24)</f>
        <v>847062</v>
      </c>
      <c r="D8" s="421">
        <f aca="true" t="shared" si="0" ref="D8:D18">SUM(C8/B8)</f>
        <v>0.673265296389909</v>
      </c>
      <c r="E8" s="420">
        <f>SUM(E11+E24)</f>
        <v>113196</v>
      </c>
    </row>
    <row r="9" spans="1:5" ht="12.75">
      <c r="A9" s="422" t="s">
        <v>625</v>
      </c>
      <c r="B9" s="423">
        <v>675843</v>
      </c>
      <c r="C9" s="423">
        <v>453116</v>
      </c>
      <c r="D9" s="424">
        <f t="shared" si="0"/>
        <v>0.6704456508390262</v>
      </c>
      <c r="E9" s="423">
        <f>SUM(C9-'[1]Sheet7'!C9)</f>
        <v>59501</v>
      </c>
    </row>
    <row r="10" spans="1:5" ht="12.75">
      <c r="A10" s="425" t="s">
        <v>626</v>
      </c>
      <c r="B10" s="426">
        <v>43541</v>
      </c>
      <c r="C10" s="426">
        <v>7865</v>
      </c>
      <c r="D10" s="427">
        <f t="shared" si="0"/>
        <v>0.18063434464068348</v>
      </c>
      <c r="E10" s="426">
        <f>SUM(C10-'[1]Sheet7'!C10)</f>
        <v>4665</v>
      </c>
    </row>
    <row r="11" spans="1:5" ht="12.75">
      <c r="A11" s="428" t="s">
        <v>627</v>
      </c>
      <c r="B11" s="420">
        <f>SUM(B12+B20+B21)</f>
        <v>632302</v>
      </c>
      <c r="C11" s="420">
        <f>SUM(C12+C20+C21)</f>
        <v>445251</v>
      </c>
      <c r="D11" s="421">
        <f t="shared" si="0"/>
        <v>0.7041745874597898</v>
      </c>
      <c r="E11" s="420">
        <f>SUM(E12+E20+E21)</f>
        <v>54836</v>
      </c>
    </row>
    <row r="12" spans="1:5" ht="12.75">
      <c r="A12" s="429" t="s">
        <v>628</v>
      </c>
      <c r="B12" s="420">
        <f>SUM(B13+B15+B19)</f>
        <v>525223</v>
      </c>
      <c r="C12" s="420">
        <f>SUM(C13+C15+C19)</f>
        <v>377308</v>
      </c>
      <c r="D12" s="421">
        <f t="shared" si="0"/>
        <v>0.7183767656785784</v>
      </c>
      <c r="E12" s="420">
        <f>SUM(C12-'[1]Sheet7'!C12)</f>
        <v>46049</v>
      </c>
    </row>
    <row r="13" spans="1:5" ht="12.75">
      <c r="A13" s="429" t="s">
        <v>629</v>
      </c>
      <c r="B13" s="420">
        <f>SUM(B14)</f>
        <v>82600</v>
      </c>
      <c r="C13" s="420">
        <f>SUM(C14)</f>
        <v>68207</v>
      </c>
      <c r="D13" s="421">
        <f t="shared" si="0"/>
        <v>0.8257506053268765</v>
      </c>
      <c r="E13" s="420">
        <f>SUM(C13-'[1]Sheet7'!C13)</f>
        <v>8082</v>
      </c>
    </row>
    <row r="14" spans="1:5" ht="12.75">
      <c r="A14" s="422" t="s">
        <v>630</v>
      </c>
      <c r="B14" s="423">
        <v>82600</v>
      </c>
      <c r="C14" s="423">
        <v>68207</v>
      </c>
      <c r="D14" s="424">
        <f t="shared" si="0"/>
        <v>0.8257506053268765</v>
      </c>
      <c r="E14" s="423">
        <f>SUM(C14-'[1]Sheet7'!C14)</f>
        <v>8082</v>
      </c>
    </row>
    <row r="15" spans="1:5" ht="12.75">
      <c r="A15" s="429" t="s">
        <v>631</v>
      </c>
      <c r="B15" s="420">
        <f>SUM(B16+B17+B18+B19)</f>
        <v>442623</v>
      </c>
      <c r="C15" s="420">
        <f>SUM(C16+C17+C18)</f>
        <v>306225</v>
      </c>
      <c r="D15" s="421">
        <f t="shared" si="0"/>
        <v>0.6918415897953789</v>
      </c>
      <c r="E15" s="420">
        <f>SUM(C15-'[1]Sheet7'!C15)</f>
        <v>38124</v>
      </c>
    </row>
    <row r="16" spans="1:5" ht="12.75">
      <c r="A16" s="430" t="s">
        <v>632</v>
      </c>
      <c r="B16" s="423">
        <v>318473</v>
      </c>
      <c r="C16" s="423">
        <v>213457</v>
      </c>
      <c r="D16" s="424">
        <f t="shared" si="0"/>
        <v>0.6702514812872676</v>
      </c>
      <c r="E16" s="423">
        <f>SUM(C16-'[1]Sheet7'!C16)</f>
        <v>27135</v>
      </c>
    </row>
    <row r="17" spans="1:5" ht="12.75">
      <c r="A17" s="422" t="s">
        <v>633</v>
      </c>
      <c r="B17" s="423">
        <v>103350</v>
      </c>
      <c r="C17" s="423">
        <v>79325</v>
      </c>
      <c r="D17" s="424">
        <f t="shared" si="0"/>
        <v>0.7675374939525883</v>
      </c>
      <c r="E17" s="423">
        <f>SUM(C17-'[1]Sheet7'!C17)</f>
        <v>9536</v>
      </c>
    </row>
    <row r="18" spans="1:5" ht="12.75">
      <c r="A18" s="422" t="s">
        <v>634</v>
      </c>
      <c r="B18" s="423">
        <v>20800</v>
      </c>
      <c r="C18" s="423">
        <v>13443</v>
      </c>
      <c r="D18" s="424">
        <f t="shared" si="0"/>
        <v>0.646298076923077</v>
      </c>
      <c r="E18" s="423">
        <f>SUM(C18-'[1]Sheet7'!C18)</f>
        <v>1453</v>
      </c>
    </row>
    <row r="19" spans="1:5" ht="12.75">
      <c r="A19" s="429" t="s">
        <v>635</v>
      </c>
      <c r="B19" s="423"/>
      <c r="C19" s="420">
        <v>2876</v>
      </c>
      <c r="D19" s="431"/>
      <c r="E19" s="420">
        <f>SUM(C19-'[1]Sheet7'!C19)</f>
        <v>-157</v>
      </c>
    </row>
    <row r="20" spans="1:5" ht="12.75">
      <c r="A20" s="429" t="s">
        <v>636</v>
      </c>
      <c r="B20" s="420">
        <v>32173</v>
      </c>
      <c r="C20" s="420">
        <v>23988</v>
      </c>
      <c r="D20" s="421">
        <f aca="true" t="shared" si="1" ref="D20:D46">SUM(C20/B20)</f>
        <v>0.7455941317253598</v>
      </c>
      <c r="E20" s="420">
        <f>SUM(C20-'[1]Sheet7'!C20)</f>
        <v>3194</v>
      </c>
    </row>
    <row r="21" spans="1:5" ht="12.75">
      <c r="A21" s="428" t="s">
        <v>637</v>
      </c>
      <c r="B21" s="420">
        <v>74906</v>
      </c>
      <c r="C21" s="420">
        <v>43955</v>
      </c>
      <c r="D21" s="421">
        <f t="shared" si="1"/>
        <v>0.5868021253304141</v>
      </c>
      <c r="E21" s="420">
        <f>SUM(C21-'[1]Sheet7'!C21)</f>
        <v>5593</v>
      </c>
    </row>
    <row r="22" spans="1:5" ht="12.75">
      <c r="A22" s="422" t="s">
        <v>638</v>
      </c>
      <c r="B22" s="423">
        <v>646389</v>
      </c>
      <c r="C22" s="423">
        <v>415605</v>
      </c>
      <c r="D22" s="424">
        <f t="shared" si="1"/>
        <v>0.6429642212352005</v>
      </c>
      <c r="E22" s="423">
        <f>SUM(C22-'[1]Sheet7'!C22)</f>
        <v>60461</v>
      </c>
    </row>
    <row r="23" spans="1:5" ht="12.75">
      <c r="A23" s="425" t="s">
        <v>639</v>
      </c>
      <c r="B23" s="426">
        <v>20551</v>
      </c>
      <c r="C23" s="426">
        <v>13794</v>
      </c>
      <c r="D23" s="427">
        <f t="shared" si="1"/>
        <v>0.6712082137122282</v>
      </c>
      <c r="E23" s="423">
        <f>SUM(C23-'[1]Sheet7'!C23)</f>
        <v>2101</v>
      </c>
    </row>
    <row r="24" spans="1:5" ht="12.75">
      <c r="A24" s="428" t="s">
        <v>640</v>
      </c>
      <c r="B24" s="420">
        <f>SUM(B22-B23)</f>
        <v>625838</v>
      </c>
      <c r="C24" s="420">
        <f>SUM(C22-C23)</f>
        <v>401811</v>
      </c>
      <c r="D24" s="421">
        <f t="shared" si="1"/>
        <v>0.6420367571160588</v>
      </c>
      <c r="E24" s="420">
        <f>SUM(C24-'[1]Sheet7'!C24)</f>
        <v>58360</v>
      </c>
    </row>
    <row r="25" spans="1:5" ht="12.75">
      <c r="A25" s="428" t="s">
        <v>641</v>
      </c>
      <c r="B25" s="420">
        <f>SUM(B26+B27+B28)</f>
        <v>625838</v>
      </c>
      <c r="C25" s="420">
        <f>SUM(C26+C27+C28)</f>
        <v>401811</v>
      </c>
      <c r="D25" s="421">
        <f t="shared" si="1"/>
        <v>0.6420367571160588</v>
      </c>
      <c r="E25" s="420">
        <f>SUM(E26+E27+E28)</f>
        <v>58360</v>
      </c>
    </row>
    <row r="26" spans="1:5" ht="12.75">
      <c r="A26" s="422" t="s">
        <v>642</v>
      </c>
      <c r="B26" s="423">
        <v>419536</v>
      </c>
      <c r="C26" s="423">
        <v>279412</v>
      </c>
      <c r="D26" s="424">
        <f t="shared" si="1"/>
        <v>0.6660024407917318</v>
      </c>
      <c r="E26" s="423">
        <f>SUM(C26-'[1]Sheet7'!C26)</f>
        <v>35558</v>
      </c>
    </row>
    <row r="27" spans="1:5" ht="12.75">
      <c r="A27" s="432" t="s">
        <v>643</v>
      </c>
      <c r="B27" s="423">
        <v>47050</v>
      </c>
      <c r="C27" s="423">
        <v>30011</v>
      </c>
      <c r="D27" s="424">
        <f t="shared" si="1"/>
        <v>0.6378533475026568</v>
      </c>
      <c r="E27" s="423">
        <f>SUM(C27-'[1]Sheet7'!C27)</f>
        <v>5247</v>
      </c>
    </row>
    <row r="28" spans="1:5" ht="12.75">
      <c r="A28" s="432" t="s">
        <v>644</v>
      </c>
      <c r="B28" s="423">
        <f>SUM(B24-B26-B27)</f>
        <v>159252</v>
      </c>
      <c r="C28" s="423">
        <f>SUM(C24-C26-C27)</f>
        <v>92388</v>
      </c>
      <c r="D28" s="424">
        <f t="shared" si="1"/>
        <v>0.5801371411348052</v>
      </c>
      <c r="E28" s="423">
        <f>SUM(C28-'[1]Sheet7'!C28)</f>
        <v>17555</v>
      </c>
    </row>
    <row r="29" spans="1:5" ht="25.5">
      <c r="A29" s="433" t="s">
        <v>645</v>
      </c>
      <c r="B29" s="420">
        <f>SUM(B30+B54+B64)</f>
        <v>1369506</v>
      </c>
      <c r="C29" s="420">
        <f>SUM(C30+C54+C64)</f>
        <v>789861</v>
      </c>
      <c r="D29" s="421">
        <f t="shared" si="1"/>
        <v>0.5767488422832758</v>
      </c>
      <c r="E29" s="420">
        <f>SUM(E30+E54+E64)</f>
        <v>109303</v>
      </c>
    </row>
    <row r="30" spans="1:5" ht="12.75">
      <c r="A30" s="419" t="s">
        <v>646</v>
      </c>
      <c r="B30" s="420">
        <f>SUM(B33+B41)</f>
        <v>1219365</v>
      </c>
      <c r="C30" s="420">
        <f>SUM(C33+C41)</f>
        <v>742916</v>
      </c>
      <c r="D30" s="421">
        <f t="shared" si="1"/>
        <v>0.6092646582442501</v>
      </c>
      <c r="E30" s="420">
        <f>SUM(C30-'[1]Sheet7'!C30)</f>
        <v>100547</v>
      </c>
    </row>
    <row r="31" spans="1:5" ht="12.75">
      <c r="A31" s="434" t="s">
        <v>647</v>
      </c>
      <c r="B31" s="423">
        <v>618461</v>
      </c>
      <c r="C31" s="423">
        <v>371521</v>
      </c>
      <c r="D31" s="424">
        <f t="shared" si="1"/>
        <v>0.6007185578395404</v>
      </c>
      <c r="E31" s="423">
        <f>SUM(C31-'[1]Sheet7'!C31)</f>
        <v>47513</v>
      </c>
    </row>
    <row r="32" spans="1:5" ht="12.75">
      <c r="A32" s="425" t="s">
        <v>648</v>
      </c>
      <c r="B32" s="426">
        <v>20194</v>
      </c>
      <c r="C32" s="426">
        <v>13556</v>
      </c>
      <c r="D32" s="427">
        <f t="shared" si="1"/>
        <v>0.6712885015351094</v>
      </c>
      <c r="E32" s="426">
        <f>SUM(C32-'[1]Sheet7'!C32)</f>
        <v>2072</v>
      </c>
    </row>
    <row r="33" spans="1:5" ht="15.75" customHeight="1">
      <c r="A33" s="419" t="s">
        <v>649</v>
      </c>
      <c r="B33" s="420">
        <f>SUM(B34+B36+B37+B38)</f>
        <v>598267</v>
      </c>
      <c r="C33" s="420">
        <f>SUM(C34+C36+C37+C38)</f>
        <v>357965</v>
      </c>
      <c r="D33" s="421">
        <f t="shared" si="1"/>
        <v>0.5983365286736524</v>
      </c>
      <c r="E33" s="420">
        <f>SUM(C33-'[1]Sheet7'!C33)</f>
        <v>45441</v>
      </c>
    </row>
    <row r="34" spans="1:5" ht="12.75">
      <c r="A34" s="422" t="s">
        <v>650</v>
      </c>
      <c r="B34" s="423">
        <v>316773</v>
      </c>
      <c r="C34" s="423">
        <v>195897</v>
      </c>
      <c r="D34" s="424">
        <f t="shared" si="1"/>
        <v>0.6184144482010777</v>
      </c>
      <c r="E34" s="423">
        <f>SUM(C34-'[1]Sheet7'!C34)</f>
        <v>22788</v>
      </c>
    </row>
    <row r="35" spans="1:5" ht="12.75">
      <c r="A35" s="430" t="s">
        <v>651</v>
      </c>
      <c r="B35" s="423">
        <v>144992</v>
      </c>
      <c r="C35" s="423">
        <v>89298</v>
      </c>
      <c r="D35" s="424">
        <f t="shared" si="1"/>
        <v>0.6158822555727212</v>
      </c>
      <c r="E35" s="423">
        <f>SUM(C35-'[1]Sheet7'!C35)</f>
        <v>10458</v>
      </c>
    </row>
    <row r="36" spans="1:5" ht="12.75">
      <c r="A36" s="430" t="s">
        <v>652</v>
      </c>
      <c r="B36" s="423">
        <v>45601</v>
      </c>
      <c r="C36" s="423">
        <v>14915</v>
      </c>
      <c r="D36" s="424">
        <f t="shared" si="1"/>
        <v>0.3270761606105129</v>
      </c>
      <c r="E36" s="423">
        <f>SUM(C36-'[1]Sheet7'!C36)</f>
        <v>1936</v>
      </c>
    </row>
    <row r="37" spans="1:5" ht="12.75">
      <c r="A37" s="435" t="s">
        <v>653</v>
      </c>
      <c r="B37" s="423">
        <v>225467</v>
      </c>
      <c r="C37" s="423">
        <v>144117</v>
      </c>
      <c r="D37" s="424">
        <f t="shared" si="1"/>
        <v>0.6391933187561816</v>
      </c>
      <c r="E37" s="423">
        <f>SUM(C37-'[1]Sheet7'!C37)</f>
        <v>20319</v>
      </c>
    </row>
    <row r="38" spans="1:5" ht="12.75">
      <c r="A38" s="435" t="s">
        <v>654</v>
      </c>
      <c r="B38" s="423">
        <v>10426</v>
      </c>
      <c r="C38" s="423">
        <v>3036</v>
      </c>
      <c r="D38" s="424">
        <f t="shared" si="1"/>
        <v>0.29119508920007675</v>
      </c>
      <c r="E38" s="423">
        <f>SUM(C38-'[1]Sheet7'!C38)</f>
        <v>398</v>
      </c>
    </row>
    <row r="39" spans="1:5" ht="12.75">
      <c r="A39" s="430" t="s">
        <v>655</v>
      </c>
      <c r="B39" s="423">
        <v>664639</v>
      </c>
      <c r="C39" s="423">
        <v>392816</v>
      </c>
      <c r="D39" s="424">
        <f t="shared" si="1"/>
        <v>0.591021592172593</v>
      </c>
      <c r="E39" s="423">
        <f>SUM(C39-'[1]Sheet7'!C39)</f>
        <v>59771</v>
      </c>
    </row>
    <row r="40" spans="1:5" ht="12.75">
      <c r="A40" s="425" t="s">
        <v>656</v>
      </c>
      <c r="B40" s="426">
        <v>43541</v>
      </c>
      <c r="C40" s="426">
        <v>7865</v>
      </c>
      <c r="D40" s="427">
        <f t="shared" si="1"/>
        <v>0.18063434464068348</v>
      </c>
      <c r="E40" s="426">
        <f>SUM(C40-'[1]Sheet7'!C40)</f>
        <v>4665</v>
      </c>
    </row>
    <row r="41" spans="1:5" ht="25.5">
      <c r="A41" s="433" t="s">
        <v>657</v>
      </c>
      <c r="B41" s="420">
        <f>SUM(B42+B50)</f>
        <v>621098</v>
      </c>
      <c r="C41" s="420">
        <f>SUM(C39-C40)</f>
        <v>384951</v>
      </c>
      <c r="D41" s="421">
        <f t="shared" si="1"/>
        <v>0.6197910796685869</v>
      </c>
      <c r="E41" s="420">
        <f>SUM(C41-'[1]Sheet7'!C41)</f>
        <v>55106</v>
      </c>
    </row>
    <row r="42" spans="1:5" ht="12.75">
      <c r="A42" s="422" t="s">
        <v>658</v>
      </c>
      <c r="B42" s="423">
        <f>SUM(B43+B45+B46+B47)</f>
        <v>447167</v>
      </c>
      <c r="C42" s="423">
        <v>277803</v>
      </c>
      <c r="D42" s="424">
        <f t="shared" si="1"/>
        <v>0.6212511209458659</v>
      </c>
      <c r="E42" s="423">
        <f>SUM(C42-'[1]Sheet7'!C42)</f>
        <v>34021</v>
      </c>
    </row>
    <row r="43" spans="1:5" ht="12.75">
      <c r="A43" s="422" t="s">
        <v>659</v>
      </c>
      <c r="B43" s="423">
        <v>11555</v>
      </c>
      <c r="C43" s="423">
        <f>SUM(C42-C45-C46-C47)</f>
        <v>5713</v>
      </c>
      <c r="D43" s="424">
        <f t="shared" si="1"/>
        <v>0.4944180008654262</v>
      </c>
      <c r="E43" s="423">
        <f>SUM(C43-'[1]Sheet7'!C43)</f>
        <v>-2054</v>
      </c>
    </row>
    <row r="44" spans="1:5" ht="12.75">
      <c r="A44" s="435" t="s">
        <v>660</v>
      </c>
      <c r="B44" s="423">
        <v>2149</v>
      </c>
      <c r="C44" s="423">
        <v>1541</v>
      </c>
      <c r="D44" s="424">
        <f t="shared" si="1"/>
        <v>0.7170777105630526</v>
      </c>
      <c r="E44" s="423">
        <f>SUM(C44-'[1]Sheet7'!C44)</f>
        <v>206</v>
      </c>
    </row>
    <row r="45" spans="1:5" ht="12.75">
      <c r="A45" s="430" t="s">
        <v>661</v>
      </c>
      <c r="B45" s="423">
        <v>215</v>
      </c>
      <c r="C45" s="423">
        <v>15</v>
      </c>
      <c r="D45" s="424">
        <f t="shared" si="1"/>
        <v>0.06976744186046512</v>
      </c>
      <c r="E45" s="423">
        <v>0</v>
      </c>
    </row>
    <row r="46" spans="1:5" ht="12.75">
      <c r="A46" s="435" t="s">
        <v>662</v>
      </c>
      <c r="B46" s="423">
        <v>435397</v>
      </c>
      <c r="C46" s="423">
        <v>272075</v>
      </c>
      <c r="D46" s="424">
        <f t="shared" si="1"/>
        <v>0.6248894686917916</v>
      </c>
      <c r="E46" s="423">
        <f>SUM(C46-'[1]Sheet7'!C46)</f>
        <v>36075</v>
      </c>
    </row>
    <row r="47" spans="1:5" ht="12.75">
      <c r="A47" s="435" t="s">
        <v>663</v>
      </c>
      <c r="B47" s="423"/>
      <c r="C47" s="423">
        <v>0</v>
      </c>
      <c r="D47" s="431"/>
      <c r="E47" s="423">
        <f>SUM(C47-'[1]Sheet7'!C47)</f>
        <v>0</v>
      </c>
    </row>
    <row r="48" spans="1:5" ht="45">
      <c r="A48" s="418" t="s">
        <v>44</v>
      </c>
      <c r="B48" s="418" t="s">
        <v>622</v>
      </c>
      <c r="C48" s="418" t="s">
        <v>664</v>
      </c>
      <c r="D48" s="418" t="s">
        <v>623</v>
      </c>
      <c r="E48" s="418" t="s">
        <v>269</v>
      </c>
    </row>
    <row r="49" spans="1:5" ht="12.75">
      <c r="A49" s="418">
        <v>1</v>
      </c>
      <c r="B49" s="418">
        <v>2</v>
      </c>
      <c r="C49" s="418">
        <v>3</v>
      </c>
      <c r="D49" s="418">
        <v>4</v>
      </c>
      <c r="E49" s="418">
        <v>5</v>
      </c>
    </row>
    <row r="50" spans="1:5" ht="12.75">
      <c r="A50" s="435" t="s">
        <v>665</v>
      </c>
      <c r="B50" s="423">
        <f>SUM(B51+B53)</f>
        <v>173931</v>
      </c>
      <c r="C50" s="423">
        <f>SUM(C41-C42)</f>
        <v>107148</v>
      </c>
      <c r="D50" s="424">
        <f aca="true" t="shared" si="2" ref="D50:D72">SUM(C50/B50)</f>
        <v>0.6160373941390551</v>
      </c>
      <c r="E50" s="423">
        <f>SUM(C50-'[1]Sheet7'!C50)</f>
        <v>21085</v>
      </c>
    </row>
    <row r="51" spans="1:5" ht="12.75">
      <c r="A51" s="435" t="s">
        <v>659</v>
      </c>
      <c r="B51" s="423">
        <v>43135</v>
      </c>
      <c r="C51" s="423">
        <v>33860</v>
      </c>
      <c r="D51" s="424">
        <f t="shared" si="2"/>
        <v>0.7849773965457285</v>
      </c>
      <c r="E51" s="423">
        <f>SUM(C51-'[1]Sheet7'!C51)</f>
        <v>7560</v>
      </c>
    </row>
    <row r="52" spans="1:5" ht="12.75">
      <c r="A52" s="435" t="s">
        <v>666</v>
      </c>
      <c r="B52" s="423">
        <v>8393</v>
      </c>
      <c r="C52" s="423">
        <v>5312</v>
      </c>
      <c r="D52" s="424">
        <f t="shared" si="2"/>
        <v>0.632908376027642</v>
      </c>
      <c r="E52" s="423">
        <f>SUM(C52-'[1]Sheet7'!C52)</f>
        <v>750</v>
      </c>
    </row>
    <row r="53" spans="1:5" ht="12.75">
      <c r="A53" s="435" t="s">
        <v>663</v>
      </c>
      <c r="B53" s="423">
        <v>130796</v>
      </c>
      <c r="C53" s="423">
        <f>SUM(C50-C51)</f>
        <v>73288</v>
      </c>
      <c r="D53" s="424">
        <f t="shared" si="2"/>
        <v>0.5603229456558304</v>
      </c>
      <c r="E53" s="423">
        <f>SUM(C53-'[1]Sheet7'!C53)</f>
        <v>13525</v>
      </c>
    </row>
    <row r="54" spans="1:5" ht="12.75">
      <c r="A54" s="433" t="s">
        <v>667</v>
      </c>
      <c r="B54" s="420">
        <f>SUM(B55+B56+B59)</f>
        <v>97819</v>
      </c>
      <c r="C54" s="420">
        <f>SUM(C55+C56+C59)</f>
        <v>47099</v>
      </c>
      <c r="D54" s="421">
        <f t="shared" si="2"/>
        <v>0.48149132581604803</v>
      </c>
      <c r="E54" s="420">
        <f>SUM(E55+E56+E59)</f>
        <v>9802</v>
      </c>
    </row>
    <row r="55" spans="1:5" ht="22.5" customHeight="1">
      <c r="A55" s="436" t="s">
        <v>668</v>
      </c>
      <c r="B55" s="423">
        <v>16501</v>
      </c>
      <c r="C55" s="423">
        <v>8634</v>
      </c>
      <c r="D55" s="424">
        <f t="shared" si="2"/>
        <v>0.5232410156960184</v>
      </c>
      <c r="E55" s="423">
        <f>SUM(C55-'[1]Sheet7'!C55)</f>
        <v>1788</v>
      </c>
    </row>
    <row r="56" spans="1:5" ht="22.5" customHeight="1">
      <c r="A56" s="436" t="s">
        <v>669</v>
      </c>
      <c r="B56" s="423">
        <f>SUM(B57+B58)</f>
        <v>8711</v>
      </c>
      <c r="C56" s="423">
        <v>4435</v>
      </c>
      <c r="D56" s="424">
        <f t="shared" si="2"/>
        <v>0.5091263919182643</v>
      </c>
      <c r="E56" s="423">
        <f>SUM(C56-'[1]Sheet7'!C56)</f>
        <v>214</v>
      </c>
    </row>
    <row r="57" spans="1:5" ht="12.75">
      <c r="A57" s="430" t="s">
        <v>670</v>
      </c>
      <c r="B57" s="423">
        <v>1020</v>
      </c>
      <c r="C57" s="423">
        <v>812</v>
      </c>
      <c r="D57" s="424">
        <f t="shared" si="2"/>
        <v>0.796078431372549</v>
      </c>
      <c r="E57" s="423">
        <f>SUM(C57-'[1]Sheet7'!C57)</f>
        <v>153</v>
      </c>
    </row>
    <row r="58" spans="1:5" ht="12.75">
      <c r="A58" s="430" t="s">
        <v>671</v>
      </c>
      <c r="B58" s="423">
        <v>7691</v>
      </c>
      <c r="C58" s="423">
        <f>SUM(C56-C57)</f>
        <v>3623</v>
      </c>
      <c r="D58" s="424">
        <f t="shared" si="2"/>
        <v>0.47107008191392535</v>
      </c>
      <c r="E58" s="423">
        <f>SUM(C58-'[1]Sheet7'!C58)</f>
        <v>61</v>
      </c>
    </row>
    <row r="59" spans="1:5" ht="12.75">
      <c r="A59" s="430" t="s">
        <v>672</v>
      </c>
      <c r="B59" s="423">
        <f>SUM(B62+B63)</f>
        <v>72607</v>
      </c>
      <c r="C59" s="423">
        <f>SUM(C62+C63)</f>
        <v>34030</v>
      </c>
      <c r="D59" s="424">
        <f t="shared" si="2"/>
        <v>0.46868759210544436</v>
      </c>
      <c r="E59" s="423">
        <f>SUM(C59-'[1]Sheet7'!C59)</f>
        <v>7800</v>
      </c>
    </row>
    <row r="60" spans="1:5" ht="12.75">
      <c r="A60" s="430" t="s">
        <v>673</v>
      </c>
      <c r="B60" s="423">
        <v>44331</v>
      </c>
      <c r="C60" s="423">
        <v>25257</v>
      </c>
      <c r="D60" s="424">
        <f t="shared" si="2"/>
        <v>0.5697367530621913</v>
      </c>
      <c r="E60" s="423">
        <f>SUM(C60-'[1]Sheet7'!C60)</f>
        <v>5636</v>
      </c>
    </row>
    <row r="61" spans="1:5" ht="12.75">
      <c r="A61" s="437" t="s">
        <v>674</v>
      </c>
      <c r="B61" s="426">
        <v>357</v>
      </c>
      <c r="C61" s="426">
        <v>238</v>
      </c>
      <c r="D61" s="427">
        <f t="shared" si="2"/>
        <v>0.6666666666666666</v>
      </c>
      <c r="E61" s="423">
        <f>SUM(C61-'[1]Sheet7'!C61)</f>
        <v>29</v>
      </c>
    </row>
    <row r="62" spans="1:5" ht="12.75">
      <c r="A62" s="430" t="s">
        <v>675</v>
      </c>
      <c r="B62" s="423">
        <f>SUM(B60-B61)</f>
        <v>43974</v>
      </c>
      <c r="C62" s="423">
        <f>SUM(C60-C61)</f>
        <v>25019</v>
      </c>
      <c r="D62" s="424">
        <f t="shared" si="2"/>
        <v>0.568949833992814</v>
      </c>
      <c r="E62" s="423">
        <f>SUM(C62-'[1]Sheet7'!C62)</f>
        <v>5607</v>
      </c>
    </row>
    <row r="63" spans="1:5" ht="12.75">
      <c r="A63" s="430" t="s">
        <v>676</v>
      </c>
      <c r="B63" s="423">
        <v>28633</v>
      </c>
      <c r="C63" s="423">
        <v>9011</v>
      </c>
      <c r="D63" s="424">
        <f t="shared" si="2"/>
        <v>0.3147068068312786</v>
      </c>
      <c r="E63" s="423">
        <f>SUM(C63-'[1]Sheet7'!C63)</f>
        <v>2193</v>
      </c>
    </row>
    <row r="64" spans="1:5" ht="12.75">
      <c r="A64" s="433" t="s">
        <v>677</v>
      </c>
      <c r="B64" s="420">
        <f>SUM(B65-B66)</f>
        <v>52322</v>
      </c>
      <c r="C64" s="420">
        <f>SUM(C65-C66)</f>
        <v>-154</v>
      </c>
      <c r="D64" s="421">
        <f t="shared" si="2"/>
        <v>-0.002943312564504415</v>
      </c>
      <c r="E64" s="420">
        <f>SUM(C64-'[1]Sheet7'!C64)</f>
        <v>-1046</v>
      </c>
    </row>
    <row r="65" spans="1:5" ht="12.75">
      <c r="A65" s="422" t="s">
        <v>678</v>
      </c>
      <c r="B65" s="423">
        <f>SUM(B69+B73)</f>
        <v>74958</v>
      </c>
      <c r="C65" s="423">
        <f>SUM(C69+C73)</f>
        <v>15874</v>
      </c>
      <c r="D65" s="424">
        <f t="shared" si="2"/>
        <v>0.21177192561167588</v>
      </c>
      <c r="E65" s="423">
        <f>SUM(C65-'[1]Sheet7'!C65)</f>
        <v>2371</v>
      </c>
    </row>
    <row r="66" spans="1:5" ht="12.75">
      <c r="A66" s="430" t="s">
        <v>679</v>
      </c>
      <c r="B66" s="423">
        <f>SUM(B72+B74)</f>
        <v>22636</v>
      </c>
      <c r="C66" s="423">
        <f>SUM(C72+C74)</f>
        <v>16028</v>
      </c>
      <c r="D66" s="424">
        <f t="shared" si="2"/>
        <v>0.708075631737056</v>
      </c>
      <c r="E66" s="423">
        <f>SUM(C66-'[1]Sheet7'!C66)</f>
        <v>3417</v>
      </c>
    </row>
    <row r="67" spans="1:5" ht="12.75">
      <c r="A67" s="422" t="s">
        <v>680</v>
      </c>
      <c r="B67" s="423">
        <v>91005</v>
      </c>
      <c r="C67" s="423">
        <v>18884</v>
      </c>
      <c r="D67" s="424">
        <f t="shared" si="2"/>
        <v>0.20750508213834404</v>
      </c>
      <c r="E67" s="423">
        <f>SUM(C67-'[1]Sheet7'!C67)</f>
        <v>2079</v>
      </c>
    </row>
    <row r="68" spans="1:5" ht="12.75">
      <c r="A68" s="437" t="s">
        <v>674</v>
      </c>
      <c r="B68" s="426">
        <v>16047</v>
      </c>
      <c r="C68" s="426">
        <v>3010</v>
      </c>
      <c r="D68" s="427">
        <f t="shared" si="2"/>
        <v>0.18757400137097277</v>
      </c>
      <c r="E68" s="423">
        <f>SUM(C68-'[1]Sheet7'!C68)</f>
        <v>-292</v>
      </c>
    </row>
    <row r="69" spans="1:5" ht="12.75">
      <c r="A69" s="438" t="s">
        <v>681</v>
      </c>
      <c r="B69" s="439">
        <f>SUM(B67-B68)</f>
        <v>74958</v>
      </c>
      <c r="C69" s="439">
        <f>SUM(C67-C68)</f>
        <v>15874</v>
      </c>
      <c r="D69" s="440">
        <f t="shared" si="2"/>
        <v>0.21177192561167588</v>
      </c>
      <c r="E69" s="439">
        <f>SUM(C69-'[1]Sheet7'!C69)</f>
        <v>2371</v>
      </c>
    </row>
    <row r="70" spans="1:5" ht="12.75">
      <c r="A70" s="430" t="s">
        <v>682</v>
      </c>
      <c r="B70" s="423">
        <v>24300</v>
      </c>
      <c r="C70" s="423">
        <v>16950</v>
      </c>
      <c r="D70" s="424">
        <f t="shared" si="2"/>
        <v>0.6975308641975309</v>
      </c>
      <c r="E70" s="423">
        <f>SUM(C70-'[1]Sheet7'!C70)</f>
        <v>3865</v>
      </c>
    </row>
    <row r="71" spans="1:5" ht="12.75">
      <c r="A71" s="437" t="s">
        <v>683</v>
      </c>
      <c r="B71" s="426">
        <v>1664</v>
      </c>
      <c r="C71" s="426">
        <v>922</v>
      </c>
      <c r="D71" s="427">
        <f t="shared" si="2"/>
        <v>0.5540865384615384</v>
      </c>
      <c r="E71" s="426">
        <f>SUM(C71-'[1]Sheet7'!C71)</f>
        <v>448</v>
      </c>
    </row>
    <row r="72" spans="1:5" ht="12.75">
      <c r="A72" s="438" t="s">
        <v>684</v>
      </c>
      <c r="B72" s="439">
        <f>SUM(B70-B71)</f>
        <v>22636</v>
      </c>
      <c r="C72" s="439">
        <f>SUM(C70-C71)</f>
        <v>16028</v>
      </c>
      <c r="D72" s="440">
        <f t="shared" si="2"/>
        <v>0.708075631737056</v>
      </c>
      <c r="E72" s="439">
        <f>SUM(C72-'[1]Sheet7'!C72)</f>
        <v>3417</v>
      </c>
    </row>
    <row r="73" spans="1:5" ht="12.75">
      <c r="A73" s="430" t="s">
        <v>685</v>
      </c>
      <c r="B73" s="423"/>
      <c r="C73" s="423">
        <v>0</v>
      </c>
      <c r="D73" s="424">
        <v>0</v>
      </c>
      <c r="E73" s="423">
        <f>SUM(C73-'[1]Sheet7'!C73)</f>
        <v>0</v>
      </c>
    </row>
    <row r="74" spans="1:5" ht="12.75">
      <c r="A74" s="430" t="s">
        <v>686</v>
      </c>
      <c r="B74" s="423"/>
      <c r="C74" s="423">
        <v>0</v>
      </c>
      <c r="D74" s="424">
        <v>0</v>
      </c>
      <c r="E74" s="423">
        <f>SUM(C74-'[1]Sheet7'!C74)</f>
        <v>0</v>
      </c>
    </row>
    <row r="75" spans="1:5" ht="25.5">
      <c r="A75" s="433" t="s">
        <v>687</v>
      </c>
      <c r="B75" s="420">
        <f>SUM(B8-B29)</f>
        <v>-111366</v>
      </c>
      <c r="C75" s="420">
        <f>SUM(C8-C29)</f>
        <v>57201</v>
      </c>
      <c r="D75" s="421">
        <f>SUM(C75/B75)</f>
        <v>-0.5136307311028501</v>
      </c>
      <c r="E75" s="420">
        <f>SUM(E8-E29)</f>
        <v>3893</v>
      </c>
    </row>
    <row r="76" spans="1:5" ht="12.75">
      <c r="A76" s="413"/>
      <c r="B76" s="412"/>
      <c r="C76" s="412"/>
      <c r="D76" s="412"/>
      <c r="E76" s="412"/>
    </row>
    <row r="77" spans="1:5" ht="12.75">
      <c r="A77" s="412"/>
      <c r="B77" s="412"/>
      <c r="C77" s="412"/>
      <c r="D77" s="412"/>
      <c r="E77" s="412"/>
    </row>
    <row r="78" spans="1:5" ht="12.75">
      <c r="A78" s="412"/>
      <c r="B78" s="412"/>
      <c r="C78" s="412" t="s">
        <v>270</v>
      </c>
      <c r="D78" s="412"/>
      <c r="E78" s="412"/>
    </row>
    <row r="79" spans="1:5" ht="12.75">
      <c r="A79" s="412"/>
      <c r="B79" s="412"/>
      <c r="C79" s="412"/>
      <c r="D79" s="412"/>
      <c r="E79" s="412"/>
    </row>
    <row r="80" spans="1:5" ht="12.75">
      <c r="A80" s="412"/>
      <c r="B80" s="412"/>
      <c r="C80" s="412"/>
      <c r="D80" s="412"/>
      <c r="E80" s="412"/>
    </row>
    <row r="81" spans="1:5" ht="12.75">
      <c r="A81" s="412"/>
      <c r="B81" s="412"/>
      <c r="C81" s="412"/>
      <c r="D81" s="412"/>
      <c r="E81" s="412"/>
    </row>
    <row r="82" spans="1:5" ht="12.75">
      <c r="A82" s="412"/>
      <c r="B82" s="412"/>
      <c r="C82" s="412"/>
      <c r="D82" s="412"/>
      <c r="E82" s="412"/>
    </row>
    <row r="83" spans="1:5" ht="12.75">
      <c r="A83" s="412"/>
      <c r="B83" s="412"/>
      <c r="C83" s="412"/>
      <c r="D83" s="412"/>
      <c r="E83" s="412"/>
    </row>
    <row r="84" spans="1:5" ht="12.75">
      <c r="A84" s="412"/>
      <c r="B84" s="412"/>
      <c r="C84" s="412"/>
      <c r="D84" s="412"/>
      <c r="E84" s="412"/>
    </row>
    <row r="85" spans="1:5" ht="12.75">
      <c r="A85" s="412"/>
      <c r="B85" s="412"/>
      <c r="C85" s="412"/>
      <c r="D85" s="412"/>
      <c r="E85" s="412"/>
    </row>
    <row r="86" spans="1:5" ht="12.75">
      <c r="A86" s="412"/>
      <c r="B86" s="412"/>
      <c r="C86" s="412"/>
      <c r="D86" s="412"/>
      <c r="E86" s="412"/>
    </row>
    <row r="87" spans="1:5" ht="12.75">
      <c r="A87" s="441" t="s">
        <v>688</v>
      </c>
      <c r="B87" s="441" t="s">
        <v>289</v>
      </c>
      <c r="C87" s="413"/>
      <c r="D87" s="413"/>
      <c r="E87" s="413"/>
    </row>
    <row r="88" spans="1:5" ht="12.75">
      <c r="A88" s="441"/>
      <c r="B88" s="412"/>
      <c r="C88" s="412"/>
      <c r="D88" s="412"/>
      <c r="E88" s="412"/>
    </row>
    <row r="89" spans="1:5" ht="12.75">
      <c r="A89" s="441"/>
      <c r="B89" s="441"/>
      <c r="C89" s="413"/>
      <c r="D89" s="413"/>
      <c r="E89" s="413"/>
    </row>
    <row r="90" spans="1:5" ht="12.75">
      <c r="A90" s="441"/>
      <c r="B90" s="412"/>
      <c r="C90" s="412"/>
      <c r="D90" s="412"/>
      <c r="E90" s="412"/>
    </row>
    <row r="91" spans="1:5" ht="12.75">
      <c r="A91" s="441"/>
      <c r="B91" s="412"/>
      <c r="C91" s="412"/>
      <c r="D91" s="412"/>
      <c r="E91" s="412"/>
    </row>
    <row r="92" spans="1:5" ht="12.75">
      <c r="A92" s="412"/>
      <c r="B92" s="412"/>
      <c r="C92" s="412"/>
      <c r="D92" s="412"/>
      <c r="E92" s="412"/>
    </row>
    <row r="93" spans="1:5" ht="12.75">
      <c r="A93" s="412"/>
      <c r="B93" s="412"/>
      <c r="C93" s="412"/>
      <c r="D93" s="412"/>
      <c r="E93" s="412"/>
    </row>
    <row r="94" spans="1:5" ht="12.75">
      <c r="A94" s="412"/>
      <c r="B94" s="412"/>
      <c r="C94" s="412"/>
      <c r="D94" s="412"/>
      <c r="E94" s="412"/>
    </row>
    <row r="95" spans="1:5" ht="12.75">
      <c r="A95" s="412"/>
      <c r="B95" s="412"/>
      <c r="C95" s="412"/>
      <c r="D95" s="412"/>
      <c r="E95" s="412"/>
    </row>
    <row r="96" spans="1:5" ht="12.75">
      <c r="A96" s="412"/>
      <c r="B96" s="412"/>
      <c r="C96" s="412"/>
      <c r="D96" s="412"/>
      <c r="E96" s="412"/>
    </row>
    <row r="97" spans="1:5" ht="12.75">
      <c r="A97" s="412"/>
      <c r="B97" s="412"/>
      <c r="C97" s="412"/>
      <c r="D97" s="412"/>
      <c r="E97" s="412"/>
    </row>
    <row r="98" spans="1:5" ht="12.75">
      <c r="A98" s="441" t="s">
        <v>689</v>
      </c>
      <c r="B98" s="412"/>
      <c r="C98" s="412"/>
      <c r="D98" s="412"/>
      <c r="E98" s="412"/>
    </row>
    <row r="99" spans="1:5" ht="12.75">
      <c r="A99" s="441" t="s">
        <v>690</v>
      </c>
      <c r="B99" s="412"/>
      <c r="C99" s="412"/>
      <c r="D99" s="412"/>
      <c r="E99" s="412"/>
    </row>
    <row r="100" spans="1:5" ht="12.75">
      <c r="A100" s="412"/>
      <c r="B100" s="412"/>
      <c r="C100" s="412"/>
      <c r="D100" s="412"/>
      <c r="E100" s="412"/>
    </row>
    <row r="101" spans="1:5" ht="12.75">
      <c r="A101" s="412"/>
      <c r="B101" s="412"/>
      <c r="C101" s="412"/>
      <c r="D101" s="412"/>
      <c r="E101" s="412"/>
    </row>
    <row r="102" spans="1:5" ht="12.75">
      <c r="A102" s="441"/>
      <c r="B102" s="412"/>
      <c r="C102" s="412"/>
      <c r="D102" s="412"/>
      <c r="E102" s="412"/>
    </row>
    <row r="103" spans="1:5" ht="12.75">
      <c r="A103" s="441"/>
      <c r="B103" s="412"/>
      <c r="C103" s="412"/>
      <c r="D103" s="412"/>
      <c r="E103" s="412"/>
    </row>
    <row r="104" spans="1:5" ht="12.75">
      <c r="A104" s="412"/>
      <c r="B104" s="412"/>
      <c r="C104" s="412"/>
      <c r="D104" s="412"/>
      <c r="E104" s="412"/>
    </row>
    <row r="105" spans="1:5" ht="12.75">
      <c r="A105" s="412"/>
      <c r="B105" s="412"/>
      <c r="C105" s="412"/>
      <c r="D105" s="412"/>
      <c r="E105" s="412"/>
    </row>
    <row r="106" spans="1:5" ht="12.75">
      <c r="A106" s="412"/>
      <c r="B106" s="412"/>
      <c r="C106" s="412"/>
      <c r="D106" s="412"/>
      <c r="E106" s="412"/>
    </row>
  </sheetData>
  <printOptions/>
  <pageMargins left="0.63" right="0.75" top="0.51" bottom="1.31" header="0.5" footer="1.31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62"/>
  <sheetViews>
    <sheetView tabSelected="1" workbookViewId="0" topLeftCell="A1">
      <selection activeCell="E22" sqref="E22"/>
    </sheetView>
  </sheetViews>
  <sheetFormatPr defaultColWidth="9.33203125" defaultRowHeight="10.5"/>
  <cols>
    <col min="1" max="1" width="53.66015625" style="742" customWidth="1"/>
    <col min="2" max="2" width="9.83203125" style="742" customWidth="1"/>
    <col min="3" max="3" width="14.5" style="742" customWidth="1"/>
    <col min="4" max="4" width="13" style="742" customWidth="1"/>
    <col min="5" max="5" width="9.66015625" style="742" customWidth="1"/>
    <col min="6" max="6" width="14.5" style="742" customWidth="1"/>
    <col min="7" max="16384" width="10.66015625" style="742" customWidth="1"/>
  </cols>
  <sheetData>
    <row r="1" spans="1:10" ht="12.75">
      <c r="A1" s="740"/>
      <c r="B1" s="740"/>
      <c r="C1" s="741"/>
      <c r="D1" s="741"/>
      <c r="E1" s="740"/>
      <c r="F1" s="740"/>
      <c r="G1" s="740"/>
      <c r="H1" s="740"/>
      <c r="I1" s="740"/>
      <c r="J1" s="740"/>
    </row>
    <row r="2" spans="1:10" ht="12.75">
      <c r="A2" s="741" t="s">
        <v>36</v>
      </c>
      <c r="B2" s="740"/>
      <c r="C2" s="741"/>
      <c r="D2" s="741"/>
      <c r="E2" s="741"/>
      <c r="F2" s="743" t="s">
        <v>37</v>
      </c>
      <c r="G2" s="740"/>
      <c r="H2" s="740"/>
      <c r="I2" s="740"/>
      <c r="J2" s="740"/>
    </row>
    <row r="3" spans="1:10" ht="12.75">
      <c r="A3" s="741"/>
      <c r="B3" s="740"/>
      <c r="C3" s="741"/>
      <c r="D3" s="741"/>
      <c r="E3" s="740"/>
      <c r="F3" s="740"/>
      <c r="G3" s="740"/>
      <c r="H3" s="740"/>
      <c r="I3" s="740"/>
      <c r="J3" s="740"/>
    </row>
    <row r="4" spans="1:10" ht="15.75">
      <c r="A4" s="744" t="s">
        <v>38</v>
      </c>
      <c r="B4" s="740"/>
      <c r="C4" s="740"/>
      <c r="D4" s="740"/>
      <c r="E4" s="740"/>
      <c r="F4" s="740"/>
      <c r="G4" s="740"/>
      <c r="H4" s="740"/>
      <c r="I4" s="740"/>
      <c r="J4" s="740"/>
    </row>
    <row r="5" spans="1:6" ht="15.75">
      <c r="A5" s="744" t="s">
        <v>39</v>
      </c>
      <c r="B5" s="740"/>
      <c r="C5" s="740"/>
      <c r="D5" s="740"/>
      <c r="E5" s="740"/>
      <c r="F5" s="740"/>
    </row>
    <row r="6" spans="1:6" ht="12">
      <c r="A6" s="740"/>
      <c r="B6" s="740"/>
      <c r="C6" s="740"/>
      <c r="D6" s="740"/>
      <c r="E6" s="740"/>
      <c r="F6" s="740"/>
    </row>
    <row r="7" spans="1:6" ht="12">
      <c r="A7" s="740"/>
      <c r="B7" s="740"/>
      <c r="C7" s="740"/>
      <c r="D7" s="740"/>
      <c r="E7" s="740"/>
      <c r="F7" s="740"/>
    </row>
    <row r="8" spans="1:6" ht="12">
      <c r="A8" s="740"/>
      <c r="B8" s="740"/>
      <c r="C8" s="740"/>
      <c r="D8" s="740"/>
      <c r="E8" s="740"/>
      <c r="F8" s="745"/>
    </row>
    <row r="9" spans="1:6" ht="12.75">
      <c r="A9" s="740"/>
      <c r="B9" s="740"/>
      <c r="C9" s="740"/>
      <c r="D9" s="741"/>
      <c r="E9" s="740"/>
      <c r="F9" s="746" t="s">
        <v>250</v>
      </c>
    </row>
    <row r="10" spans="1:6" ht="60" customHeight="1">
      <c r="A10" s="747" t="s">
        <v>44</v>
      </c>
      <c r="B10" s="748" t="s">
        <v>27</v>
      </c>
      <c r="C10" s="748" t="s">
        <v>622</v>
      </c>
      <c r="D10" s="748" t="s">
        <v>47</v>
      </c>
      <c r="E10" s="748" t="s">
        <v>28</v>
      </c>
      <c r="F10" s="748" t="s">
        <v>40</v>
      </c>
    </row>
    <row r="11" spans="1:6" ht="12" customHeight="1">
      <c r="A11" s="749">
        <v>1</v>
      </c>
      <c r="B11" s="749"/>
      <c r="C11" s="750">
        <v>2</v>
      </c>
      <c r="D11" s="750">
        <v>3</v>
      </c>
      <c r="E11" s="750">
        <v>4</v>
      </c>
      <c r="F11" s="751">
        <v>5</v>
      </c>
    </row>
    <row r="12" spans="1:6" ht="18" customHeight="1">
      <c r="A12" s="752" t="s">
        <v>29</v>
      </c>
      <c r="B12" s="753"/>
      <c r="C12" s="754">
        <f>SUM(C13:C26)</f>
        <v>701983</v>
      </c>
      <c r="D12" s="754">
        <f>SUM(D13:D26)</f>
        <v>403730</v>
      </c>
      <c r="E12" s="755">
        <f>SUM(D12/C12)</f>
        <v>0.5751278877123805</v>
      </c>
      <c r="F12" s="754">
        <f>SUM(F13:F26)</f>
        <v>2532</v>
      </c>
    </row>
    <row r="13" spans="1:6" ht="18" customHeight="1">
      <c r="A13" s="756" t="s">
        <v>30</v>
      </c>
      <c r="B13" s="757">
        <v>1</v>
      </c>
      <c r="C13" s="758">
        <v>55170</v>
      </c>
      <c r="D13" s="758">
        <v>8864</v>
      </c>
      <c r="E13" s="759">
        <f>SUM(D13/C13)</f>
        <v>0.16066702918252673</v>
      </c>
      <c r="F13" s="760">
        <v>477</v>
      </c>
    </row>
    <row r="14" spans="1:6" ht="18.75" customHeight="1">
      <c r="A14" s="760" t="s">
        <v>127</v>
      </c>
      <c r="B14" s="757">
        <v>2</v>
      </c>
      <c r="C14" s="758"/>
      <c r="D14" s="758"/>
      <c r="E14" s="759"/>
      <c r="F14" s="760">
        <v>92</v>
      </c>
    </row>
    <row r="15" spans="1:6" ht="17.25" customHeight="1">
      <c r="A15" s="760" t="s">
        <v>310</v>
      </c>
      <c r="B15" s="757">
        <v>3</v>
      </c>
      <c r="C15" s="758"/>
      <c r="D15" s="758"/>
      <c r="E15" s="759"/>
      <c r="F15" s="760">
        <v>727</v>
      </c>
    </row>
    <row r="16" spans="1:6" ht="16.5" customHeight="1">
      <c r="A16" s="760" t="s">
        <v>133</v>
      </c>
      <c r="B16" s="757">
        <v>4</v>
      </c>
      <c r="C16" s="758"/>
      <c r="D16" s="758"/>
      <c r="E16" s="759"/>
      <c r="F16" s="760">
        <v>442</v>
      </c>
    </row>
    <row r="17" spans="1:6" ht="18.75" customHeight="1">
      <c r="A17" s="760" t="s">
        <v>136</v>
      </c>
      <c r="B17" s="757">
        <v>5</v>
      </c>
      <c r="C17" s="758">
        <v>81485</v>
      </c>
      <c r="D17" s="758">
        <v>50951</v>
      </c>
      <c r="E17" s="759">
        <f>SUM(D17/C17)</f>
        <v>0.6252807265140824</v>
      </c>
      <c r="F17" s="760">
        <v>66</v>
      </c>
    </row>
    <row r="18" spans="1:6" ht="18" customHeight="1">
      <c r="A18" s="760" t="s">
        <v>139</v>
      </c>
      <c r="B18" s="757">
        <v>6</v>
      </c>
      <c r="C18" s="758">
        <v>456345</v>
      </c>
      <c r="D18" s="758">
        <v>279515</v>
      </c>
      <c r="E18" s="759">
        <f>SUM(D18/C18)</f>
        <v>0.6125080805092639</v>
      </c>
      <c r="F18" s="760">
        <v>19</v>
      </c>
    </row>
    <row r="19" spans="1:6" ht="24" customHeight="1">
      <c r="A19" s="761" t="s">
        <v>313</v>
      </c>
      <c r="B19" s="757">
        <v>7</v>
      </c>
      <c r="C19" s="758">
        <v>13037</v>
      </c>
      <c r="D19" s="758">
        <v>5964</v>
      </c>
      <c r="E19" s="759">
        <f>SUM(D19/C19)</f>
        <v>0.45746720871366114</v>
      </c>
      <c r="F19" s="760">
        <v>117</v>
      </c>
    </row>
    <row r="20" spans="1:6" ht="15.75" customHeight="1">
      <c r="A20" s="760" t="s">
        <v>31</v>
      </c>
      <c r="B20" s="757">
        <v>8</v>
      </c>
      <c r="C20" s="758">
        <v>3337</v>
      </c>
      <c r="D20" s="758">
        <v>1831</v>
      </c>
      <c r="E20" s="759">
        <f>SUM(D20/C20)</f>
        <v>0.5486964339226851</v>
      </c>
      <c r="F20" s="760">
        <v>411</v>
      </c>
    </row>
    <row r="21" spans="1:6" ht="20.25" customHeight="1">
      <c r="A21" s="760" t="s">
        <v>150</v>
      </c>
      <c r="B21" s="757">
        <v>9</v>
      </c>
      <c r="C21" s="758"/>
      <c r="D21" s="758"/>
      <c r="E21" s="759"/>
      <c r="F21" s="760"/>
    </row>
    <row r="22" spans="1:6" ht="24.75" customHeight="1">
      <c r="A22" s="761" t="s">
        <v>32</v>
      </c>
      <c r="B22" s="757">
        <v>10</v>
      </c>
      <c r="C22" s="758">
        <v>21062</v>
      </c>
      <c r="D22" s="758">
        <v>13133</v>
      </c>
      <c r="E22" s="759">
        <f>SUM(D22/C22)</f>
        <v>0.6235400246890134</v>
      </c>
      <c r="F22" s="760">
        <v>173</v>
      </c>
    </row>
    <row r="23" spans="1:6" ht="27.75" customHeight="1">
      <c r="A23" s="761" t="s">
        <v>316</v>
      </c>
      <c r="B23" s="757">
        <v>11</v>
      </c>
      <c r="C23" s="758"/>
      <c r="D23" s="758"/>
      <c r="E23" s="759"/>
      <c r="F23" s="760"/>
    </row>
    <row r="24" spans="1:6" ht="18" customHeight="1">
      <c r="A24" s="760" t="s">
        <v>33</v>
      </c>
      <c r="B24" s="757">
        <v>12</v>
      </c>
      <c r="C24" s="758">
        <v>69019</v>
      </c>
      <c r="D24" s="758">
        <v>42987</v>
      </c>
      <c r="E24" s="759">
        <f>SUM(D24/C24)</f>
        <v>0.6228284965009635</v>
      </c>
      <c r="F24" s="760"/>
    </row>
    <row r="25" spans="1:6" ht="18.75" customHeight="1">
      <c r="A25" s="760" t="s">
        <v>161</v>
      </c>
      <c r="B25" s="757">
        <v>13</v>
      </c>
      <c r="C25" s="758">
        <v>2528</v>
      </c>
      <c r="D25" s="758">
        <v>354</v>
      </c>
      <c r="E25" s="759">
        <f>SUM(D25/C25)</f>
        <v>0.14003164556962025</v>
      </c>
      <c r="F25" s="760">
        <v>8</v>
      </c>
    </row>
    <row r="26" spans="1:6" ht="24" customHeight="1">
      <c r="A26" s="761" t="s">
        <v>34</v>
      </c>
      <c r="B26" s="757">
        <v>14</v>
      </c>
      <c r="C26" s="758"/>
      <c r="D26" s="758">
        <v>131</v>
      </c>
      <c r="E26" s="759"/>
      <c r="F26" s="760"/>
    </row>
    <row r="27" spans="1:6" ht="12.75">
      <c r="A27" s="740"/>
      <c r="B27" s="762"/>
      <c r="C27" s="763"/>
      <c r="D27" s="763"/>
      <c r="E27" s="764"/>
      <c r="F27" s="740"/>
    </row>
    <row r="28" spans="1:6" ht="14.25">
      <c r="A28" s="765"/>
      <c r="B28" s="766"/>
      <c r="C28" s="763"/>
      <c r="D28" s="763"/>
      <c r="E28" s="764"/>
      <c r="F28" s="740"/>
    </row>
    <row r="29" spans="1:6" ht="14.25">
      <c r="A29" s="765"/>
      <c r="B29" s="766"/>
      <c r="C29" s="763"/>
      <c r="D29" s="763"/>
      <c r="E29" s="764"/>
      <c r="F29" s="740"/>
    </row>
    <row r="30" spans="1:6" ht="14.25">
      <c r="A30" s="765"/>
      <c r="B30" s="766"/>
      <c r="C30" s="763"/>
      <c r="D30" s="763"/>
      <c r="E30" s="764"/>
      <c r="F30" s="740"/>
    </row>
    <row r="31" spans="1:6" ht="14.25">
      <c r="A31" s="765"/>
      <c r="B31" s="766"/>
      <c r="C31" s="763"/>
      <c r="D31" s="763"/>
      <c r="E31" s="764"/>
      <c r="F31" s="740"/>
    </row>
    <row r="32" spans="1:6" ht="14.25">
      <c r="A32" s="765"/>
      <c r="B32" s="766"/>
      <c r="C32" s="763"/>
      <c r="D32" s="763"/>
      <c r="E32" s="764"/>
      <c r="F32" s="740"/>
    </row>
    <row r="33" spans="1:6" ht="14.25">
      <c r="A33" s="765"/>
      <c r="B33" s="766"/>
      <c r="C33" s="763"/>
      <c r="D33" s="763"/>
      <c r="E33" s="764"/>
      <c r="F33" s="740"/>
    </row>
    <row r="34" spans="1:6" ht="14.25">
      <c r="A34" s="765"/>
      <c r="B34" s="766"/>
      <c r="C34" s="763"/>
      <c r="D34" s="763"/>
      <c r="E34" s="764"/>
      <c r="F34" s="740"/>
    </row>
    <row r="35" spans="1:6" ht="15.75" customHeight="1">
      <c r="A35" s="740" t="s">
        <v>41</v>
      </c>
      <c r="B35" s="762"/>
      <c r="C35" s="767" t="s">
        <v>289</v>
      </c>
      <c r="D35" s="767"/>
      <c r="E35" s="764"/>
      <c r="F35" s="740"/>
    </row>
    <row r="36" spans="1:6" ht="12">
      <c r="A36" s="740"/>
      <c r="B36" s="762"/>
      <c r="C36" s="767"/>
      <c r="D36" s="767"/>
      <c r="E36" s="764"/>
      <c r="F36" s="740"/>
    </row>
    <row r="37" spans="1:6" ht="15.75" customHeight="1">
      <c r="A37" s="740"/>
      <c r="B37" s="740"/>
      <c r="C37" s="767"/>
      <c r="D37" s="767"/>
      <c r="E37" s="768"/>
      <c r="F37" s="740"/>
    </row>
    <row r="38" spans="1:6" ht="12.75">
      <c r="A38" s="740"/>
      <c r="B38" s="740"/>
      <c r="C38" s="763"/>
      <c r="D38" s="763"/>
      <c r="E38" s="764"/>
      <c r="F38" s="740"/>
    </row>
    <row r="39" spans="1:6" ht="12.75">
      <c r="A39" s="740"/>
      <c r="B39" s="740"/>
      <c r="C39" s="763"/>
      <c r="D39" s="763"/>
      <c r="E39" s="764"/>
      <c r="F39" s="740"/>
    </row>
    <row r="40" spans="1:6" ht="12.75">
      <c r="A40" s="740"/>
      <c r="B40" s="740"/>
      <c r="C40" s="763"/>
      <c r="D40" s="763"/>
      <c r="E40" s="764"/>
      <c r="F40" s="740"/>
    </row>
    <row r="41" spans="1:6" ht="12.75">
      <c r="A41" s="740"/>
      <c r="B41" s="740"/>
      <c r="C41" s="763"/>
      <c r="D41" s="763"/>
      <c r="E41" s="764"/>
      <c r="F41" s="740"/>
    </row>
    <row r="42" spans="1:6" ht="12.75">
      <c r="A42" s="740"/>
      <c r="B42" s="740"/>
      <c r="C42" s="763"/>
      <c r="D42" s="763"/>
      <c r="E42" s="764"/>
      <c r="F42" s="740"/>
    </row>
    <row r="43" spans="1:6" ht="12.75">
      <c r="A43" s="740"/>
      <c r="B43" s="740"/>
      <c r="C43" s="763"/>
      <c r="D43" s="763"/>
      <c r="E43" s="764"/>
      <c r="F43" s="740"/>
    </row>
    <row r="44" spans="1:6" ht="12.75">
      <c r="A44" s="740"/>
      <c r="B44" s="740"/>
      <c r="C44" s="763"/>
      <c r="D44" s="763"/>
      <c r="E44" s="764"/>
      <c r="F44" s="740"/>
    </row>
    <row r="45" spans="1:6" ht="14.25">
      <c r="A45" s="765"/>
      <c r="B45" s="765"/>
      <c r="C45" s="763"/>
      <c r="D45" s="763"/>
      <c r="E45" s="764"/>
      <c r="F45" s="740"/>
    </row>
    <row r="46" spans="1:10" ht="12.75">
      <c r="A46" s="740" t="s">
        <v>725</v>
      </c>
      <c r="B46" s="740"/>
      <c r="C46" s="763"/>
      <c r="D46" s="763"/>
      <c r="E46" s="764"/>
      <c r="F46" s="740"/>
      <c r="G46" s="740"/>
      <c r="H46" s="740"/>
      <c r="I46" s="740"/>
      <c r="J46" s="740"/>
    </row>
    <row r="47" spans="1:10" ht="12.75">
      <c r="A47" s="740" t="s">
        <v>690</v>
      </c>
      <c r="B47" s="740"/>
      <c r="C47" s="763"/>
      <c r="D47" s="763"/>
      <c r="E47" s="764"/>
      <c r="F47" s="740"/>
      <c r="G47" s="740"/>
      <c r="H47" s="740"/>
      <c r="I47" s="740"/>
      <c r="J47" s="740"/>
    </row>
    <row r="48" spans="1:10" ht="12.75">
      <c r="A48" s="740"/>
      <c r="B48" s="740"/>
      <c r="C48" s="763"/>
      <c r="D48" s="763"/>
      <c r="E48" s="764"/>
      <c r="F48" s="740"/>
      <c r="G48" s="740"/>
      <c r="H48" s="740"/>
      <c r="I48" s="740"/>
      <c r="J48" s="740"/>
    </row>
    <row r="49" spans="1:10" ht="12.75">
      <c r="A49" s="740"/>
      <c r="B49" s="740"/>
      <c r="C49" s="763"/>
      <c r="D49" s="763"/>
      <c r="E49" s="764"/>
      <c r="F49" s="740"/>
      <c r="G49" s="740"/>
      <c r="H49" s="740"/>
      <c r="I49" s="740"/>
      <c r="J49" s="740"/>
    </row>
    <row r="50" spans="1:10" ht="12.75">
      <c r="A50" s="740"/>
      <c r="B50" s="740"/>
      <c r="C50" s="763"/>
      <c r="D50" s="763"/>
      <c r="E50" s="764"/>
      <c r="F50" s="740"/>
      <c r="G50" s="740"/>
      <c r="H50" s="740"/>
      <c r="I50" s="740"/>
      <c r="J50" s="740"/>
    </row>
    <row r="51" spans="1:10" ht="12.75">
      <c r="A51" s="740"/>
      <c r="B51" s="740"/>
      <c r="C51" s="767"/>
      <c r="D51" s="763"/>
      <c r="E51" s="764"/>
      <c r="F51" s="740"/>
      <c r="G51" s="740"/>
      <c r="H51" s="740"/>
      <c r="I51" s="740"/>
      <c r="J51" s="740"/>
    </row>
    <row r="52" spans="1:10" ht="12.75">
      <c r="A52" s="740"/>
      <c r="B52" s="740"/>
      <c r="C52" s="767"/>
      <c r="D52" s="763"/>
      <c r="E52" s="764"/>
      <c r="F52" s="740"/>
      <c r="G52" s="740"/>
      <c r="H52" s="740"/>
      <c r="I52" s="740"/>
      <c r="J52" s="740"/>
    </row>
    <row r="53" spans="1:10" ht="12.75">
      <c r="A53" s="740"/>
      <c r="B53" s="740"/>
      <c r="C53" s="767"/>
      <c r="D53" s="763"/>
      <c r="E53" s="764"/>
      <c r="F53" s="740"/>
      <c r="G53" s="740"/>
      <c r="H53" s="740"/>
      <c r="I53" s="740"/>
      <c r="J53" s="740"/>
    </row>
    <row r="54" spans="1:10" ht="12.75">
      <c r="A54" s="740"/>
      <c r="B54" s="740"/>
      <c r="C54" s="767"/>
      <c r="D54" s="741"/>
      <c r="E54" s="764"/>
      <c r="F54" s="740"/>
      <c r="G54" s="740"/>
      <c r="H54" s="740"/>
      <c r="I54" s="740"/>
      <c r="J54" s="740"/>
    </row>
    <row r="55" spans="1:10" ht="12.75">
      <c r="A55" s="740"/>
      <c r="B55" s="740"/>
      <c r="C55" s="767"/>
      <c r="D55" s="741"/>
      <c r="E55" s="764"/>
      <c r="F55" s="740"/>
      <c r="G55" s="740"/>
      <c r="H55" s="740"/>
      <c r="I55" s="740"/>
      <c r="J55" s="740"/>
    </row>
    <row r="56" spans="1:10" ht="12.75">
      <c r="A56" s="740"/>
      <c r="B56" s="740"/>
      <c r="C56" s="767"/>
      <c r="D56" s="741"/>
      <c r="E56" s="764"/>
      <c r="F56" s="740"/>
      <c r="G56" s="740"/>
      <c r="H56" s="740"/>
      <c r="I56" s="740"/>
      <c r="J56" s="740"/>
    </row>
    <row r="57" spans="1:10" ht="12.75">
      <c r="A57" s="740"/>
      <c r="B57" s="740"/>
      <c r="C57" s="767"/>
      <c r="D57" s="741"/>
      <c r="E57" s="764"/>
      <c r="F57" s="740"/>
      <c r="G57" s="740"/>
      <c r="H57" s="740"/>
      <c r="I57" s="740"/>
      <c r="J57" s="740"/>
    </row>
    <row r="58" spans="1:10" ht="12.75">
      <c r="A58" s="740"/>
      <c r="B58" s="740"/>
      <c r="C58" s="767"/>
      <c r="D58" s="741"/>
      <c r="E58" s="764"/>
      <c r="F58" s="740"/>
      <c r="G58" s="740"/>
      <c r="H58" s="740"/>
      <c r="I58" s="740"/>
      <c r="J58" s="740"/>
    </row>
    <row r="59" spans="1:10" ht="12.75">
      <c r="A59" s="740"/>
      <c r="B59" s="740"/>
      <c r="C59" s="767"/>
      <c r="D59" s="741"/>
      <c r="E59" s="764"/>
      <c r="F59" s="740"/>
      <c r="G59" s="740"/>
      <c r="H59" s="740"/>
      <c r="I59" s="740"/>
      <c r="J59" s="740"/>
    </row>
    <row r="60" spans="1:10" ht="12.75">
      <c r="A60" s="740"/>
      <c r="B60" s="740"/>
      <c r="C60" s="767"/>
      <c r="D60" s="741"/>
      <c r="E60" s="764"/>
      <c r="F60" s="740"/>
      <c r="G60" s="740"/>
      <c r="H60" s="740"/>
      <c r="I60" s="740"/>
      <c r="J60" s="740"/>
    </row>
    <row r="61" spans="1:10" ht="12.75">
      <c r="A61" s="740"/>
      <c r="B61" s="740"/>
      <c r="C61" s="767"/>
      <c r="D61" s="741"/>
      <c r="E61" s="764"/>
      <c r="F61" s="740"/>
      <c r="G61" s="740"/>
      <c r="H61" s="740"/>
      <c r="I61" s="740"/>
      <c r="J61" s="740"/>
    </row>
    <row r="62" spans="1:10" ht="12.75">
      <c r="A62" s="740"/>
      <c r="B62" s="740"/>
      <c r="C62" s="767"/>
      <c r="D62" s="741"/>
      <c r="E62" s="764"/>
      <c r="F62" s="740"/>
      <c r="G62" s="740"/>
      <c r="H62" s="740"/>
      <c r="I62" s="740"/>
      <c r="J62" s="740"/>
    </row>
    <row r="63" spans="1:10" ht="12.75">
      <c r="A63" s="740"/>
      <c r="B63" s="740"/>
      <c r="C63" s="767"/>
      <c r="D63" s="741"/>
      <c r="E63" s="764"/>
      <c r="F63" s="740"/>
      <c r="G63" s="740"/>
      <c r="H63" s="740"/>
      <c r="I63" s="740"/>
      <c r="J63" s="740"/>
    </row>
    <row r="64" spans="1:10" ht="12.75">
      <c r="A64" s="740"/>
      <c r="B64" s="740"/>
      <c r="C64" s="767"/>
      <c r="D64" s="741"/>
      <c r="E64" s="764"/>
      <c r="F64" s="740"/>
      <c r="G64" s="740"/>
      <c r="H64" s="740"/>
      <c r="I64" s="740"/>
      <c r="J64" s="740"/>
    </row>
    <row r="65" spans="1:10" ht="12.75">
      <c r="A65" s="740"/>
      <c r="B65" s="740"/>
      <c r="C65" s="767"/>
      <c r="D65" s="741"/>
      <c r="E65" s="764"/>
      <c r="F65" s="740"/>
      <c r="G65" s="740"/>
      <c r="H65" s="740"/>
      <c r="I65" s="740"/>
      <c r="J65" s="740"/>
    </row>
    <row r="66" spans="1:10" ht="12.75">
      <c r="A66" s="740"/>
      <c r="B66" s="740"/>
      <c r="C66" s="767"/>
      <c r="D66" s="741"/>
      <c r="E66" s="764"/>
      <c r="F66" s="740"/>
      <c r="G66" s="740"/>
      <c r="H66" s="740"/>
      <c r="I66" s="740"/>
      <c r="J66" s="740"/>
    </row>
    <row r="67" spans="1:10" ht="12.75">
      <c r="A67" s="740"/>
      <c r="B67" s="740"/>
      <c r="C67" s="767"/>
      <c r="D67" s="741"/>
      <c r="E67" s="764"/>
      <c r="F67" s="740"/>
      <c r="G67" s="740"/>
      <c r="H67" s="740"/>
      <c r="I67" s="740"/>
      <c r="J67" s="740"/>
    </row>
    <row r="68" spans="1:10" ht="12.75">
      <c r="A68" s="740"/>
      <c r="B68" s="740"/>
      <c r="C68" s="767"/>
      <c r="D68" s="741"/>
      <c r="E68" s="764"/>
      <c r="F68" s="740"/>
      <c r="G68" s="740"/>
      <c r="H68" s="740"/>
      <c r="I68" s="740"/>
      <c r="J68" s="740"/>
    </row>
    <row r="69" spans="1:10" ht="12.75">
      <c r="A69" s="740"/>
      <c r="B69" s="740"/>
      <c r="C69" s="767"/>
      <c r="D69" s="741"/>
      <c r="E69" s="764"/>
      <c r="F69" s="740"/>
      <c r="G69" s="740"/>
      <c r="H69" s="740"/>
      <c r="I69" s="740"/>
      <c r="J69" s="740"/>
    </row>
    <row r="70" spans="1:10" ht="12.75">
      <c r="A70" s="740"/>
      <c r="B70" s="740"/>
      <c r="C70" s="767"/>
      <c r="D70" s="741"/>
      <c r="E70" s="764"/>
      <c r="F70" s="740"/>
      <c r="G70" s="740"/>
      <c r="H70" s="740"/>
      <c r="I70" s="740"/>
      <c r="J70" s="740"/>
    </row>
    <row r="71" spans="1:10" ht="12.75">
      <c r="A71" s="740"/>
      <c r="B71" s="740"/>
      <c r="C71" s="767"/>
      <c r="D71" s="741"/>
      <c r="E71" s="764"/>
      <c r="F71" s="740"/>
      <c r="G71" s="740"/>
      <c r="H71" s="740"/>
      <c r="I71" s="740"/>
      <c r="J71" s="740"/>
    </row>
    <row r="72" spans="1:10" ht="12.75">
      <c r="A72" s="740"/>
      <c r="B72" s="740"/>
      <c r="C72" s="767"/>
      <c r="D72" s="741"/>
      <c r="E72" s="764"/>
      <c r="F72" s="740"/>
      <c r="G72" s="740"/>
      <c r="H72" s="740"/>
      <c r="I72" s="740"/>
      <c r="J72" s="740"/>
    </row>
    <row r="73" spans="1:10" ht="12.75">
      <c r="A73" s="740"/>
      <c r="B73" s="740"/>
      <c r="C73" s="767"/>
      <c r="D73" s="741"/>
      <c r="E73" s="764"/>
      <c r="F73" s="740"/>
      <c r="G73" s="740"/>
      <c r="H73" s="740"/>
      <c r="I73" s="740"/>
      <c r="J73" s="740"/>
    </row>
    <row r="74" spans="1:10" ht="12">
      <c r="A74" s="740"/>
      <c r="B74" s="740"/>
      <c r="C74" s="767"/>
      <c r="D74" s="740"/>
      <c r="E74" s="764"/>
      <c r="F74" s="740"/>
      <c r="G74" s="740"/>
      <c r="H74" s="740"/>
      <c r="I74" s="740"/>
      <c r="J74" s="740"/>
    </row>
    <row r="75" spans="1:10" ht="12">
      <c r="A75" s="740"/>
      <c r="B75" s="740"/>
      <c r="C75" s="767"/>
      <c r="D75" s="740"/>
      <c r="E75" s="764"/>
      <c r="F75" s="740"/>
      <c r="G75" s="740"/>
      <c r="H75" s="740"/>
      <c r="I75" s="740"/>
      <c r="J75" s="740"/>
    </row>
    <row r="76" spans="1:10" ht="12">
      <c r="A76" s="740"/>
      <c r="B76" s="740"/>
      <c r="C76" s="767"/>
      <c r="D76" s="740"/>
      <c r="E76" s="764"/>
      <c r="F76" s="740"/>
      <c r="G76" s="740"/>
      <c r="H76" s="740"/>
      <c r="I76" s="740"/>
      <c r="J76" s="740"/>
    </row>
    <row r="77" spans="1:10" ht="12">
      <c r="A77" s="740"/>
      <c r="B77" s="740"/>
      <c r="C77" s="767"/>
      <c r="D77" s="740"/>
      <c r="E77" s="764"/>
      <c r="F77" s="740"/>
      <c r="G77" s="740"/>
      <c r="H77" s="740"/>
      <c r="I77" s="740"/>
      <c r="J77" s="740"/>
    </row>
    <row r="78" spans="1:10" ht="12">
      <c r="A78" s="740"/>
      <c r="B78" s="740"/>
      <c r="C78" s="767"/>
      <c r="D78" s="740"/>
      <c r="E78" s="764"/>
      <c r="F78" s="740"/>
      <c r="G78" s="740"/>
      <c r="H78" s="740"/>
      <c r="I78" s="740"/>
      <c r="J78" s="740"/>
    </row>
    <row r="79" spans="1:10" ht="12">
      <c r="A79" s="740"/>
      <c r="B79" s="740"/>
      <c r="C79" s="767"/>
      <c r="D79" s="740"/>
      <c r="E79" s="764"/>
      <c r="F79" s="740"/>
      <c r="G79" s="740"/>
      <c r="H79" s="740"/>
      <c r="I79" s="740"/>
      <c r="J79" s="740"/>
    </row>
    <row r="80" spans="1:10" ht="12">
      <c r="A80" s="740"/>
      <c r="B80" s="740"/>
      <c r="C80" s="767"/>
      <c r="D80" s="740"/>
      <c r="E80" s="764"/>
      <c r="F80" s="740"/>
      <c r="G80" s="740"/>
      <c r="H80" s="740"/>
      <c r="I80" s="740"/>
      <c r="J80" s="740"/>
    </row>
    <row r="81" spans="1:10" ht="12">
      <c r="A81" s="740"/>
      <c r="B81" s="767"/>
      <c r="C81" s="740"/>
      <c r="D81" s="764"/>
      <c r="E81" s="740"/>
      <c r="F81" s="740"/>
      <c r="G81" s="740"/>
      <c r="H81" s="740"/>
      <c r="I81" s="740"/>
      <c r="J81" s="740"/>
    </row>
    <row r="82" spans="1:10" ht="12">
      <c r="A82" s="740"/>
      <c r="B82" s="767"/>
      <c r="C82" s="740"/>
      <c r="D82" s="764"/>
      <c r="E82" s="740"/>
      <c r="F82" s="740"/>
      <c r="G82" s="740"/>
      <c r="H82" s="740"/>
      <c r="I82" s="740"/>
      <c r="J82" s="740"/>
    </row>
    <row r="83" spans="1:10" ht="12">
      <c r="A83" s="740"/>
      <c r="B83" s="767"/>
      <c r="C83" s="740"/>
      <c r="D83" s="764"/>
      <c r="E83" s="740"/>
      <c r="F83" s="740"/>
      <c r="G83" s="740"/>
      <c r="H83" s="740"/>
      <c r="I83" s="740"/>
      <c r="J83" s="740"/>
    </row>
    <row r="84" spans="1:10" ht="12">
      <c r="A84" s="740"/>
      <c r="B84" s="767"/>
      <c r="C84" s="740"/>
      <c r="D84" s="764"/>
      <c r="E84" s="740"/>
      <c r="F84" s="740"/>
      <c r="G84" s="740"/>
      <c r="H84" s="740"/>
      <c r="I84" s="740"/>
      <c r="J84" s="740"/>
    </row>
    <row r="85" spans="1:10" ht="12">
      <c r="A85" s="740"/>
      <c r="B85" s="767"/>
      <c r="C85" s="740"/>
      <c r="D85" s="764"/>
      <c r="E85" s="740"/>
      <c r="F85" s="740"/>
      <c r="G85" s="740"/>
      <c r="H85" s="740"/>
      <c r="I85" s="740"/>
      <c r="J85" s="740"/>
    </row>
    <row r="86" spans="1:10" ht="12">
      <c r="A86" s="740"/>
      <c r="B86" s="767"/>
      <c r="C86" s="740"/>
      <c r="D86" s="764"/>
      <c r="E86" s="740"/>
      <c r="F86" s="740"/>
      <c r="G86" s="740"/>
      <c r="H86" s="740"/>
      <c r="I86" s="740"/>
      <c r="J86" s="740"/>
    </row>
    <row r="87" spans="1:10" ht="12">
      <c r="A87" s="740"/>
      <c r="B87" s="767"/>
      <c r="C87" s="740"/>
      <c r="D87" s="764"/>
      <c r="E87" s="740"/>
      <c r="F87" s="740"/>
      <c r="G87" s="740"/>
      <c r="H87" s="740"/>
      <c r="I87" s="740"/>
      <c r="J87" s="740"/>
    </row>
    <row r="88" spans="1:10" ht="12">
      <c r="A88" s="740"/>
      <c r="B88" s="767"/>
      <c r="C88" s="740"/>
      <c r="D88" s="764"/>
      <c r="E88" s="740"/>
      <c r="F88" s="740"/>
      <c r="G88" s="740"/>
      <c r="H88" s="740"/>
      <c r="I88" s="740"/>
      <c r="J88" s="740"/>
    </row>
    <row r="89" spans="1:10" ht="12">
      <c r="A89" s="740"/>
      <c r="B89" s="767"/>
      <c r="C89" s="740"/>
      <c r="D89" s="764"/>
      <c r="E89" s="740"/>
      <c r="F89" s="740"/>
      <c r="G89" s="740"/>
      <c r="H89" s="740"/>
      <c r="I89" s="740"/>
      <c r="J89" s="740"/>
    </row>
    <row r="90" spans="1:10" ht="12">
      <c r="A90" s="740"/>
      <c r="B90" s="767"/>
      <c r="C90" s="740"/>
      <c r="D90" s="764"/>
      <c r="E90" s="740"/>
      <c r="F90" s="740"/>
      <c r="G90" s="740"/>
      <c r="H90" s="740"/>
      <c r="I90" s="740"/>
      <c r="J90" s="740"/>
    </row>
    <row r="91" spans="1:10" ht="12">
      <c r="A91" s="740"/>
      <c r="B91" s="767"/>
      <c r="C91" s="740"/>
      <c r="D91" s="764"/>
      <c r="E91" s="740"/>
      <c r="F91" s="740"/>
      <c r="G91" s="740"/>
      <c r="H91" s="740"/>
      <c r="I91" s="740"/>
      <c r="J91" s="740"/>
    </row>
    <row r="92" spans="1:10" ht="12">
      <c r="A92" s="740"/>
      <c r="B92" s="767"/>
      <c r="C92" s="740"/>
      <c r="D92" s="764"/>
      <c r="E92" s="740"/>
      <c r="F92" s="740"/>
      <c r="G92" s="740"/>
      <c r="H92" s="740"/>
      <c r="I92" s="740"/>
      <c r="J92" s="740"/>
    </row>
    <row r="93" spans="1:10" ht="12">
      <c r="A93" s="740"/>
      <c r="B93" s="767"/>
      <c r="C93" s="740"/>
      <c r="D93" s="764"/>
      <c r="E93" s="740"/>
      <c r="F93" s="740"/>
      <c r="G93" s="740"/>
      <c r="H93" s="740"/>
      <c r="I93" s="740"/>
      <c r="J93" s="740"/>
    </row>
    <row r="94" spans="1:10" ht="12">
      <c r="A94" s="740"/>
      <c r="B94" s="767"/>
      <c r="C94" s="740"/>
      <c r="D94" s="764"/>
      <c r="E94" s="740"/>
      <c r="F94" s="740"/>
      <c r="G94" s="740"/>
      <c r="H94" s="740"/>
      <c r="I94" s="740"/>
      <c r="J94" s="740"/>
    </row>
    <row r="95" spans="1:10" ht="12">
      <c r="A95" s="740"/>
      <c r="B95" s="767"/>
      <c r="C95" s="740"/>
      <c r="D95" s="764"/>
      <c r="E95" s="740"/>
      <c r="F95" s="740"/>
      <c r="G95" s="740"/>
      <c r="H95" s="740"/>
      <c r="I95" s="740"/>
      <c r="J95" s="740"/>
    </row>
    <row r="96" spans="1:10" ht="12">
      <c r="A96" s="740"/>
      <c r="B96" s="767"/>
      <c r="C96" s="740"/>
      <c r="D96" s="764"/>
      <c r="E96" s="740"/>
      <c r="F96" s="740"/>
      <c r="G96" s="740"/>
      <c r="H96" s="740"/>
      <c r="I96" s="740"/>
      <c r="J96" s="740"/>
    </row>
    <row r="97" spans="1:10" ht="12">
      <c r="A97" s="740"/>
      <c r="B97" s="767"/>
      <c r="C97" s="740"/>
      <c r="D97" s="764"/>
      <c r="E97" s="740"/>
      <c r="F97" s="740"/>
      <c r="G97" s="740"/>
      <c r="H97" s="740"/>
      <c r="I97" s="740"/>
      <c r="J97" s="740"/>
    </row>
    <row r="98" spans="1:10" ht="12">
      <c r="A98" s="740"/>
      <c r="B98" s="767"/>
      <c r="C98" s="740"/>
      <c r="D98" s="764"/>
      <c r="E98" s="740"/>
      <c r="F98" s="740"/>
      <c r="G98" s="740"/>
      <c r="H98" s="740"/>
      <c r="I98" s="740"/>
      <c r="J98" s="740"/>
    </row>
    <row r="99" spans="1:10" ht="12">
      <c r="A99" s="740"/>
      <c r="B99" s="767"/>
      <c r="C99" s="740"/>
      <c r="D99" s="764"/>
      <c r="E99" s="740"/>
      <c r="F99" s="740"/>
      <c r="G99" s="740"/>
      <c r="H99" s="740"/>
      <c r="I99" s="740"/>
      <c r="J99" s="740"/>
    </row>
    <row r="100" spans="1:10" ht="12">
      <c r="A100" s="740"/>
      <c r="B100" s="767"/>
      <c r="C100" s="740"/>
      <c r="D100" s="764"/>
      <c r="E100" s="740"/>
      <c r="F100" s="740"/>
      <c r="G100" s="740"/>
      <c r="H100" s="740"/>
      <c r="I100" s="740"/>
      <c r="J100" s="740"/>
    </row>
    <row r="101" spans="1:10" ht="12">
      <c r="A101" s="740"/>
      <c r="B101" s="767"/>
      <c r="C101" s="740"/>
      <c r="D101" s="740"/>
      <c r="E101" s="740"/>
      <c r="F101" s="740"/>
      <c r="G101" s="740"/>
      <c r="H101" s="740"/>
      <c r="I101" s="740"/>
      <c r="J101" s="740"/>
    </row>
    <row r="102" spans="1:10" ht="12">
      <c r="A102" s="740"/>
      <c r="B102" s="767"/>
      <c r="C102" s="740"/>
      <c r="D102" s="740"/>
      <c r="E102" s="740"/>
      <c r="F102" s="740"/>
      <c r="G102" s="740"/>
      <c r="H102" s="740"/>
      <c r="I102" s="740"/>
      <c r="J102" s="740"/>
    </row>
    <row r="103" spans="1:10" ht="12">
      <c r="A103" s="740"/>
      <c r="B103" s="767"/>
      <c r="C103" s="740"/>
      <c r="D103" s="740"/>
      <c r="E103" s="740"/>
      <c r="F103" s="740"/>
      <c r="G103" s="740"/>
      <c r="H103" s="740"/>
      <c r="I103" s="740"/>
      <c r="J103" s="740"/>
    </row>
    <row r="104" spans="1:10" ht="12">
      <c r="A104" s="740"/>
      <c r="B104" s="767"/>
      <c r="C104" s="740"/>
      <c r="D104" s="740"/>
      <c r="E104" s="740"/>
      <c r="F104" s="740"/>
      <c r="G104" s="740"/>
      <c r="H104" s="740"/>
      <c r="I104" s="740"/>
      <c r="J104" s="740"/>
    </row>
    <row r="105" spans="1:10" ht="12">
      <c r="A105" s="740"/>
      <c r="B105" s="767"/>
      <c r="C105" s="740"/>
      <c r="D105" s="740"/>
      <c r="E105" s="740"/>
      <c r="F105" s="740"/>
      <c r="G105" s="740"/>
      <c r="H105" s="740"/>
      <c r="I105" s="740"/>
      <c r="J105" s="740"/>
    </row>
    <row r="106" spans="1:10" ht="12">
      <c r="A106" s="740"/>
      <c r="B106" s="767"/>
      <c r="C106" s="740"/>
      <c r="D106" s="740"/>
      <c r="E106" s="740"/>
      <c r="F106" s="740"/>
      <c r="G106" s="740"/>
      <c r="H106" s="740"/>
      <c r="I106" s="740"/>
      <c r="J106" s="740"/>
    </row>
    <row r="107" spans="1:10" ht="12">
      <c r="A107" s="740"/>
      <c r="B107" s="767"/>
      <c r="C107" s="740"/>
      <c r="D107" s="740"/>
      <c r="E107" s="740"/>
      <c r="F107" s="740"/>
      <c r="G107" s="740"/>
      <c r="H107" s="740"/>
      <c r="I107" s="740"/>
      <c r="J107" s="740"/>
    </row>
    <row r="108" spans="1:10" ht="12">
      <c r="A108" s="740"/>
      <c r="B108" s="767"/>
      <c r="C108" s="740"/>
      <c r="D108" s="740"/>
      <c r="E108" s="740"/>
      <c r="F108" s="740"/>
      <c r="G108" s="740"/>
      <c r="H108" s="740"/>
      <c r="I108" s="740"/>
      <c r="J108" s="740"/>
    </row>
    <row r="109" spans="1:10" ht="12">
      <c r="A109" s="740"/>
      <c r="B109" s="767"/>
      <c r="C109" s="740"/>
      <c r="D109" s="740"/>
      <c r="E109" s="740"/>
      <c r="F109" s="740"/>
      <c r="G109" s="740"/>
      <c r="H109" s="740"/>
      <c r="I109" s="740"/>
      <c r="J109" s="740"/>
    </row>
    <row r="110" spans="1:10" ht="12">
      <c r="A110" s="740"/>
      <c r="B110" s="740"/>
      <c r="C110" s="740"/>
      <c r="D110" s="740"/>
      <c r="E110" s="740"/>
      <c r="F110" s="740"/>
      <c r="G110" s="740"/>
      <c r="H110" s="740"/>
      <c r="I110" s="740"/>
      <c r="J110" s="740"/>
    </row>
    <row r="111" spans="1:10" ht="12">
      <c r="A111" s="740"/>
      <c r="B111" s="740"/>
      <c r="C111" s="740"/>
      <c r="D111" s="740"/>
      <c r="E111" s="740"/>
      <c r="F111" s="740"/>
      <c r="G111" s="740"/>
      <c r="H111" s="740"/>
      <c r="I111" s="740"/>
      <c r="J111" s="740"/>
    </row>
    <row r="112" spans="1:10" ht="12">
      <c r="A112" s="740"/>
      <c r="B112" s="740"/>
      <c r="C112" s="740"/>
      <c r="D112" s="740"/>
      <c r="E112" s="740"/>
      <c r="F112" s="740"/>
      <c r="G112" s="740"/>
      <c r="H112" s="740"/>
      <c r="I112" s="740"/>
      <c r="J112" s="740"/>
    </row>
    <row r="113" spans="1:10" ht="12">
      <c r="A113" s="740"/>
      <c r="B113" s="740"/>
      <c r="C113" s="740"/>
      <c r="D113" s="740"/>
      <c r="E113" s="740"/>
      <c r="F113" s="740"/>
      <c r="G113" s="740"/>
      <c r="H113" s="740"/>
      <c r="I113" s="740"/>
      <c r="J113" s="740"/>
    </row>
    <row r="114" spans="1:10" ht="12">
      <c r="A114" s="740"/>
      <c r="B114" s="740"/>
      <c r="C114" s="740"/>
      <c r="D114" s="740"/>
      <c r="E114" s="740"/>
      <c r="F114" s="740"/>
      <c r="G114" s="740"/>
      <c r="H114" s="740"/>
      <c r="I114" s="740"/>
      <c r="J114" s="740"/>
    </row>
    <row r="115" spans="1:10" ht="12">
      <c r="A115" s="740"/>
      <c r="B115" s="740"/>
      <c r="C115" s="740"/>
      <c r="D115" s="740"/>
      <c r="E115" s="740"/>
      <c r="F115" s="740"/>
      <c r="G115" s="740"/>
      <c r="H115" s="740"/>
      <c r="I115" s="740"/>
      <c r="J115" s="740"/>
    </row>
    <row r="116" spans="1:10" ht="12">
      <c r="A116" s="740"/>
      <c r="B116" s="740"/>
      <c r="C116" s="740"/>
      <c r="D116" s="740"/>
      <c r="E116" s="740"/>
      <c r="F116" s="740"/>
      <c r="G116" s="740"/>
      <c r="H116" s="740"/>
      <c r="I116" s="740"/>
      <c r="J116" s="740"/>
    </row>
    <row r="117" spans="1:10" ht="12">
      <c r="A117" s="740"/>
      <c r="B117" s="740"/>
      <c r="C117" s="740"/>
      <c r="D117" s="740"/>
      <c r="E117" s="740"/>
      <c r="F117" s="740"/>
      <c r="G117" s="740"/>
      <c r="H117" s="740"/>
      <c r="I117" s="740"/>
      <c r="J117" s="740"/>
    </row>
    <row r="118" spans="1:10" ht="12">
      <c r="A118" s="740"/>
      <c r="B118" s="740"/>
      <c r="C118" s="740"/>
      <c r="D118" s="740"/>
      <c r="E118" s="740"/>
      <c r="F118" s="740"/>
      <c r="G118" s="740"/>
      <c r="H118" s="740"/>
      <c r="I118" s="740"/>
      <c r="J118" s="740"/>
    </row>
    <row r="119" spans="1:10" ht="12">
      <c r="A119" s="740"/>
      <c r="B119" s="740"/>
      <c r="C119" s="740"/>
      <c r="D119" s="740"/>
      <c r="E119" s="740"/>
      <c r="F119" s="740"/>
      <c r="G119" s="740"/>
      <c r="H119" s="740"/>
      <c r="I119" s="740"/>
      <c r="J119" s="740"/>
    </row>
    <row r="120" spans="1:10" ht="12">
      <c r="A120" s="740"/>
      <c r="B120" s="740"/>
      <c r="C120" s="740"/>
      <c r="D120" s="740"/>
      <c r="E120" s="740"/>
      <c r="F120" s="740"/>
      <c r="G120" s="740"/>
      <c r="H120" s="740"/>
      <c r="I120" s="740"/>
      <c r="J120" s="740"/>
    </row>
    <row r="121" spans="1:10" ht="12">
      <c r="A121" s="740"/>
      <c r="B121" s="740"/>
      <c r="C121" s="740"/>
      <c r="D121" s="740"/>
      <c r="E121" s="740"/>
      <c r="F121" s="740"/>
      <c r="G121" s="740"/>
      <c r="H121" s="740"/>
      <c r="I121" s="740"/>
      <c r="J121" s="740"/>
    </row>
    <row r="122" spans="1:10" ht="12">
      <c r="A122" s="740"/>
      <c r="B122" s="740"/>
      <c r="C122" s="740"/>
      <c r="D122" s="740"/>
      <c r="E122" s="740"/>
      <c r="F122" s="740"/>
      <c r="G122" s="740"/>
      <c r="H122" s="740"/>
      <c r="I122" s="740"/>
      <c r="J122" s="740"/>
    </row>
    <row r="123" spans="1:10" ht="12">
      <c r="A123" s="740"/>
      <c r="B123" s="740"/>
      <c r="C123" s="740"/>
      <c r="D123" s="740"/>
      <c r="E123" s="740"/>
      <c r="F123" s="740"/>
      <c r="G123" s="740"/>
      <c r="H123" s="740"/>
      <c r="I123" s="740"/>
      <c r="J123" s="740"/>
    </row>
    <row r="124" spans="1:10" ht="12">
      <c r="A124" s="740"/>
      <c r="B124" s="740"/>
      <c r="C124" s="740"/>
      <c r="D124" s="740"/>
      <c r="E124" s="740"/>
      <c r="F124" s="740"/>
      <c r="G124" s="740"/>
      <c r="H124" s="740"/>
      <c r="I124" s="740"/>
      <c r="J124" s="740"/>
    </row>
    <row r="125" spans="1:10" ht="12">
      <c r="A125" s="740"/>
      <c r="B125" s="740"/>
      <c r="C125" s="740"/>
      <c r="D125" s="740"/>
      <c r="E125" s="740"/>
      <c r="F125" s="740"/>
      <c r="G125" s="740"/>
      <c r="H125" s="740"/>
      <c r="I125" s="740"/>
      <c r="J125" s="740"/>
    </row>
    <row r="126" spans="1:10" ht="12">
      <c r="A126" s="740"/>
      <c r="B126" s="740"/>
      <c r="C126" s="740"/>
      <c r="D126" s="740"/>
      <c r="E126" s="740"/>
      <c r="F126" s="740"/>
      <c r="G126" s="740"/>
      <c r="H126" s="740"/>
      <c r="I126" s="740"/>
      <c r="J126" s="740"/>
    </row>
    <row r="127" spans="1:10" ht="12">
      <c r="A127" s="740"/>
      <c r="B127" s="740"/>
      <c r="C127" s="740"/>
      <c r="D127" s="740"/>
      <c r="E127" s="740"/>
      <c r="F127" s="740"/>
      <c r="G127" s="740"/>
      <c r="H127" s="740"/>
      <c r="I127" s="740"/>
      <c r="J127" s="740"/>
    </row>
    <row r="128" spans="1:10" ht="12">
      <c r="A128" s="740"/>
      <c r="B128" s="740"/>
      <c r="C128" s="740"/>
      <c r="D128" s="740"/>
      <c r="E128" s="740"/>
      <c r="F128" s="740"/>
      <c r="G128" s="740"/>
      <c r="H128" s="740"/>
      <c r="I128" s="740"/>
      <c r="J128" s="740"/>
    </row>
    <row r="129" spans="1:10" ht="12">
      <c r="A129" s="740"/>
      <c r="B129" s="740"/>
      <c r="C129" s="740"/>
      <c r="D129" s="740"/>
      <c r="E129" s="740"/>
      <c r="F129" s="740"/>
      <c r="G129" s="740"/>
      <c r="H129" s="740"/>
      <c r="I129" s="740"/>
      <c r="J129" s="740"/>
    </row>
    <row r="130" spans="1:10" ht="12">
      <c r="A130" s="740"/>
      <c r="B130" s="740"/>
      <c r="C130" s="740"/>
      <c r="D130" s="740"/>
      <c r="E130" s="740"/>
      <c r="F130" s="740"/>
      <c r="G130" s="740"/>
      <c r="H130" s="740"/>
      <c r="I130" s="740"/>
      <c r="J130" s="740"/>
    </row>
    <row r="131" spans="1:10" ht="12">
      <c r="A131" s="740"/>
      <c r="B131" s="740"/>
      <c r="C131" s="740"/>
      <c r="D131" s="740"/>
      <c r="E131" s="740"/>
      <c r="F131" s="740"/>
      <c r="G131" s="740"/>
      <c r="H131" s="740"/>
      <c r="I131" s="740"/>
      <c r="J131" s="740"/>
    </row>
    <row r="132" spans="1:10" ht="12">
      <c r="A132" s="740"/>
      <c r="B132" s="740"/>
      <c r="C132" s="740"/>
      <c r="D132" s="740"/>
      <c r="E132" s="740"/>
      <c r="F132" s="740"/>
      <c r="G132" s="740"/>
      <c r="H132" s="740"/>
      <c r="I132" s="740"/>
      <c r="J132" s="740"/>
    </row>
    <row r="133" spans="1:10" ht="12">
      <c r="A133" s="740"/>
      <c r="B133" s="740"/>
      <c r="C133" s="740"/>
      <c r="D133" s="740"/>
      <c r="E133" s="740"/>
      <c r="F133" s="740"/>
      <c r="G133" s="740"/>
      <c r="H133" s="740"/>
      <c r="I133" s="740"/>
      <c r="J133" s="740"/>
    </row>
    <row r="134" spans="1:10" ht="12">
      <c r="A134" s="740"/>
      <c r="B134" s="740"/>
      <c r="C134" s="740"/>
      <c r="D134" s="740"/>
      <c r="E134" s="740"/>
      <c r="F134" s="740"/>
      <c r="G134" s="740"/>
      <c r="H134" s="740"/>
      <c r="I134" s="740"/>
      <c r="J134" s="740"/>
    </row>
    <row r="135" spans="1:10" ht="12">
      <c r="A135" s="740"/>
      <c r="B135" s="740"/>
      <c r="C135" s="740"/>
      <c r="D135" s="740"/>
      <c r="E135" s="740"/>
      <c r="F135" s="740"/>
      <c r="G135" s="740"/>
      <c r="H135" s="740"/>
      <c r="I135" s="740"/>
      <c r="J135" s="740"/>
    </row>
    <row r="136" spans="1:10" ht="12">
      <c r="A136" s="740"/>
      <c r="B136" s="740"/>
      <c r="C136" s="740"/>
      <c r="D136" s="740"/>
      <c r="E136" s="740"/>
      <c r="F136" s="740"/>
      <c r="G136" s="740"/>
      <c r="H136" s="740"/>
      <c r="I136" s="740"/>
      <c r="J136" s="740"/>
    </row>
    <row r="137" spans="1:10" ht="12">
      <c r="A137" s="740"/>
      <c r="B137" s="740"/>
      <c r="C137" s="740"/>
      <c r="D137" s="740"/>
      <c r="E137" s="740"/>
      <c r="F137" s="740"/>
      <c r="G137" s="740"/>
      <c r="H137" s="740"/>
      <c r="I137" s="740"/>
      <c r="J137" s="740"/>
    </row>
    <row r="138" spans="1:10" ht="12">
      <c r="A138" s="740"/>
      <c r="B138" s="740"/>
      <c r="C138" s="740"/>
      <c r="D138" s="740"/>
      <c r="E138" s="740"/>
      <c r="F138" s="740"/>
      <c r="G138" s="740"/>
      <c r="H138" s="740"/>
      <c r="I138" s="740"/>
      <c r="J138" s="740"/>
    </row>
    <row r="139" spans="1:10" ht="12">
      <c r="A139" s="740"/>
      <c r="B139" s="740"/>
      <c r="C139" s="740"/>
      <c r="D139" s="740"/>
      <c r="E139" s="740"/>
      <c r="F139" s="740"/>
      <c r="G139" s="740"/>
      <c r="H139" s="740"/>
      <c r="I139" s="740"/>
      <c r="J139" s="740"/>
    </row>
    <row r="140" spans="1:10" ht="12">
      <c r="A140" s="740"/>
      <c r="B140" s="740"/>
      <c r="C140" s="740"/>
      <c r="D140" s="740"/>
      <c r="E140" s="740"/>
      <c r="F140" s="740"/>
      <c r="G140" s="740"/>
      <c r="H140" s="740"/>
      <c r="I140" s="740"/>
      <c r="J140" s="740"/>
    </row>
    <row r="141" spans="1:10" ht="12">
      <c r="A141" s="740"/>
      <c r="B141" s="740"/>
      <c r="C141" s="740"/>
      <c r="D141" s="740"/>
      <c r="E141" s="740"/>
      <c r="F141" s="740"/>
      <c r="G141" s="740"/>
      <c r="H141" s="740"/>
      <c r="I141" s="740"/>
      <c r="J141" s="740"/>
    </row>
    <row r="142" spans="1:10" ht="12">
      <c r="A142" s="740"/>
      <c r="B142" s="740"/>
      <c r="C142" s="740"/>
      <c r="D142" s="740"/>
      <c r="E142" s="740"/>
      <c r="F142" s="740"/>
      <c r="G142" s="740"/>
      <c r="H142" s="740"/>
      <c r="I142" s="740"/>
      <c r="J142" s="740"/>
    </row>
    <row r="143" spans="1:10" ht="12">
      <c r="A143" s="740"/>
      <c r="B143" s="740"/>
      <c r="C143" s="740"/>
      <c r="D143" s="740"/>
      <c r="E143" s="740"/>
      <c r="F143" s="740"/>
      <c r="G143" s="740"/>
      <c r="H143" s="740"/>
      <c r="I143" s="740"/>
      <c r="J143" s="740"/>
    </row>
    <row r="144" spans="1:10" ht="12">
      <c r="A144" s="740"/>
      <c r="B144" s="740"/>
      <c r="C144" s="740"/>
      <c r="D144" s="740"/>
      <c r="E144" s="740"/>
      <c r="F144" s="740"/>
      <c r="G144" s="740"/>
      <c r="H144" s="740"/>
      <c r="I144" s="740"/>
      <c r="J144" s="740"/>
    </row>
    <row r="145" spans="1:10" ht="12">
      <c r="A145" s="740"/>
      <c r="B145" s="740"/>
      <c r="C145" s="740"/>
      <c r="D145" s="740"/>
      <c r="E145" s="740"/>
      <c r="F145" s="740"/>
      <c r="G145" s="740"/>
      <c r="H145" s="740"/>
      <c r="I145" s="740"/>
      <c r="J145" s="740"/>
    </row>
    <row r="146" spans="1:10" ht="12">
      <c r="A146" s="740"/>
      <c r="B146" s="740"/>
      <c r="C146" s="740"/>
      <c r="D146" s="740"/>
      <c r="E146" s="740"/>
      <c r="F146" s="740"/>
      <c r="G146" s="740"/>
      <c r="H146" s="740"/>
      <c r="I146" s="740"/>
      <c r="J146" s="740"/>
    </row>
    <row r="147" spans="1:10" ht="12">
      <c r="A147" s="740"/>
      <c r="B147" s="740"/>
      <c r="C147" s="740"/>
      <c r="D147" s="740"/>
      <c r="E147" s="740"/>
      <c r="F147" s="740"/>
      <c r="G147" s="740"/>
      <c r="H147" s="740"/>
      <c r="I147" s="740"/>
      <c r="J147" s="740"/>
    </row>
    <row r="148" spans="1:10" ht="12">
      <c r="A148" s="740"/>
      <c r="B148" s="740"/>
      <c r="C148" s="740"/>
      <c r="D148" s="740"/>
      <c r="E148" s="740"/>
      <c r="F148" s="740"/>
      <c r="G148" s="740"/>
      <c r="H148" s="740"/>
      <c r="I148" s="740"/>
      <c r="J148" s="740"/>
    </row>
    <row r="149" spans="1:10" ht="12">
      <c r="A149" s="740"/>
      <c r="B149" s="740"/>
      <c r="C149" s="740"/>
      <c r="D149" s="740"/>
      <c r="E149" s="740"/>
      <c r="F149" s="740"/>
      <c r="G149" s="740"/>
      <c r="H149" s="740"/>
      <c r="I149" s="740"/>
      <c r="J149" s="740"/>
    </row>
    <row r="150" spans="1:10" ht="12">
      <c r="A150" s="740"/>
      <c r="B150" s="740"/>
      <c r="C150" s="740"/>
      <c r="D150" s="740"/>
      <c r="E150" s="740"/>
      <c r="F150" s="740"/>
      <c r="G150" s="740"/>
      <c r="H150" s="740"/>
      <c r="I150" s="740"/>
      <c r="J150" s="740"/>
    </row>
    <row r="151" spans="1:10" ht="12">
      <c r="A151" s="740"/>
      <c r="B151" s="740"/>
      <c r="C151" s="740"/>
      <c r="D151" s="740"/>
      <c r="E151" s="740"/>
      <c r="F151" s="740"/>
      <c r="G151" s="740"/>
      <c r="H151" s="740"/>
      <c r="I151" s="740"/>
      <c r="J151" s="740"/>
    </row>
    <row r="152" spans="1:10" ht="12">
      <c r="A152" s="740"/>
      <c r="B152" s="740"/>
      <c r="C152" s="740"/>
      <c r="D152" s="740"/>
      <c r="E152" s="740"/>
      <c r="F152" s="740"/>
      <c r="G152" s="740"/>
      <c r="H152" s="740"/>
      <c r="I152" s="740"/>
      <c r="J152" s="740"/>
    </row>
    <row r="153" spans="1:10" ht="12">
      <c r="A153" s="740"/>
      <c r="B153" s="740"/>
      <c r="C153" s="740"/>
      <c r="D153" s="740"/>
      <c r="E153" s="740"/>
      <c r="F153" s="740"/>
      <c r="G153" s="740"/>
      <c r="H153" s="740"/>
      <c r="I153" s="740"/>
      <c r="J153" s="740"/>
    </row>
    <row r="154" spans="1:10" ht="12">
      <c r="A154" s="740"/>
      <c r="B154" s="740"/>
      <c r="C154" s="740"/>
      <c r="D154" s="740"/>
      <c r="E154" s="740"/>
      <c r="F154" s="740"/>
      <c r="G154" s="740"/>
      <c r="H154" s="740"/>
      <c r="I154" s="740"/>
      <c r="J154" s="740"/>
    </row>
    <row r="155" spans="1:10" ht="12">
      <c r="A155" s="740"/>
      <c r="B155" s="740"/>
      <c r="C155" s="740"/>
      <c r="D155" s="740"/>
      <c r="E155" s="740"/>
      <c r="F155" s="740"/>
      <c r="G155" s="740"/>
      <c r="H155" s="740"/>
      <c r="I155" s="740"/>
      <c r="J155" s="740"/>
    </row>
    <row r="156" spans="1:10" ht="12">
      <c r="A156" s="740"/>
      <c r="B156" s="740"/>
      <c r="C156" s="740"/>
      <c r="D156" s="740"/>
      <c r="E156" s="740"/>
      <c r="F156" s="740"/>
      <c r="G156" s="740"/>
      <c r="H156" s="740"/>
      <c r="I156" s="740"/>
      <c r="J156" s="740"/>
    </row>
    <row r="157" spans="1:10" ht="12">
      <c r="A157" s="740"/>
      <c r="B157" s="740"/>
      <c r="C157" s="740"/>
      <c r="D157" s="740"/>
      <c r="E157" s="740"/>
      <c r="F157" s="740"/>
      <c r="G157" s="740"/>
      <c r="H157" s="740"/>
      <c r="I157" s="740"/>
      <c r="J157" s="740"/>
    </row>
    <row r="158" spans="1:10" ht="12">
      <c r="A158" s="740"/>
      <c r="B158" s="740"/>
      <c r="C158" s="740"/>
      <c r="D158" s="740"/>
      <c r="E158" s="740"/>
      <c r="F158" s="740"/>
      <c r="G158" s="740"/>
      <c r="H158" s="740"/>
      <c r="I158" s="740"/>
      <c r="J158" s="740"/>
    </row>
    <row r="159" spans="1:10" ht="12">
      <c r="A159" s="740"/>
      <c r="B159" s="740"/>
      <c r="C159" s="740"/>
      <c r="D159" s="740"/>
      <c r="E159" s="740"/>
      <c r="F159" s="740"/>
      <c r="G159" s="740"/>
      <c r="H159" s="740"/>
      <c r="I159" s="740"/>
      <c r="J159" s="740"/>
    </row>
    <row r="160" spans="1:10" ht="12">
      <c r="A160" s="740"/>
      <c r="B160" s="740"/>
      <c r="C160" s="740"/>
      <c r="D160" s="740"/>
      <c r="E160" s="740"/>
      <c r="F160" s="740"/>
      <c r="G160" s="740"/>
      <c r="H160" s="740"/>
      <c r="I160" s="740"/>
      <c r="J160" s="740"/>
    </row>
    <row r="161" spans="1:10" ht="12">
      <c r="A161" s="740"/>
      <c r="B161" s="740"/>
      <c r="C161" s="740"/>
      <c r="D161" s="740"/>
      <c r="E161" s="740"/>
      <c r="F161" s="740"/>
      <c r="G161" s="740"/>
      <c r="H161" s="740"/>
      <c r="I161" s="740"/>
      <c r="J161" s="740"/>
    </row>
    <row r="162" spans="1:10" ht="12">
      <c r="A162" s="740"/>
      <c r="B162" s="740"/>
      <c r="C162" s="740"/>
      <c r="D162" s="740"/>
      <c r="E162" s="740"/>
      <c r="F162" s="740"/>
      <c r="G162" s="740"/>
      <c r="H162" s="740"/>
      <c r="I162" s="740"/>
      <c r="J162" s="740"/>
    </row>
    <row r="163" spans="1:10" ht="12">
      <c r="A163" s="740"/>
      <c r="B163" s="740"/>
      <c r="C163" s="740"/>
      <c r="D163" s="740"/>
      <c r="E163" s="740"/>
      <c r="F163" s="740"/>
      <c r="G163" s="740"/>
      <c r="H163" s="740"/>
      <c r="I163" s="740"/>
      <c r="J163" s="740"/>
    </row>
    <row r="164" spans="1:10" ht="12">
      <c r="A164" s="740"/>
      <c r="B164" s="740"/>
      <c r="C164" s="740"/>
      <c r="D164" s="740"/>
      <c r="E164" s="740"/>
      <c r="F164" s="740"/>
      <c r="G164" s="740"/>
      <c r="H164" s="740"/>
      <c r="I164" s="740"/>
      <c r="J164" s="740"/>
    </row>
    <row r="165" spans="1:10" ht="12">
      <c r="A165" s="740"/>
      <c r="B165" s="740"/>
      <c r="C165" s="740"/>
      <c r="D165" s="740"/>
      <c r="E165" s="740"/>
      <c r="F165" s="740"/>
      <c r="G165" s="740"/>
      <c r="H165" s="740"/>
      <c r="I165" s="740"/>
      <c r="J165" s="740"/>
    </row>
    <row r="166" spans="1:10" ht="12">
      <c r="A166" s="740"/>
      <c r="B166" s="740"/>
      <c r="C166" s="740"/>
      <c r="D166" s="740"/>
      <c r="E166" s="740"/>
      <c r="F166" s="740"/>
      <c r="G166" s="740"/>
      <c r="H166" s="740"/>
      <c r="I166" s="740"/>
      <c r="J166" s="740"/>
    </row>
    <row r="167" spans="1:10" ht="12">
      <c r="A167" s="740"/>
      <c r="B167" s="740"/>
      <c r="C167" s="740"/>
      <c r="D167" s="740"/>
      <c r="E167" s="740"/>
      <c r="F167" s="740"/>
      <c r="G167" s="740"/>
      <c r="H167" s="740"/>
      <c r="I167" s="740"/>
      <c r="J167" s="740"/>
    </row>
    <row r="168" spans="1:10" ht="12">
      <c r="A168" s="740"/>
      <c r="B168" s="740"/>
      <c r="C168" s="740"/>
      <c r="D168" s="740"/>
      <c r="E168" s="740"/>
      <c r="F168" s="740"/>
      <c r="G168" s="740"/>
      <c r="H168" s="740"/>
      <c r="I168" s="740"/>
      <c r="J168" s="740"/>
    </row>
    <row r="169" spans="1:10" ht="12">
      <c r="A169" s="740"/>
      <c r="B169" s="740"/>
      <c r="C169" s="740"/>
      <c r="D169" s="740"/>
      <c r="E169" s="740"/>
      <c r="F169" s="740"/>
      <c r="G169" s="740"/>
      <c r="H169" s="740"/>
      <c r="I169" s="740"/>
      <c r="J169" s="740"/>
    </row>
    <row r="170" spans="1:10" ht="12">
      <c r="A170" s="740"/>
      <c r="B170" s="740"/>
      <c r="C170" s="740"/>
      <c r="D170" s="740"/>
      <c r="E170" s="740"/>
      <c r="F170" s="740"/>
      <c r="G170" s="740"/>
      <c r="H170" s="740"/>
      <c r="I170" s="740"/>
      <c r="J170" s="740"/>
    </row>
    <row r="171" spans="1:10" ht="12">
      <c r="A171" s="740"/>
      <c r="B171" s="740"/>
      <c r="C171" s="740"/>
      <c r="D171" s="740"/>
      <c r="E171" s="740"/>
      <c r="F171" s="740"/>
      <c r="G171" s="740"/>
      <c r="H171" s="740"/>
      <c r="I171" s="740"/>
      <c r="J171" s="740"/>
    </row>
    <row r="172" spans="1:10" ht="12">
      <c r="A172" s="740"/>
      <c r="B172" s="740"/>
      <c r="C172" s="740"/>
      <c r="D172" s="740"/>
      <c r="E172" s="740"/>
      <c r="F172" s="740"/>
      <c r="G172" s="740"/>
      <c r="H172" s="740"/>
      <c r="I172" s="740"/>
      <c r="J172" s="740"/>
    </row>
    <row r="173" spans="1:10" ht="12">
      <c r="A173" s="740"/>
      <c r="B173" s="740"/>
      <c r="C173" s="740"/>
      <c r="D173" s="740"/>
      <c r="E173" s="740"/>
      <c r="F173" s="740"/>
      <c r="G173" s="740"/>
      <c r="H173" s="740"/>
      <c r="I173" s="740"/>
      <c r="J173" s="740"/>
    </row>
    <row r="174" spans="1:10" ht="12">
      <c r="A174" s="740"/>
      <c r="B174" s="740"/>
      <c r="C174" s="740"/>
      <c r="D174" s="740"/>
      <c r="E174" s="740"/>
      <c r="F174" s="740"/>
      <c r="G174" s="740"/>
      <c r="H174" s="740"/>
      <c r="I174" s="740"/>
      <c r="J174" s="740"/>
    </row>
    <row r="175" spans="1:10" ht="12">
      <c r="A175" s="740"/>
      <c r="B175" s="740"/>
      <c r="C175" s="740"/>
      <c r="D175" s="740"/>
      <c r="E175" s="740"/>
      <c r="F175" s="740"/>
      <c r="G175" s="740"/>
      <c r="H175" s="740"/>
      <c r="I175" s="740"/>
      <c r="J175" s="740"/>
    </row>
    <row r="176" spans="1:10" ht="12">
      <c r="A176" s="740"/>
      <c r="B176" s="740"/>
      <c r="C176" s="740"/>
      <c r="D176" s="740"/>
      <c r="E176" s="740"/>
      <c r="F176" s="740"/>
      <c r="G176" s="740"/>
      <c r="H176" s="740"/>
      <c r="I176" s="740"/>
      <c r="J176" s="740"/>
    </row>
    <row r="177" spans="1:10" ht="12">
      <c r="A177" s="740"/>
      <c r="B177" s="740"/>
      <c r="C177" s="740"/>
      <c r="D177" s="740"/>
      <c r="E177" s="740"/>
      <c r="F177" s="740"/>
      <c r="G177" s="740"/>
      <c r="H177" s="740"/>
      <c r="I177" s="740"/>
      <c r="J177" s="740"/>
    </row>
    <row r="178" spans="1:10" ht="12">
      <c r="A178" s="740"/>
      <c r="B178" s="740"/>
      <c r="C178" s="740"/>
      <c r="D178" s="740"/>
      <c r="E178" s="740"/>
      <c r="F178" s="740"/>
      <c r="G178" s="740"/>
      <c r="H178" s="740"/>
      <c r="I178" s="740"/>
      <c r="J178" s="740"/>
    </row>
    <row r="179" spans="1:10" ht="12">
      <c r="A179" s="740"/>
      <c r="B179" s="740"/>
      <c r="C179" s="740"/>
      <c r="D179" s="740"/>
      <c r="E179" s="740"/>
      <c r="F179" s="740"/>
      <c r="G179" s="740"/>
      <c r="H179" s="740"/>
      <c r="I179" s="740"/>
      <c r="J179" s="740"/>
    </row>
    <row r="180" spans="1:10" ht="12">
      <c r="A180" s="740"/>
      <c r="B180" s="740"/>
      <c r="C180" s="740"/>
      <c r="D180" s="740"/>
      <c r="E180" s="740"/>
      <c r="F180" s="740"/>
      <c r="G180" s="740"/>
      <c r="H180" s="740"/>
      <c r="I180" s="740"/>
      <c r="J180" s="740"/>
    </row>
    <row r="181" spans="1:10" ht="12">
      <c r="A181" s="740"/>
      <c r="B181" s="740"/>
      <c r="C181" s="740"/>
      <c r="D181" s="740"/>
      <c r="E181" s="740"/>
      <c r="F181" s="740"/>
      <c r="G181" s="740"/>
      <c r="H181" s="740"/>
      <c r="I181" s="740"/>
      <c r="J181" s="740"/>
    </row>
    <row r="182" spans="1:10" ht="12">
      <c r="A182" s="740"/>
      <c r="B182" s="740"/>
      <c r="C182" s="740"/>
      <c r="D182" s="740"/>
      <c r="E182" s="740"/>
      <c r="F182" s="740"/>
      <c r="G182" s="740"/>
      <c r="H182" s="740"/>
      <c r="I182" s="740"/>
      <c r="J182" s="740"/>
    </row>
    <row r="183" spans="1:10" ht="12">
      <c r="A183" s="740"/>
      <c r="B183" s="740"/>
      <c r="C183" s="740"/>
      <c r="D183" s="740"/>
      <c r="E183" s="740"/>
      <c r="F183" s="740"/>
      <c r="G183" s="740"/>
      <c r="H183" s="740"/>
      <c r="I183" s="740"/>
      <c r="J183" s="740"/>
    </row>
    <row r="184" spans="1:10" ht="12">
      <c r="A184" s="740"/>
      <c r="B184" s="740"/>
      <c r="C184" s="740"/>
      <c r="D184" s="740"/>
      <c r="E184" s="740"/>
      <c r="F184" s="740"/>
      <c r="G184" s="740"/>
      <c r="H184" s="740"/>
      <c r="I184" s="740"/>
      <c r="J184" s="740"/>
    </row>
    <row r="185" spans="1:10" ht="12">
      <c r="A185" s="740"/>
      <c r="B185" s="740"/>
      <c r="C185" s="740"/>
      <c r="D185" s="740"/>
      <c r="E185" s="740"/>
      <c r="F185" s="740"/>
      <c r="G185" s="740"/>
      <c r="H185" s="740"/>
      <c r="I185" s="740"/>
      <c r="J185" s="740"/>
    </row>
    <row r="186" spans="1:10" ht="12">
      <c r="A186" s="740"/>
      <c r="B186" s="740"/>
      <c r="C186" s="740"/>
      <c r="D186" s="740"/>
      <c r="E186" s="740"/>
      <c r="F186" s="740"/>
      <c r="G186" s="740"/>
      <c r="H186" s="740"/>
      <c r="I186" s="740"/>
      <c r="J186" s="740"/>
    </row>
    <row r="187" spans="1:10" ht="12">
      <c r="A187" s="740"/>
      <c r="B187" s="740"/>
      <c r="C187" s="740"/>
      <c r="D187" s="740"/>
      <c r="E187" s="740"/>
      <c r="F187" s="740"/>
      <c r="G187" s="740"/>
      <c r="H187" s="740"/>
      <c r="I187" s="740"/>
      <c r="J187" s="740"/>
    </row>
    <row r="188" spans="1:10" ht="12">
      <c r="A188" s="740"/>
      <c r="B188" s="740"/>
      <c r="C188" s="740"/>
      <c r="D188" s="740"/>
      <c r="E188" s="740"/>
      <c r="F188" s="740"/>
      <c r="G188" s="740"/>
      <c r="H188" s="740"/>
      <c r="I188" s="740"/>
      <c r="J188" s="740"/>
    </row>
    <row r="189" spans="1:10" ht="12">
      <c r="A189" s="740"/>
      <c r="B189" s="740"/>
      <c r="C189" s="740"/>
      <c r="D189" s="740"/>
      <c r="E189" s="740"/>
      <c r="F189" s="740"/>
      <c r="G189" s="740"/>
      <c r="H189" s="740"/>
      <c r="I189" s="740"/>
      <c r="J189" s="740"/>
    </row>
    <row r="190" spans="1:10" ht="12">
      <c r="A190" s="740"/>
      <c r="B190" s="740"/>
      <c r="C190" s="740"/>
      <c r="D190" s="740"/>
      <c r="E190" s="740"/>
      <c r="F190" s="740"/>
      <c r="G190" s="740"/>
      <c r="H190" s="740"/>
      <c r="I190" s="740"/>
      <c r="J190" s="740"/>
    </row>
    <row r="191" spans="1:10" ht="12">
      <c r="A191" s="740"/>
      <c r="B191" s="740"/>
      <c r="C191" s="740"/>
      <c r="D191" s="740"/>
      <c r="E191" s="740"/>
      <c r="F191" s="740"/>
      <c r="G191" s="740"/>
      <c r="H191" s="740"/>
      <c r="I191" s="740"/>
      <c r="J191" s="740"/>
    </row>
    <row r="192" spans="1:10" ht="12">
      <c r="A192" s="740"/>
      <c r="B192" s="740"/>
      <c r="C192" s="740"/>
      <c r="D192" s="740"/>
      <c r="E192" s="740"/>
      <c r="F192" s="740"/>
      <c r="G192" s="740"/>
      <c r="H192" s="740"/>
      <c r="I192" s="740"/>
      <c r="J192" s="740"/>
    </row>
    <row r="193" spans="1:10" ht="12">
      <c r="A193" s="740"/>
      <c r="B193" s="740"/>
      <c r="C193" s="740"/>
      <c r="D193" s="740"/>
      <c r="E193" s="740"/>
      <c r="F193" s="740"/>
      <c r="G193" s="740"/>
      <c r="H193" s="740"/>
      <c r="I193" s="740"/>
      <c r="J193" s="740"/>
    </row>
    <row r="194" spans="1:10" ht="12">
      <c r="A194" s="740"/>
      <c r="B194" s="740"/>
      <c r="C194" s="740"/>
      <c r="D194" s="740"/>
      <c r="E194" s="740"/>
      <c r="F194" s="740"/>
      <c r="G194" s="740"/>
      <c r="H194" s="740"/>
      <c r="I194" s="740"/>
      <c r="J194" s="740"/>
    </row>
    <row r="195" spans="1:10" ht="12">
      <c r="A195" s="740"/>
      <c r="B195" s="740"/>
      <c r="C195" s="740"/>
      <c r="D195" s="740"/>
      <c r="E195" s="740"/>
      <c r="F195" s="740"/>
      <c r="G195" s="740"/>
      <c r="H195" s="740"/>
      <c r="I195" s="740"/>
      <c r="J195" s="740"/>
    </row>
    <row r="196" spans="1:10" ht="12">
      <c r="A196" s="740"/>
      <c r="B196" s="740"/>
      <c r="C196" s="740"/>
      <c r="D196" s="740"/>
      <c r="E196" s="740"/>
      <c r="F196" s="740"/>
      <c r="G196" s="740"/>
      <c r="H196" s="740"/>
      <c r="I196" s="740"/>
      <c r="J196" s="740"/>
    </row>
    <row r="197" spans="1:10" ht="12">
      <c r="A197" s="740"/>
      <c r="B197" s="740"/>
      <c r="C197" s="740"/>
      <c r="D197" s="740"/>
      <c r="E197" s="740"/>
      <c r="F197" s="740"/>
      <c r="G197" s="740"/>
      <c r="H197" s="740"/>
      <c r="I197" s="740"/>
      <c r="J197" s="740"/>
    </row>
    <row r="198" spans="1:10" ht="12">
      <c r="A198" s="740"/>
      <c r="B198" s="740"/>
      <c r="C198" s="740"/>
      <c r="D198" s="740"/>
      <c r="E198" s="740"/>
      <c r="F198" s="740"/>
      <c r="G198" s="740"/>
      <c r="H198" s="740"/>
      <c r="I198" s="740"/>
      <c r="J198" s="740"/>
    </row>
    <row r="199" spans="1:10" ht="12">
      <c r="A199" s="740"/>
      <c r="B199" s="740"/>
      <c r="C199" s="740"/>
      <c r="D199" s="740"/>
      <c r="E199" s="740"/>
      <c r="F199" s="740"/>
      <c r="G199" s="740"/>
      <c r="H199" s="740"/>
      <c r="I199" s="740"/>
      <c r="J199" s="740"/>
    </row>
    <row r="200" spans="1:10" ht="12">
      <c r="A200" s="740"/>
      <c r="B200" s="740"/>
      <c r="C200" s="740"/>
      <c r="D200" s="740"/>
      <c r="E200" s="740"/>
      <c r="F200" s="740"/>
      <c r="G200" s="740"/>
      <c r="H200" s="740"/>
      <c r="I200" s="740"/>
      <c r="J200" s="740"/>
    </row>
    <row r="201" spans="1:10" ht="12">
      <c r="A201" s="740"/>
      <c r="B201" s="740"/>
      <c r="C201" s="740"/>
      <c r="D201" s="740"/>
      <c r="E201" s="740"/>
      <c r="F201" s="740"/>
      <c r="G201" s="740"/>
      <c r="H201" s="740"/>
      <c r="I201" s="740"/>
      <c r="J201" s="740"/>
    </row>
    <row r="202" spans="1:10" ht="12">
      <c r="A202" s="740"/>
      <c r="B202" s="740"/>
      <c r="C202" s="740"/>
      <c r="D202" s="740"/>
      <c r="E202" s="740"/>
      <c r="F202" s="740"/>
      <c r="G202" s="740"/>
      <c r="H202" s="740"/>
      <c r="I202" s="740"/>
      <c r="J202" s="740"/>
    </row>
    <row r="203" spans="1:10" ht="12">
      <c r="A203" s="740"/>
      <c r="B203" s="740"/>
      <c r="C203" s="740"/>
      <c r="D203" s="740"/>
      <c r="E203" s="740"/>
      <c r="F203" s="740"/>
      <c r="G203" s="740"/>
      <c r="H203" s="740"/>
      <c r="I203" s="740"/>
      <c r="J203" s="740"/>
    </row>
    <row r="204" spans="1:10" ht="12">
      <c r="A204" s="740"/>
      <c r="B204" s="740"/>
      <c r="C204" s="740"/>
      <c r="D204" s="740"/>
      <c r="E204" s="740"/>
      <c r="F204" s="740"/>
      <c r="G204" s="740"/>
      <c r="H204" s="740"/>
      <c r="I204" s="740"/>
      <c r="J204" s="740"/>
    </row>
    <row r="205" spans="1:10" ht="12">
      <c r="A205" s="740"/>
      <c r="B205" s="740"/>
      <c r="C205" s="740"/>
      <c r="D205" s="740"/>
      <c r="E205" s="740"/>
      <c r="F205" s="740"/>
      <c r="G205" s="740"/>
      <c r="H205" s="740"/>
      <c r="I205" s="740"/>
      <c r="J205" s="740"/>
    </row>
    <row r="206" spans="1:10" ht="12">
      <c r="A206" s="740"/>
      <c r="B206" s="740"/>
      <c r="C206" s="740"/>
      <c r="D206" s="740"/>
      <c r="E206" s="740"/>
      <c r="F206" s="740"/>
      <c r="G206" s="740"/>
      <c r="H206" s="740"/>
      <c r="I206" s="740"/>
      <c r="J206" s="740"/>
    </row>
    <row r="207" spans="1:10" ht="12">
      <c r="A207" s="740"/>
      <c r="B207" s="740"/>
      <c r="C207" s="740"/>
      <c r="D207" s="740"/>
      <c r="E207" s="740"/>
      <c r="F207" s="740"/>
      <c r="G207" s="740"/>
      <c r="H207" s="740"/>
      <c r="I207" s="740"/>
      <c r="J207" s="740"/>
    </row>
    <row r="208" spans="1:10" ht="12">
      <c r="A208" s="740"/>
      <c r="B208" s="740"/>
      <c r="C208" s="740"/>
      <c r="D208" s="740"/>
      <c r="E208" s="740"/>
      <c r="F208" s="740"/>
      <c r="G208" s="740"/>
      <c r="H208" s="740"/>
      <c r="I208" s="740"/>
      <c r="J208" s="740"/>
    </row>
    <row r="209" spans="1:10" ht="12">
      <c r="A209" s="740"/>
      <c r="B209" s="740"/>
      <c r="C209" s="740"/>
      <c r="D209" s="740"/>
      <c r="E209" s="740"/>
      <c r="F209" s="740"/>
      <c r="G209" s="740"/>
      <c r="H209" s="740"/>
      <c r="I209" s="740"/>
      <c r="J209" s="740"/>
    </row>
    <row r="210" spans="1:10" ht="12">
      <c r="A210" s="740"/>
      <c r="B210" s="740"/>
      <c r="C210" s="740"/>
      <c r="D210" s="740"/>
      <c r="E210" s="740"/>
      <c r="F210" s="740"/>
      <c r="G210" s="740"/>
      <c r="H210" s="740"/>
      <c r="I210" s="740"/>
      <c r="J210" s="740"/>
    </row>
    <row r="211" spans="1:10" ht="12">
      <c r="A211" s="740"/>
      <c r="B211" s="740"/>
      <c r="C211" s="740"/>
      <c r="D211" s="740"/>
      <c r="E211" s="740"/>
      <c r="F211" s="740"/>
      <c r="G211" s="740"/>
      <c r="H211" s="740"/>
      <c r="I211" s="740"/>
      <c r="J211" s="740"/>
    </row>
    <row r="212" spans="1:10" ht="12">
      <c r="A212" s="740"/>
      <c r="B212" s="740"/>
      <c r="C212" s="740"/>
      <c r="D212" s="740"/>
      <c r="E212" s="740"/>
      <c r="F212" s="740"/>
      <c r="G212" s="740"/>
      <c r="H212" s="740"/>
      <c r="I212" s="740"/>
      <c r="J212" s="740"/>
    </row>
    <row r="213" spans="1:10" ht="12">
      <c r="A213" s="740"/>
      <c r="B213" s="740"/>
      <c r="C213" s="740"/>
      <c r="D213" s="740"/>
      <c r="E213" s="740"/>
      <c r="F213" s="740"/>
      <c r="G213" s="740"/>
      <c r="H213" s="740"/>
      <c r="I213" s="740"/>
      <c r="J213" s="740"/>
    </row>
    <row r="214" spans="1:10" ht="12">
      <c r="A214" s="740"/>
      <c r="B214" s="740"/>
      <c r="C214" s="740"/>
      <c r="D214" s="740"/>
      <c r="E214" s="740"/>
      <c r="F214" s="740"/>
      <c r="G214" s="740"/>
      <c r="H214" s="740"/>
      <c r="I214" s="740"/>
      <c r="J214" s="740"/>
    </row>
    <row r="215" spans="1:10" ht="12">
      <c r="A215" s="740"/>
      <c r="B215" s="740"/>
      <c r="C215" s="740"/>
      <c r="D215" s="740"/>
      <c r="E215" s="740"/>
      <c r="F215" s="740"/>
      <c r="G215" s="740"/>
      <c r="H215" s="740"/>
      <c r="I215" s="740"/>
      <c r="J215" s="740"/>
    </row>
    <row r="216" spans="1:10" ht="12">
      <c r="A216" s="740"/>
      <c r="B216" s="740"/>
      <c r="C216" s="740"/>
      <c r="D216" s="740"/>
      <c r="E216" s="740"/>
      <c r="F216" s="740"/>
      <c r="G216" s="740"/>
      <c r="H216" s="740"/>
      <c r="I216" s="740"/>
      <c r="J216" s="740"/>
    </row>
    <row r="217" spans="1:10" ht="12">
      <c r="A217" s="740"/>
      <c r="B217" s="740"/>
      <c r="C217" s="740"/>
      <c r="D217" s="740"/>
      <c r="E217" s="740"/>
      <c r="F217" s="740"/>
      <c r="G217" s="740"/>
      <c r="H217" s="740"/>
      <c r="I217" s="740"/>
      <c r="J217" s="740"/>
    </row>
    <row r="218" spans="1:10" ht="12">
      <c r="A218" s="740"/>
      <c r="B218" s="740"/>
      <c r="C218" s="740"/>
      <c r="D218" s="740"/>
      <c r="E218" s="740"/>
      <c r="F218" s="740"/>
      <c r="G218" s="740"/>
      <c r="H218" s="740"/>
      <c r="I218" s="740"/>
      <c r="J218" s="740"/>
    </row>
    <row r="219" spans="1:10" ht="12">
      <c r="A219" s="740"/>
      <c r="B219" s="740"/>
      <c r="C219" s="740"/>
      <c r="D219" s="740"/>
      <c r="E219" s="740"/>
      <c r="F219" s="740"/>
      <c r="G219" s="740"/>
      <c r="H219" s="740"/>
      <c r="I219" s="740"/>
      <c r="J219" s="740"/>
    </row>
    <row r="220" spans="1:10" ht="12">
      <c r="A220" s="740"/>
      <c r="B220" s="740"/>
      <c r="C220" s="740"/>
      <c r="D220" s="740"/>
      <c r="E220" s="740"/>
      <c r="F220" s="740"/>
      <c r="G220" s="740"/>
      <c r="H220" s="740"/>
      <c r="I220" s="740"/>
      <c r="J220" s="740"/>
    </row>
    <row r="221" spans="1:10" ht="12">
      <c r="A221" s="740"/>
      <c r="B221" s="740"/>
      <c r="C221" s="740"/>
      <c r="D221" s="740"/>
      <c r="E221" s="740"/>
      <c r="F221" s="740"/>
      <c r="G221" s="740"/>
      <c r="H221" s="740"/>
      <c r="I221" s="740"/>
      <c r="J221" s="740"/>
    </row>
    <row r="222" spans="1:10" ht="12">
      <c r="A222" s="740"/>
      <c r="B222" s="740"/>
      <c r="C222" s="740"/>
      <c r="D222" s="740"/>
      <c r="E222" s="740"/>
      <c r="F222" s="740"/>
      <c r="G222" s="740"/>
      <c r="H222" s="740"/>
      <c r="I222" s="740"/>
      <c r="J222" s="740"/>
    </row>
    <row r="223" spans="1:10" ht="12">
      <c r="A223" s="740"/>
      <c r="B223" s="740"/>
      <c r="C223" s="740"/>
      <c r="D223" s="740"/>
      <c r="E223" s="740"/>
      <c r="F223" s="740"/>
      <c r="G223" s="740"/>
      <c r="H223" s="740"/>
      <c r="I223" s="740"/>
      <c r="J223" s="740"/>
    </row>
    <row r="224" spans="1:10" ht="12">
      <c r="A224" s="740"/>
      <c r="B224" s="740"/>
      <c r="C224" s="740"/>
      <c r="D224" s="740"/>
      <c r="E224" s="740"/>
      <c r="F224" s="740"/>
      <c r="G224" s="740"/>
      <c r="H224" s="740"/>
      <c r="I224" s="740"/>
      <c r="J224" s="740"/>
    </row>
    <row r="225" spans="1:10" ht="12">
      <c r="A225" s="740"/>
      <c r="B225" s="740"/>
      <c r="C225" s="740"/>
      <c r="D225" s="740"/>
      <c r="E225" s="740"/>
      <c r="F225" s="740"/>
      <c r="G225" s="740"/>
      <c r="H225" s="740"/>
      <c r="I225" s="740"/>
      <c r="J225" s="740"/>
    </row>
    <row r="226" spans="1:10" ht="12">
      <c r="A226" s="740"/>
      <c r="B226" s="740"/>
      <c r="C226" s="740"/>
      <c r="D226" s="740"/>
      <c r="E226" s="740"/>
      <c r="F226" s="740"/>
      <c r="G226" s="740"/>
      <c r="H226" s="740"/>
      <c r="I226" s="740"/>
      <c r="J226" s="740"/>
    </row>
    <row r="227" spans="1:10" ht="12">
      <c r="A227" s="740"/>
      <c r="B227" s="740"/>
      <c r="C227" s="740"/>
      <c r="D227" s="740"/>
      <c r="E227" s="740"/>
      <c r="F227" s="740"/>
      <c r="G227" s="740"/>
      <c r="H227" s="740"/>
      <c r="I227" s="740"/>
      <c r="J227" s="740"/>
    </row>
    <row r="228" spans="1:10" ht="12">
      <c r="A228" s="740"/>
      <c r="B228" s="740"/>
      <c r="C228" s="740"/>
      <c r="D228" s="740"/>
      <c r="E228" s="740"/>
      <c r="F228" s="740"/>
      <c r="G228" s="740"/>
      <c r="H228" s="740"/>
      <c r="I228" s="740"/>
      <c r="J228" s="740"/>
    </row>
    <row r="229" spans="1:10" ht="12">
      <c r="A229" s="740"/>
      <c r="B229" s="740"/>
      <c r="C229" s="740"/>
      <c r="D229" s="740"/>
      <c r="E229" s="740"/>
      <c r="F229" s="740"/>
      <c r="G229" s="740"/>
      <c r="H229" s="740"/>
      <c r="I229" s="740"/>
      <c r="J229" s="740"/>
    </row>
    <row r="230" spans="1:10" ht="12">
      <c r="A230" s="740"/>
      <c r="B230" s="740"/>
      <c r="C230" s="740"/>
      <c r="D230" s="740"/>
      <c r="E230" s="740"/>
      <c r="F230" s="740"/>
      <c r="G230" s="740"/>
      <c r="H230" s="740"/>
      <c r="I230" s="740"/>
      <c r="J230" s="740"/>
    </row>
    <row r="231" spans="1:10" ht="12">
      <c r="A231" s="740"/>
      <c r="B231" s="740"/>
      <c r="C231" s="740"/>
      <c r="D231" s="740"/>
      <c r="E231" s="740"/>
      <c r="F231" s="740"/>
      <c r="G231" s="740"/>
      <c r="H231" s="740"/>
      <c r="I231" s="740"/>
      <c r="J231" s="740"/>
    </row>
    <row r="232" spans="1:10" ht="12">
      <c r="A232" s="740"/>
      <c r="B232" s="740"/>
      <c r="C232" s="740"/>
      <c r="D232" s="740"/>
      <c r="E232" s="740"/>
      <c r="F232" s="740"/>
      <c r="G232" s="740"/>
      <c r="H232" s="740"/>
      <c r="I232" s="740"/>
      <c r="J232" s="740"/>
    </row>
    <row r="233" spans="1:10" ht="12">
      <c r="A233" s="740"/>
      <c r="B233" s="740"/>
      <c r="C233" s="740"/>
      <c r="D233" s="740"/>
      <c r="E233" s="740"/>
      <c r="F233" s="740"/>
      <c r="G233" s="740"/>
      <c r="H233" s="740"/>
      <c r="I233" s="740"/>
      <c r="J233" s="740"/>
    </row>
    <row r="234" spans="1:10" ht="12">
      <c r="A234" s="740"/>
      <c r="B234" s="740"/>
      <c r="C234" s="740"/>
      <c r="D234" s="740"/>
      <c r="E234" s="740"/>
      <c r="F234" s="740"/>
      <c r="G234" s="740"/>
      <c r="H234" s="740"/>
      <c r="I234" s="740"/>
      <c r="J234" s="740"/>
    </row>
    <row r="235" spans="1:10" ht="12">
      <c r="A235" s="740"/>
      <c r="B235" s="740"/>
      <c r="C235" s="740"/>
      <c r="D235" s="740"/>
      <c r="E235" s="740"/>
      <c r="F235" s="740"/>
      <c r="G235" s="740"/>
      <c r="H235" s="740"/>
      <c r="I235" s="740"/>
      <c r="J235" s="740"/>
    </row>
    <row r="236" spans="1:10" ht="12">
      <c r="A236" s="769"/>
      <c r="B236" s="769"/>
      <c r="C236" s="769"/>
      <c r="D236" s="769"/>
      <c r="E236" s="769"/>
      <c r="F236" s="769"/>
      <c r="G236" s="769"/>
      <c r="H236" s="769"/>
      <c r="I236" s="769"/>
      <c r="J236" s="769"/>
    </row>
    <row r="237" spans="1:10" ht="12">
      <c r="A237" s="769"/>
      <c r="B237" s="769"/>
      <c r="C237" s="769"/>
      <c r="D237" s="769"/>
      <c r="E237" s="769"/>
      <c r="F237" s="769"/>
      <c r="G237" s="769"/>
      <c r="H237" s="769"/>
      <c r="I237" s="769"/>
      <c r="J237" s="769"/>
    </row>
    <row r="238" spans="1:10" ht="12">
      <c r="A238" s="769"/>
      <c r="B238" s="769"/>
      <c r="C238" s="769"/>
      <c r="D238" s="769"/>
      <c r="E238" s="769"/>
      <c r="F238" s="769"/>
      <c r="G238" s="769"/>
      <c r="H238" s="769"/>
      <c r="I238" s="769"/>
      <c r="J238" s="769"/>
    </row>
    <row r="239" spans="1:10" ht="12">
      <c r="A239" s="769"/>
      <c r="B239" s="769"/>
      <c r="C239" s="769"/>
      <c r="D239" s="769"/>
      <c r="E239" s="769"/>
      <c r="F239" s="769"/>
      <c r="G239" s="769"/>
      <c r="H239" s="769"/>
      <c r="I239" s="769"/>
      <c r="J239" s="769"/>
    </row>
    <row r="240" spans="1:10" ht="12">
      <c r="A240" s="769"/>
      <c r="B240" s="769"/>
      <c r="C240" s="769"/>
      <c r="D240" s="769"/>
      <c r="E240" s="769"/>
      <c r="F240" s="769"/>
      <c r="G240" s="769"/>
      <c r="H240" s="769"/>
      <c r="I240" s="769"/>
      <c r="J240" s="769"/>
    </row>
    <row r="241" spans="1:10" ht="12">
      <c r="A241" s="769"/>
      <c r="B241" s="769"/>
      <c r="C241" s="769"/>
      <c r="D241" s="769"/>
      <c r="E241" s="769"/>
      <c r="F241" s="769"/>
      <c r="G241" s="769"/>
      <c r="H241" s="769"/>
      <c r="I241" s="769"/>
      <c r="J241" s="769"/>
    </row>
    <row r="242" spans="1:10" ht="12">
      <c r="A242" s="769"/>
      <c r="B242" s="769"/>
      <c r="C242" s="769"/>
      <c r="D242" s="769"/>
      <c r="E242" s="769"/>
      <c r="F242" s="769"/>
      <c r="G242" s="769"/>
      <c r="H242" s="769"/>
      <c r="I242" s="769"/>
      <c r="J242" s="769"/>
    </row>
    <row r="243" spans="1:10" ht="12">
      <c r="A243" s="769"/>
      <c r="B243" s="769"/>
      <c r="C243" s="769"/>
      <c r="D243" s="769"/>
      <c r="E243" s="769"/>
      <c r="F243" s="769"/>
      <c r="G243" s="769"/>
      <c r="H243" s="769"/>
      <c r="I243" s="769"/>
      <c r="J243" s="769"/>
    </row>
    <row r="244" spans="1:10" ht="12">
      <c r="A244" s="769"/>
      <c r="B244" s="769"/>
      <c r="C244" s="769"/>
      <c r="D244" s="769"/>
      <c r="E244" s="769"/>
      <c r="F244" s="769"/>
      <c r="G244" s="769"/>
      <c r="H244" s="769"/>
      <c r="I244" s="769"/>
      <c r="J244" s="769"/>
    </row>
    <row r="245" spans="1:10" ht="12">
      <c r="A245" s="769"/>
      <c r="B245" s="769"/>
      <c r="C245" s="769"/>
      <c r="D245" s="769"/>
      <c r="E245" s="769"/>
      <c r="F245" s="769"/>
      <c r="G245" s="769"/>
      <c r="H245" s="769"/>
      <c r="I245" s="769"/>
      <c r="J245" s="769"/>
    </row>
    <row r="246" spans="1:10" ht="12">
      <c r="A246" s="769"/>
      <c r="B246" s="769"/>
      <c r="C246" s="769"/>
      <c r="D246" s="769"/>
      <c r="E246" s="769"/>
      <c r="F246" s="769"/>
      <c r="G246" s="769"/>
      <c r="H246" s="769"/>
      <c r="I246" s="769"/>
      <c r="J246" s="769"/>
    </row>
    <row r="247" spans="1:10" ht="12">
      <c r="A247" s="769"/>
      <c r="B247" s="769"/>
      <c r="C247" s="769"/>
      <c r="D247" s="769"/>
      <c r="E247" s="769"/>
      <c r="F247" s="769"/>
      <c r="G247" s="769"/>
      <c r="H247" s="769"/>
      <c r="I247" s="769"/>
      <c r="J247" s="769"/>
    </row>
    <row r="248" spans="1:10" ht="12">
      <c r="A248" s="769"/>
      <c r="B248" s="769"/>
      <c r="C248" s="769"/>
      <c r="D248" s="769"/>
      <c r="E248" s="769"/>
      <c r="F248" s="769"/>
      <c r="G248" s="769"/>
      <c r="H248" s="769"/>
      <c r="I248" s="769"/>
      <c r="J248" s="769"/>
    </row>
    <row r="249" spans="1:10" ht="12">
      <c r="A249" s="769"/>
      <c r="B249" s="769"/>
      <c r="C249" s="769"/>
      <c r="D249" s="769"/>
      <c r="E249" s="769"/>
      <c r="F249" s="769"/>
      <c r="G249" s="769"/>
      <c r="H249" s="769"/>
      <c r="I249" s="769"/>
      <c r="J249" s="769"/>
    </row>
    <row r="250" spans="1:10" ht="12">
      <c r="A250" s="769"/>
      <c r="B250" s="769"/>
      <c r="C250" s="769"/>
      <c r="D250" s="769"/>
      <c r="E250" s="769"/>
      <c r="F250" s="769"/>
      <c r="G250" s="769"/>
      <c r="H250" s="769"/>
      <c r="I250" s="769"/>
      <c r="J250" s="769"/>
    </row>
    <row r="251" spans="1:10" ht="12">
      <c r="A251" s="769"/>
      <c r="B251" s="769"/>
      <c r="C251" s="769"/>
      <c r="D251" s="769"/>
      <c r="E251" s="769"/>
      <c r="F251" s="769"/>
      <c r="G251" s="769"/>
      <c r="H251" s="769"/>
      <c r="I251" s="769"/>
      <c r="J251" s="769"/>
    </row>
    <row r="252" spans="1:10" ht="12">
      <c r="A252" s="769"/>
      <c r="B252" s="769"/>
      <c r="C252" s="769"/>
      <c r="D252" s="769"/>
      <c r="E252" s="769"/>
      <c r="F252" s="769"/>
      <c r="G252" s="769"/>
      <c r="H252" s="769"/>
      <c r="I252" s="769"/>
      <c r="J252" s="769"/>
    </row>
    <row r="253" spans="1:10" ht="12">
      <c r="A253" s="769"/>
      <c r="B253" s="769"/>
      <c r="C253" s="769"/>
      <c r="D253" s="769"/>
      <c r="E253" s="769"/>
      <c r="F253" s="769"/>
      <c r="G253" s="769"/>
      <c r="H253" s="769"/>
      <c r="I253" s="769"/>
      <c r="J253" s="769"/>
    </row>
    <row r="254" spans="1:10" ht="12">
      <c r="A254" s="769"/>
      <c r="B254" s="769"/>
      <c r="C254" s="769"/>
      <c r="D254" s="769"/>
      <c r="E254" s="769"/>
      <c r="F254" s="769"/>
      <c r="G254" s="769"/>
      <c r="H254" s="769"/>
      <c r="I254" s="769"/>
      <c r="J254" s="769"/>
    </row>
    <row r="255" spans="1:10" ht="12">
      <c r="A255" s="769"/>
      <c r="B255" s="769"/>
      <c r="C255" s="769"/>
      <c r="D255" s="769"/>
      <c r="E255" s="769"/>
      <c r="F255" s="769"/>
      <c r="G255" s="769"/>
      <c r="H255" s="769"/>
      <c r="I255" s="769"/>
      <c r="J255" s="769"/>
    </row>
    <row r="256" spans="1:10" ht="12">
      <c r="A256" s="769"/>
      <c r="B256" s="769"/>
      <c r="C256" s="769"/>
      <c r="D256" s="769"/>
      <c r="E256" s="769"/>
      <c r="F256" s="769"/>
      <c r="G256" s="769"/>
      <c r="H256" s="769"/>
      <c r="I256" s="769"/>
      <c r="J256" s="769"/>
    </row>
    <row r="257" spans="1:10" ht="12">
      <c r="A257" s="769"/>
      <c r="B257" s="769"/>
      <c r="C257" s="769"/>
      <c r="D257" s="769"/>
      <c r="E257" s="769"/>
      <c r="F257" s="769"/>
      <c r="G257" s="769"/>
      <c r="H257" s="769"/>
      <c r="I257" s="769"/>
      <c r="J257" s="769"/>
    </row>
    <row r="258" spans="1:10" ht="12">
      <c r="A258" s="769"/>
      <c r="B258" s="769"/>
      <c r="C258" s="769"/>
      <c r="D258" s="769"/>
      <c r="E258" s="769"/>
      <c r="F258" s="769"/>
      <c r="G258" s="769"/>
      <c r="H258" s="769"/>
      <c r="I258" s="769"/>
      <c r="J258" s="769"/>
    </row>
    <row r="259" spans="1:10" ht="12">
      <c r="A259" s="769"/>
      <c r="B259" s="769"/>
      <c r="C259" s="769"/>
      <c r="D259" s="769"/>
      <c r="E259" s="769"/>
      <c r="F259" s="769"/>
      <c r="G259" s="769"/>
      <c r="H259" s="769"/>
      <c r="I259" s="769"/>
      <c r="J259" s="769"/>
    </row>
    <row r="260" spans="1:10" ht="12">
      <c r="A260" s="769"/>
      <c r="B260" s="769"/>
      <c r="C260" s="769"/>
      <c r="D260" s="769"/>
      <c r="E260" s="769"/>
      <c r="F260" s="769"/>
      <c r="G260" s="769"/>
      <c r="H260" s="769"/>
      <c r="I260" s="769"/>
      <c r="J260" s="769"/>
    </row>
    <row r="261" spans="1:10" ht="12">
      <c r="A261" s="769"/>
      <c r="B261" s="769"/>
      <c r="C261" s="769"/>
      <c r="D261" s="769"/>
      <c r="E261" s="769"/>
      <c r="F261" s="769"/>
      <c r="G261" s="769"/>
      <c r="H261" s="769"/>
      <c r="I261" s="769"/>
      <c r="J261" s="769"/>
    </row>
    <row r="262" spans="1:10" ht="12">
      <c r="A262" s="769"/>
      <c r="B262" s="769"/>
      <c r="C262" s="769"/>
      <c r="D262" s="769"/>
      <c r="E262" s="769"/>
      <c r="F262" s="769"/>
      <c r="G262" s="769"/>
      <c r="H262" s="769"/>
      <c r="I262" s="769"/>
      <c r="J262" s="769"/>
    </row>
  </sheetData>
  <printOptions/>
  <pageMargins left="0.64" right="0.68" top="0.5" bottom="0.5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8" sqref="A8"/>
    </sheetView>
  </sheetViews>
  <sheetFormatPr defaultColWidth="9.33203125" defaultRowHeight="10.5"/>
  <cols>
    <col min="1" max="1" width="33.83203125" style="442" customWidth="1"/>
    <col min="2" max="2" width="12.16015625" style="442" customWidth="1"/>
    <col min="3" max="3" width="11.66015625" style="442" customWidth="1"/>
    <col min="4" max="4" width="13" style="442" customWidth="1"/>
    <col min="5" max="5" width="9.83203125" style="442" customWidth="1"/>
    <col min="6" max="6" width="11.5" style="442" customWidth="1"/>
    <col min="7" max="8" width="11.83203125" style="442" customWidth="1"/>
    <col min="9" max="16384" width="10.66015625" style="442" customWidth="1"/>
  </cols>
  <sheetData>
    <row r="1" ht="12">
      <c r="G1" s="443"/>
    </row>
    <row r="2" spans="1:8" ht="14.25">
      <c r="A2" s="444"/>
      <c r="B2" s="445" t="s">
        <v>691</v>
      </c>
      <c r="C2" s="444"/>
      <c r="D2" s="446"/>
      <c r="E2" s="447"/>
      <c r="F2" s="444"/>
      <c r="G2" s="443"/>
      <c r="H2" s="447" t="s">
        <v>692</v>
      </c>
    </row>
    <row r="3" spans="1:8" ht="15.75">
      <c r="A3" s="448" t="s">
        <v>693</v>
      </c>
      <c r="B3" s="444"/>
      <c r="C3" s="444"/>
      <c r="D3" s="444"/>
      <c r="E3" s="444"/>
      <c r="F3" s="444"/>
      <c r="G3" s="444"/>
      <c r="H3" s="444"/>
    </row>
    <row r="4" spans="1:8" ht="15.75">
      <c r="A4" s="448" t="s">
        <v>694</v>
      </c>
      <c r="B4" s="444"/>
      <c r="C4" s="444"/>
      <c r="D4" s="444"/>
      <c r="E4" s="444"/>
      <c r="F4" s="444"/>
      <c r="G4" s="444"/>
      <c r="H4" s="444"/>
    </row>
    <row r="5" spans="1:8" ht="18">
      <c r="A5" s="449"/>
      <c r="B5" s="444"/>
      <c r="C5" s="444"/>
      <c r="D5" s="446"/>
      <c r="E5" s="450"/>
      <c r="F5" s="451"/>
      <c r="G5" s="452"/>
      <c r="H5" s="452" t="s">
        <v>250</v>
      </c>
    </row>
    <row r="6" spans="1:8" ht="50.25" customHeight="1">
      <c r="A6" s="453" t="s">
        <v>44</v>
      </c>
      <c r="B6" s="453" t="s">
        <v>622</v>
      </c>
      <c r="C6" s="453" t="s">
        <v>695</v>
      </c>
      <c r="D6" s="453" t="s">
        <v>47</v>
      </c>
      <c r="E6" s="453" t="s">
        <v>696</v>
      </c>
      <c r="F6" s="453" t="s">
        <v>697</v>
      </c>
      <c r="G6" s="453" t="s">
        <v>269</v>
      </c>
      <c r="H6" s="453" t="s">
        <v>698</v>
      </c>
    </row>
    <row r="7" spans="1:8" ht="12">
      <c r="A7" s="454">
        <v>1</v>
      </c>
      <c r="B7" s="455">
        <v>2</v>
      </c>
      <c r="C7" s="456">
        <v>3</v>
      </c>
      <c r="D7" s="456">
        <v>4</v>
      </c>
      <c r="E7" s="456">
        <v>5</v>
      </c>
      <c r="F7" s="455">
        <v>6</v>
      </c>
      <c r="G7" s="454">
        <v>7</v>
      </c>
      <c r="H7" s="455">
        <v>8</v>
      </c>
    </row>
    <row r="8" spans="1:8" ht="16.5" customHeight="1">
      <c r="A8" s="457" t="s">
        <v>699</v>
      </c>
      <c r="B8" s="458">
        <f>SUM(B9+B17+B31)</f>
        <v>675843</v>
      </c>
      <c r="C8" s="459">
        <v>1.023</v>
      </c>
      <c r="D8" s="458">
        <f>SUM(D9+D17+D31)</f>
        <v>453116</v>
      </c>
      <c r="E8" s="460">
        <f aca="true" t="shared" si="0" ref="E8:E15">SUM(D8/B8)</f>
        <v>0.6704456508390262</v>
      </c>
      <c r="F8" s="458">
        <f>SUM(F9+F17+F31)</f>
        <v>51819</v>
      </c>
      <c r="G8" s="458">
        <f>SUM(D8-'[2]Sheet7'!D8)</f>
        <v>59501</v>
      </c>
      <c r="H8" s="459">
        <f aca="true" t="shared" si="1" ref="H8:H15">SUM(G8/F8)</f>
        <v>1.1482467820683533</v>
      </c>
    </row>
    <row r="9" spans="1:8" ht="12.75">
      <c r="A9" s="457" t="s">
        <v>700</v>
      </c>
      <c r="B9" s="458">
        <f>SUM(B10+B12)</f>
        <v>525223</v>
      </c>
      <c r="C9" s="459">
        <v>1.047</v>
      </c>
      <c r="D9" s="458">
        <f>SUM(D10+D12+D16)</f>
        <v>377308</v>
      </c>
      <c r="E9" s="461">
        <f t="shared" si="0"/>
        <v>0.7183767656785784</v>
      </c>
      <c r="F9" s="458">
        <f>SUM(F10+F12+F16)</f>
        <v>43904</v>
      </c>
      <c r="G9" s="458">
        <f>SUM(D9-'[2]Sheet7'!D9)</f>
        <v>46049</v>
      </c>
      <c r="H9" s="459">
        <f t="shared" si="1"/>
        <v>1.0488565962099126</v>
      </c>
    </row>
    <row r="10" spans="1:8" ht="12.75">
      <c r="A10" s="457" t="s">
        <v>57</v>
      </c>
      <c r="B10" s="458">
        <f>SUM(B11)</f>
        <v>82600</v>
      </c>
      <c r="C10" s="459">
        <v>1.193</v>
      </c>
      <c r="D10" s="458">
        <f>SUM(D11)</f>
        <v>68207</v>
      </c>
      <c r="E10" s="461">
        <f t="shared" si="0"/>
        <v>0.8257506053268765</v>
      </c>
      <c r="F10" s="458">
        <f>SUM(F11)</f>
        <v>7010</v>
      </c>
      <c r="G10" s="458">
        <f>SUM(D10-'[2]Sheet7'!D10)</f>
        <v>8082</v>
      </c>
      <c r="H10" s="459">
        <f t="shared" si="1"/>
        <v>1.1529243937232525</v>
      </c>
    </row>
    <row r="11" spans="1:8" ht="12">
      <c r="A11" s="462" t="s">
        <v>701</v>
      </c>
      <c r="B11" s="463">
        <v>82600</v>
      </c>
      <c r="C11" s="464">
        <v>1.193</v>
      </c>
      <c r="D11" s="463">
        <v>68207</v>
      </c>
      <c r="E11" s="465">
        <f t="shared" si="0"/>
        <v>0.8257506053268765</v>
      </c>
      <c r="F11" s="463">
        <v>7010</v>
      </c>
      <c r="G11" s="463">
        <f>SUM(D11-'[2]Sheet7'!D11)</f>
        <v>8082</v>
      </c>
      <c r="H11" s="464">
        <f t="shared" si="1"/>
        <v>1.1529243937232525</v>
      </c>
    </row>
    <row r="12" spans="1:8" ht="12.75">
      <c r="A12" s="457" t="s">
        <v>67</v>
      </c>
      <c r="B12" s="458">
        <f>SUM(B13+B14+B15+B16)</f>
        <v>442623</v>
      </c>
      <c r="C12" s="459">
        <v>1.013</v>
      </c>
      <c r="D12" s="458">
        <f>SUM(D13+D14+D15)</f>
        <v>306225</v>
      </c>
      <c r="E12" s="461">
        <f t="shared" si="0"/>
        <v>0.6918415897953789</v>
      </c>
      <c r="F12" s="458">
        <f>SUM(F13+F14+F15)</f>
        <v>36894</v>
      </c>
      <c r="G12" s="458">
        <f>SUM(D12-'[2]Sheet7'!D12)</f>
        <v>38124</v>
      </c>
      <c r="H12" s="459">
        <f t="shared" si="1"/>
        <v>1.033338754268987</v>
      </c>
    </row>
    <row r="13" spans="1:8" ht="12">
      <c r="A13" s="462" t="s">
        <v>702</v>
      </c>
      <c r="B13" s="463">
        <v>318473</v>
      </c>
      <c r="C13" s="464">
        <v>1</v>
      </c>
      <c r="D13" s="463">
        <v>213457</v>
      </c>
      <c r="E13" s="465">
        <f t="shared" si="0"/>
        <v>0.6702514812872676</v>
      </c>
      <c r="F13" s="463">
        <v>25950</v>
      </c>
      <c r="G13" s="463">
        <f>SUM(D13-'[2]Sheet7'!D13)</f>
        <v>27135</v>
      </c>
      <c r="H13" s="464">
        <f t="shared" si="1"/>
        <v>1.045664739884393</v>
      </c>
    </row>
    <row r="14" spans="1:8" ht="12">
      <c r="A14" s="462" t="s">
        <v>703</v>
      </c>
      <c r="B14" s="463">
        <v>103350</v>
      </c>
      <c r="C14" s="464">
        <v>1.057</v>
      </c>
      <c r="D14" s="466">
        <v>79325</v>
      </c>
      <c r="E14" s="465">
        <f t="shared" si="0"/>
        <v>0.7675374939525883</v>
      </c>
      <c r="F14" s="466">
        <v>9287</v>
      </c>
      <c r="G14" s="463">
        <f>SUM(D14-'[2]Sheet7'!D14)</f>
        <v>9536</v>
      </c>
      <c r="H14" s="464">
        <f t="shared" si="1"/>
        <v>1.026811672229999</v>
      </c>
    </row>
    <row r="15" spans="1:8" ht="12">
      <c r="A15" s="467" t="s">
        <v>704</v>
      </c>
      <c r="B15" s="463">
        <v>20800</v>
      </c>
      <c r="C15" s="464">
        <v>1</v>
      </c>
      <c r="D15" s="466">
        <v>13443</v>
      </c>
      <c r="E15" s="465">
        <f t="shared" si="0"/>
        <v>0.646298076923077</v>
      </c>
      <c r="F15" s="466">
        <v>1657</v>
      </c>
      <c r="G15" s="463">
        <f>SUM(D15-'[2]Sheet7'!D15)</f>
        <v>1453</v>
      </c>
      <c r="H15" s="464">
        <f t="shared" si="1"/>
        <v>0.8768859384429692</v>
      </c>
    </row>
    <row r="16" spans="1:8" ht="23.25" customHeight="1">
      <c r="A16" s="468" t="s">
        <v>705</v>
      </c>
      <c r="B16" s="458"/>
      <c r="C16" s="459"/>
      <c r="D16" s="469">
        <v>2876</v>
      </c>
      <c r="E16" s="461"/>
      <c r="F16" s="469"/>
      <c r="G16" s="458">
        <f>SUM(D16-'[2]Sheet7'!D16)</f>
        <v>-157</v>
      </c>
      <c r="H16" s="459"/>
    </row>
    <row r="17" spans="1:8" ht="12.75">
      <c r="A17" s="457" t="s">
        <v>706</v>
      </c>
      <c r="B17" s="458">
        <f>SUM(B18+B19+B20+B21+B22+B23+B24+B25+B27+B28)</f>
        <v>75714</v>
      </c>
      <c r="C17" s="459">
        <v>0.973</v>
      </c>
      <c r="D17" s="458">
        <f>SUM(D18+D19+D20+D21+D22+D23+D24+D25+D27+D28)</f>
        <v>31853</v>
      </c>
      <c r="E17" s="461">
        <f aca="true" t="shared" si="2" ref="E17:E32">SUM(D17/B17)</f>
        <v>0.42070158755316056</v>
      </c>
      <c r="F17" s="458">
        <f>SUM(F18+F19+F20+F21+F22+F23+F24+F25+F27+F28)</f>
        <v>2530</v>
      </c>
      <c r="G17" s="458">
        <f>SUM(D17-'[2]Sheet7'!D17)</f>
        <v>7859</v>
      </c>
      <c r="H17" s="459">
        <f>SUM(G17/F17)</f>
        <v>3.106324110671937</v>
      </c>
    </row>
    <row r="18" spans="1:8" ht="12">
      <c r="A18" s="467" t="s">
        <v>707</v>
      </c>
      <c r="B18" s="463">
        <v>2901</v>
      </c>
      <c r="C18" s="464">
        <v>0</v>
      </c>
      <c r="D18" s="466">
        <v>0</v>
      </c>
      <c r="E18" s="465">
        <f t="shared" si="2"/>
        <v>0</v>
      </c>
      <c r="F18" s="466">
        <v>0</v>
      </c>
      <c r="G18" s="463">
        <f>SUM(D18-'[2]Sheet7'!D18)</f>
        <v>0</v>
      </c>
      <c r="H18" s="464">
        <v>0</v>
      </c>
    </row>
    <row r="19" spans="1:8" ht="22.5">
      <c r="A19" s="470" t="s">
        <v>708</v>
      </c>
      <c r="B19" s="463">
        <v>2400</v>
      </c>
      <c r="C19" s="464">
        <v>1</v>
      </c>
      <c r="D19" s="466">
        <v>1829</v>
      </c>
      <c r="E19" s="465">
        <f t="shared" si="2"/>
        <v>0.7620833333333333</v>
      </c>
      <c r="F19" s="466">
        <v>170</v>
      </c>
      <c r="G19" s="463">
        <f>SUM(D19-'[2]Sheet7'!D19)</f>
        <v>8</v>
      </c>
      <c r="H19" s="464">
        <f aca="true" t="shared" si="3" ref="H19:H27">SUM(G19/F19)</f>
        <v>0.047058823529411764</v>
      </c>
    </row>
    <row r="20" spans="1:8" ht="12">
      <c r="A20" s="462" t="s">
        <v>709</v>
      </c>
      <c r="B20" s="463">
        <v>7820</v>
      </c>
      <c r="C20" s="464">
        <v>0.91</v>
      </c>
      <c r="D20" s="466">
        <v>3754</v>
      </c>
      <c r="E20" s="465">
        <f t="shared" si="2"/>
        <v>0.48005115089514067</v>
      </c>
      <c r="F20" s="466">
        <v>540</v>
      </c>
      <c r="G20" s="463">
        <f>SUM(D20-'[2]Sheet7'!D20)</f>
        <v>772</v>
      </c>
      <c r="H20" s="464">
        <f t="shared" si="3"/>
        <v>1.4296296296296296</v>
      </c>
    </row>
    <row r="21" spans="1:8" ht="22.5">
      <c r="A21" s="470" t="s">
        <v>710</v>
      </c>
      <c r="B21" s="463">
        <v>8500</v>
      </c>
      <c r="C21" s="464">
        <v>1.195</v>
      </c>
      <c r="D21" s="466">
        <v>7197</v>
      </c>
      <c r="E21" s="465">
        <f t="shared" si="2"/>
        <v>0.8467058823529412</v>
      </c>
      <c r="F21" s="466">
        <v>750</v>
      </c>
      <c r="G21" s="463">
        <f>SUM(D21-'[2]Sheet7'!D21)</f>
        <v>1072</v>
      </c>
      <c r="H21" s="464">
        <f t="shared" si="3"/>
        <v>1.4293333333333333</v>
      </c>
    </row>
    <row r="22" spans="1:8" ht="32.25" customHeight="1">
      <c r="A22" s="470" t="s">
        <v>711</v>
      </c>
      <c r="B22" s="463">
        <v>1280</v>
      </c>
      <c r="C22" s="464">
        <v>1.171</v>
      </c>
      <c r="D22" s="466">
        <v>1100</v>
      </c>
      <c r="E22" s="465">
        <f t="shared" si="2"/>
        <v>0.859375</v>
      </c>
      <c r="F22" s="466">
        <v>92</v>
      </c>
      <c r="G22" s="463">
        <f>SUM(D22-'[2]Sheet7'!D22)</f>
        <v>60</v>
      </c>
      <c r="H22" s="464">
        <f t="shared" si="3"/>
        <v>0.6521739130434783</v>
      </c>
    </row>
    <row r="23" spans="1:8" ht="22.5">
      <c r="A23" s="470" t="s">
        <v>712</v>
      </c>
      <c r="B23" s="463">
        <v>100</v>
      </c>
      <c r="C23" s="464">
        <v>3.96</v>
      </c>
      <c r="D23" s="466">
        <v>447</v>
      </c>
      <c r="E23" s="465">
        <f t="shared" si="2"/>
        <v>4.47</v>
      </c>
      <c r="F23" s="466">
        <v>8</v>
      </c>
      <c r="G23" s="463">
        <f>SUM(D23-'[2]Sheet7'!D23)</f>
        <v>51</v>
      </c>
      <c r="H23" s="464">
        <f t="shared" si="3"/>
        <v>6.375</v>
      </c>
    </row>
    <row r="24" spans="1:8" ht="12">
      <c r="A24" s="462" t="s">
        <v>713</v>
      </c>
      <c r="B24" s="463">
        <v>5900</v>
      </c>
      <c r="C24" s="464">
        <v>0.824</v>
      </c>
      <c r="D24" s="466">
        <v>3099</v>
      </c>
      <c r="E24" s="465">
        <f t="shared" si="2"/>
        <v>0.5252542372881356</v>
      </c>
      <c r="F24" s="466">
        <v>370</v>
      </c>
      <c r="G24" s="463">
        <f>SUM(D24-'[2]Sheet7'!D24)</f>
        <v>380</v>
      </c>
      <c r="H24" s="464">
        <f t="shared" si="3"/>
        <v>1.027027027027027</v>
      </c>
    </row>
    <row r="25" spans="1:8" ht="12">
      <c r="A25" s="462" t="s">
        <v>714</v>
      </c>
      <c r="B25" s="463">
        <v>2850</v>
      </c>
      <c r="C25" s="464">
        <v>1.847</v>
      </c>
      <c r="D25" s="466">
        <v>5691</v>
      </c>
      <c r="E25" s="465">
        <f t="shared" si="2"/>
        <v>1.996842105263158</v>
      </c>
      <c r="F25" s="466">
        <v>300</v>
      </c>
      <c r="G25" s="463">
        <f>SUM(D25-'[2]Sheet7'!D25)</f>
        <v>942</v>
      </c>
      <c r="H25" s="464">
        <f t="shared" si="3"/>
        <v>3.14</v>
      </c>
    </row>
    <row r="26" spans="1:8" ht="33" customHeight="1">
      <c r="A26" s="471" t="s">
        <v>715</v>
      </c>
      <c r="B26" s="472">
        <v>1300</v>
      </c>
      <c r="C26" s="473">
        <v>1</v>
      </c>
      <c r="D26" s="472">
        <v>900</v>
      </c>
      <c r="E26" s="474">
        <f t="shared" si="2"/>
        <v>0.6923076923076923</v>
      </c>
      <c r="F26" s="472">
        <v>100</v>
      </c>
      <c r="G26" s="472">
        <f>SUM(D26-'[2]Sheet7'!D26)</f>
        <v>100</v>
      </c>
      <c r="H26" s="473">
        <f t="shared" si="3"/>
        <v>1</v>
      </c>
    </row>
    <row r="27" spans="1:8" ht="18.75" customHeight="1">
      <c r="A27" s="475" t="s">
        <v>716</v>
      </c>
      <c r="B27" s="463">
        <v>42241</v>
      </c>
      <c r="C27" s="464">
        <v>1</v>
      </c>
      <c r="D27" s="466">
        <v>6965</v>
      </c>
      <c r="E27" s="465">
        <f t="shared" si="2"/>
        <v>0.16488719490542364</v>
      </c>
      <c r="F27" s="466">
        <v>300</v>
      </c>
      <c r="G27" s="463">
        <f>SUM(D27-'[2]Sheet7'!D27)</f>
        <v>4565</v>
      </c>
      <c r="H27" s="464">
        <f t="shared" si="3"/>
        <v>15.216666666666667</v>
      </c>
    </row>
    <row r="28" spans="1:8" ht="22.5">
      <c r="A28" s="476" t="s">
        <v>717</v>
      </c>
      <c r="B28" s="463">
        <v>1722</v>
      </c>
      <c r="C28" s="464">
        <v>1.039</v>
      </c>
      <c r="D28" s="463">
        <f>SUM(D29+D30)</f>
        <v>1771</v>
      </c>
      <c r="E28" s="465">
        <f t="shared" si="2"/>
        <v>1.0284552845528456</v>
      </c>
      <c r="F28" s="463">
        <v>0</v>
      </c>
      <c r="G28" s="463">
        <f>SUM(D28-'[2]Sheet7'!D28)</f>
        <v>9</v>
      </c>
      <c r="H28" s="464">
        <v>0</v>
      </c>
    </row>
    <row r="29" spans="1:8" ht="23.25" customHeight="1">
      <c r="A29" s="471" t="s">
        <v>718</v>
      </c>
      <c r="B29" s="472">
        <v>1422</v>
      </c>
      <c r="C29" s="473">
        <v>1.047</v>
      </c>
      <c r="D29" s="472">
        <v>1490</v>
      </c>
      <c r="E29" s="474">
        <f t="shared" si="2"/>
        <v>1.0478199718706047</v>
      </c>
      <c r="F29" s="472">
        <v>0</v>
      </c>
      <c r="G29" s="472">
        <f>SUM(D29-'[2]Sheet7'!D29)</f>
        <v>0</v>
      </c>
      <c r="H29" s="473">
        <v>0</v>
      </c>
    </row>
    <row r="30" spans="1:8" ht="33.75" customHeight="1">
      <c r="A30" s="471" t="s">
        <v>719</v>
      </c>
      <c r="B30" s="472">
        <v>300</v>
      </c>
      <c r="C30" s="473">
        <v>1</v>
      </c>
      <c r="D30" s="472">
        <v>281</v>
      </c>
      <c r="E30" s="474">
        <f t="shared" si="2"/>
        <v>0.9366666666666666</v>
      </c>
      <c r="F30" s="472">
        <v>0</v>
      </c>
      <c r="G30" s="472">
        <f>SUM(D30-'[2]Sheet7'!D30)</f>
        <v>9</v>
      </c>
      <c r="H30" s="473">
        <v>0</v>
      </c>
    </row>
    <row r="31" spans="1:8" ht="17.25" customHeight="1">
      <c r="A31" s="477" t="s">
        <v>720</v>
      </c>
      <c r="B31" s="458">
        <f>SUM(B32)</f>
        <v>74906</v>
      </c>
      <c r="C31" s="459">
        <v>0.882</v>
      </c>
      <c r="D31" s="458">
        <f>SUM(D32)</f>
        <v>43955</v>
      </c>
      <c r="E31" s="461">
        <f t="shared" si="2"/>
        <v>0.5868021253304141</v>
      </c>
      <c r="F31" s="458">
        <v>5385</v>
      </c>
      <c r="G31" s="458">
        <f>SUM(D31-'[2]Sheet7'!D31)</f>
        <v>5593</v>
      </c>
      <c r="H31" s="459">
        <f>SUM(G31/F31)</f>
        <v>1.0386258124419685</v>
      </c>
    </row>
    <row r="32" spans="1:8" ht="32.25" customHeight="1">
      <c r="A32" s="470" t="s">
        <v>721</v>
      </c>
      <c r="B32" s="463">
        <v>74906</v>
      </c>
      <c r="C32" s="464">
        <v>0.882</v>
      </c>
      <c r="D32" s="463">
        <v>43955</v>
      </c>
      <c r="E32" s="465">
        <f t="shared" si="2"/>
        <v>0.5868021253304141</v>
      </c>
      <c r="F32" s="463">
        <v>5385</v>
      </c>
      <c r="G32" s="463">
        <f>SUM(D32-'[2]Sheet7'!D32)</f>
        <v>5593</v>
      </c>
      <c r="H32" s="464">
        <f>SUM(G32/F32)</f>
        <v>1.0386258124419685</v>
      </c>
    </row>
    <row r="33" spans="1:8" ht="12">
      <c r="A33" s="478" t="s">
        <v>722</v>
      </c>
      <c r="B33" s="479"/>
      <c r="C33" s="480"/>
      <c r="D33" s="479"/>
      <c r="E33" s="481"/>
      <c r="F33" s="479"/>
      <c r="G33" s="479"/>
      <c r="H33" s="480"/>
    </row>
    <row r="34" spans="1:8" ht="12">
      <c r="A34" s="482" t="s">
        <v>723</v>
      </c>
      <c r="B34" s="479"/>
      <c r="C34" s="480"/>
      <c r="D34" s="479"/>
      <c r="E34" s="481"/>
      <c r="F34" s="479"/>
      <c r="G34" s="479"/>
      <c r="H34" s="480"/>
    </row>
    <row r="35" spans="1:8" ht="12">
      <c r="A35" s="482"/>
      <c r="B35" s="479"/>
      <c r="C35" s="480"/>
      <c r="D35" s="479"/>
      <c r="E35" s="481"/>
      <c r="F35" s="479"/>
      <c r="G35" s="479"/>
      <c r="H35" s="480"/>
    </row>
    <row r="36" spans="1:8" ht="12">
      <c r="A36" s="482"/>
      <c r="B36" s="479"/>
      <c r="C36" s="480"/>
      <c r="D36" s="479"/>
      <c r="E36" s="481"/>
      <c r="F36" s="479"/>
      <c r="G36" s="479"/>
      <c r="H36" s="480"/>
    </row>
    <row r="37" spans="1:8" ht="12">
      <c r="A37" s="482"/>
      <c r="B37" s="479"/>
      <c r="C37" s="480"/>
      <c r="D37" s="479"/>
      <c r="E37" s="481"/>
      <c r="F37" s="479"/>
      <c r="G37" s="479"/>
      <c r="H37" s="480"/>
    </row>
    <row r="38" spans="1:8" ht="12">
      <c r="A38" s="482"/>
      <c r="B38" s="479"/>
      <c r="C38" s="480"/>
      <c r="D38" s="479"/>
      <c r="E38" s="481"/>
      <c r="F38" s="479"/>
      <c r="G38" s="479"/>
      <c r="H38" s="480"/>
    </row>
    <row r="39" spans="1:8" ht="12">
      <c r="A39" s="482"/>
      <c r="B39" s="479"/>
      <c r="C39" s="480"/>
      <c r="D39" s="479"/>
      <c r="E39" s="481"/>
      <c r="F39" s="479"/>
      <c r="G39" s="479"/>
      <c r="H39" s="480"/>
    </row>
    <row r="40" spans="1:8" ht="12">
      <c r="A40" s="482"/>
      <c r="B40" s="479"/>
      <c r="C40" s="480"/>
      <c r="D40" s="479"/>
      <c r="E40" s="481"/>
      <c r="F40" s="479"/>
      <c r="G40" s="479"/>
      <c r="H40" s="480"/>
    </row>
    <row r="41" spans="1:8" ht="12.75">
      <c r="A41" s="483"/>
      <c r="B41" s="484"/>
      <c r="C41" s="485"/>
      <c r="D41" s="485"/>
      <c r="E41" s="486"/>
      <c r="F41" s="485"/>
      <c r="G41" s="444"/>
      <c r="H41" s="444"/>
    </row>
    <row r="42" spans="1:8" ht="12">
      <c r="A42" s="444" t="s">
        <v>724</v>
      </c>
      <c r="B42" s="487"/>
      <c r="C42" s="488"/>
      <c r="D42" s="488"/>
      <c r="E42" s="489" t="s">
        <v>289</v>
      </c>
      <c r="F42" s="490"/>
      <c r="G42" s="491"/>
      <c r="H42" s="491"/>
    </row>
    <row r="43" spans="1:8" ht="12">
      <c r="A43" s="491"/>
      <c r="B43" s="492"/>
      <c r="C43" s="488"/>
      <c r="D43" s="493"/>
      <c r="E43" s="494"/>
      <c r="F43" s="490"/>
      <c r="G43" s="491"/>
      <c r="H43" s="491"/>
    </row>
    <row r="44" spans="1:8" ht="12">
      <c r="A44" s="444"/>
      <c r="B44" s="487"/>
      <c r="C44" s="488"/>
      <c r="D44" s="488"/>
      <c r="E44" s="489"/>
      <c r="F44" s="490"/>
      <c r="G44" s="491"/>
      <c r="H44" s="491"/>
    </row>
    <row r="45" spans="1:8" ht="12">
      <c r="A45" s="444"/>
      <c r="B45" s="487"/>
      <c r="C45" s="488"/>
      <c r="D45" s="488"/>
      <c r="E45" s="489"/>
      <c r="F45" s="490"/>
      <c r="G45" s="491"/>
      <c r="H45" s="491"/>
    </row>
    <row r="46" spans="1:8" ht="12">
      <c r="A46" s="444"/>
      <c r="B46" s="487"/>
      <c r="C46" s="488"/>
      <c r="D46" s="488"/>
      <c r="E46" s="489"/>
      <c r="F46" s="490"/>
      <c r="G46" s="491"/>
      <c r="H46" s="491"/>
    </row>
    <row r="47" spans="1:8" ht="14.25">
      <c r="A47" s="446"/>
      <c r="B47" s="495"/>
      <c r="C47" s="488"/>
      <c r="D47" s="496"/>
      <c r="E47" s="489"/>
      <c r="F47" s="497"/>
      <c r="G47" s="444"/>
      <c r="H47" s="444"/>
    </row>
    <row r="48" spans="1:8" ht="12">
      <c r="A48" s="444" t="s">
        <v>725</v>
      </c>
      <c r="B48" s="488"/>
      <c r="C48" s="488"/>
      <c r="D48" s="488"/>
      <c r="E48" s="444"/>
      <c r="F48" s="488"/>
      <c r="G48" s="444"/>
      <c r="H48" s="444"/>
    </row>
    <row r="49" spans="1:8" ht="12">
      <c r="A49" s="444" t="s">
        <v>690</v>
      </c>
      <c r="B49" s="444"/>
      <c r="C49" s="444"/>
      <c r="D49" s="444"/>
      <c r="E49" s="444"/>
      <c r="F49" s="444"/>
      <c r="G49" s="444"/>
      <c r="H49" s="444"/>
    </row>
  </sheetData>
  <printOptions/>
  <pageMargins left="0.69" right="0.58" top="0.27" bottom="0.27" header="0.25" footer="0.2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5"/>
  <sheetViews>
    <sheetView workbookViewId="0" topLeftCell="A1">
      <selection activeCell="A10" sqref="A10"/>
    </sheetView>
  </sheetViews>
  <sheetFormatPr defaultColWidth="9.33203125" defaultRowHeight="10.5"/>
  <cols>
    <col min="1" max="1" width="29" style="535" customWidth="1"/>
    <col min="2" max="2" width="11.66015625" style="535" customWidth="1"/>
    <col min="3" max="3" width="11" style="535" customWidth="1"/>
    <col min="4" max="4" width="12.83203125" style="535" customWidth="1"/>
    <col min="5" max="5" width="9.5" style="535" customWidth="1"/>
    <col min="6" max="6" width="12.16015625" style="535" customWidth="1"/>
    <col min="7" max="7" width="12.66015625" style="535" customWidth="1"/>
    <col min="8" max="8" width="12.5" style="535" customWidth="1"/>
    <col min="9" max="9" width="13" style="535" customWidth="1"/>
    <col min="10" max="16384" width="10.66015625" style="535" customWidth="1"/>
  </cols>
  <sheetData>
    <row r="1" spans="1:16" s="537" customFormat="1" ht="12">
      <c r="A1" s="535"/>
      <c r="B1" s="535"/>
      <c r="C1" s="535"/>
      <c r="D1" s="535"/>
      <c r="E1" s="535"/>
      <c r="F1" s="535"/>
      <c r="G1" s="535"/>
      <c r="H1" s="536"/>
      <c r="I1" s="535"/>
      <c r="J1" s="535"/>
      <c r="K1" s="535"/>
      <c r="L1" s="535"/>
      <c r="M1" s="535"/>
      <c r="N1" s="535"/>
      <c r="O1" s="535"/>
      <c r="P1" s="535"/>
    </row>
    <row r="2" spans="1:16" s="537" customFormat="1" ht="12">
      <c r="A2" s="535"/>
      <c r="B2" s="535"/>
      <c r="C2" s="535"/>
      <c r="D2" s="535"/>
      <c r="E2" s="535"/>
      <c r="F2" s="535"/>
      <c r="G2" s="535"/>
      <c r="H2" s="536"/>
      <c r="I2" s="535"/>
      <c r="J2" s="535"/>
      <c r="K2" s="535"/>
      <c r="L2" s="535"/>
      <c r="M2" s="535"/>
      <c r="N2" s="535"/>
      <c r="O2" s="535"/>
      <c r="P2" s="535"/>
    </row>
    <row r="3" spans="1:16" s="537" customFormat="1" ht="12.75">
      <c r="A3" s="538"/>
      <c r="B3" s="539" t="s">
        <v>760</v>
      </c>
      <c r="C3" s="538"/>
      <c r="D3" s="539"/>
      <c r="E3" s="539"/>
      <c r="F3" s="538"/>
      <c r="G3" s="538"/>
      <c r="H3" s="539"/>
      <c r="I3" s="539" t="s">
        <v>761</v>
      </c>
      <c r="J3" s="535"/>
      <c r="K3" s="535"/>
      <c r="L3" s="535"/>
      <c r="M3" s="535"/>
      <c r="N3" s="535"/>
      <c r="O3" s="535"/>
      <c r="P3" s="535"/>
    </row>
    <row r="4" spans="1:16" s="537" customFormat="1" ht="15.75">
      <c r="A4" s="540" t="s">
        <v>762</v>
      </c>
      <c r="B4" s="538"/>
      <c r="C4" s="538"/>
      <c r="D4" s="538"/>
      <c r="E4" s="538"/>
      <c r="F4" s="538"/>
      <c r="G4" s="538"/>
      <c r="H4" s="538"/>
      <c r="I4" s="538"/>
      <c r="J4" s="535"/>
      <c r="K4" s="535"/>
      <c r="L4" s="535"/>
      <c r="M4" s="535"/>
      <c r="N4" s="535"/>
      <c r="O4" s="535"/>
      <c r="P4" s="535"/>
    </row>
    <row r="5" spans="1:16" s="537" customFormat="1" ht="15.75">
      <c r="A5" s="540" t="s">
        <v>763</v>
      </c>
      <c r="B5" s="538"/>
      <c r="C5" s="538"/>
      <c r="D5" s="538"/>
      <c r="E5" s="538"/>
      <c r="F5" s="538"/>
      <c r="G5" s="538"/>
      <c r="H5" s="538"/>
      <c r="I5" s="538"/>
      <c r="J5" s="535"/>
      <c r="K5" s="535"/>
      <c r="L5" s="535"/>
      <c r="M5" s="535"/>
      <c r="N5" s="535"/>
      <c r="O5" s="535"/>
      <c r="P5" s="535"/>
    </row>
    <row r="6" spans="1:16" s="537" customFormat="1" ht="15.75">
      <c r="A6" s="540"/>
      <c r="B6" s="538"/>
      <c r="C6" s="538"/>
      <c r="D6" s="538"/>
      <c r="E6" s="538"/>
      <c r="F6" s="538"/>
      <c r="G6" s="538"/>
      <c r="H6" s="538"/>
      <c r="I6" s="538"/>
      <c r="J6" s="535"/>
      <c r="K6" s="535"/>
      <c r="L6" s="535"/>
      <c r="M6" s="535"/>
      <c r="N6" s="535"/>
      <c r="O6" s="535"/>
      <c r="P6" s="535"/>
    </row>
    <row r="7" spans="1:16" s="544" customFormat="1" ht="14.25">
      <c r="A7" s="538"/>
      <c r="B7" s="538"/>
      <c r="C7" s="538"/>
      <c r="D7" s="541"/>
      <c r="E7" s="542"/>
      <c r="F7" s="538"/>
      <c r="G7" s="538"/>
      <c r="H7" s="543"/>
      <c r="I7" s="543" t="s">
        <v>728</v>
      </c>
      <c r="J7" s="535"/>
      <c r="K7" s="535"/>
      <c r="L7" s="535"/>
      <c r="M7" s="535"/>
      <c r="N7" s="535"/>
      <c r="O7" s="535"/>
      <c r="P7" s="535"/>
    </row>
    <row r="8" spans="1:16" s="546" customFormat="1" ht="75.75" customHeight="1">
      <c r="A8" s="545" t="s">
        <v>729</v>
      </c>
      <c r="B8" s="545" t="s">
        <v>764</v>
      </c>
      <c r="C8" s="545" t="s">
        <v>765</v>
      </c>
      <c r="D8" s="545" t="s">
        <v>766</v>
      </c>
      <c r="E8" s="545" t="s">
        <v>767</v>
      </c>
      <c r="F8" s="545" t="s">
        <v>768</v>
      </c>
      <c r="G8" s="545" t="s">
        <v>769</v>
      </c>
      <c r="H8" s="545" t="s">
        <v>269</v>
      </c>
      <c r="I8" s="545" t="s">
        <v>770</v>
      </c>
      <c r="J8" s="535"/>
      <c r="K8" s="535"/>
      <c r="L8" s="535"/>
      <c r="M8" s="535"/>
      <c r="N8" s="535"/>
      <c r="O8" s="535"/>
      <c r="P8" s="535"/>
    </row>
    <row r="9" spans="1:16" s="546" customFormat="1" ht="12">
      <c r="A9" s="545">
        <v>1</v>
      </c>
      <c r="B9" s="545">
        <v>2</v>
      </c>
      <c r="C9" s="545">
        <v>3</v>
      </c>
      <c r="D9" s="545">
        <v>4</v>
      </c>
      <c r="E9" s="545">
        <v>5</v>
      </c>
      <c r="F9" s="545">
        <v>6</v>
      </c>
      <c r="G9" s="547">
        <v>7</v>
      </c>
      <c r="H9" s="547">
        <v>8</v>
      </c>
      <c r="I9" s="547">
        <v>9</v>
      </c>
      <c r="J9" s="535"/>
      <c r="K9" s="535"/>
      <c r="L9" s="535"/>
      <c r="M9" s="535"/>
      <c r="N9" s="535"/>
      <c r="O9" s="535"/>
      <c r="P9" s="535"/>
    </row>
    <row r="10" spans="1:16" s="546" customFormat="1" ht="17.25" customHeight="1">
      <c r="A10" s="548" t="s">
        <v>771</v>
      </c>
      <c r="B10" s="549">
        <f>SUM(B11+B12)</f>
        <v>679293</v>
      </c>
      <c r="C10" s="549">
        <f>SUM(C11+C12)</f>
        <v>447957</v>
      </c>
      <c r="D10" s="549">
        <f>SUM(D11+D12)</f>
        <v>405412</v>
      </c>
      <c r="E10" s="550">
        <f aca="true" t="shared" si="0" ref="E10:E51">SUM(D10/B10)</f>
        <v>0.5968146293278452</v>
      </c>
      <c r="F10" s="550">
        <f aca="true" t="shared" si="1" ref="F10:F51">SUM(D10/C10)</f>
        <v>0.9050243661780037</v>
      </c>
      <c r="G10" s="549">
        <f>SUM(G11+G12)</f>
        <v>61430</v>
      </c>
      <c r="H10" s="549">
        <f>SUM(H11+H12)</f>
        <v>54937</v>
      </c>
      <c r="I10" s="550">
        <f>SUM(H10/G10)</f>
        <v>0.8943024580823702</v>
      </c>
      <c r="J10" s="535"/>
      <c r="K10" s="535"/>
      <c r="L10" s="535"/>
      <c r="M10" s="535"/>
      <c r="N10" s="535"/>
      <c r="O10" s="535"/>
      <c r="P10" s="535"/>
    </row>
    <row r="11" spans="1:16" s="546" customFormat="1" ht="12">
      <c r="A11" s="551" t="s">
        <v>772</v>
      </c>
      <c r="B11" s="552">
        <f>SUM(B14+B17+B20+B23+B26+B29+B32+B35+B38+B41+B44+B47+B50+B55+B58+B61+B64+B67+B70+B73+B76+B79+B81+B83+B86+B88+B91)</f>
        <v>618461</v>
      </c>
      <c r="C11" s="552">
        <f>SUM(C14+C17+C20+C23+C26+C29+C32+C35+C38+C41+C44+C47+C50+C55+C58+C61+C64+C67+C70+C73+C76+C79+C81+C83+C86+C88+C91)</f>
        <v>405319</v>
      </c>
      <c r="D11" s="552">
        <f>SUM(D14+D17+D23+D26+D20+D29+D32+D35+D38+D41+D44+D47+D50+D55+D58+D61+D64+D67+D70+D73+D76+D79+D81+D83+D86+D88+D91)</f>
        <v>371521</v>
      </c>
      <c r="E11" s="553">
        <f t="shared" si="0"/>
        <v>0.6007185578395404</v>
      </c>
      <c r="F11" s="553">
        <f t="shared" si="1"/>
        <v>0.9166138276271283</v>
      </c>
      <c r="G11" s="552">
        <f>SUM(G14+G17+G20+G23+G26+G29+G32+G35+G38+G41+G44+G47+G50+G55+G58+G61+G64+G67+G70+G73+G76+G79+G81+G83+G86+G88+G91)</f>
        <v>53693</v>
      </c>
      <c r="H11" s="552">
        <f>SUM(H14+H17+H23+H26+H20+H29+H32+H35+H38+H41+H44+H47+H50+H55+H58+H61+H64+H67+H70+H73+H76+H79+H81+H83+H86+H88+H91)</f>
        <v>47513</v>
      </c>
      <c r="I11" s="553">
        <f>SUM(H11/G11)</f>
        <v>0.8849011975490287</v>
      </c>
      <c r="J11" s="535"/>
      <c r="K11" s="535"/>
      <c r="L11" s="535"/>
      <c r="M11" s="535"/>
      <c r="N11" s="535"/>
      <c r="O11" s="535"/>
      <c r="P11" s="535"/>
    </row>
    <row r="12" spans="1:16" s="546" customFormat="1" ht="12">
      <c r="A12" s="551" t="s">
        <v>773</v>
      </c>
      <c r="B12" s="552">
        <f>SUM(B15+B18+B21+B24+B27+B30+B33+B36+B39+B42+B45+B48+B51+B56+B59+B62+B65+B68+B71+B74+B77+B84+B89)</f>
        <v>60832</v>
      </c>
      <c r="C12" s="552">
        <f>SUM(C15+C18+C21+C24+C27+C30+C33+C36+C39+C42+C45+C48+C51+C56+C59+C62+C65+C68+C71+C74+C77+C84+C89)</f>
        <v>42638</v>
      </c>
      <c r="D12" s="552">
        <f>SUM(D15+D18+D21+D24+D27+D30+D33+D36+D39+D42+D45+D48+D51+D56+D59+D62+D65+D68+D71+D74+D77+D84+D89)</f>
        <v>33891</v>
      </c>
      <c r="E12" s="553">
        <f t="shared" si="0"/>
        <v>0.557124539715939</v>
      </c>
      <c r="F12" s="553">
        <f t="shared" si="1"/>
        <v>0.794854355269947</v>
      </c>
      <c r="G12" s="552">
        <f>SUM(G15+G18+G21+G24+G27+G30+G33+G36+G39+G42+G45+G48+G51+G56+G59+G62+G65+G68+G71+G74+G77+G84+G89)</f>
        <v>7737</v>
      </c>
      <c r="H12" s="552">
        <f>SUM(H15+H18+H21+H24+H27+H30+H33+H36+H39+H42+H45+H48+H51+H56+H59+H62+H65+H68+H71+H74+H77+H84+H89)</f>
        <v>7424</v>
      </c>
      <c r="I12" s="553">
        <f>SUM(H12/G12)</f>
        <v>0.959545043298436</v>
      </c>
      <c r="J12" s="535"/>
      <c r="K12" s="535"/>
      <c r="L12" s="535"/>
      <c r="M12" s="535"/>
      <c r="N12" s="535"/>
      <c r="O12" s="535"/>
      <c r="P12" s="535"/>
    </row>
    <row r="13" spans="1:16" s="546" customFormat="1" ht="26.25" customHeight="1">
      <c r="A13" s="554" t="s">
        <v>774</v>
      </c>
      <c r="B13" s="555">
        <f>SUM(B14+B15)</f>
        <v>851</v>
      </c>
      <c r="C13" s="555">
        <f>SUM(C14+C15)</f>
        <v>603</v>
      </c>
      <c r="D13" s="555">
        <f>SUM(D14+D15)</f>
        <v>603</v>
      </c>
      <c r="E13" s="556">
        <f t="shared" si="0"/>
        <v>0.7085781433607521</v>
      </c>
      <c r="F13" s="556">
        <f t="shared" si="1"/>
        <v>1</v>
      </c>
      <c r="G13" s="555">
        <f>SUM(G14+G15)</f>
        <v>51</v>
      </c>
      <c r="H13" s="555">
        <f>SUM(H14+H15)</f>
        <v>53</v>
      </c>
      <c r="I13" s="556">
        <f>SUM(H13/G13)</f>
        <v>1.0392156862745099</v>
      </c>
      <c r="J13" s="535"/>
      <c r="K13" s="535"/>
      <c r="L13" s="535"/>
      <c r="M13" s="535"/>
      <c r="N13" s="535"/>
      <c r="O13" s="535"/>
      <c r="P13" s="535"/>
    </row>
    <row r="14" spans="1:16" s="546" customFormat="1" ht="12">
      <c r="A14" s="551" t="s">
        <v>772</v>
      </c>
      <c r="B14" s="557">
        <v>800</v>
      </c>
      <c r="C14" s="557">
        <v>553</v>
      </c>
      <c r="D14" s="557">
        <v>553</v>
      </c>
      <c r="E14" s="553">
        <f t="shared" si="0"/>
        <v>0.69125</v>
      </c>
      <c r="F14" s="553">
        <f t="shared" si="1"/>
        <v>1</v>
      </c>
      <c r="G14" s="558">
        <v>50</v>
      </c>
      <c r="H14" s="557">
        <f>SUM(D14-'[3]Julijs'!D14)</f>
        <v>51</v>
      </c>
      <c r="I14" s="553">
        <f>SUM(H14/G14)</f>
        <v>1.02</v>
      </c>
      <c r="J14" s="535"/>
      <c r="K14" s="535"/>
      <c r="L14" s="535"/>
      <c r="M14" s="535"/>
      <c r="N14" s="535"/>
      <c r="O14" s="535"/>
      <c r="P14" s="535"/>
    </row>
    <row r="15" spans="1:16" s="546" customFormat="1" ht="12">
      <c r="A15" s="551" t="s">
        <v>773</v>
      </c>
      <c r="B15" s="557">
        <v>51</v>
      </c>
      <c r="C15" s="557">
        <v>50</v>
      </c>
      <c r="D15" s="557">
        <v>50</v>
      </c>
      <c r="E15" s="553">
        <f t="shared" si="0"/>
        <v>0.9803921568627451</v>
      </c>
      <c r="F15" s="553">
        <f t="shared" si="1"/>
        <v>1</v>
      </c>
      <c r="G15" s="558">
        <v>1</v>
      </c>
      <c r="H15" s="557">
        <f>SUM(D15-'[3]Julijs'!D15)</f>
        <v>2</v>
      </c>
      <c r="I15" s="553">
        <v>0</v>
      </c>
      <c r="J15" s="535"/>
      <c r="K15" s="535"/>
      <c r="L15" s="535"/>
      <c r="M15" s="535"/>
      <c r="N15" s="535"/>
      <c r="O15" s="535"/>
      <c r="P15" s="535"/>
    </row>
    <row r="16" spans="1:16" s="546" customFormat="1" ht="12.75">
      <c r="A16" s="559" t="s">
        <v>775</v>
      </c>
      <c r="B16" s="555">
        <f>SUM(B17+B18)</f>
        <v>6273</v>
      </c>
      <c r="C16" s="555">
        <f>SUM(C17+C18)</f>
        <v>4083</v>
      </c>
      <c r="D16" s="555">
        <f>SUM(D17+D18)</f>
        <v>3313</v>
      </c>
      <c r="E16" s="556">
        <f t="shared" si="0"/>
        <v>0.5281364578351666</v>
      </c>
      <c r="F16" s="556">
        <f t="shared" si="1"/>
        <v>0.8114131765858438</v>
      </c>
      <c r="G16" s="555">
        <f>SUM(G17+G18)</f>
        <v>612</v>
      </c>
      <c r="H16" s="555">
        <f>SUM(H17+H18)</f>
        <v>403</v>
      </c>
      <c r="I16" s="556">
        <f aca="true" t="shared" si="2" ref="I16:I51">SUM(H16/G16)</f>
        <v>0.6584967320261438</v>
      </c>
      <c r="J16" s="535"/>
      <c r="K16" s="535"/>
      <c r="L16" s="535"/>
      <c r="M16" s="535"/>
      <c r="N16" s="535"/>
      <c r="O16" s="535"/>
      <c r="P16" s="535"/>
    </row>
    <row r="17" spans="1:16" s="546" customFormat="1" ht="15" customHeight="1">
      <c r="A17" s="551" t="s">
        <v>772</v>
      </c>
      <c r="B17" s="557">
        <v>5021</v>
      </c>
      <c r="C17" s="557">
        <v>3311</v>
      </c>
      <c r="D17" s="557">
        <v>2793</v>
      </c>
      <c r="E17" s="553">
        <f t="shared" si="0"/>
        <v>0.5562636924915355</v>
      </c>
      <c r="F17" s="553">
        <f t="shared" si="1"/>
        <v>0.8435517970401691</v>
      </c>
      <c r="G17" s="558">
        <v>472</v>
      </c>
      <c r="H17" s="557">
        <f>SUM(D17-'[3]Julijs'!D17)</f>
        <v>316</v>
      </c>
      <c r="I17" s="553">
        <f t="shared" si="2"/>
        <v>0.6694915254237288</v>
      </c>
      <c r="J17" s="535"/>
      <c r="K17" s="535"/>
      <c r="L17" s="535"/>
      <c r="M17" s="535"/>
      <c r="N17" s="535"/>
      <c r="O17" s="535"/>
      <c r="P17" s="535"/>
    </row>
    <row r="18" spans="1:16" s="546" customFormat="1" ht="12">
      <c r="A18" s="551" t="s">
        <v>773</v>
      </c>
      <c r="B18" s="557">
        <v>1252</v>
      </c>
      <c r="C18" s="557">
        <v>772</v>
      </c>
      <c r="D18" s="557">
        <v>520</v>
      </c>
      <c r="E18" s="553">
        <f t="shared" si="0"/>
        <v>0.41533546325878595</v>
      </c>
      <c r="F18" s="553">
        <f t="shared" si="1"/>
        <v>0.6735751295336787</v>
      </c>
      <c r="G18" s="558">
        <v>140</v>
      </c>
      <c r="H18" s="557">
        <f>SUM(D18-'[3]Julijs'!D18)</f>
        <v>87</v>
      </c>
      <c r="I18" s="553">
        <f t="shared" si="2"/>
        <v>0.6214285714285714</v>
      </c>
      <c r="J18" s="535"/>
      <c r="K18" s="535"/>
      <c r="L18" s="535"/>
      <c r="M18" s="535"/>
      <c r="N18" s="535"/>
      <c r="O18" s="535"/>
      <c r="P18" s="535"/>
    </row>
    <row r="19" spans="1:16" s="546" customFormat="1" ht="12.75">
      <c r="A19" s="559" t="s">
        <v>776</v>
      </c>
      <c r="B19" s="555">
        <f>SUM(B20+B21)</f>
        <v>3543</v>
      </c>
      <c r="C19" s="555">
        <f>SUM(C20+C21)</f>
        <v>2334</v>
      </c>
      <c r="D19" s="555">
        <f>SUM(D20+D21)</f>
        <v>2260</v>
      </c>
      <c r="E19" s="556">
        <f t="shared" si="0"/>
        <v>0.6378775049393169</v>
      </c>
      <c r="F19" s="556">
        <f t="shared" si="1"/>
        <v>0.9682947729220223</v>
      </c>
      <c r="G19" s="555">
        <f>SUM(G20+G21)</f>
        <v>274</v>
      </c>
      <c r="H19" s="555">
        <f>SUM(H20+H21)</f>
        <v>242</v>
      </c>
      <c r="I19" s="556">
        <f t="shared" si="2"/>
        <v>0.8832116788321168</v>
      </c>
      <c r="J19" s="535"/>
      <c r="K19" s="535"/>
      <c r="L19" s="535"/>
      <c r="M19" s="535"/>
      <c r="N19" s="535"/>
      <c r="O19" s="535"/>
      <c r="P19" s="535"/>
    </row>
    <row r="20" spans="1:16" s="546" customFormat="1" ht="12">
      <c r="A20" s="551" t="s">
        <v>772</v>
      </c>
      <c r="B20" s="557">
        <v>3299</v>
      </c>
      <c r="C20" s="557">
        <v>2160</v>
      </c>
      <c r="D20" s="557">
        <v>2095</v>
      </c>
      <c r="E20" s="553">
        <f t="shared" si="0"/>
        <v>0.635040921491361</v>
      </c>
      <c r="F20" s="553">
        <f t="shared" si="1"/>
        <v>0.9699074074074074</v>
      </c>
      <c r="G20" s="558">
        <v>257</v>
      </c>
      <c r="H20" s="557">
        <f>SUM(D20-'[3]Julijs'!D20)</f>
        <v>225</v>
      </c>
      <c r="I20" s="553">
        <f t="shared" si="2"/>
        <v>0.8754863813229572</v>
      </c>
      <c r="J20" s="535"/>
      <c r="K20" s="535"/>
      <c r="L20" s="535"/>
      <c r="M20" s="535"/>
      <c r="N20" s="535"/>
      <c r="O20" s="535"/>
      <c r="P20" s="535"/>
    </row>
    <row r="21" spans="1:16" s="546" customFormat="1" ht="12">
      <c r="A21" s="551" t="s">
        <v>773</v>
      </c>
      <c r="B21" s="557">
        <v>244</v>
      </c>
      <c r="C21" s="557">
        <v>174</v>
      </c>
      <c r="D21" s="557">
        <v>165</v>
      </c>
      <c r="E21" s="553">
        <f t="shared" si="0"/>
        <v>0.6762295081967213</v>
      </c>
      <c r="F21" s="553">
        <f t="shared" si="1"/>
        <v>0.9482758620689655</v>
      </c>
      <c r="G21" s="558">
        <v>17</v>
      </c>
      <c r="H21" s="557">
        <f>SUM(D21-'[3]Julijs'!D21)</f>
        <v>17</v>
      </c>
      <c r="I21" s="553">
        <f t="shared" si="2"/>
        <v>1</v>
      </c>
      <c r="J21" s="535"/>
      <c r="K21" s="535"/>
      <c r="L21" s="535"/>
      <c r="M21" s="535"/>
      <c r="N21" s="535"/>
      <c r="O21" s="535"/>
      <c r="P21" s="535"/>
    </row>
    <row r="22" spans="1:16" s="546" customFormat="1" ht="12.75">
      <c r="A22" s="559" t="s">
        <v>777</v>
      </c>
      <c r="B22" s="555">
        <f>SUM(B23+B24)</f>
        <v>24561</v>
      </c>
      <c r="C22" s="555">
        <f>SUM(C23+C24)</f>
        <v>16061</v>
      </c>
      <c r="D22" s="555">
        <f>SUM(D23+D24)</f>
        <v>14582</v>
      </c>
      <c r="E22" s="556">
        <f t="shared" si="0"/>
        <v>0.5937054680184032</v>
      </c>
      <c r="F22" s="556">
        <f t="shared" si="1"/>
        <v>0.9079135794782393</v>
      </c>
      <c r="G22" s="555">
        <f>SUM(G23+G24)</f>
        <v>1922</v>
      </c>
      <c r="H22" s="555">
        <f>SUM(H23+H24)</f>
        <v>1871</v>
      </c>
      <c r="I22" s="556">
        <f t="shared" si="2"/>
        <v>0.9734651404786681</v>
      </c>
      <c r="J22" s="535"/>
      <c r="K22" s="535"/>
      <c r="L22" s="535"/>
      <c r="M22" s="535"/>
      <c r="N22" s="535"/>
      <c r="O22" s="535"/>
      <c r="P22" s="535"/>
    </row>
    <row r="23" spans="1:16" s="546" customFormat="1" ht="12">
      <c r="A23" s="551" t="s">
        <v>772</v>
      </c>
      <c r="B23" s="557">
        <v>22050</v>
      </c>
      <c r="C23" s="557">
        <v>14355</v>
      </c>
      <c r="D23" s="557">
        <v>13718</v>
      </c>
      <c r="E23" s="553">
        <f t="shared" si="0"/>
        <v>0.6221315192743764</v>
      </c>
      <c r="F23" s="553">
        <f t="shared" si="1"/>
        <v>0.9556252176941832</v>
      </c>
      <c r="G23" s="558">
        <v>1752</v>
      </c>
      <c r="H23" s="557">
        <f>SUM(D23-'[3]Julijs'!D23)</f>
        <v>1705</v>
      </c>
      <c r="I23" s="553">
        <f t="shared" si="2"/>
        <v>0.9731735159817352</v>
      </c>
      <c r="J23" s="535"/>
      <c r="K23" s="535"/>
      <c r="L23" s="535"/>
      <c r="M23" s="535"/>
      <c r="N23" s="535"/>
      <c r="O23" s="535"/>
      <c r="P23" s="535"/>
    </row>
    <row r="24" spans="1:16" s="546" customFormat="1" ht="12">
      <c r="A24" s="551" t="s">
        <v>773</v>
      </c>
      <c r="B24" s="557">
        <v>2511</v>
      </c>
      <c r="C24" s="557">
        <v>1706</v>
      </c>
      <c r="D24" s="557">
        <v>864</v>
      </c>
      <c r="E24" s="553">
        <f t="shared" si="0"/>
        <v>0.34408602150537637</v>
      </c>
      <c r="F24" s="553">
        <f t="shared" si="1"/>
        <v>0.5064478311840562</v>
      </c>
      <c r="G24" s="558">
        <v>170</v>
      </c>
      <c r="H24" s="557">
        <f>SUM(D24-'[3]Julijs'!D24)</f>
        <v>166</v>
      </c>
      <c r="I24" s="553">
        <f t="shared" si="2"/>
        <v>0.9764705882352941</v>
      </c>
      <c r="J24" s="535"/>
      <c r="K24" s="535"/>
      <c r="L24" s="535"/>
      <c r="M24" s="535"/>
      <c r="N24" s="535"/>
      <c r="O24" s="535"/>
      <c r="P24" s="535"/>
    </row>
    <row r="25" spans="1:16" s="546" customFormat="1" ht="12.75">
      <c r="A25" s="559" t="s">
        <v>778</v>
      </c>
      <c r="B25" s="555">
        <f>SUM(B26+B27)</f>
        <v>11709</v>
      </c>
      <c r="C25" s="555">
        <f>SUM(C26+C27)</f>
        <v>8472</v>
      </c>
      <c r="D25" s="555">
        <f>SUM(D26+D27)</f>
        <v>6721</v>
      </c>
      <c r="E25" s="556">
        <f t="shared" si="0"/>
        <v>0.5740029037492527</v>
      </c>
      <c r="F25" s="556">
        <f t="shared" si="1"/>
        <v>0.7933191690273843</v>
      </c>
      <c r="G25" s="555">
        <f>SUM(G26+G27)</f>
        <v>1383</v>
      </c>
      <c r="H25" s="555">
        <f>SUM(H26+H27)</f>
        <v>1131</v>
      </c>
      <c r="I25" s="556">
        <f t="shared" si="2"/>
        <v>0.8177874186550976</v>
      </c>
      <c r="J25" s="535"/>
      <c r="K25" s="535"/>
      <c r="L25" s="535"/>
      <c r="M25" s="535"/>
      <c r="N25" s="535"/>
      <c r="O25" s="535"/>
      <c r="P25" s="535"/>
    </row>
    <row r="26" spans="1:16" s="546" customFormat="1" ht="12">
      <c r="A26" s="551" t="s">
        <v>772</v>
      </c>
      <c r="B26" s="557">
        <v>10849</v>
      </c>
      <c r="C26" s="557">
        <v>7906</v>
      </c>
      <c r="D26" s="557">
        <v>6576</v>
      </c>
      <c r="E26" s="553">
        <f t="shared" si="0"/>
        <v>0.6061388146372938</v>
      </c>
      <c r="F26" s="553">
        <f t="shared" si="1"/>
        <v>0.831773336706299</v>
      </c>
      <c r="G26" s="558">
        <v>1113</v>
      </c>
      <c r="H26" s="557">
        <f>SUM(D26-'[3]Julijs'!D26)</f>
        <v>1121</v>
      </c>
      <c r="I26" s="553">
        <f t="shared" si="2"/>
        <v>1.0071877807726863</v>
      </c>
      <c r="J26" s="535"/>
      <c r="K26" s="535"/>
      <c r="L26" s="535"/>
      <c r="M26" s="535"/>
      <c r="N26" s="535"/>
      <c r="O26" s="535"/>
      <c r="P26" s="535"/>
    </row>
    <row r="27" spans="1:16" s="546" customFormat="1" ht="12">
      <c r="A27" s="551" t="s">
        <v>773</v>
      </c>
      <c r="B27" s="557">
        <v>860</v>
      </c>
      <c r="C27" s="557">
        <v>566</v>
      </c>
      <c r="D27" s="557">
        <v>145</v>
      </c>
      <c r="E27" s="553">
        <f t="shared" si="0"/>
        <v>0.1686046511627907</v>
      </c>
      <c r="F27" s="553">
        <f t="shared" si="1"/>
        <v>0.25618374558303886</v>
      </c>
      <c r="G27" s="558">
        <v>270</v>
      </c>
      <c r="H27" s="557">
        <f>SUM(D27-'[3]Julijs'!D27)</f>
        <v>10</v>
      </c>
      <c r="I27" s="553">
        <f t="shared" si="2"/>
        <v>0.037037037037037035</v>
      </c>
      <c r="J27" s="535"/>
      <c r="K27" s="535"/>
      <c r="L27" s="535"/>
      <c r="M27" s="535"/>
      <c r="N27" s="535"/>
      <c r="O27" s="535"/>
      <c r="P27" s="535"/>
    </row>
    <row r="28" spans="1:16" s="546" customFormat="1" ht="12.75">
      <c r="A28" s="559" t="s">
        <v>779</v>
      </c>
      <c r="B28" s="555">
        <f>SUM(B29+B30)</f>
        <v>10027</v>
      </c>
      <c r="C28" s="555">
        <f>SUM(C29+C30)</f>
        <v>4257</v>
      </c>
      <c r="D28" s="555">
        <f>SUM(D29+D30)</f>
        <v>3781</v>
      </c>
      <c r="E28" s="556">
        <f t="shared" si="0"/>
        <v>0.3770818789268974</v>
      </c>
      <c r="F28" s="556">
        <f t="shared" si="1"/>
        <v>0.8881841672539347</v>
      </c>
      <c r="G28" s="555">
        <f>SUM(G29+G30)</f>
        <v>1500</v>
      </c>
      <c r="H28" s="555">
        <f>SUM(H29+H30)</f>
        <v>1468</v>
      </c>
      <c r="I28" s="556">
        <f t="shared" si="2"/>
        <v>0.9786666666666667</v>
      </c>
      <c r="J28" s="535"/>
      <c r="K28" s="535"/>
      <c r="L28" s="535"/>
      <c r="M28" s="535"/>
      <c r="N28" s="535"/>
      <c r="O28" s="535"/>
      <c r="P28" s="535"/>
    </row>
    <row r="29" spans="1:16" s="546" customFormat="1" ht="12">
      <c r="A29" s="551" t="s">
        <v>772</v>
      </c>
      <c r="B29" s="557">
        <v>9582</v>
      </c>
      <c r="C29" s="557">
        <v>3944</v>
      </c>
      <c r="D29" s="557">
        <v>3506</v>
      </c>
      <c r="E29" s="553">
        <f t="shared" si="0"/>
        <v>0.36589438530578167</v>
      </c>
      <c r="F29" s="553">
        <f t="shared" si="1"/>
        <v>0.8889452332657201</v>
      </c>
      <c r="G29" s="558">
        <v>1479</v>
      </c>
      <c r="H29" s="557">
        <f>SUM(D29-'[3]Julijs'!D29)</f>
        <v>1420</v>
      </c>
      <c r="I29" s="553">
        <f t="shared" si="2"/>
        <v>0.9601081812035159</v>
      </c>
      <c r="J29" s="535"/>
      <c r="K29" s="535"/>
      <c r="L29" s="535"/>
      <c r="M29" s="535"/>
      <c r="N29" s="535"/>
      <c r="O29" s="535"/>
      <c r="P29" s="535"/>
    </row>
    <row r="30" spans="1:16" s="546" customFormat="1" ht="12">
      <c r="A30" s="551" t="s">
        <v>773</v>
      </c>
      <c r="B30" s="557">
        <v>445</v>
      </c>
      <c r="C30" s="557">
        <v>313</v>
      </c>
      <c r="D30" s="557">
        <v>275</v>
      </c>
      <c r="E30" s="553">
        <f t="shared" si="0"/>
        <v>0.6179775280898876</v>
      </c>
      <c r="F30" s="553">
        <f t="shared" si="1"/>
        <v>0.8785942492012779</v>
      </c>
      <c r="G30" s="558">
        <v>21</v>
      </c>
      <c r="H30" s="557">
        <f>SUM(D30-'[3]Julijs'!D30)</f>
        <v>48</v>
      </c>
      <c r="I30" s="553">
        <f t="shared" si="2"/>
        <v>2.2857142857142856</v>
      </c>
      <c r="J30" s="535"/>
      <c r="K30" s="535"/>
      <c r="L30" s="535"/>
      <c r="M30" s="535"/>
      <c r="N30" s="535"/>
      <c r="O30" s="535"/>
      <c r="P30" s="535"/>
    </row>
    <row r="31" spans="1:16" s="546" customFormat="1" ht="12.75">
      <c r="A31" s="559" t="s">
        <v>780</v>
      </c>
      <c r="B31" s="555">
        <f>SUM(B32+B33)</f>
        <v>102697</v>
      </c>
      <c r="C31" s="555">
        <f>SUM(C32+C33)</f>
        <v>63474</v>
      </c>
      <c r="D31" s="555">
        <f>SUM(D32+D33)</f>
        <v>48500</v>
      </c>
      <c r="E31" s="556">
        <f t="shared" si="0"/>
        <v>0.4722630651333535</v>
      </c>
      <c r="F31" s="556">
        <f t="shared" si="1"/>
        <v>0.7640923842833286</v>
      </c>
      <c r="G31" s="555">
        <f>SUM(G32+G33)</f>
        <v>8522</v>
      </c>
      <c r="H31" s="555">
        <f>SUM(H32+H33)</f>
        <v>7176</v>
      </c>
      <c r="I31" s="556">
        <f t="shared" si="2"/>
        <v>0.842055855432997</v>
      </c>
      <c r="J31" s="535"/>
      <c r="K31" s="535"/>
      <c r="L31" s="535"/>
      <c r="M31" s="535"/>
      <c r="N31" s="535"/>
      <c r="O31" s="535"/>
      <c r="P31" s="535"/>
    </row>
    <row r="32" spans="1:16" s="546" customFormat="1" ht="12">
      <c r="A32" s="551" t="s">
        <v>772</v>
      </c>
      <c r="B32" s="557">
        <v>92978</v>
      </c>
      <c r="C32" s="557">
        <v>56999</v>
      </c>
      <c r="D32" s="557">
        <v>42658</v>
      </c>
      <c r="E32" s="553">
        <f t="shared" si="0"/>
        <v>0.45879670459678634</v>
      </c>
      <c r="F32" s="553">
        <f t="shared" si="1"/>
        <v>0.74839909472096</v>
      </c>
      <c r="G32" s="558">
        <v>7883</v>
      </c>
      <c r="H32" s="557">
        <f>SUM(D32-'[3]Julijs'!D32)</f>
        <v>6185</v>
      </c>
      <c r="I32" s="553">
        <f t="shared" si="2"/>
        <v>0.7845997716605353</v>
      </c>
      <c r="J32" s="535"/>
      <c r="K32" s="535"/>
      <c r="L32" s="535"/>
      <c r="M32" s="535"/>
      <c r="N32" s="535"/>
      <c r="O32" s="535"/>
      <c r="P32" s="535"/>
    </row>
    <row r="33" spans="1:16" s="546" customFormat="1" ht="12">
      <c r="A33" s="551" t="s">
        <v>773</v>
      </c>
      <c r="B33" s="557">
        <v>9719</v>
      </c>
      <c r="C33" s="557">
        <v>6475</v>
      </c>
      <c r="D33" s="557">
        <v>5842</v>
      </c>
      <c r="E33" s="553">
        <f t="shared" si="0"/>
        <v>0.6010906471859245</v>
      </c>
      <c r="F33" s="553">
        <f t="shared" si="1"/>
        <v>0.9022393822393823</v>
      </c>
      <c r="G33" s="558">
        <v>639</v>
      </c>
      <c r="H33" s="557">
        <f>SUM(D33-'[3]Julijs'!D33)</f>
        <v>991</v>
      </c>
      <c r="I33" s="553">
        <f t="shared" si="2"/>
        <v>1.5508607198748043</v>
      </c>
      <c r="J33" s="535"/>
      <c r="K33" s="535"/>
      <c r="L33" s="535"/>
      <c r="M33" s="535"/>
      <c r="N33" s="535"/>
      <c r="O33" s="535"/>
      <c r="P33" s="535"/>
    </row>
    <row r="34" spans="1:16" s="546" customFormat="1" ht="12.75">
      <c r="A34" s="559" t="s">
        <v>781</v>
      </c>
      <c r="B34" s="555">
        <f>SUM(B35+B36)</f>
        <v>90955</v>
      </c>
      <c r="C34" s="555">
        <f>SUM(C35+C36)</f>
        <v>60588</v>
      </c>
      <c r="D34" s="555">
        <f>SUM(D35+D36)</f>
        <v>57106</v>
      </c>
      <c r="E34" s="556">
        <f t="shared" si="0"/>
        <v>0.627848936287175</v>
      </c>
      <c r="F34" s="556">
        <f t="shared" si="1"/>
        <v>0.9425298739024229</v>
      </c>
      <c r="G34" s="555">
        <f>SUM(G35+G36)</f>
        <v>9102</v>
      </c>
      <c r="H34" s="555">
        <f>SUM(H35+H36)</f>
        <v>9308</v>
      </c>
      <c r="I34" s="556">
        <f t="shared" si="2"/>
        <v>1.022632388486047</v>
      </c>
      <c r="J34" s="535"/>
      <c r="K34" s="535"/>
      <c r="L34" s="535"/>
      <c r="M34" s="535"/>
      <c r="N34" s="535"/>
      <c r="O34" s="535"/>
      <c r="P34" s="535"/>
    </row>
    <row r="35" spans="1:16" s="546" customFormat="1" ht="13.5" customHeight="1">
      <c r="A35" s="551" t="s">
        <v>772</v>
      </c>
      <c r="B35" s="557">
        <v>78242</v>
      </c>
      <c r="C35" s="557">
        <v>51633</v>
      </c>
      <c r="D35" s="557">
        <v>49225</v>
      </c>
      <c r="E35" s="553">
        <f t="shared" si="0"/>
        <v>0.6291378032258889</v>
      </c>
      <c r="F35" s="553">
        <f t="shared" si="1"/>
        <v>0.9533631592198788</v>
      </c>
      <c r="G35" s="558">
        <v>7079</v>
      </c>
      <c r="H35" s="557">
        <f>SUM(D35-'[3]Julijs'!D35)</f>
        <v>6711</v>
      </c>
      <c r="I35" s="553">
        <f t="shared" si="2"/>
        <v>0.9480152563921458</v>
      </c>
      <c r="J35" s="535"/>
      <c r="K35" s="535"/>
      <c r="L35" s="535"/>
      <c r="M35" s="535"/>
      <c r="N35" s="535"/>
      <c r="O35" s="535"/>
      <c r="P35" s="535"/>
    </row>
    <row r="36" spans="1:16" s="546" customFormat="1" ht="12.75" customHeight="1">
      <c r="A36" s="551" t="s">
        <v>773</v>
      </c>
      <c r="B36" s="557">
        <v>12713</v>
      </c>
      <c r="C36" s="557">
        <v>8955</v>
      </c>
      <c r="D36" s="557">
        <v>7881</v>
      </c>
      <c r="E36" s="553">
        <f t="shared" si="0"/>
        <v>0.6199166207818768</v>
      </c>
      <c r="F36" s="553">
        <f t="shared" si="1"/>
        <v>0.8800670016750419</v>
      </c>
      <c r="G36" s="558">
        <v>2023</v>
      </c>
      <c r="H36" s="557">
        <f>SUM(D36-'[3]Julijs'!D36)</f>
        <v>2597</v>
      </c>
      <c r="I36" s="553">
        <f t="shared" si="2"/>
        <v>1.2837370242214532</v>
      </c>
      <c r="J36" s="535"/>
      <c r="K36" s="535"/>
      <c r="L36" s="535"/>
      <c r="M36" s="535"/>
      <c r="N36" s="535"/>
      <c r="O36" s="535"/>
      <c r="P36" s="535"/>
    </row>
    <row r="37" spans="1:16" s="537" customFormat="1" ht="25.5">
      <c r="A37" s="560" t="s">
        <v>782</v>
      </c>
      <c r="B37" s="555">
        <f>SUM(B38+B39)</f>
        <v>53402</v>
      </c>
      <c r="C37" s="555">
        <f>SUM(C38+C39)</f>
        <v>37519</v>
      </c>
      <c r="D37" s="555">
        <f>SUM(D38+D39)</f>
        <v>33654</v>
      </c>
      <c r="E37" s="556">
        <f t="shared" si="0"/>
        <v>0.6302011160630688</v>
      </c>
      <c r="F37" s="556">
        <f t="shared" si="1"/>
        <v>0.896985527332818</v>
      </c>
      <c r="G37" s="555">
        <f>SUM(G38+G39)</f>
        <v>4198</v>
      </c>
      <c r="H37" s="555">
        <f>SUM(H38+H39)</f>
        <v>3318</v>
      </c>
      <c r="I37" s="556">
        <f t="shared" si="2"/>
        <v>0.790376369699857</v>
      </c>
      <c r="J37" s="535"/>
      <c r="K37" s="535"/>
      <c r="L37" s="535"/>
      <c r="M37" s="535"/>
      <c r="N37" s="535"/>
      <c r="O37" s="535"/>
      <c r="P37" s="535"/>
    </row>
    <row r="38" spans="1:16" s="537" customFormat="1" ht="12">
      <c r="A38" s="551" t="s">
        <v>772</v>
      </c>
      <c r="B38" s="557">
        <v>49778</v>
      </c>
      <c r="C38" s="557">
        <v>34787</v>
      </c>
      <c r="D38" s="557">
        <v>31704</v>
      </c>
      <c r="E38" s="553">
        <f t="shared" si="0"/>
        <v>0.6369078709470047</v>
      </c>
      <c r="F38" s="553">
        <f t="shared" si="1"/>
        <v>0.9113749389139622</v>
      </c>
      <c r="G38" s="558">
        <v>3600</v>
      </c>
      <c r="H38" s="557">
        <f>SUM(D38-'[3]Julijs'!D38)</f>
        <v>2755</v>
      </c>
      <c r="I38" s="553">
        <f t="shared" si="2"/>
        <v>0.7652777777777777</v>
      </c>
      <c r="J38" s="535"/>
      <c r="K38" s="535"/>
      <c r="L38" s="535"/>
      <c r="M38" s="535"/>
      <c r="N38" s="535"/>
      <c r="O38" s="535"/>
      <c r="P38" s="535"/>
    </row>
    <row r="39" spans="1:16" s="537" customFormat="1" ht="12">
      <c r="A39" s="551" t="s">
        <v>773</v>
      </c>
      <c r="B39" s="557">
        <v>3624</v>
      </c>
      <c r="C39" s="557">
        <v>2732</v>
      </c>
      <c r="D39" s="557">
        <v>1950</v>
      </c>
      <c r="E39" s="553">
        <f t="shared" si="0"/>
        <v>0.5380794701986755</v>
      </c>
      <c r="F39" s="553">
        <f t="shared" si="1"/>
        <v>0.7137628111273792</v>
      </c>
      <c r="G39" s="558">
        <v>598</v>
      </c>
      <c r="H39" s="557">
        <f>SUM(D39-'[3]Julijs'!D39)</f>
        <v>563</v>
      </c>
      <c r="I39" s="553">
        <f t="shared" si="2"/>
        <v>0.9414715719063546</v>
      </c>
      <c r="J39" s="535"/>
      <c r="K39" s="535"/>
      <c r="L39" s="535"/>
      <c r="M39" s="535"/>
      <c r="N39" s="535"/>
      <c r="O39" s="535"/>
      <c r="P39" s="535"/>
    </row>
    <row r="40" spans="1:16" s="537" customFormat="1" ht="12.75">
      <c r="A40" s="559" t="s">
        <v>783</v>
      </c>
      <c r="B40" s="555">
        <f>SUM(B41+B42)</f>
        <v>46203</v>
      </c>
      <c r="C40" s="555">
        <f>SUM(C41+C42)</f>
        <v>30716</v>
      </c>
      <c r="D40" s="555">
        <f>SUM(D41+D42)</f>
        <v>29389</v>
      </c>
      <c r="E40" s="556">
        <f t="shared" si="0"/>
        <v>0.6360842369543104</v>
      </c>
      <c r="F40" s="556">
        <f t="shared" si="1"/>
        <v>0.9567977601250163</v>
      </c>
      <c r="G40" s="555">
        <f>SUM(G41+G42)</f>
        <v>3324</v>
      </c>
      <c r="H40" s="555">
        <f>SUM(H41+H42)</f>
        <v>3031</v>
      </c>
      <c r="I40" s="556">
        <f t="shared" si="2"/>
        <v>0.9118531889290012</v>
      </c>
      <c r="J40" s="535"/>
      <c r="K40" s="535"/>
      <c r="L40" s="535"/>
      <c r="M40" s="535"/>
      <c r="N40" s="535"/>
      <c r="O40" s="535"/>
      <c r="P40" s="535"/>
    </row>
    <row r="41" spans="1:16" s="537" customFormat="1" ht="12">
      <c r="A41" s="551" t="s">
        <v>772</v>
      </c>
      <c r="B41" s="557">
        <v>43699</v>
      </c>
      <c r="C41" s="557">
        <v>28740</v>
      </c>
      <c r="D41" s="557">
        <v>27649</v>
      </c>
      <c r="E41" s="553">
        <f t="shared" si="0"/>
        <v>0.6327147074303759</v>
      </c>
      <c r="F41" s="553">
        <f t="shared" si="1"/>
        <v>0.9620389700765484</v>
      </c>
      <c r="G41" s="558">
        <v>3035</v>
      </c>
      <c r="H41" s="557">
        <f>SUM(D41-'[3]Julijs'!D41)</f>
        <v>2783</v>
      </c>
      <c r="I41" s="553">
        <f t="shared" si="2"/>
        <v>0.9169686985172982</v>
      </c>
      <c r="J41" s="535"/>
      <c r="K41" s="535"/>
      <c r="L41" s="535"/>
      <c r="M41" s="535"/>
      <c r="N41" s="535"/>
      <c r="O41" s="535"/>
      <c r="P41" s="535"/>
    </row>
    <row r="42" spans="1:16" s="537" customFormat="1" ht="12">
      <c r="A42" s="551" t="s">
        <v>773</v>
      </c>
      <c r="B42" s="557">
        <v>2504</v>
      </c>
      <c r="C42" s="557">
        <v>1976</v>
      </c>
      <c r="D42" s="557">
        <v>1740</v>
      </c>
      <c r="E42" s="553">
        <f t="shared" si="0"/>
        <v>0.694888178913738</v>
      </c>
      <c r="F42" s="553">
        <f t="shared" si="1"/>
        <v>0.8805668016194332</v>
      </c>
      <c r="G42" s="558">
        <v>289</v>
      </c>
      <c r="H42" s="557">
        <f>SUM(D42-'[3]Julijs'!D42)</f>
        <v>248</v>
      </c>
      <c r="I42" s="553">
        <f t="shared" si="2"/>
        <v>0.8581314878892734</v>
      </c>
      <c r="J42" s="535"/>
      <c r="K42" s="535"/>
      <c r="L42" s="535"/>
      <c r="M42" s="535"/>
      <c r="N42" s="535"/>
      <c r="O42" s="535"/>
      <c r="P42" s="535"/>
    </row>
    <row r="43" spans="1:16" s="537" customFormat="1" ht="12.75">
      <c r="A43" s="559" t="s">
        <v>784</v>
      </c>
      <c r="B43" s="555">
        <f>SUM(B44+B45)</f>
        <v>12206</v>
      </c>
      <c r="C43" s="555">
        <f>SUM(C44+C45)</f>
        <v>7726</v>
      </c>
      <c r="D43" s="555">
        <f>SUM(D44+D45)</f>
        <v>5228</v>
      </c>
      <c r="E43" s="556">
        <f t="shared" si="0"/>
        <v>0.4283139439619859</v>
      </c>
      <c r="F43" s="556">
        <f t="shared" si="1"/>
        <v>0.6766761584260937</v>
      </c>
      <c r="G43" s="555">
        <f>SUM(G44+G45)</f>
        <v>1433</v>
      </c>
      <c r="H43" s="555">
        <f>SUM(H44+H45)</f>
        <v>1019</v>
      </c>
      <c r="I43" s="556">
        <f t="shared" si="2"/>
        <v>0.7110956036287509</v>
      </c>
      <c r="J43" s="535"/>
      <c r="K43" s="535"/>
      <c r="L43" s="535"/>
      <c r="M43" s="535"/>
      <c r="N43" s="535"/>
      <c r="O43" s="535"/>
      <c r="P43" s="535"/>
    </row>
    <row r="44" spans="1:16" s="537" customFormat="1" ht="12">
      <c r="A44" s="551" t="s">
        <v>772</v>
      </c>
      <c r="B44" s="557">
        <v>7487</v>
      </c>
      <c r="C44" s="557">
        <v>4988</v>
      </c>
      <c r="D44" s="557">
        <v>3378</v>
      </c>
      <c r="E44" s="553">
        <f t="shared" si="0"/>
        <v>0.4511820488847335</v>
      </c>
      <c r="F44" s="553">
        <f t="shared" si="1"/>
        <v>0.6772253408179632</v>
      </c>
      <c r="G44" s="558">
        <v>620</v>
      </c>
      <c r="H44" s="557">
        <f>SUM(D44-'[3]Julijs'!D44)</f>
        <v>398</v>
      </c>
      <c r="I44" s="553">
        <f t="shared" si="2"/>
        <v>0.6419354838709678</v>
      </c>
      <c r="J44" s="535"/>
      <c r="K44" s="535"/>
      <c r="L44" s="535"/>
      <c r="M44" s="535"/>
      <c r="N44" s="535"/>
      <c r="O44" s="535"/>
      <c r="P44" s="535"/>
    </row>
    <row r="45" spans="1:16" s="537" customFormat="1" ht="12">
      <c r="A45" s="551" t="s">
        <v>773</v>
      </c>
      <c r="B45" s="557">
        <v>4719</v>
      </c>
      <c r="C45" s="557">
        <v>2738</v>
      </c>
      <c r="D45" s="557">
        <v>1850</v>
      </c>
      <c r="E45" s="553">
        <f t="shared" si="0"/>
        <v>0.3920322102140284</v>
      </c>
      <c r="F45" s="553">
        <f t="shared" si="1"/>
        <v>0.6756756756756757</v>
      </c>
      <c r="G45" s="558">
        <v>813</v>
      </c>
      <c r="H45" s="557">
        <f>SUM(D45-'[3]Julijs'!D45)</f>
        <v>621</v>
      </c>
      <c r="I45" s="553">
        <f t="shared" si="2"/>
        <v>0.7638376383763837</v>
      </c>
      <c r="J45" s="535"/>
      <c r="K45" s="535"/>
      <c r="L45" s="535"/>
      <c r="M45" s="535"/>
      <c r="N45" s="535"/>
      <c r="O45" s="535"/>
      <c r="P45" s="535"/>
    </row>
    <row r="46" spans="1:16" s="537" customFormat="1" ht="12.75">
      <c r="A46" s="559" t="s">
        <v>785</v>
      </c>
      <c r="B46" s="555">
        <f>SUM(B47+B48)</f>
        <v>156266</v>
      </c>
      <c r="C46" s="555">
        <f>SUM(C47+C48)</f>
        <v>103530</v>
      </c>
      <c r="D46" s="555">
        <f>SUM(D47+D48)</f>
        <v>98472</v>
      </c>
      <c r="E46" s="556">
        <f t="shared" si="0"/>
        <v>0.6301562719977475</v>
      </c>
      <c r="F46" s="556">
        <f t="shared" si="1"/>
        <v>0.9511445957693422</v>
      </c>
      <c r="G46" s="555">
        <f>SUM(G47+G48)</f>
        <v>14780</v>
      </c>
      <c r="H46" s="555">
        <f>SUM(H47+H48)</f>
        <v>13083</v>
      </c>
      <c r="I46" s="556">
        <f t="shared" si="2"/>
        <v>0.8851826792963464</v>
      </c>
      <c r="J46" s="535"/>
      <c r="K46" s="535"/>
      <c r="L46" s="535"/>
      <c r="M46" s="535"/>
      <c r="N46" s="535"/>
      <c r="O46" s="535"/>
      <c r="P46" s="535"/>
    </row>
    <row r="47" spans="1:16" s="537" customFormat="1" ht="12">
      <c r="A47" s="551" t="s">
        <v>772</v>
      </c>
      <c r="B47" s="557">
        <v>149233</v>
      </c>
      <c r="C47" s="557">
        <v>97757</v>
      </c>
      <c r="D47" s="557">
        <v>94136</v>
      </c>
      <c r="E47" s="553">
        <f t="shared" si="0"/>
        <v>0.630798817955814</v>
      </c>
      <c r="F47" s="553">
        <f t="shared" si="1"/>
        <v>0.9629591742790797</v>
      </c>
      <c r="G47" s="558">
        <v>13978</v>
      </c>
      <c r="H47" s="557">
        <f>SUM(D47-'[3]Julijs'!D47)</f>
        <v>12613</v>
      </c>
      <c r="I47" s="553">
        <f t="shared" si="2"/>
        <v>0.9023465445700386</v>
      </c>
      <c r="J47" s="535"/>
      <c r="K47" s="535"/>
      <c r="L47" s="535"/>
      <c r="M47" s="535"/>
      <c r="N47" s="535"/>
      <c r="O47" s="535"/>
      <c r="P47" s="535"/>
    </row>
    <row r="48" spans="1:16" s="537" customFormat="1" ht="12">
      <c r="A48" s="551" t="s">
        <v>773</v>
      </c>
      <c r="B48" s="557">
        <v>7033</v>
      </c>
      <c r="C48" s="557">
        <v>5773</v>
      </c>
      <c r="D48" s="557">
        <v>4336</v>
      </c>
      <c r="E48" s="553">
        <f t="shared" si="0"/>
        <v>0.6165221100526092</v>
      </c>
      <c r="F48" s="553">
        <f t="shared" si="1"/>
        <v>0.7510826260176685</v>
      </c>
      <c r="G48" s="558">
        <v>802</v>
      </c>
      <c r="H48" s="557">
        <f>SUM(D48-'[3]Julijs'!D48)</f>
        <v>470</v>
      </c>
      <c r="I48" s="553">
        <f t="shared" si="2"/>
        <v>0.5860349127182045</v>
      </c>
      <c r="J48" s="535"/>
      <c r="K48" s="535"/>
      <c r="L48" s="535"/>
      <c r="M48" s="535"/>
      <c r="N48" s="535"/>
      <c r="O48" s="535"/>
      <c r="P48" s="535"/>
    </row>
    <row r="49" spans="1:16" s="537" customFormat="1" ht="12.75">
      <c r="A49" s="559" t="s">
        <v>786</v>
      </c>
      <c r="B49" s="555">
        <f>SUM(B50+B51)</f>
        <v>13572</v>
      </c>
      <c r="C49" s="555">
        <f>SUM(C50+C51)</f>
        <v>8592</v>
      </c>
      <c r="D49" s="555">
        <f>SUM(D50+D51)</f>
        <v>7212</v>
      </c>
      <c r="E49" s="556">
        <f t="shared" si="0"/>
        <v>0.5313881520778072</v>
      </c>
      <c r="F49" s="556">
        <f t="shared" si="1"/>
        <v>0.8393854748603352</v>
      </c>
      <c r="G49" s="555">
        <f>SUM(G50+G51)</f>
        <v>1297</v>
      </c>
      <c r="H49" s="555">
        <f>SUM(H50+H51)</f>
        <v>824</v>
      </c>
      <c r="I49" s="556">
        <f t="shared" si="2"/>
        <v>0.6353122590593677</v>
      </c>
      <c r="J49" s="535"/>
      <c r="K49" s="535"/>
      <c r="L49" s="535"/>
      <c r="M49" s="535"/>
      <c r="N49" s="535"/>
      <c r="O49" s="535"/>
      <c r="P49" s="535"/>
    </row>
    <row r="50" spans="1:16" s="537" customFormat="1" ht="12">
      <c r="A50" s="551" t="s">
        <v>772</v>
      </c>
      <c r="B50" s="557">
        <v>12118</v>
      </c>
      <c r="C50" s="557">
        <v>7551</v>
      </c>
      <c r="D50" s="557">
        <v>6691</v>
      </c>
      <c r="E50" s="553">
        <f t="shared" si="0"/>
        <v>0.5521538207625021</v>
      </c>
      <c r="F50" s="553">
        <f t="shared" si="1"/>
        <v>0.8861078002913522</v>
      </c>
      <c r="G50" s="558">
        <v>1187</v>
      </c>
      <c r="H50" s="557">
        <f>SUM(D50-'[3]Julijs'!D50)</f>
        <v>736</v>
      </c>
      <c r="I50" s="553">
        <f t="shared" si="2"/>
        <v>0.620050547598989</v>
      </c>
      <c r="J50" s="535"/>
      <c r="K50" s="535"/>
      <c r="L50" s="535"/>
      <c r="M50" s="535"/>
      <c r="N50" s="535"/>
      <c r="O50" s="535"/>
      <c r="P50" s="535"/>
    </row>
    <row r="51" spans="1:16" s="537" customFormat="1" ht="12">
      <c r="A51" s="551" t="s">
        <v>773</v>
      </c>
      <c r="B51" s="557">
        <v>1454</v>
      </c>
      <c r="C51" s="557">
        <v>1041</v>
      </c>
      <c r="D51" s="557">
        <v>521</v>
      </c>
      <c r="E51" s="553">
        <f t="shared" si="0"/>
        <v>0.35832187070151306</v>
      </c>
      <c r="F51" s="553">
        <f t="shared" si="1"/>
        <v>0.5004803073967339</v>
      </c>
      <c r="G51" s="558">
        <v>110</v>
      </c>
      <c r="H51" s="557">
        <f>SUM(D51-'[3]Julijs'!D51)</f>
        <v>88</v>
      </c>
      <c r="I51" s="553">
        <f t="shared" si="2"/>
        <v>0.8</v>
      </c>
      <c r="J51" s="535"/>
      <c r="K51" s="535"/>
      <c r="L51" s="535"/>
      <c r="M51" s="535"/>
      <c r="N51" s="535"/>
      <c r="O51" s="535"/>
      <c r="P51" s="535"/>
    </row>
    <row r="52" spans="1:16" s="537" customFormat="1" ht="75" customHeight="1">
      <c r="A52" s="545" t="s">
        <v>729</v>
      </c>
      <c r="B52" s="545" t="s">
        <v>764</v>
      </c>
      <c r="C52" s="545" t="s">
        <v>765</v>
      </c>
      <c r="D52" s="545" t="s">
        <v>766</v>
      </c>
      <c r="E52" s="545" t="s">
        <v>767</v>
      </c>
      <c r="F52" s="545" t="s">
        <v>768</v>
      </c>
      <c r="G52" s="545" t="s">
        <v>787</v>
      </c>
      <c r="H52" s="545" t="s">
        <v>251</v>
      </c>
      <c r="I52" s="545" t="s">
        <v>770</v>
      </c>
      <c r="J52" s="535"/>
      <c r="K52" s="535"/>
      <c r="L52" s="535"/>
      <c r="M52" s="535"/>
      <c r="N52" s="535"/>
      <c r="O52" s="535"/>
      <c r="P52" s="535"/>
    </row>
    <row r="53" spans="1:16" s="537" customFormat="1" ht="12">
      <c r="A53" s="545">
        <v>1</v>
      </c>
      <c r="B53" s="545">
        <v>2</v>
      </c>
      <c r="C53" s="545">
        <v>3</v>
      </c>
      <c r="D53" s="545">
        <v>4</v>
      </c>
      <c r="E53" s="545">
        <v>5</v>
      </c>
      <c r="F53" s="545">
        <v>6</v>
      </c>
      <c r="G53" s="547">
        <v>7</v>
      </c>
      <c r="H53" s="547">
        <v>8</v>
      </c>
      <c r="I53" s="547">
        <v>9</v>
      </c>
      <c r="J53" s="535"/>
      <c r="K53" s="535"/>
      <c r="L53" s="535"/>
      <c r="M53" s="535"/>
      <c r="N53" s="535"/>
      <c r="O53" s="535"/>
      <c r="P53" s="535"/>
    </row>
    <row r="54" spans="1:16" s="537" customFormat="1" ht="36.75" customHeight="1">
      <c r="A54" s="560" t="s">
        <v>788</v>
      </c>
      <c r="B54" s="555">
        <f>SUM(B55+B56)</f>
        <v>8877</v>
      </c>
      <c r="C54" s="555">
        <f>SUM(C55+C56)</f>
        <v>5770</v>
      </c>
      <c r="D54" s="555">
        <f>SUM(D55+D56)</f>
        <v>4802</v>
      </c>
      <c r="E54" s="556">
        <f aca="true" t="shared" si="3" ref="E54:E91">SUM(D54/B54)</f>
        <v>0.540948518643686</v>
      </c>
      <c r="F54" s="556">
        <f aca="true" t="shared" si="4" ref="F54:F91">SUM(D54/C54)</f>
        <v>0.8322357019064125</v>
      </c>
      <c r="G54" s="555">
        <f>SUM(G55+G56)</f>
        <v>691</v>
      </c>
      <c r="H54" s="555">
        <f>SUM(H55+H56)</f>
        <v>540</v>
      </c>
      <c r="I54" s="556">
        <f aca="true" t="shared" si="5" ref="I54:I64">SUM(H54/G54)</f>
        <v>0.7814761215629522</v>
      </c>
      <c r="J54" s="535"/>
      <c r="K54" s="535"/>
      <c r="L54" s="535"/>
      <c r="M54" s="535"/>
      <c r="N54" s="535"/>
      <c r="O54" s="535"/>
      <c r="P54" s="535"/>
    </row>
    <row r="55" spans="1:16" s="537" customFormat="1" ht="12">
      <c r="A55" s="551" t="s">
        <v>772</v>
      </c>
      <c r="B55" s="557">
        <v>6424</v>
      </c>
      <c r="C55" s="557">
        <v>4295</v>
      </c>
      <c r="D55" s="557">
        <v>3852</v>
      </c>
      <c r="E55" s="553">
        <f t="shared" si="3"/>
        <v>0.599626400996264</v>
      </c>
      <c r="F55" s="553">
        <f t="shared" si="4"/>
        <v>0.8968568102444703</v>
      </c>
      <c r="G55" s="558">
        <v>502</v>
      </c>
      <c r="H55" s="557">
        <f>SUM(D55-'[3]Julijs'!D55)</f>
        <v>445</v>
      </c>
      <c r="I55" s="553">
        <f t="shared" si="5"/>
        <v>0.8864541832669323</v>
      </c>
      <c r="J55" s="535"/>
      <c r="K55" s="535"/>
      <c r="L55" s="535"/>
      <c r="M55" s="535"/>
      <c r="N55" s="535"/>
      <c r="O55" s="535"/>
      <c r="P55" s="535"/>
    </row>
    <row r="56" spans="1:16" s="537" customFormat="1" ht="12">
      <c r="A56" s="551" t="s">
        <v>773</v>
      </c>
      <c r="B56" s="557">
        <v>2453</v>
      </c>
      <c r="C56" s="557">
        <v>1475</v>
      </c>
      <c r="D56" s="557">
        <v>950</v>
      </c>
      <c r="E56" s="553">
        <f t="shared" si="3"/>
        <v>0.38728088055442317</v>
      </c>
      <c r="F56" s="553">
        <f t="shared" si="4"/>
        <v>0.6440677966101694</v>
      </c>
      <c r="G56" s="558">
        <v>189</v>
      </c>
      <c r="H56" s="557">
        <f>SUM(D56-'[3]Julijs'!D56)</f>
        <v>95</v>
      </c>
      <c r="I56" s="553">
        <f t="shared" si="5"/>
        <v>0.5026455026455027</v>
      </c>
      <c r="J56" s="535"/>
      <c r="K56" s="535"/>
      <c r="L56" s="535"/>
      <c r="M56" s="535"/>
      <c r="N56" s="535"/>
      <c r="O56" s="535"/>
      <c r="P56" s="535"/>
    </row>
    <row r="57" spans="1:16" s="537" customFormat="1" ht="12.75">
      <c r="A57" s="559" t="s">
        <v>789</v>
      </c>
      <c r="B57" s="555">
        <f>SUM(B58+B59)</f>
        <v>14169</v>
      </c>
      <c r="C57" s="555">
        <f>SUM(C58+C59)</f>
        <v>9621</v>
      </c>
      <c r="D57" s="555">
        <f>SUM(D58+D59)</f>
        <v>9299</v>
      </c>
      <c r="E57" s="556">
        <f t="shared" si="3"/>
        <v>0.6562919048627285</v>
      </c>
      <c r="F57" s="556">
        <f t="shared" si="4"/>
        <v>0.9665315455773829</v>
      </c>
      <c r="G57" s="555">
        <f>SUM(G58+G59)</f>
        <v>1158</v>
      </c>
      <c r="H57" s="555">
        <f>SUM(H58+H59)</f>
        <v>1126</v>
      </c>
      <c r="I57" s="556">
        <f t="shared" si="5"/>
        <v>0.9723661485319517</v>
      </c>
      <c r="J57" s="535"/>
      <c r="K57" s="535"/>
      <c r="L57" s="535"/>
      <c r="M57" s="535"/>
      <c r="N57" s="535"/>
      <c r="O57" s="535"/>
      <c r="P57" s="535"/>
    </row>
    <row r="58" spans="1:16" s="537" customFormat="1" ht="12">
      <c r="A58" s="551" t="s">
        <v>772</v>
      </c>
      <c r="B58" s="557">
        <v>12456</v>
      </c>
      <c r="C58" s="557">
        <v>8447</v>
      </c>
      <c r="D58" s="557">
        <v>8358</v>
      </c>
      <c r="E58" s="553">
        <f t="shared" si="3"/>
        <v>0.6710019267822736</v>
      </c>
      <c r="F58" s="553">
        <f t="shared" si="4"/>
        <v>0.9894637149283769</v>
      </c>
      <c r="G58" s="558">
        <v>913</v>
      </c>
      <c r="H58" s="557">
        <f>SUM(D58-'[3]Julijs'!D58)</f>
        <v>996</v>
      </c>
      <c r="I58" s="553">
        <f t="shared" si="5"/>
        <v>1.0909090909090908</v>
      </c>
      <c r="J58" s="535"/>
      <c r="K58" s="535"/>
      <c r="L58" s="535"/>
      <c r="M58" s="535"/>
      <c r="N58" s="535"/>
      <c r="O58" s="535"/>
      <c r="P58" s="535"/>
    </row>
    <row r="59" spans="1:16" s="537" customFormat="1" ht="12">
      <c r="A59" s="551" t="s">
        <v>773</v>
      </c>
      <c r="B59" s="557">
        <v>1713</v>
      </c>
      <c r="C59" s="557">
        <v>1174</v>
      </c>
      <c r="D59" s="557">
        <v>941</v>
      </c>
      <c r="E59" s="553">
        <f t="shared" si="3"/>
        <v>0.5493286631640397</v>
      </c>
      <c r="F59" s="553">
        <f t="shared" si="4"/>
        <v>0.8015332197614992</v>
      </c>
      <c r="G59" s="558">
        <v>245</v>
      </c>
      <c r="H59" s="557">
        <f>SUM(D59-'[3]Julijs'!D59)</f>
        <v>130</v>
      </c>
      <c r="I59" s="553">
        <f t="shared" si="5"/>
        <v>0.5306122448979592</v>
      </c>
      <c r="J59" s="535"/>
      <c r="K59" s="535"/>
      <c r="L59" s="535"/>
      <c r="M59" s="535"/>
      <c r="N59" s="535"/>
      <c r="O59" s="535"/>
      <c r="P59" s="535"/>
    </row>
    <row r="60" spans="1:16" s="537" customFormat="1" ht="12.75">
      <c r="A60" s="559" t="s">
        <v>790</v>
      </c>
      <c r="B60" s="555">
        <f>SUM(B61+B62)</f>
        <v>13822</v>
      </c>
      <c r="C60" s="555">
        <f>SUM(C61+C62)</f>
        <v>9612</v>
      </c>
      <c r="D60" s="555">
        <f>SUM(D61+D62)</f>
        <v>7252</v>
      </c>
      <c r="E60" s="556">
        <f t="shared" si="3"/>
        <v>0.5246708146433222</v>
      </c>
      <c r="F60" s="556">
        <f t="shared" si="4"/>
        <v>0.7544735746982938</v>
      </c>
      <c r="G60" s="555">
        <f>SUM(G61+G62)</f>
        <v>1156</v>
      </c>
      <c r="H60" s="555">
        <f>SUM(H61+H62)</f>
        <v>1015</v>
      </c>
      <c r="I60" s="556">
        <f t="shared" si="5"/>
        <v>0.8780276816608996</v>
      </c>
      <c r="J60" s="535"/>
      <c r="K60" s="535"/>
      <c r="L60" s="535"/>
      <c r="M60" s="535"/>
      <c r="N60" s="535"/>
      <c r="O60" s="535"/>
      <c r="P60" s="535"/>
    </row>
    <row r="61" spans="1:16" s="537" customFormat="1" ht="12">
      <c r="A61" s="551" t="s">
        <v>772</v>
      </c>
      <c r="B61" s="557">
        <v>12247</v>
      </c>
      <c r="C61" s="557">
        <v>8526</v>
      </c>
      <c r="D61" s="557">
        <v>6600</v>
      </c>
      <c r="E61" s="553">
        <f t="shared" si="3"/>
        <v>0.5389074875479709</v>
      </c>
      <c r="F61" s="553">
        <f t="shared" si="4"/>
        <v>0.7741027445460943</v>
      </c>
      <c r="G61" s="558">
        <v>1018</v>
      </c>
      <c r="H61" s="557">
        <f>SUM(D61-'[3]Julijs'!D61)</f>
        <v>918</v>
      </c>
      <c r="I61" s="553">
        <f t="shared" si="5"/>
        <v>0.9017681728880157</v>
      </c>
      <c r="J61" s="535"/>
      <c r="K61" s="535"/>
      <c r="L61" s="535"/>
      <c r="M61" s="535"/>
      <c r="N61" s="535"/>
      <c r="O61" s="535"/>
      <c r="P61" s="535"/>
    </row>
    <row r="62" spans="1:16" s="537" customFormat="1" ht="12">
      <c r="A62" s="551" t="s">
        <v>773</v>
      </c>
      <c r="B62" s="557">
        <v>1575</v>
      </c>
      <c r="C62" s="557">
        <v>1086</v>
      </c>
      <c r="D62" s="557">
        <v>652</v>
      </c>
      <c r="E62" s="553">
        <f t="shared" si="3"/>
        <v>0.413968253968254</v>
      </c>
      <c r="F62" s="553">
        <f t="shared" si="4"/>
        <v>0.6003683241252302</v>
      </c>
      <c r="G62" s="558">
        <v>138</v>
      </c>
      <c r="H62" s="557">
        <f>SUM(D62-'[3]Julijs'!D62)</f>
        <v>97</v>
      </c>
      <c r="I62" s="553">
        <f t="shared" si="5"/>
        <v>0.7028985507246377</v>
      </c>
      <c r="J62" s="535"/>
      <c r="K62" s="535"/>
      <c r="L62" s="535"/>
      <c r="M62" s="535"/>
      <c r="N62" s="535"/>
      <c r="O62" s="535"/>
      <c r="P62" s="535"/>
    </row>
    <row r="63" spans="1:16" s="537" customFormat="1" ht="12.75">
      <c r="A63" s="559" t="s">
        <v>791</v>
      </c>
      <c r="B63" s="555">
        <f>SUM(B64+B65)</f>
        <v>1392</v>
      </c>
      <c r="C63" s="555">
        <f>SUM(C64+C65)</f>
        <v>939</v>
      </c>
      <c r="D63" s="555">
        <f>SUM(D64+D65)</f>
        <v>732</v>
      </c>
      <c r="E63" s="556">
        <f t="shared" si="3"/>
        <v>0.5258620689655172</v>
      </c>
      <c r="F63" s="556">
        <f t="shared" si="4"/>
        <v>0.7795527156549521</v>
      </c>
      <c r="G63" s="555">
        <f>SUM(G64+G65)</f>
        <v>117</v>
      </c>
      <c r="H63" s="555">
        <f>SUM(H64+H65)</f>
        <v>63</v>
      </c>
      <c r="I63" s="556">
        <f t="shared" si="5"/>
        <v>0.5384615384615384</v>
      </c>
      <c r="J63" s="535"/>
      <c r="K63" s="535"/>
      <c r="L63" s="535"/>
      <c r="M63" s="535"/>
      <c r="N63" s="535"/>
      <c r="O63" s="535"/>
      <c r="P63" s="535"/>
    </row>
    <row r="64" spans="1:16" s="537" customFormat="1" ht="12">
      <c r="A64" s="551" t="s">
        <v>772</v>
      </c>
      <c r="B64" s="557">
        <v>1350</v>
      </c>
      <c r="C64" s="557">
        <v>909</v>
      </c>
      <c r="D64" s="557">
        <v>719</v>
      </c>
      <c r="E64" s="553">
        <f t="shared" si="3"/>
        <v>0.5325925925925926</v>
      </c>
      <c r="F64" s="553">
        <f t="shared" si="4"/>
        <v>0.7909790979097909</v>
      </c>
      <c r="G64" s="558">
        <v>114</v>
      </c>
      <c r="H64" s="557">
        <f>SUM(D64-'[3]Julijs'!D64)</f>
        <v>62</v>
      </c>
      <c r="I64" s="553">
        <f t="shared" si="5"/>
        <v>0.543859649122807</v>
      </c>
      <c r="J64" s="535"/>
      <c r="K64" s="535"/>
      <c r="L64" s="535"/>
      <c r="M64" s="535"/>
      <c r="N64" s="535"/>
      <c r="O64" s="535"/>
      <c r="P64" s="535"/>
    </row>
    <row r="65" spans="1:16" s="537" customFormat="1" ht="12">
      <c r="A65" s="551" t="s">
        <v>773</v>
      </c>
      <c r="B65" s="557">
        <v>42</v>
      </c>
      <c r="C65" s="557">
        <v>30</v>
      </c>
      <c r="D65" s="557">
        <v>13</v>
      </c>
      <c r="E65" s="553">
        <f t="shared" si="3"/>
        <v>0.30952380952380953</v>
      </c>
      <c r="F65" s="553">
        <f t="shared" si="4"/>
        <v>0.43333333333333335</v>
      </c>
      <c r="G65" s="558">
        <v>3</v>
      </c>
      <c r="H65" s="557">
        <f>SUM(D65-'[3]Julijs'!D65)</f>
        <v>1</v>
      </c>
      <c r="I65" s="553">
        <v>0</v>
      </c>
      <c r="J65" s="535"/>
      <c r="K65" s="535"/>
      <c r="L65" s="535"/>
      <c r="M65" s="535"/>
      <c r="N65" s="535"/>
      <c r="O65" s="535"/>
      <c r="P65" s="535"/>
    </row>
    <row r="66" spans="1:16" s="537" customFormat="1" ht="12.75">
      <c r="A66" s="559" t="s">
        <v>792</v>
      </c>
      <c r="B66" s="555">
        <f>SUM(B67+B68)</f>
        <v>612</v>
      </c>
      <c r="C66" s="555">
        <f>SUM(C67+C68)</f>
        <v>402</v>
      </c>
      <c r="D66" s="555">
        <f>SUM(D67+D68)</f>
        <v>402</v>
      </c>
      <c r="E66" s="556">
        <f t="shared" si="3"/>
        <v>0.6568627450980392</v>
      </c>
      <c r="F66" s="556">
        <f t="shared" si="4"/>
        <v>1</v>
      </c>
      <c r="G66" s="555">
        <f>SUM(G67+G68)</f>
        <v>40</v>
      </c>
      <c r="H66" s="555">
        <f>SUM(H67+H68)</f>
        <v>40</v>
      </c>
      <c r="I66" s="556">
        <f>SUM(H66/G66)</f>
        <v>1</v>
      </c>
      <c r="J66" s="535"/>
      <c r="K66" s="535"/>
      <c r="L66" s="535"/>
      <c r="M66" s="535"/>
      <c r="N66" s="535"/>
      <c r="O66" s="535"/>
      <c r="P66" s="535"/>
    </row>
    <row r="67" spans="1:9" ht="12">
      <c r="A67" s="551" t="s">
        <v>772</v>
      </c>
      <c r="B67" s="557">
        <v>586</v>
      </c>
      <c r="C67" s="557">
        <v>376</v>
      </c>
      <c r="D67" s="557">
        <v>376</v>
      </c>
      <c r="E67" s="553">
        <f t="shared" si="3"/>
        <v>0.6416382252559727</v>
      </c>
      <c r="F67" s="553">
        <f t="shared" si="4"/>
        <v>1</v>
      </c>
      <c r="G67" s="558">
        <v>40</v>
      </c>
      <c r="H67" s="557">
        <f>SUM(D67-'[3]Julijs'!D67)</f>
        <v>40</v>
      </c>
      <c r="I67" s="553">
        <f>SUM(H67/G67)</f>
        <v>1</v>
      </c>
    </row>
    <row r="68" spans="1:9" ht="12">
      <c r="A68" s="551" t="s">
        <v>773</v>
      </c>
      <c r="B68" s="557">
        <v>26</v>
      </c>
      <c r="C68" s="557">
        <v>26</v>
      </c>
      <c r="D68" s="557">
        <v>26</v>
      </c>
      <c r="E68" s="553">
        <f t="shared" si="3"/>
        <v>1</v>
      </c>
      <c r="F68" s="553">
        <f t="shared" si="4"/>
        <v>1</v>
      </c>
      <c r="G68" s="558"/>
      <c r="H68" s="557">
        <f>SUM(D68-'[3]Julijs'!D68)</f>
        <v>0</v>
      </c>
      <c r="I68" s="553">
        <v>0</v>
      </c>
    </row>
    <row r="69" spans="1:9" ht="12.75">
      <c r="A69" s="559" t="s">
        <v>793</v>
      </c>
      <c r="B69" s="555">
        <f>SUM(B70+B71)</f>
        <v>757</v>
      </c>
      <c r="C69" s="555">
        <f>SUM(C70+C71)</f>
        <v>504</v>
      </c>
      <c r="D69" s="555">
        <f>SUM(D70+D71)</f>
        <v>168</v>
      </c>
      <c r="E69" s="556">
        <f t="shared" si="3"/>
        <v>0.22192866578599735</v>
      </c>
      <c r="F69" s="556">
        <f t="shared" si="4"/>
        <v>0.3333333333333333</v>
      </c>
      <c r="G69" s="555">
        <f>SUM(G70+G71)</f>
        <v>82</v>
      </c>
      <c r="H69" s="555">
        <f>SUM(H70+H71)</f>
        <v>-2</v>
      </c>
      <c r="I69" s="556">
        <f aca="true" t="shared" si="6" ref="I69:I76">SUM(H69/G69)</f>
        <v>-0.024390243902439025</v>
      </c>
    </row>
    <row r="70" spans="1:9" ht="12">
      <c r="A70" s="551" t="s">
        <v>772</v>
      </c>
      <c r="B70" s="557">
        <v>232</v>
      </c>
      <c r="C70" s="557">
        <v>138</v>
      </c>
      <c r="D70" s="557">
        <v>117</v>
      </c>
      <c r="E70" s="553">
        <f t="shared" si="3"/>
        <v>0.5043103448275862</v>
      </c>
      <c r="F70" s="553">
        <f t="shared" si="4"/>
        <v>0.8478260869565217</v>
      </c>
      <c r="G70" s="558">
        <v>17</v>
      </c>
      <c r="H70" s="557">
        <f>SUM(D70-'[3]Julijs'!D70)</f>
        <v>9</v>
      </c>
      <c r="I70" s="553">
        <f t="shared" si="6"/>
        <v>0.5294117647058824</v>
      </c>
    </row>
    <row r="71" spans="1:9" ht="12">
      <c r="A71" s="551" t="s">
        <v>773</v>
      </c>
      <c r="B71" s="557">
        <v>525</v>
      </c>
      <c r="C71" s="557">
        <v>366</v>
      </c>
      <c r="D71" s="557">
        <v>51</v>
      </c>
      <c r="E71" s="553">
        <f t="shared" si="3"/>
        <v>0.09714285714285714</v>
      </c>
      <c r="F71" s="553">
        <f t="shared" si="4"/>
        <v>0.13934426229508196</v>
      </c>
      <c r="G71" s="558">
        <v>65</v>
      </c>
      <c r="H71" s="557">
        <f>SUM(D71-'[3]Julijs'!D71)</f>
        <v>-11</v>
      </c>
      <c r="I71" s="553">
        <f t="shared" si="6"/>
        <v>-0.16923076923076924</v>
      </c>
    </row>
    <row r="72" spans="1:9" ht="12.75">
      <c r="A72" s="559" t="s">
        <v>794</v>
      </c>
      <c r="B72" s="555">
        <f>SUM(B73+B74)</f>
        <v>5201</v>
      </c>
      <c r="C72" s="555">
        <f>SUM(C73+C74)</f>
        <v>3491</v>
      </c>
      <c r="D72" s="555">
        <f>SUM(D73+D74)</f>
        <v>3393</v>
      </c>
      <c r="E72" s="556">
        <f t="shared" si="3"/>
        <v>0.6523745433570467</v>
      </c>
      <c r="F72" s="556">
        <f t="shared" si="4"/>
        <v>0.9719278143798339</v>
      </c>
      <c r="G72" s="555">
        <f>SUM(G73+G74)</f>
        <v>427</v>
      </c>
      <c r="H72" s="555">
        <f>SUM(H73+H74)</f>
        <v>403</v>
      </c>
      <c r="I72" s="556">
        <f t="shared" si="6"/>
        <v>0.9437939110070258</v>
      </c>
    </row>
    <row r="73" spans="1:9" ht="12">
      <c r="A73" s="551" t="s">
        <v>772</v>
      </c>
      <c r="B73" s="557">
        <v>4886</v>
      </c>
      <c r="C73" s="557">
        <v>3281</v>
      </c>
      <c r="D73" s="557">
        <v>3271</v>
      </c>
      <c r="E73" s="553">
        <f t="shared" si="3"/>
        <v>0.6694637740483013</v>
      </c>
      <c r="F73" s="553">
        <f t="shared" si="4"/>
        <v>0.9969521487351417</v>
      </c>
      <c r="G73" s="558">
        <v>401</v>
      </c>
      <c r="H73" s="557">
        <f>SUM(D73-'[3]Julijs'!D73)</f>
        <v>392</v>
      </c>
      <c r="I73" s="553">
        <f t="shared" si="6"/>
        <v>0.9775561097256857</v>
      </c>
    </row>
    <row r="74" spans="1:9" ht="12">
      <c r="A74" s="551" t="s">
        <v>773</v>
      </c>
      <c r="B74" s="557">
        <v>315</v>
      </c>
      <c r="C74" s="557">
        <v>210</v>
      </c>
      <c r="D74" s="557">
        <v>122</v>
      </c>
      <c r="E74" s="553">
        <f t="shared" si="3"/>
        <v>0.3873015873015873</v>
      </c>
      <c r="F74" s="553">
        <f t="shared" si="4"/>
        <v>0.580952380952381</v>
      </c>
      <c r="G74" s="558">
        <v>26</v>
      </c>
      <c r="H74" s="557">
        <f>SUM(D74-'[3]Julijs'!D74)</f>
        <v>11</v>
      </c>
      <c r="I74" s="553">
        <f t="shared" si="6"/>
        <v>0.4230769230769231</v>
      </c>
    </row>
    <row r="75" spans="1:9" ht="24" customHeight="1">
      <c r="A75" s="561" t="s">
        <v>795</v>
      </c>
      <c r="B75" s="555">
        <f>SUM(B76+B77)</f>
        <v>1125</v>
      </c>
      <c r="C75" s="555">
        <f>SUM(C76+C77)</f>
        <v>854</v>
      </c>
      <c r="D75" s="555">
        <f>SUM(D76+D77)</f>
        <v>123</v>
      </c>
      <c r="E75" s="556">
        <f t="shared" si="3"/>
        <v>0.10933333333333334</v>
      </c>
      <c r="F75" s="556">
        <f t="shared" si="4"/>
        <v>0.14402810304449648</v>
      </c>
      <c r="G75" s="555">
        <f>SUM(G76+G77)</f>
        <v>602</v>
      </c>
      <c r="H75" s="555">
        <f>SUM(H76+H77)</f>
        <v>19</v>
      </c>
      <c r="I75" s="556">
        <f t="shared" si="6"/>
        <v>0.03156146179401993</v>
      </c>
    </row>
    <row r="76" spans="1:9" ht="12">
      <c r="A76" s="551" t="s">
        <v>772</v>
      </c>
      <c r="B76" s="557">
        <v>1123</v>
      </c>
      <c r="C76" s="557">
        <v>851</v>
      </c>
      <c r="D76" s="557">
        <v>121</v>
      </c>
      <c r="E76" s="553">
        <f t="shared" si="3"/>
        <v>0.10774710596616206</v>
      </c>
      <c r="F76" s="553">
        <f t="shared" si="4"/>
        <v>0.14218566392479437</v>
      </c>
      <c r="G76" s="558">
        <v>602</v>
      </c>
      <c r="H76" s="557">
        <f>SUM(D76-'[3]Julijs'!D76)</f>
        <v>19</v>
      </c>
      <c r="I76" s="553">
        <f t="shared" si="6"/>
        <v>0.03156146179401993</v>
      </c>
    </row>
    <row r="77" spans="1:9" ht="12">
      <c r="A77" s="551" t="s">
        <v>773</v>
      </c>
      <c r="B77" s="557">
        <v>2</v>
      </c>
      <c r="C77" s="557">
        <v>3</v>
      </c>
      <c r="D77" s="557">
        <v>2</v>
      </c>
      <c r="E77" s="553">
        <f t="shared" si="3"/>
        <v>1</v>
      </c>
      <c r="F77" s="553">
        <f t="shared" si="4"/>
        <v>0.6666666666666666</v>
      </c>
      <c r="G77" s="558">
        <v>0</v>
      </c>
      <c r="H77" s="557">
        <f>SUM(D77-'[3]Julijs'!D77)</f>
        <v>0</v>
      </c>
      <c r="I77" s="553">
        <v>0</v>
      </c>
    </row>
    <row r="78" spans="1:9" ht="15.75" customHeight="1">
      <c r="A78" s="554" t="s">
        <v>796</v>
      </c>
      <c r="B78" s="555">
        <f>SUM(B79)</f>
        <v>52</v>
      </c>
      <c r="C78" s="555">
        <f>SUM(C79)</f>
        <v>34</v>
      </c>
      <c r="D78" s="555">
        <f>SUM(D79)</f>
        <v>30</v>
      </c>
      <c r="E78" s="556">
        <f t="shared" si="3"/>
        <v>0.5769230769230769</v>
      </c>
      <c r="F78" s="556">
        <f t="shared" si="4"/>
        <v>0.8823529411764706</v>
      </c>
      <c r="G78" s="555">
        <f>SUM(G79)</f>
        <v>4</v>
      </c>
      <c r="H78" s="555">
        <f>SUM(H79)</f>
        <v>4</v>
      </c>
      <c r="I78" s="556">
        <f aca="true" t="shared" si="7" ref="I78:I83">SUM(H78/G78)</f>
        <v>1</v>
      </c>
    </row>
    <row r="79" spans="1:9" ht="12">
      <c r="A79" s="551" t="s">
        <v>772</v>
      </c>
      <c r="B79" s="557">
        <v>52</v>
      </c>
      <c r="C79" s="557">
        <v>34</v>
      </c>
      <c r="D79" s="557">
        <v>30</v>
      </c>
      <c r="E79" s="553">
        <f t="shared" si="3"/>
        <v>0.5769230769230769</v>
      </c>
      <c r="F79" s="553">
        <f t="shared" si="4"/>
        <v>0.8823529411764706</v>
      </c>
      <c r="G79" s="558">
        <v>4</v>
      </c>
      <c r="H79" s="557">
        <f>SUM(D79-'[3]Julijs'!D79)</f>
        <v>4</v>
      </c>
      <c r="I79" s="553">
        <f t="shared" si="7"/>
        <v>1</v>
      </c>
    </row>
    <row r="80" spans="1:9" ht="22.5" customHeight="1">
      <c r="A80" s="561" t="s">
        <v>797</v>
      </c>
      <c r="B80" s="555">
        <f>SUM(B81)</f>
        <v>790</v>
      </c>
      <c r="C80" s="555">
        <f>SUM(C81)</f>
        <v>527</v>
      </c>
      <c r="D80" s="555">
        <f>SUM(D81)</f>
        <v>520</v>
      </c>
      <c r="E80" s="556">
        <f t="shared" si="3"/>
        <v>0.6582278481012658</v>
      </c>
      <c r="F80" s="556">
        <f t="shared" si="4"/>
        <v>0.9867172675521821</v>
      </c>
      <c r="G80" s="555">
        <f>SUM(G81)</f>
        <v>65</v>
      </c>
      <c r="H80" s="555">
        <f>SUM(H81)</f>
        <v>58</v>
      </c>
      <c r="I80" s="556">
        <f t="shared" si="7"/>
        <v>0.8923076923076924</v>
      </c>
    </row>
    <row r="81" spans="1:9" ht="12">
      <c r="A81" s="551" t="s">
        <v>772</v>
      </c>
      <c r="B81" s="557">
        <v>790</v>
      </c>
      <c r="C81" s="557">
        <v>527</v>
      </c>
      <c r="D81" s="557">
        <v>520</v>
      </c>
      <c r="E81" s="553">
        <f t="shared" si="3"/>
        <v>0.6582278481012658</v>
      </c>
      <c r="F81" s="553">
        <f t="shared" si="4"/>
        <v>0.9867172675521821</v>
      </c>
      <c r="G81" s="558">
        <v>65</v>
      </c>
      <c r="H81" s="557">
        <f>SUM(D81-'[3]Julijs'!D81)</f>
        <v>58</v>
      </c>
      <c r="I81" s="553">
        <f t="shared" si="7"/>
        <v>0.8923076923076924</v>
      </c>
    </row>
    <row r="82" spans="1:9" ht="12.75">
      <c r="A82" s="559" t="s">
        <v>798</v>
      </c>
      <c r="B82" s="555">
        <f>SUM(B83+B84)</f>
        <v>6474</v>
      </c>
      <c r="C82" s="555">
        <f>SUM(C83+C84)</f>
        <v>4268</v>
      </c>
      <c r="D82" s="555">
        <f>SUM(D83+D84)</f>
        <v>4252</v>
      </c>
      <c r="E82" s="556">
        <f t="shared" si="3"/>
        <v>0.6567809700339821</v>
      </c>
      <c r="F82" s="556">
        <f t="shared" si="4"/>
        <v>0.9962511715089035</v>
      </c>
      <c r="G82" s="555">
        <f>SUM(G83+G84)</f>
        <v>518</v>
      </c>
      <c r="H82" s="555">
        <f>SUM(H83+H84)</f>
        <v>512</v>
      </c>
      <c r="I82" s="556">
        <f t="shared" si="7"/>
        <v>0.9884169884169884</v>
      </c>
    </row>
    <row r="83" spans="1:9" ht="12">
      <c r="A83" s="551" t="s">
        <v>772</v>
      </c>
      <c r="B83" s="557">
        <v>6266</v>
      </c>
      <c r="C83" s="557">
        <v>4123</v>
      </c>
      <c r="D83" s="557">
        <v>4109</v>
      </c>
      <c r="E83" s="553">
        <f t="shared" si="3"/>
        <v>0.6557612511969358</v>
      </c>
      <c r="F83" s="553">
        <f t="shared" si="4"/>
        <v>0.9966044142614601</v>
      </c>
      <c r="G83" s="558">
        <v>468</v>
      </c>
      <c r="H83" s="557">
        <f>SUM(D83-'[3]Julijs'!D83)</f>
        <v>462</v>
      </c>
      <c r="I83" s="553">
        <f t="shared" si="7"/>
        <v>0.9871794871794872</v>
      </c>
    </row>
    <row r="84" spans="1:9" ht="12">
      <c r="A84" s="551" t="s">
        <v>773</v>
      </c>
      <c r="B84" s="557">
        <v>208</v>
      </c>
      <c r="C84" s="557">
        <v>145</v>
      </c>
      <c r="D84" s="557">
        <v>143</v>
      </c>
      <c r="E84" s="553">
        <f t="shared" si="3"/>
        <v>0.6875</v>
      </c>
      <c r="F84" s="553">
        <f t="shared" si="4"/>
        <v>0.9862068965517241</v>
      </c>
      <c r="G84" s="558">
        <v>50</v>
      </c>
      <c r="H84" s="557">
        <f>SUM(D84-'[3]Julijs'!D84)</f>
        <v>50</v>
      </c>
      <c r="I84" s="553">
        <v>0</v>
      </c>
    </row>
    <row r="85" spans="1:9" ht="15" customHeight="1">
      <c r="A85" s="561" t="s">
        <v>799</v>
      </c>
      <c r="B85" s="555">
        <f>SUM(B86)</f>
        <v>78</v>
      </c>
      <c r="C85" s="555">
        <f>SUM(C86)</f>
        <v>49</v>
      </c>
      <c r="D85" s="555">
        <f>SUM(D86)</f>
        <v>49</v>
      </c>
      <c r="E85" s="556">
        <f t="shared" si="3"/>
        <v>0.6282051282051282</v>
      </c>
      <c r="F85" s="556">
        <f t="shared" si="4"/>
        <v>1</v>
      </c>
      <c r="G85" s="555">
        <f>SUM(G86)</f>
        <v>7</v>
      </c>
      <c r="H85" s="555">
        <f>SUM(H86)</f>
        <v>10</v>
      </c>
      <c r="I85" s="556">
        <f aca="true" t="shared" si="8" ref="I85:I91">SUM(H85/G85)</f>
        <v>1.4285714285714286</v>
      </c>
    </row>
    <row r="86" spans="1:9" ht="12">
      <c r="A86" s="551" t="s">
        <v>772</v>
      </c>
      <c r="B86" s="557">
        <v>78</v>
      </c>
      <c r="C86" s="557">
        <v>49</v>
      </c>
      <c r="D86" s="557">
        <v>49</v>
      </c>
      <c r="E86" s="553">
        <f t="shared" si="3"/>
        <v>0.6282051282051282</v>
      </c>
      <c r="F86" s="553">
        <f t="shared" si="4"/>
        <v>1</v>
      </c>
      <c r="G86" s="558">
        <v>7</v>
      </c>
      <c r="H86" s="557">
        <f>SUM(D86-'[3]Julijs'!D86)</f>
        <v>10</v>
      </c>
      <c r="I86" s="553">
        <f t="shared" si="8"/>
        <v>1.4285714285714286</v>
      </c>
    </row>
    <row r="87" spans="1:9" ht="24" customHeight="1">
      <c r="A87" s="561" t="s">
        <v>800</v>
      </c>
      <c r="B87" s="555">
        <f>SUM(B88+B89)</f>
        <v>87556</v>
      </c>
      <c r="C87" s="555">
        <f>SUM(C88+C89)</f>
        <v>59015</v>
      </c>
      <c r="D87" s="555">
        <f>SUM(D88+D89)</f>
        <v>58653</v>
      </c>
      <c r="E87" s="556">
        <f t="shared" si="3"/>
        <v>0.669891269587464</v>
      </c>
      <c r="F87" s="556">
        <f t="shared" si="4"/>
        <v>0.9938659662797594</v>
      </c>
      <c r="G87" s="555">
        <f>SUM(G88+G89)</f>
        <v>4443</v>
      </c>
      <c r="H87" s="555">
        <f>SUM(H88+H89)</f>
        <v>4500</v>
      </c>
      <c r="I87" s="556">
        <f t="shared" si="8"/>
        <v>1.012829169480081</v>
      </c>
    </row>
    <row r="88" spans="1:9" ht="12">
      <c r="A88" s="551" t="s">
        <v>772</v>
      </c>
      <c r="B88" s="557">
        <v>80712</v>
      </c>
      <c r="C88" s="557">
        <v>54163</v>
      </c>
      <c r="D88" s="557">
        <v>53801</v>
      </c>
      <c r="E88" s="553">
        <f t="shared" si="3"/>
        <v>0.6665799385469323</v>
      </c>
      <c r="F88" s="553">
        <f t="shared" si="4"/>
        <v>0.9933164706533981</v>
      </c>
      <c r="G88" s="558">
        <v>3315</v>
      </c>
      <c r="H88" s="557">
        <f>SUM(D88-'[3]Julijs'!D88)</f>
        <v>3357</v>
      </c>
      <c r="I88" s="553">
        <f t="shared" si="8"/>
        <v>1.0126696832579185</v>
      </c>
    </row>
    <row r="89" spans="1:9" ht="12">
      <c r="A89" s="551" t="s">
        <v>773</v>
      </c>
      <c r="B89" s="557">
        <v>6844</v>
      </c>
      <c r="C89" s="557">
        <v>4852</v>
      </c>
      <c r="D89" s="557">
        <v>4852</v>
      </c>
      <c r="E89" s="553">
        <f t="shared" si="3"/>
        <v>0.7089421390999415</v>
      </c>
      <c r="F89" s="553">
        <f t="shared" si="4"/>
        <v>1</v>
      </c>
      <c r="G89" s="558">
        <v>1128</v>
      </c>
      <c r="H89" s="557">
        <f>SUM(D89-'[3]Julijs'!D89)</f>
        <v>1143</v>
      </c>
      <c r="I89" s="553">
        <f t="shared" si="8"/>
        <v>1.0132978723404256</v>
      </c>
    </row>
    <row r="90" spans="1:9" ht="16.5" customHeight="1">
      <c r="A90" s="561" t="s">
        <v>801</v>
      </c>
      <c r="B90" s="555">
        <f>SUM(B91)</f>
        <v>6123</v>
      </c>
      <c r="C90" s="555">
        <f>SUM(C91)</f>
        <v>4916</v>
      </c>
      <c r="D90" s="555">
        <f>SUM(D91)</f>
        <v>4916</v>
      </c>
      <c r="E90" s="556">
        <f t="shared" si="3"/>
        <v>0.8028744079699494</v>
      </c>
      <c r="F90" s="556">
        <f t="shared" si="4"/>
        <v>1</v>
      </c>
      <c r="G90" s="555">
        <f>SUM(G91)</f>
        <v>3722</v>
      </c>
      <c r="H90" s="555">
        <f>SUM(H91)</f>
        <v>3722</v>
      </c>
      <c r="I90" s="556">
        <f t="shared" si="8"/>
        <v>1</v>
      </c>
    </row>
    <row r="91" spans="1:9" ht="12">
      <c r="A91" s="562" t="s">
        <v>772</v>
      </c>
      <c r="B91" s="557">
        <v>6123</v>
      </c>
      <c r="C91" s="557">
        <v>4916</v>
      </c>
      <c r="D91" s="557">
        <v>4916</v>
      </c>
      <c r="E91" s="553">
        <f t="shared" si="3"/>
        <v>0.8028744079699494</v>
      </c>
      <c r="F91" s="553">
        <f t="shared" si="4"/>
        <v>1</v>
      </c>
      <c r="G91" s="558">
        <v>3722</v>
      </c>
      <c r="H91" s="557">
        <f>SUM(D91-'[3]Julijs'!D91)</f>
        <v>3722</v>
      </c>
      <c r="I91" s="553">
        <f t="shared" si="8"/>
        <v>1</v>
      </c>
    </row>
    <row r="92" spans="1:9" ht="12">
      <c r="A92" s="563"/>
      <c r="B92" s="564"/>
      <c r="C92" s="564"/>
      <c r="D92" s="564"/>
      <c r="E92" s="565"/>
      <c r="F92" s="565"/>
      <c r="G92" s="566"/>
      <c r="H92" s="564"/>
      <c r="I92" s="565"/>
    </row>
    <row r="93" spans="1:9" ht="12">
      <c r="A93" s="563"/>
      <c r="B93" s="564"/>
      <c r="C93" s="564"/>
      <c r="D93" s="564"/>
      <c r="E93" s="565"/>
      <c r="F93" s="565"/>
      <c r="G93" s="566"/>
      <c r="H93" s="564"/>
      <c r="I93" s="565"/>
    </row>
    <row r="94" spans="1:9" ht="12">
      <c r="A94" s="563"/>
      <c r="B94" s="564"/>
      <c r="C94" s="564"/>
      <c r="D94" s="564"/>
      <c r="E94" s="565"/>
      <c r="F94" s="565"/>
      <c r="G94" s="566"/>
      <c r="H94" s="564"/>
      <c r="I94" s="565"/>
    </row>
    <row r="95" spans="1:9" ht="12">
      <c r="A95" s="563"/>
      <c r="B95" s="564"/>
      <c r="C95" s="564"/>
      <c r="D95" s="564"/>
      <c r="E95" s="565"/>
      <c r="F95" s="565"/>
      <c r="G95" s="566"/>
      <c r="H95" s="564"/>
      <c r="I95" s="565"/>
    </row>
    <row r="96" spans="1:9" ht="12">
      <c r="A96" s="563"/>
      <c r="B96" s="564"/>
      <c r="C96" s="564"/>
      <c r="D96" s="564"/>
      <c r="E96" s="565"/>
      <c r="F96" s="565"/>
      <c r="G96" s="566"/>
      <c r="H96" s="564"/>
      <c r="I96" s="565"/>
    </row>
    <row r="97" spans="1:9" ht="14.25">
      <c r="A97" s="567"/>
      <c r="B97" s="568"/>
      <c r="C97" s="568"/>
      <c r="D97" s="568"/>
      <c r="E97" s="569"/>
      <c r="F97" s="570"/>
      <c r="G97" s="538"/>
      <c r="H97" s="538"/>
      <c r="I97" s="538"/>
    </row>
    <row r="98" spans="1:9" ht="12">
      <c r="A98" s="538" t="s">
        <v>802</v>
      </c>
      <c r="B98" s="571"/>
      <c r="C98" s="572"/>
      <c r="D98" s="572"/>
      <c r="E98" s="573" t="s">
        <v>289</v>
      </c>
      <c r="F98" s="574"/>
      <c r="G98" s="536"/>
      <c r="H98" s="536"/>
      <c r="I98" s="536"/>
    </row>
    <row r="99" spans="1:9" ht="12">
      <c r="A99" s="536"/>
      <c r="B99" s="575"/>
      <c r="C99" s="572"/>
      <c r="D99" s="576"/>
      <c r="E99" s="577"/>
      <c r="F99" s="578"/>
      <c r="G99" s="536"/>
      <c r="H99" s="536"/>
      <c r="I99" s="536"/>
    </row>
    <row r="100" spans="1:9" ht="12">
      <c r="A100" s="536"/>
      <c r="B100" s="575"/>
      <c r="C100" s="572"/>
      <c r="D100" s="576"/>
      <c r="E100" s="577"/>
      <c r="F100" s="578"/>
      <c r="G100" s="536"/>
      <c r="H100" s="536"/>
      <c r="I100" s="536"/>
    </row>
    <row r="101" spans="1:9" ht="12">
      <c r="A101" s="536"/>
      <c r="B101" s="575"/>
      <c r="C101" s="572"/>
      <c r="D101" s="576"/>
      <c r="E101" s="577"/>
      <c r="F101" s="578"/>
      <c r="G101" s="536"/>
      <c r="H101" s="536"/>
      <c r="I101" s="536"/>
    </row>
    <row r="102" spans="1:9" ht="12">
      <c r="A102" s="538"/>
      <c r="B102" s="571"/>
      <c r="C102" s="572"/>
      <c r="D102" s="572"/>
      <c r="E102" s="573"/>
      <c r="F102" s="574"/>
      <c r="G102" s="538"/>
      <c r="H102" s="536"/>
      <c r="I102" s="536"/>
    </row>
    <row r="103" spans="1:9" ht="12">
      <c r="A103" s="538" t="s">
        <v>759</v>
      </c>
      <c r="B103" s="536"/>
      <c r="C103" s="576"/>
      <c r="D103" s="576"/>
      <c r="E103" s="536"/>
      <c r="F103" s="536"/>
      <c r="G103" s="536"/>
      <c r="H103" s="536"/>
      <c r="I103" s="538"/>
    </row>
    <row r="104" spans="1:9" ht="12">
      <c r="A104" s="538" t="s">
        <v>690</v>
      </c>
      <c r="B104" s="536"/>
      <c r="C104" s="576"/>
      <c r="D104" s="576"/>
      <c r="E104" s="536"/>
      <c r="F104" s="536"/>
      <c r="G104" s="536"/>
      <c r="H104" s="536"/>
      <c r="I104" s="538"/>
    </row>
    <row r="105" spans="1:9" ht="12">
      <c r="A105" s="538"/>
      <c r="B105" s="538"/>
      <c r="C105" s="538"/>
      <c r="D105" s="538"/>
      <c r="E105" s="538"/>
      <c r="F105" s="538"/>
      <c r="G105" s="538"/>
      <c r="H105" s="538"/>
      <c r="I105" s="538"/>
    </row>
    <row r="106" spans="7:9" ht="12">
      <c r="G106" s="538"/>
      <c r="H106" s="538"/>
      <c r="I106" s="538"/>
    </row>
    <row r="107" spans="7:9" ht="12">
      <c r="G107" s="538"/>
      <c r="H107" s="538"/>
      <c r="I107" s="538"/>
    </row>
    <row r="108" spans="7:9" ht="12">
      <c r="G108" s="538"/>
      <c r="H108" s="538"/>
      <c r="I108" s="538"/>
    </row>
    <row r="109" spans="7:9" ht="12">
      <c r="G109" s="538"/>
      <c r="H109" s="538"/>
      <c r="I109" s="538"/>
    </row>
    <row r="110" spans="7:9" ht="12">
      <c r="G110" s="538"/>
      <c r="H110" s="538"/>
      <c r="I110" s="538"/>
    </row>
    <row r="111" spans="7:9" ht="12">
      <c r="G111" s="538"/>
      <c r="H111" s="538"/>
      <c r="I111" s="538"/>
    </row>
    <row r="112" spans="7:9" ht="12">
      <c r="G112" s="538"/>
      <c r="H112" s="538"/>
      <c r="I112" s="538"/>
    </row>
    <row r="113" spans="7:9" ht="12">
      <c r="G113" s="538"/>
      <c r="H113" s="538"/>
      <c r="I113" s="538"/>
    </row>
    <row r="114" spans="7:9" ht="12">
      <c r="G114" s="538"/>
      <c r="H114" s="538"/>
      <c r="I114" s="538"/>
    </row>
    <row r="115" spans="7:9" ht="12">
      <c r="G115" s="538"/>
      <c r="H115" s="538"/>
      <c r="I115" s="538"/>
    </row>
  </sheetData>
  <printOptions/>
  <pageMargins left="0.45" right="0.33" top="0.42" bottom="0.51" header="0.43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1"/>
  <sheetViews>
    <sheetView workbookViewId="0" topLeftCell="A1">
      <selection activeCell="A10" sqref="A10"/>
    </sheetView>
  </sheetViews>
  <sheetFormatPr defaultColWidth="9.33203125" defaultRowHeight="10.5"/>
  <cols>
    <col min="1" max="1" width="38.33203125" style="579" customWidth="1"/>
    <col min="2" max="2" width="11.66015625" style="579" customWidth="1"/>
    <col min="3" max="3" width="10.33203125" style="579" customWidth="1"/>
    <col min="4" max="4" width="11.5" style="579" customWidth="1"/>
    <col min="5" max="6" width="9.66015625" style="579" customWidth="1"/>
    <col min="7" max="7" width="9.16015625" style="579" customWidth="1"/>
    <col min="8" max="8" width="10.83203125" style="579" customWidth="1"/>
    <col min="9" max="9" width="11.66015625" style="579" customWidth="1"/>
    <col min="10" max="16384" width="10.66015625" style="579" customWidth="1"/>
  </cols>
  <sheetData>
    <row r="1" spans="1:9" s="582" customFormat="1" ht="12">
      <c r="A1" s="579"/>
      <c r="B1" s="579"/>
      <c r="C1" s="579"/>
      <c r="D1" s="579"/>
      <c r="E1" s="579"/>
      <c r="F1" s="579"/>
      <c r="G1" s="580"/>
      <c r="H1" s="581"/>
      <c r="I1" s="580"/>
    </row>
    <row r="2" spans="1:9" s="582" customFormat="1" ht="12.75">
      <c r="A2" s="579"/>
      <c r="B2" s="583"/>
      <c r="C2" s="580"/>
      <c r="D2" s="580"/>
      <c r="E2" s="583"/>
      <c r="F2" s="580"/>
      <c r="G2" s="580"/>
      <c r="H2" s="583"/>
      <c r="I2" s="583"/>
    </row>
    <row r="3" spans="1:9" s="582" customFormat="1" ht="12.75">
      <c r="A3" s="584"/>
      <c r="B3" s="583" t="s">
        <v>803</v>
      </c>
      <c r="C3" s="580"/>
      <c r="D3" s="580"/>
      <c r="E3" s="583"/>
      <c r="F3" s="580"/>
      <c r="G3" s="580"/>
      <c r="H3" s="583"/>
      <c r="I3" s="583" t="s">
        <v>804</v>
      </c>
    </row>
    <row r="4" spans="1:9" s="582" customFormat="1" ht="15.75">
      <c r="A4" s="585" t="s">
        <v>805</v>
      </c>
      <c r="B4" s="580"/>
      <c r="C4" s="580"/>
      <c r="D4" s="580"/>
      <c r="E4" s="580"/>
      <c r="F4" s="580"/>
      <c r="G4" s="580"/>
      <c r="H4" s="580"/>
      <c r="I4" s="580"/>
    </row>
    <row r="5" spans="1:9" s="582" customFormat="1" ht="15.75">
      <c r="A5" s="585" t="s">
        <v>806</v>
      </c>
      <c r="B5" s="580"/>
      <c r="C5" s="580"/>
      <c r="D5" s="580"/>
      <c r="E5" s="580"/>
      <c r="F5" s="580"/>
      <c r="G5" s="580"/>
      <c r="H5" s="580"/>
      <c r="I5" s="580"/>
    </row>
    <row r="6" spans="1:9" s="586" customFormat="1" ht="12.75" customHeight="1">
      <c r="A6" s="585"/>
      <c r="B6" s="580"/>
      <c r="C6" s="580"/>
      <c r="D6" s="580"/>
      <c r="E6" s="580"/>
      <c r="F6" s="580"/>
      <c r="G6" s="580"/>
      <c r="H6" s="580"/>
      <c r="I6" s="580"/>
    </row>
    <row r="7" spans="1:9" s="586" customFormat="1" ht="12.75">
      <c r="A7" s="580"/>
      <c r="B7" s="580"/>
      <c r="C7" s="580"/>
      <c r="D7" s="580"/>
      <c r="E7" s="583"/>
      <c r="F7" s="580"/>
      <c r="G7" s="580"/>
      <c r="H7" s="581"/>
      <c r="I7" s="587" t="s">
        <v>728</v>
      </c>
    </row>
    <row r="8" spans="1:9" s="589" customFormat="1" ht="78.75" customHeight="1">
      <c r="A8" s="588" t="s">
        <v>729</v>
      </c>
      <c r="B8" s="588" t="s">
        <v>764</v>
      </c>
      <c r="C8" s="588" t="s">
        <v>807</v>
      </c>
      <c r="D8" s="588" t="s">
        <v>766</v>
      </c>
      <c r="E8" s="588" t="s">
        <v>808</v>
      </c>
      <c r="F8" s="588" t="s">
        <v>809</v>
      </c>
      <c r="G8" s="588" t="s">
        <v>810</v>
      </c>
      <c r="H8" s="588" t="s">
        <v>269</v>
      </c>
      <c r="I8" s="588" t="s">
        <v>811</v>
      </c>
    </row>
    <row r="9" spans="1:9" s="589" customFormat="1" ht="12">
      <c r="A9" s="588">
        <v>1</v>
      </c>
      <c r="B9" s="588">
        <v>2</v>
      </c>
      <c r="C9" s="588">
        <v>3</v>
      </c>
      <c r="D9" s="588">
        <v>4</v>
      </c>
      <c r="E9" s="588">
        <v>5</v>
      </c>
      <c r="F9" s="588">
        <v>6</v>
      </c>
      <c r="G9" s="588">
        <v>7</v>
      </c>
      <c r="H9" s="588">
        <v>8</v>
      </c>
      <c r="I9" s="588">
        <v>9</v>
      </c>
    </row>
    <row r="10" spans="1:9" s="589" customFormat="1" ht="20.25" customHeight="1">
      <c r="A10" s="590" t="s">
        <v>812</v>
      </c>
      <c r="B10" s="591">
        <f>SUM(B11+B28+B31)</f>
        <v>745999</v>
      </c>
      <c r="C10" s="591">
        <f>SUM(C11+C28+C31)</f>
        <v>447957</v>
      </c>
      <c r="D10" s="591">
        <f>SUM(D11+D28+D31)</f>
        <v>407346</v>
      </c>
      <c r="E10" s="592">
        <f>SUM(D10/B10)</f>
        <v>0.546040946435585</v>
      </c>
      <c r="F10" s="593" t="s">
        <v>813</v>
      </c>
      <c r="G10" s="591">
        <f>SUM(G11+G28+G31)</f>
        <v>61430</v>
      </c>
      <c r="H10" s="591">
        <f>SUM(H11+H28+H31)</f>
        <v>53151</v>
      </c>
      <c r="I10" s="593" t="s">
        <v>813</v>
      </c>
    </row>
    <row r="11" spans="1:9" s="589" customFormat="1" ht="17.25" customHeight="1">
      <c r="A11" s="594" t="s">
        <v>814</v>
      </c>
      <c r="B11" s="595">
        <f>SUM(B12+B16+B19+B27)</f>
        <v>618461</v>
      </c>
      <c r="C11" s="595">
        <f>SUM(C12+C16+C19+C27)</f>
        <v>405319</v>
      </c>
      <c r="D11" s="595">
        <f>SUM(D12+D16+D19+D27)</f>
        <v>371521</v>
      </c>
      <c r="E11" s="592">
        <f>SUM(D11/B11)</f>
        <v>0.6007185578395404</v>
      </c>
      <c r="F11" s="596">
        <f>SUM(D11/C11)</f>
        <v>0.9166138276271283</v>
      </c>
      <c r="G11" s="595">
        <f>SUM(G12+G16+G19+G27)</f>
        <v>53693</v>
      </c>
      <c r="H11" s="595">
        <f>SUM(H12+H16+H19+H27)</f>
        <v>47513</v>
      </c>
      <c r="I11" s="596">
        <f>SUM(H11/G11)</f>
        <v>0.8849011975490287</v>
      </c>
    </row>
    <row r="12" spans="1:9" s="589" customFormat="1" ht="15" customHeight="1">
      <c r="A12" s="597" t="s">
        <v>815</v>
      </c>
      <c r="B12" s="598">
        <v>316773</v>
      </c>
      <c r="C12" s="598">
        <v>211989</v>
      </c>
      <c r="D12" s="598">
        <f>SUM(D13+D14+D15)</f>
        <v>195897</v>
      </c>
      <c r="E12" s="599">
        <f>SUM(D12/B12)</f>
        <v>0.6184144482010777</v>
      </c>
      <c r="F12" s="600">
        <f>SUM(D12/C12)</f>
        <v>0.9240904009170288</v>
      </c>
      <c r="G12" s="598">
        <v>27378</v>
      </c>
      <c r="H12" s="598">
        <f>SUM(D12-'[4]Julijs'!D12)</f>
        <v>22788</v>
      </c>
      <c r="I12" s="600">
        <f>SUM(H12/G12)</f>
        <v>0.8323471400394478</v>
      </c>
    </row>
    <row r="13" spans="1:9" s="589" customFormat="1" ht="12">
      <c r="A13" s="601" t="s">
        <v>816</v>
      </c>
      <c r="B13" s="598">
        <v>144992</v>
      </c>
      <c r="C13" s="598">
        <v>95719</v>
      </c>
      <c r="D13" s="598">
        <v>89298</v>
      </c>
      <c r="E13" s="599">
        <f>SUM(D13/B13)</f>
        <v>0.6158822555727212</v>
      </c>
      <c r="F13" s="600">
        <f>SUM(D13/C13)</f>
        <v>0.9329182294006415</v>
      </c>
      <c r="G13" s="598">
        <v>12438</v>
      </c>
      <c r="H13" s="598">
        <f>SUM(D13-'[4]Julijs'!D13)</f>
        <v>10458</v>
      </c>
      <c r="I13" s="600">
        <f>SUM(H13/G13)</f>
        <v>0.8408104196816208</v>
      </c>
    </row>
    <row r="14" spans="1:9" s="589" customFormat="1" ht="22.5">
      <c r="A14" s="602" t="s">
        <v>817</v>
      </c>
      <c r="B14" s="598"/>
      <c r="C14" s="598"/>
      <c r="D14" s="598">
        <v>24684</v>
      </c>
      <c r="E14" s="599"/>
      <c r="F14" s="600"/>
      <c r="G14" s="598"/>
      <c r="H14" s="598">
        <f>SUM(D14-'[4]Julijs'!D14)</f>
        <v>2956</v>
      </c>
      <c r="I14" s="600"/>
    </row>
    <row r="15" spans="1:9" s="589" customFormat="1" ht="22.5">
      <c r="A15" s="602" t="s">
        <v>818</v>
      </c>
      <c r="B15" s="598"/>
      <c r="C15" s="598"/>
      <c r="D15" s="598">
        <v>81915</v>
      </c>
      <c r="E15" s="599"/>
      <c r="F15" s="600"/>
      <c r="G15" s="598"/>
      <c r="H15" s="598">
        <f>SUM(D15-'[4]Julijs'!D15)</f>
        <v>9374</v>
      </c>
      <c r="I15" s="600"/>
    </row>
    <row r="16" spans="1:9" s="589" customFormat="1" ht="19.5" customHeight="1">
      <c r="A16" s="602" t="s">
        <v>819</v>
      </c>
      <c r="B16" s="598">
        <v>45601</v>
      </c>
      <c r="C16" s="598">
        <v>25966</v>
      </c>
      <c r="D16" s="598">
        <f>SUM(D17+D18)</f>
        <v>14915</v>
      </c>
      <c r="E16" s="599">
        <f>SUM(D16/B16)</f>
        <v>0.3270761606105129</v>
      </c>
      <c r="F16" s="600">
        <f>SUM(D16/C16)</f>
        <v>0.574404991142263</v>
      </c>
      <c r="G16" s="598">
        <v>2903</v>
      </c>
      <c r="H16" s="598">
        <f>SUM(D16-'[4]Julijs'!D16)</f>
        <v>1936</v>
      </c>
      <c r="I16" s="600">
        <f>SUM(H16/G16)</f>
        <v>0.6668963141577678</v>
      </c>
    </row>
    <row r="17" spans="1:9" s="589" customFormat="1" ht="21.75" customHeight="1">
      <c r="A17" s="602" t="s">
        <v>820</v>
      </c>
      <c r="B17" s="598"/>
      <c r="C17" s="598"/>
      <c r="D17" s="598">
        <v>8194</v>
      </c>
      <c r="E17" s="599"/>
      <c r="F17" s="600"/>
      <c r="G17" s="598"/>
      <c r="H17" s="598">
        <f>SUM(D17-'[4]Julijs'!D17)</f>
        <v>893</v>
      </c>
      <c r="I17" s="600"/>
    </row>
    <row r="18" spans="1:9" s="589" customFormat="1" ht="22.5">
      <c r="A18" s="602" t="s">
        <v>821</v>
      </c>
      <c r="B18" s="598"/>
      <c r="C18" s="598"/>
      <c r="D18" s="598">
        <v>6721</v>
      </c>
      <c r="E18" s="599"/>
      <c r="F18" s="600"/>
      <c r="G18" s="598"/>
      <c r="H18" s="598">
        <f>SUM(D18-'[4]Julijs'!D18)</f>
        <v>1043</v>
      </c>
      <c r="I18" s="600"/>
    </row>
    <row r="19" spans="1:9" s="589" customFormat="1" ht="14.25" customHeight="1">
      <c r="A19" s="601" t="s">
        <v>822</v>
      </c>
      <c r="B19" s="598">
        <v>245661</v>
      </c>
      <c r="C19" s="598">
        <v>160763</v>
      </c>
      <c r="D19" s="598">
        <f>SUM(D20+D21+D22+D23+D24+D25+D26)</f>
        <v>157673</v>
      </c>
      <c r="E19" s="599">
        <f>SUM(D19/B19)</f>
        <v>0.6418316297662225</v>
      </c>
      <c r="F19" s="600">
        <f>SUM(D19/C19)</f>
        <v>0.980779159383689</v>
      </c>
      <c r="G19" s="598">
        <v>22391</v>
      </c>
      <c r="H19" s="598">
        <f>SUM(D19-'[4]Julijs'!D19)</f>
        <v>22391</v>
      </c>
      <c r="I19" s="600">
        <f>SUM(H19/G19)</f>
        <v>1</v>
      </c>
    </row>
    <row r="20" spans="1:9" s="589" customFormat="1" ht="14.25" customHeight="1">
      <c r="A20" s="601" t="s">
        <v>823</v>
      </c>
      <c r="B20" s="598"/>
      <c r="C20" s="598"/>
      <c r="D20" s="598">
        <v>10547</v>
      </c>
      <c r="E20" s="599"/>
      <c r="F20" s="600"/>
      <c r="G20" s="598"/>
      <c r="H20" s="598">
        <f>SUM(D20-'[4]Julijs'!D20)</f>
        <v>1212</v>
      </c>
      <c r="I20" s="600"/>
    </row>
    <row r="21" spans="1:9" s="589" customFormat="1" ht="22.5">
      <c r="A21" s="602" t="s">
        <v>824</v>
      </c>
      <c r="B21" s="598"/>
      <c r="C21" s="598"/>
      <c r="D21" s="598">
        <v>53608</v>
      </c>
      <c r="E21" s="599"/>
      <c r="F21" s="600"/>
      <c r="G21" s="598"/>
      <c r="H21" s="598">
        <f>SUM(D21-'[4]Julijs'!D21)</f>
        <v>3203</v>
      </c>
      <c r="I21" s="600"/>
    </row>
    <row r="22" spans="1:9" s="589" customFormat="1" ht="22.5">
      <c r="A22" s="602" t="s">
        <v>825</v>
      </c>
      <c r="B22" s="598"/>
      <c r="C22" s="598"/>
      <c r="D22" s="598">
        <v>5316</v>
      </c>
      <c r="E22" s="599"/>
      <c r="F22" s="600"/>
      <c r="G22" s="598"/>
      <c r="H22" s="598">
        <f>SUM(D22-'[4]Julijs'!D22)</f>
        <v>3722</v>
      </c>
      <c r="I22" s="600"/>
    </row>
    <row r="23" spans="1:9" s="589" customFormat="1" ht="22.5">
      <c r="A23" s="602" t="s">
        <v>826</v>
      </c>
      <c r="B23" s="598"/>
      <c r="C23" s="598"/>
      <c r="D23" s="598">
        <v>27328</v>
      </c>
      <c r="E23" s="599"/>
      <c r="F23" s="600"/>
      <c r="G23" s="598"/>
      <c r="H23" s="598">
        <f>SUM(D23-'[4]Julijs'!D23)</f>
        <v>-5153</v>
      </c>
      <c r="I23" s="600"/>
    </row>
    <row r="24" spans="1:9" s="589" customFormat="1" ht="22.5">
      <c r="A24" s="602" t="s">
        <v>827</v>
      </c>
      <c r="B24" s="598"/>
      <c r="C24" s="598"/>
      <c r="D24" s="598">
        <v>13556</v>
      </c>
      <c r="E24" s="599"/>
      <c r="F24" s="600"/>
      <c r="G24" s="598"/>
      <c r="H24" s="598">
        <f>SUM(D24-'[4]Julijs'!D24)</f>
        <v>13556</v>
      </c>
      <c r="I24" s="600"/>
    </row>
    <row r="25" spans="1:9" s="582" customFormat="1" ht="12">
      <c r="A25" s="602" t="s">
        <v>828</v>
      </c>
      <c r="B25" s="598"/>
      <c r="C25" s="598"/>
      <c r="D25" s="598">
        <v>44961</v>
      </c>
      <c r="E25" s="599"/>
      <c r="F25" s="600"/>
      <c r="G25" s="598"/>
      <c r="H25" s="598">
        <f>SUM(D25-'[4]Julijs'!D25)</f>
        <v>5469</v>
      </c>
      <c r="I25" s="600"/>
    </row>
    <row r="26" spans="1:9" s="582" customFormat="1" ht="22.5">
      <c r="A26" s="602" t="s">
        <v>829</v>
      </c>
      <c r="B26" s="598">
        <v>3129</v>
      </c>
      <c r="C26" s="598">
        <v>2462</v>
      </c>
      <c r="D26" s="598">
        <v>2357</v>
      </c>
      <c r="E26" s="599">
        <f>SUM(D26/B26)</f>
        <v>0.7532758069670822</v>
      </c>
      <c r="F26" s="600">
        <f>SUM(D26/C26)</f>
        <v>0.9573517465475223</v>
      </c>
      <c r="G26" s="598">
        <v>430</v>
      </c>
      <c r="H26" s="598">
        <f>SUM(D26-'[4]Julijs'!D26)</f>
        <v>382</v>
      </c>
      <c r="I26" s="600">
        <f>SUM(H26/G26)</f>
        <v>0.8883720930232558</v>
      </c>
    </row>
    <row r="27" spans="1:9" s="582" customFormat="1" ht="12">
      <c r="A27" s="602" t="s">
        <v>830</v>
      </c>
      <c r="B27" s="598">
        <v>10426</v>
      </c>
      <c r="C27" s="598">
        <v>6601</v>
      </c>
      <c r="D27" s="598">
        <v>3036</v>
      </c>
      <c r="E27" s="599">
        <f>SUM(D27/B27)</f>
        <v>0.29119508920007675</v>
      </c>
      <c r="F27" s="600">
        <f>SUM(D27/C27)</f>
        <v>0.45993031358885017</v>
      </c>
      <c r="G27" s="598">
        <v>1021</v>
      </c>
      <c r="H27" s="598">
        <f>SUM(D27-'[4]Julijs'!D27)</f>
        <v>398</v>
      </c>
      <c r="I27" s="600">
        <f>SUM(H27/G27)</f>
        <v>0.38981390793339865</v>
      </c>
    </row>
    <row r="28" spans="1:9" s="582" customFormat="1" ht="17.25" customHeight="1">
      <c r="A28" s="603" t="s">
        <v>831</v>
      </c>
      <c r="B28" s="595">
        <v>60832</v>
      </c>
      <c r="C28" s="595">
        <v>42638</v>
      </c>
      <c r="D28" s="595">
        <f>SUM(D29+D30)</f>
        <v>33891</v>
      </c>
      <c r="E28" s="592">
        <f>SUM(D28/B28)</f>
        <v>0.557124539715939</v>
      </c>
      <c r="F28" s="596">
        <f>SUM(D28/C28)</f>
        <v>0.794854355269947</v>
      </c>
      <c r="G28" s="595">
        <v>7737</v>
      </c>
      <c r="H28" s="595">
        <f>SUM(D28-'[4]Julijs'!D28)</f>
        <v>7424</v>
      </c>
      <c r="I28" s="596">
        <f>SUM(H28/G28)</f>
        <v>0.959545043298436</v>
      </c>
    </row>
    <row r="29" spans="1:9" s="582" customFormat="1" ht="22.5">
      <c r="A29" s="604" t="s">
        <v>832</v>
      </c>
      <c r="B29" s="598"/>
      <c r="C29" s="598"/>
      <c r="D29" s="598">
        <v>8634</v>
      </c>
      <c r="E29" s="599"/>
      <c r="F29" s="600"/>
      <c r="G29" s="598"/>
      <c r="H29" s="598">
        <f>SUM(D29-'[4]Julijs'!D29)</f>
        <v>1788</v>
      </c>
      <c r="I29" s="600"/>
    </row>
    <row r="30" spans="1:9" s="582" customFormat="1" ht="12">
      <c r="A30" s="602" t="s">
        <v>833</v>
      </c>
      <c r="B30" s="598">
        <v>44331</v>
      </c>
      <c r="C30" s="598">
        <v>30762</v>
      </c>
      <c r="D30" s="598">
        <v>25257</v>
      </c>
      <c r="E30" s="599">
        <f>SUM(D30/B30)</f>
        <v>0.5697367530621913</v>
      </c>
      <c r="F30" s="600">
        <f>SUM(D30/C30)</f>
        <v>0.8210454456797347</v>
      </c>
      <c r="G30" s="598">
        <v>5624</v>
      </c>
      <c r="H30" s="598">
        <f>SUM(D30-'[4]Julijs'!D30)</f>
        <v>5636</v>
      </c>
      <c r="I30" s="600">
        <f>SUM(H30/G30)</f>
        <v>1.0021337126600285</v>
      </c>
    </row>
    <row r="31" spans="1:9" s="582" customFormat="1" ht="28.5" customHeight="1">
      <c r="A31" s="605" t="s">
        <v>834</v>
      </c>
      <c r="B31" s="595">
        <f>SUM(B32-B33)</f>
        <v>66706</v>
      </c>
      <c r="C31" s="595"/>
      <c r="D31" s="595">
        <f>SUM(D32-D33)</f>
        <v>1934</v>
      </c>
      <c r="E31" s="592">
        <f>SUM(D31/B31)</f>
        <v>0.02899289419242647</v>
      </c>
      <c r="F31" s="596"/>
      <c r="G31" s="595"/>
      <c r="H31" s="595">
        <f>SUM(H32-H33)</f>
        <v>-1786</v>
      </c>
      <c r="I31" s="596"/>
    </row>
    <row r="32" spans="1:9" s="582" customFormat="1" ht="12">
      <c r="A32" s="601" t="s">
        <v>835</v>
      </c>
      <c r="B32" s="598">
        <v>91006</v>
      </c>
      <c r="C32" s="598"/>
      <c r="D32" s="606">
        <v>18884</v>
      </c>
      <c r="E32" s="599">
        <f>SUM(D32/B32)</f>
        <v>0.20750280201305407</v>
      </c>
      <c r="F32" s="600"/>
      <c r="G32" s="598"/>
      <c r="H32" s="598">
        <f>SUM(D32-'[4]Julijs'!D32)</f>
        <v>2079</v>
      </c>
      <c r="I32" s="600"/>
    </row>
    <row r="33" spans="1:9" s="582" customFormat="1" ht="12">
      <c r="A33" s="607" t="s">
        <v>836</v>
      </c>
      <c r="B33" s="598">
        <v>24300</v>
      </c>
      <c r="C33" s="598"/>
      <c r="D33" s="598">
        <v>16950</v>
      </c>
      <c r="E33" s="599">
        <f>SUM(D33/B33)</f>
        <v>0.6975308641975309</v>
      </c>
      <c r="F33" s="600"/>
      <c r="G33" s="598"/>
      <c r="H33" s="598">
        <f>SUM(D33-'[4]Julijs'!D33)</f>
        <v>3865</v>
      </c>
      <c r="I33" s="600"/>
    </row>
    <row r="34" spans="1:9" s="582" customFormat="1" ht="12.75">
      <c r="A34" s="581" t="s">
        <v>837</v>
      </c>
      <c r="B34" s="608"/>
      <c r="C34" s="608"/>
      <c r="D34" s="608"/>
      <c r="E34" s="609"/>
      <c r="F34" s="610"/>
      <c r="G34" s="580"/>
      <c r="H34" s="580"/>
      <c r="I34" s="580"/>
    </row>
    <row r="35" spans="1:9" s="582" customFormat="1" ht="12.75">
      <c r="A35" s="581"/>
      <c r="B35" s="608"/>
      <c r="C35" s="608"/>
      <c r="D35" s="608"/>
      <c r="E35" s="609"/>
      <c r="F35" s="610"/>
      <c r="G35" s="580"/>
      <c r="H35" s="580"/>
      <c r="I35" s="580"/>
    </row>
    <row r="36" spans="1:9" s="582" customFormat="1" ht="12.75">
      <c r="A36" s="581"/>
      <c r="B36" s="608"/>
      <c r="C36" s="608"/>
      <c r="D36" s="608"/>
      <c r="E36" s="609"/>
      <c r="F36" s="610"/>
      <c r="G36" s="580"/>
      <c r="H36" s="580"/>
      <c r="I36" s="580"/>
    </row>
    <row r="37" spans="1:9" s="582" customFormat="1" ht="12.75">
      <c r="A37" s="581"/>
      <c r="B37" s="608"/>
      <c r="C37" s="608"/>
      <c r="D37" s="608"/>
      <c r="E37" s="609"/>
      <c r="F37" s="610"/>
      <c r="G37" s="580"/>
      <c r="H37" s="580"/>
      <c r="I37" s="580"/>
    </row>
    <row r="38" spans="1:9" s="582" customFormat="1" ht="12.75">
      <c r="A38" s="581"/>
      <c r="B38" s="608"/>
      <c r="C38" s="608"/>
      <c r="D38" s="608"/>
      <c r="E38" s="609"/>
      <c r="F38" s="610"/>
      <c r="G38" s="580"/>
      <c r="H38" s="580"/>
      <c r="I38" s="580"/>
    </row>
    <row r="39" spans="1:9" s="582" customFormat="1" ht="12.75">
      <c r="A39" s="581"/>
      <c r="B39" s="608"/>
      <c r="C39" s="608"/>
      <c r="D39" s="608"/>
      <c r="E39" s="609"/>
      <c r="F39" s="610"/>
      <c r="G39" s="580"/>
      <c r="H39" s="580"/>
      <c r="I39" s="580"/>
    </row>
    <row r="40" spans="1:9" s="582" customFormat="1" ht="14.25">
      <c r="A40" s="611"/>
      <c r="B40" s="608"/>
      <c r="C40" s="608"/>
      <c r="D40" s="608"/>
      <c r="E40" s="612"/>
      <c r="F40" s="610"/>
      <c r="G40" s="580"/>
      <c r="H40" s="580"/>
      <c r="I40" s="580"/>
    </row>
    <row r="41" spans="1:9" s="582" customFormat="1" ht="12">
      <c r="A41" s="580" t="s">
        <v>838</v>
      </c>
      <c r="B41" s="613"/>
      <c r="C41" s="613"/>
      <c r="D41" s="613"/>
      <c r="E41" s="614" t="s">
        <v>289</v>
      </c>
      <c r="F41" s="615"/>
      <c r="G41" s="581"/>
      <c r="H41" s="581"/>
      <c r="I41" s="581"/>
    </row>
    <row r="42" spans="1:9" s="582" customFormat="1" ht="12">
      <c r="A42" s="581"/>
      <c r="B42" s="613"/>
      <c r="C42" s="616"/>
      <c r="D42" s="606"/>
      <c r="E42" s="581"/>
      <c r="F42" s="615"/>
      <c r="G42" s="581"/>
      <c r="H42" s="581"/>
      <c r="I42" s="581"/>
    </row>
    <row r="43" spans="1:9" s="582" customFormat="1" ht="12">
      <c r="A43" s="581"/>
      <c r="B43" s="613"/>
      <c r="C43" s="616"/>
      <c r="D43" s="606"/>
      <c r="E43" s="581"/>
      <c r="F43" s="615"/>
      <c r="G43" s="581"/>
      <c r="H43" s="581"/>
      <c r="I43" s="581"/>
    </row>
    <row r="44" spans="1:9" s="582" customFormat="1" ht="12">
      <c r="A44" s="581"/>
      <c r="B44" s="613"/>
      <c r="C44" s="616"/>
      <c r="D44" s="606"/>
      <c r="E44" s="581"/>
      <c r="F44" s="615"/>
      <c r="G44" s="581"/>
      <c r="H44" s="581"/>
      <c r="I44" s="581"/>
    </row>
    <row r="45" spans="1:9" s="582" customFormat="1" ht="12">
      <c r="A45" s="580"/>
      <c r="B45" s="613"/>
      <c r="C45" s="616"/>
      <c r="D45" s="613"/>
      <c r="E45" s="580"/>
      <c r="F45" s="617"/>
      <c r="G45" s="581"/>
      <c r="H45" s="581"/>
      <c r="I45" s="581"/>
    </row>
    <row r="46" spans="1:9" s="582" customFormat="1" ht="12">
      <c r="A46" s="581"/>
      <c r="B46" s="613"/>
      <c r="C46" s="616"/>
      <c r="D46" s="581"/>
      <c r="E46" s="581"/>
      <c r="F46" s="581"/>
      <c r="G46" s="581"/>
      <c r="H46" s="581"/>
      <c r="I46" s="581"/>
    </row>
    <row r="47" spans="1:9" s="582" customFormat="1" ht="12">
      <c r="A47" s="580" t="s">
        <v>759</v>
      </c>
      <c r="B47" s="581"/>
      <c r="C47" s="581"/>
      <c r="D47" s="581"/>
      <c r="E47" s="581"/>
      <c r="F47" s="581"/>
      <c r="G47" s="581"/>
      <c r="H47" s="581"/>
      <c r="I47" s="581"/>
    </row>
    <row r="48" spans="1:9" s="582" customFormat="1" ht="12">
      <c r="A48" s="580" t="s">
        <v>690</v>
      </c>
      <c r="B48" s="580"/>
      <c r="C48" s="580"/>
      <c r="D48" s="580"/>
      <c r="E48" s="580"/>
      <c r="F48" s="580"/>
      <c r="G48" s="580"/>
      <c r="H48" s="580"/>
      <c r="I48" s="580"/>
    </row>
    <row r="49" spans="1:9" s="582" customFormat="1" ht="12">
      <c r="A49" s="580"/>
      <c r="B49" s="580"/>
      <c r="C49" s="580"/>
      <c r="D49" s="580"/>
      <c r="E49" s="580"/>
      <c r="F49" s="580"/>
      <c r="G49" s="580"/>
      <c r="H49" s="580"/>
      <c r="I49" s="580"/>
    </row>
    <row r="50" spans="1:9" s="582" customFormat="1" ht="12">
      <c r="A50" s="580"/>
      <c r="B50" s="580"/>
      <c r="C50" s="580"/>
      <c r="D50" s="580"/>
      <c r="E50" s="580"/>
      <c r="F50" s="580"/>
      <c r="G50" s="580"/>
      <c r="H50" s="580"/>
      <c r="I50" s="580"/>
    </row>
    <row r="51" spans="1:9" s="582" customFormat="1" ht="12">
      <c r="A51" s="580"/>
      <c r="B51" s="580"/>
      <c r="C51" s="580"/>
      <c r="D51" s="580"/>
      <c r="E51" s="580"/>
      <c r="F51" s="580"/>
      <c r="G51" s="580"/>
      <c r="H51" s="580"/>
      <c r="I51" s="580"/>
    </row>
    <row r="52" spans="1:9" s="582" customFormat="1" ht="12">
      <c r="A52" s="618"/>
      <c r="B52" s="618"/>
      <c r="C52" s="618"/>
      <c r="D52" s="618"/>
      <c r="E52" s="618"/>
      <c r="F52" s="618"/>
      <c r="G52" s="580"/>
      <c r="H52" s="580"/>
      <c r="I52" s="580"/>
    </row>
    <row r="53" spans="1:9" s="582" customFormat="1" ht="12">
      <c r="A53" s="618"/>
      <c r="B53" s="618"/>
      <c r="C53" s="618"/>
      <c r="D53" s="618"/>
      <c r="E53" s="618"/>
      <c r="F53" s="618"/>
      <c r="G53" s="580"/>
      <c r="H53" s="580"/>
      <c r="I53" s="580"/>
    </row>
    <row r="54" spans="1:9" s="582" customFormat="1" ht="12">
      <c r="A54" s="579"/>
      <c r="B54" s="579"/>
      <c r="C54" s="579"/>
      <c r="D54" s="579"/>
      <c r="E54" s="579"/>
      <c r="F54" s="579"/>
      <c r="G54" s="580"/>
      <c r="H54" s="580"/>
      <c r="I54" s="580"/>
    </row>
    <row r="55" spans="1:9" s="582" customFormat="1" ht="12">
      <c r="A55" s="580"/>
      <c r="B55" s="580"/>
      <c r="C55" s="580"/>
      <c r="D55" s="580"/>
      <c r="E55" s="580"/>
      <c r="F55" s="580"/>
      <c r="G55" s="579"/>
      <c r="H55" s="579"/>
      <c r="I55" s="579"/>
    </row>
    <row r="56" spans="1:9" s="582" customFormat="1" ht="12">
      <c r="A56" s="580"/>
      <c r="B56" s="580"/>
      <c r="C56" s="580"/>
      <c r="D56" s="580"/>
      <c r="E56" s="580"/>
      <c r="F56" s="580"/>
      <c r="G56" s="579"/>
      <c r="H56" s="579"/>
      <c r="I56" s="579"/>
    </row>
    <row r="57" spans="1:9" s="582" customFormat="1" ht="12">
      <c r="A57" s="580"/>
      <c r="B57" s="580"/>
      <c r="C57" s="580"/>
      <c r="D57" s="580"/>
      <c r="E57" s="580"/>
      <c r="F57" s="580"/>
      <c r="G57" s="579"/>
      <c r="H57" s="579"/>
      <c r="I57" s="579"/>
    </row>
    <row r="58" spans="1:9" s="582" customFormat="1" ht="12">
      <c r="A58" s="580"/>
      <c r="B58" s="580"/>
      <c r="C58" s="580"/>
      <c r="D58" s="580"/>
      <c r="E58" s="580"/>
      <c r="F58" s="580"/>
      <c r="G58" s="579"/>
      <c r="H58" s="579"/>
      <c r="I58" s="579"/>
    </row>
    <row r="59" spans="1:9" s="582" customFormat="1" ht="12">
      <c r="A59" s="580"/>
      <c r="B59" s="580"/>
      <c r="C59" s="580"/>
      <c r="D59" s="580"/>
      <c r="E59" s="580"/>
      <c r="F59" s="580"/>
      <c r="G59" s="579"/>
      <c r="H59" s="579"/>
      <c r="I59" s="579"/>
    </row>
    <row r="60" spans="1:9" s="582" customFormat="1" ht="12">
      <c r="A60" s="580"/>
      <c r="B60" s="580"/>
      <c r="C60" s="580"/>
      <c r="D60" s="580"/>
      <c r="E60" s="580"/>
      <c r="F60" s="580"/>
      <c r="G60" s="579"/>
      <c r="H60" s="579"/>
      <c r="I60" s="579"/>
    </row>
    <row r="61" spans="1:9" s="582" customFormat="1" ht="12">
      <c r="A61" s="580"/>
      <c r="B61" s="580"/>
      <c r="C61" s="580"/>
      <c r="D61" s="580"/>
      <c r="E61" s="580"/>
      <c r="F61" s="580"/>
      <c r="G61" s="579"/>
      <c r="H61" s="579"/>
      <c r="I61" s="579"/>
    </row>
    <row r="62" spans="1:6" s="582" customFormat="1" ht="12">
      <c r="A62" s="579"/>
      <c r="B62" s="579"/>
      <c r="C62" s="579"/>
      <c r="D62" s="579"/>
      <c r="E62" s="579"/>
      <c r="F62" s="579"/>
    </row>
    <row r="63" spans="1:6" s="582" customFormat="1" ht="12">
      <c r="A63" s="579"/>
      <c r="B63" s="579"/>
      <c r="C63" s="579"/>
      <c r="D63" s="579"/>
      <c r="E63" s="579"/>
      <c r="F63" s="579"/>
    </row>
    <row r="64" spans="1:6" s="582" customFormat="1" ht="12">
      <c r="A64" s="579"/>
      <c r="B64" s="579"/>
      <c r="C64" s="579"/>
      <c r="D64" s="579"/>
      <c r="E64" s="579"/>
      <c r="F64" s="579"/>
    </row>
    <row r="65" spans="1:6" s="582" customFormat="1" ht="12">
      <c r="A65" s="579"/>
      <c r="B65" s="579"/>
      <c r="C65" s="579"/>
      <c r="D65" s="579"/>
      <c r="E65" s="579"/>
      <c r="F65" s="579"/>
    </row>
    <row r="66" spans="1:6" s="582" customFormat="1" ht="12">
      <c r="A66" s="579"/>
      <c r="B66" s="579"/>
      <c r="C66" s="579"/>
      <c r="D66" s="579"/>
      <c r="E66" s="579"/>
      <c r="F66" s="579"/>
    </row>
    <row r="67" spans="1:6" s="582" customFormat="1" ht="12">
      <c r="A67" s="579"/>
      <c r="B67" s="579"/>
      <c r="C67" s="579"/>
      <c r="D67" s="579"/>
      <c r="E67" s="579"/>
      <c r="F67" s="579"/>
    </row>
    <row r="68" spans="1:6" s="582" customFormat="1" ht="12">
      <c r="A68" s="579"/>
      <c r="B68" s="579"/>
      <c r="C68" s="579"/>
      <c r="D68" s="579"/>
      <c r="E68" s="579"/>
      <c r="F68" s="579"/>
    </row>
    <row r="69" spans="1:6" s="582" customFormat="1" ht="12">
      <c r="A69" s="579"/>
      <c r="B69" s="579"/>
      <c r="C69" s="579"/>
      <c r="D69" s="579"/>
      <c r="E69" s="579"/>
      <c r="F69" s="579"/>
    </row>
    <row r="70" spans="1:6" s="582" customFormat="1" ht="12">
      <c r="A70" s="579"/>
      <c r="B70" s="579"/>
      <c r="C70" s="579"/>
      <c r="D70" s="579"/>
      <c r="E70" s="579"/>
      <c r="F70" s="579"/>
    </row>
    <row r="71" spans="1:6" s="582" customFormat="1" ht="12">
      <c r="A71" s="579"/>
      <c r="B71" s="579"/>
      <c r="C71" s="579"/>
      <c r="D71" s="579"/>
      <c r="E71" s="579"/>
      <c r="F71" s="579"/>
    </row>
    <row r="72" spans="1:6" s="582" customFormat="1" ht="12">
      <c r="A72" s="579"/>
      <c r="B72" s="579"/>
      <c r="C72" s="579"/>
      <c r="D72" s="579"/>
      <c r="E72" s="579"/>
      <c r="F72" s="579"/>
    </row>
    <row r="73" spans="1:6" s="582" customFormat="1" ht="12">
      <c r="A73" s="579"/>
      <c r="B73" s="579"/>
      <c r="C73" s="579"/>
      <c r="D73" s="579"/>
      <c r="E73" s="579"/>
      <c r="F73" s="579"/>
    </row>
    <row r="74" spans="1:6" s="582" customFormat="1" ht="12">
      <c r="A74" s="579"/>
      <c r="B74" s="579"/>
      <c r="C74" s="579"/>
      <c r="D74" s="579"/>
      <c r="E74" s="579"/>
      <c r="F74" s="579"/>
    </row>
    <row r="75" spans="1:6" s="582" customFormat="1" ht="12">
      <c r="A75" s="579"/>
      <c r="B75" s="579"/>
      <c r="C75" s="579"/>
      <c r="D75" s="579"/>
      <c r="E75" s="579"/>
      <c r="F75" s="579"/>
    </row>
    <row r="76" spans="1:6" s="582" customFormat="1" ht="12">
      <c r="A76" s="579"/>
      <c r="B76" s="579"/>
      <c r="C76" s="579"/>
      <c r="D76" s="579"/>
      <c r="E76" s="579"/>
      <c r="F76" s="579"/>
    </row>
    <row r="77" spans="1:6" s="582" customFormat="1" ht="12">
      <c r="A77" s="579"/>
      <c r="B77" s="579"/>
      <c r="C77" s="579"/>
      <c r="D77" s="579"/>
      <c r="E77" s="579"/>
      <c r="F77" s="579"/>
    </row>
    <row r="78" spans="1:6" s="582" customFormat="1" ht="12">
      <c r="A78" s="579"/>
      <c r="B78" s="579"/>
      <c r="C78" s="579"/>
      <c r="D78" s="579"/>
      <c r="E78" s="579"/>
      <c r="F78" s="579"/>
    </row>
    <row r="79" spans="1:6" s="582" customFormat="1" ht="12">
      <c r="A79" s="579"/>
      <c r="B79" s="579"/>
      <c r="C79" s="579"/>
      <c r="D79" s="579"/>
      <c r="E79" s="579"/>
      <c r="F79" s="579"/>
    </row>
    <row r="80" spans="1:6" s="582" customFormat="1" ht="12">
      <c r="A80" s="579"/>
      <c r="B80" s="579"/>
      <c r="C80" s="579"/>
      <c r="D80" s="579"/>
      <c r="E80" s="579"/>
      <c r="F80" s="579"/>
    </row>
    <row r="81" spans="1:6" s="582" customFormat="1" ht="12">
      <c r="A81" s="579"/>
      <c r="B81" s="579"/>
      <c r="C81" s="579"/>
      <c r="D81" s="579"/>
      <c r="E81" s="579"/>
      <c r="F81" s="579"/>
    </row>
    <row r="82" spans="1:6" s="582" customFormat="1" ht="12">
      <c r="A82" s="579"/>
      <c r="B82" s="579"/>
      <c r="C82" s="579"/>
      <c r="D82" s="579"/>
      <c r="E82" s="579"/>
      <c r="F82" s="579"/>
    </row>
    <row r="83" spans="1:6" s="582" customFormat="1" ht="12">
      <c r="A83" s="579"/>
      <c r="B83" s="579"/>
      <c r="C83" s="579"/>
      <c r="D83" s="579"/>
      <c r="E83" s="579"/>
      <c r="F83" s="579"/>
    </row>
    <row r="84" spans="1:6" s="582" customFormat="1" ht="12">
      <c r="A84" s="579"/>
      <c r="B84" s="579"/>
      <c r="C84" s="579"/>
      <c r="D84" s="579"/>
      <c r="E84" s="579"/>
      <c r="F84" s="579"/>
    </row>
    <row r="85" spans="1:6" s="582" customFormat="1" ht="12">
      <c r="A85" s="579"/>
      <c r="B85" s="579"/>
      <c r="C85" s="579"/>
      <c r="D85" s="579"/>
      <c r="E85" s="579"/>
      <c r="F85" s="579"/>
    </row>
    <row r="86" spans="1:6" s="582" customFormat="1" ht="12">
      <c r="A86" s="579"/>
      <c r="B86" s="579"/>
      <c r="C86" s="579"/>
      <c r="D86" s="579"/>
      <c r="E86" s="579"/>
      <c r="F86" s="579"/>
    </row>
    <row r="87" spans="1:6" s="582" customFormat="1" ht="12">
      <c r="A87" s="579"/>
      <c r="B87" s="579"/>
      <c r="C87" s="579"/>
      <c r="D87" s="579"/>
      <c r="E87" s="579"/>
      <c r="F87" s="579"/>
    </row>
    <row r="88" spans="1:6" s="582" customFormat="1" ht="12">
      <c r="A88" s="579"/>
      <c r="B88" s="579"/>
      <c r="C88" s="579"/>
      <c r="D88" s="579"/>
      <c r="E88" s="579"/>
      <c r="F88" s="579"/>
    </row>
    <row r="89" spans="1:6" s="582" customFormat="1" ht="12">
      <c r="A89" s="579"/>
      <c r="B89" s="579"/>
      <c r="C89" s="579"/>
      <c r="D89" s="579"/>
      <c r="E89" s="579"/>
      <c r="F89" s="579"/>
    </row>
    <row r="90" spans="1:6" s="582" customFormat="1" ht="12">
      <c r="A90" s="579"/>
      <c r="B90" s="579"/>
      <c r="C90" s="579"/>
      <c r="D90" s="579"/>
      <c r="E90" s="579"/>
      <c r="F90" s="579"/>
    </row>
    <row r="91" spans="1:6" s="582" customFormat="1" ht="12">
      <c r="A91" s="579"/>
      <c r="B91" s="579"/>
      <c r="C91" s="579"/>
      <c r="D91" s="579"/>
      <c r="E91" s="579"/>
      <c r="F91" s="579"/>
    </row>
  </sheetData>
  <printOptions/>
  <pageMargins left="0.52" right="0.36" top="0.27" bottom="0.31" header="0.5" footer="0.31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2"/>
  <sheetViews>
    <sheetView workbookViewId="0" topLeftCell="A1">
      <selection activeCell="A8" sqref="A8"/>
    </sheetView>
  </sheetViews>
  <sheetFormatPr defaultColWidth="9.33203125" defaultRowHeight="10.5"/>
  <cols>
    <col min="1" max="1" width="43.66015625" style="621" customWidth="1"/>
    <col min="2" max="2" width="12.33203125" style="621" customWidth="1"/>
    <col min="3" max="3" width="10.83203125" style="621" customWidth="1"/>
    <col min="4" max="4" width="13" style="621" customWidth="1"/>
    <col min="5" max="5" width="11" style="621" customWidth="1"/>
    <col min="6" max="6" width="11.5" style="621" customWidth="1"/>
    <col min="7" max="7" width="12.83203125" style="621" customWidth="1"/>
    <col min="8" max="8" width="11.83203125" style="621" customWidth="1"/>
    <col min="9" max="16384" width="9.33203125" style="621" customWidth="1"/>
  </cols>
  <sheetData>
    <row r="1" spans="1:8" ht="12.75">
      <c r="A1" s="619"/>
      <c r="B1" s="619"/>
      <c r="C1" s="619"/>
      <c r="D1" s="619"/>
      <c r="E1" s="620"/>
      <c r="F1" s="620"/>
      <c r="G1" s="619"/>
      <c r="H1" s="619"/>
    </row>
    <row r="2" spans="1:8" ht="12.75">
      <c r="A2" s="620" t="s">
        <v>839</v>
      </c>
      <c r="B2" s="619"/>
      <c r="C2" s="619"/>
      <c r="D2" s="619"/>
      <c r="E2" s="620"/>
      <c r="F2" s="620"/>
      <c r="G2" s="619"/>
      <c r="H2" s="620" t="s">
        <v>840</v>
      </c>
    </row>
    <row r="3" spans="1:8" ht="18">
      <c r="A3" s="622" t="s">
        <v>841</v>
      </c>
      <c r="B3" s="622"/>
      <c r="C3" s="622"/>
      <c r="D3" s="622"/>
      <c r="E3" s="623"/>
      <c r="F3" s="623"/>
      <c r="G3" s="623"/>
      <c r="H3" s="623"/>
    </row>
    <row r="4" spans="1:8" ht="18">
      <c r="A4" s="622" t="s">
        <v>842</v>
      </c>
      <c r="B4" s="622"/>
      <c r="C4" s="622"/>
      <c r="D4" s="622"/>
      <c r="E4" s="623"/>
      <c r="F4" s="623"/>
      <c r="G4" s="623"/>
      <c r="H4" s="623"/>
    </row>
    <row r="5" spans="1:8" ht="12.75">
      <c r="A5" s="624"/>
      <c r="B5" s="619"/>
      <c r="C5" s="619"/>
      <c r="D5" s="619"/>
      <c r="E5" s="620"/>
      <c r="F5" s="620"/>
      <c r="G5" s="619"/>
      <c r="H5" s="619" t="s">
        <v>843</v>
      </c>
    </row>
    <row r="6" spans="1:8" ht="33.75">
      <c r="A6" s="625" t="s">
        <v>729</v>
      </c>
      <c r="B6" s="625" t="s">
        <v>764</v>
      </c>
      <c r="C6" s="625" t="s">
        <v>844</v>
      </c>
      <c r="D6" s="625" t="s">
        <v>766</v>
      </c>
      <c r="E6" s="625" t="s">
        <v>845</v>
      </c>
      <c r="F6" s="625" t="s">
        <v>846</v>
      </c>
      <c r="G6" s="625" t="s">
        <v>269</v>
      </c>
      <c r="H6" s="625" t="s">
        <v>698</v>
      </c>
    </row>
    <row r="7" spans="1:8" ht="11.25">
      <c r="A7" s="626">
        <v>1</v>
      </c>
      <c r="B7" s="627">
        <v>2</v>
      </c>
      <c r="C7" s="628">
        <v>3</v>
      </c>
      <c r="D7" s="628">
        <v>4</v>
      </c>
      <c r="E7" s="628">
        <v>5</v>
      </c>
      <c r="F7" s="627">
        <v>6</v>
      </c>
      <c r="G7" s="626">
        <v>7</v>
      </c>
      <c r="H7" s="627">
        <v>8</v>
      </c>
    </row>
    <row r="8" spans="1:8" ht="18.75" customHeight="1">
      <c r="A8" s="629" t="s">
        <v>847</v>
      </c>
      <c r="B8" s="630">
        <f>SUM(B9+B20+B25+B34+B41+B52+B56+B60+B67+B69)</f>
        <v>646389</v>
      </c>
      <c r="C8" s="631">
        <v>1.0165</v>
      </c>
      <c r="D8" s="630">
        <f>SUM(D9+D20+D25+D34+D41+D52+D56+D60+D67+D69)</f>
        <v>415605</v>
      </c>
      <c r="E8" s="632">
        <f>SUM(D8/B8)</f>
        <v>0.6429642212352005</v>
      </c>
      <c r="F8" s="630">
        <f>SUM(F9+F20+F25+F34+F41+F52+F56+F60+F67+F69)</f>
        <v>49891</v>
      </c>
      <c r="G8" s="630">
        <f>SUM(G9+G20+G25+G34+G41+G52+G56+G60+G67+G69)</f>
        <v>60461</v>
      </c>
      <c r="H8" s="633">
        <f>SUM(G8/F8)</f>
        <v>1.211861858852298</v>
      </c>
    </row>
    <row r="9" spans="1:8" ht="16.5" customHeight="1">
      <c r="A9" s="634" t="s">
        <v>848</v>
      </c>
      <c r="B9" s="630">
        <f>SUM(B10+B14)</f>
        <v>500128</v>
      </c>
      <c r="C9" s="631">
        <v>1.0062</v>
      </c>
      <c r="D9" s="630">
        <f>SUM(D10+D14)</f>
        <v>336172</v>
      </c>
      <c r="E9" s="632">
        <f>SUM(D9/B9)</f>
        <v>0.6721719239874592</v>
      </c>
      <c r="F9" s="630">
        <f>SUM(F10+F14)</f>
        <v>40313</v>
      </c>
      <c r="G9" s="630">
        <f>SUM(G10+G14)</f>
        <v>42728</v>
      </c>
      <c r="H9" s="633">
        <f>SUM(G9/F9)</f>
        <v>1.0599062337211322</v>
      </c>
    </row>
    <row r="10" spans="1:8" ht="11.25">
      <c r="A10" s="635" t="s">
        <v>849</v>
      </c>
      <c r="B10" s="636">
        <f>SUM(B11+B12+B13)</f>
        <v>73222</v>
      </c>
      <c r="C10" s="637">
        <v>1.0074</v>
      </c>
      <c r="D10" s="636">
        <f>SUM(D11+D12+D13)</f>
        <v>48729</v>
      </c>
      <c r="E10" s="638">
        <f>SUM(D10/B10)</f>
        <v>0.66549670863948</v>
      </c>
      <c r="F10" s="636">
        <f>SUM(F11+F12+F13)</f>
        <v>6504</v>
      </c>
      <c r="G10" s="636">
        <f>SUM(G11+G12+G13)</f>
        <v>6641</v>
      </c>
      <c r="H10" s="639">
        <f>SUM(G10/F10)</f>
        <v>1.0210639606396064</v>
      </c>
    </row>
    <row r="11" spans="1:8" ht="11.25">
      <c r="A11" s="635" t="s">
        <v>850</v>
      </c>
      <c r="B11" s="636">
        <v>59700</v>
      </c>
      <c r="C11" s="637">
        <v>1.009</v>
      </c>
      <c r="D11" s="636">
        <v>40014</v>
      </c>
      <c r="E11" s="638">
        <f>SUM(D11/B11)</f>
        <v>0.670251256281407</v>
      </c>
      <c r="F11" s="636">
        <v>4839</v>
      </c>
      <c r="G11" s="636">
        <f>SUM(D11-'[5]Julijs'!D11)</f>
        <v>4979</v>
      </c>
      <c r="H11" s="639">
        <f>SUM(G11/F11)</f>
        <v>1.028931597437487</v>
      </c>
    </row>
    <row r="12" spans="1:8" ht="11.25">
      <c r="A12" s="635" t="s">
        <v>851</v>
      </c>
      <c r="B12" s="636">
        <v>13522</v>
      </c>
      <c r="C12" s="637">
        <v>1</v>
      </c>
      <c r="D12" s="636">
        <v>8782</v>
      </c>
      <c r="E12" s="638">
        <f>SUM(D12/B12)</f>
        <v>0.6494601390326875</v>
      </c>
      <c r="F12" s="636">
        <v>1665</v>
      </c>
      <c r="G12" s="636">
        <f>SUM(D12-'[5]Julijs'!D12)</f>
        <v>1664</v>
      </c>
      <c r="H12" s="639">
        <f>SUM(G12/F12)</f>
        <v>0.9993993993993994</v>
      </c>
    </row>
    <row r="13" spans="1:8" ht="11.25">
      <c r="A13" s="635" t="s">
        <v>852</v>
      </c>
      <c r="B13" s="640"/>
      <c r="C13" s="637"/>
      <c r="D13" s="636">
        <v>-67</v>
      </c>
      <c r="E13" s="638"/>
      <c r="F13" s="636"/>
      <c r="G13" s="636">
        <f>SUM(D13-'[5]Julijs'!D13)</f>
        <v>-2</v>
      </c>
      <c r="H13" s="639"/>
    </row>
    <row r="14" spans="1:8" ht="13.5" customHeight="1">
      <c r="A14" s="635" t="s">
        <v>853</v>
      </c>
      <c r="B14" s="636">
        <f>SUM(B15+B16+B17+B18+B19)</f>
        <v>426906</v>
      </c>
      <c r="C14" s="637">
        <v>1.0063</v>
      </c>
      <c r="D14" s="636">
        <f>SUM(D15+D16+D17+D18+D19)</f>
        <v>287443</v>
      </c>
      <c r="E14" s="638">
        <f aca="true" t="shared" si="0" ref="E14:E22">SUM(D14/B14)</f>
        <v>0.6733168425836132</v>
      </c>
      <c r="F14" s="636">
        <v>33809</v>
      </c>
      <c r="G14" s="636">
        <f>SUM(G15+G16+G17+G18+G19)</f>
        <v>36087</v>
      </c>
      <c r="H14" s="639">
        <f>SUM(G14/F14)</f>
        <v>1.0673785086811205</v>
      </c>
    </row>
    <row r="15" spans="1:8" ht="11.25">
      <c r="A15" s="635" t="s">
        <v>854</v>
      </c>
      <c r="B15" s="636">
        <v>319253</v>
      </c>
      <c r="C15" s="637"/>
      <c r="D15" s="636">
        <v>216099</v>
      </c>
      <c r="E15" s="638">
        <f t="shared" si="0"/>
        <v>0.6768894889006525</v>
      </c>
      <c r="F15" s="636"/>
      <c r="G15" s="636">
        <f>SUM(D15-'[5]Julijs'!D15)</f>
        <v>27138</v>
      </c>
      <c r="H15" s="639"/>
    </row>
    <row r="16" spans="1:8" ht="11.25">
      <c r="A16" s="635" t="s">
        <v>855</v>
      </c>
      <c r="B16" s="636">
        <v>33671</v>
      </c>
      <c r="C16" s="637"/>
      <c r="D16" s="636">
        <v>22119</v>
      </c>
      <c r="E16" s="638">
        <f t="shared" si="0"/>
        <v>0.6569154465266847</v>
      </c>
      <c r="F16" s="636"/>
      <c r="G16" s="636">
        <f>SUM(D16-'[5]Julijs'!D16)</f>
        <v>2804</v>
      </c>
      <c r="H16" s="639"/>
    </row>
    <row r="17" spans="1:8" ht="11.25">
      <c r="A17" s="635" t="s">
        <v>856</v>
      </c>
      <c r="B17" s="636">
        <v>1087</v>
      </c>
      <c r="C17" s="637"/>
      <c r="D17" s="636">
        <v>705</v>
      </c>
      <c r="E17" s="638">
        <f t="shared" si="0"/>
        <v>0.6485740570377185</v>
      </c>
      <c r="F17" s="636"/>
      <c r="G17" s="636">
        <f>SUM(D17-'[5]Julijs'!D17)</f>
        <v>88</v>
      </c>
      <c r="H17" s="639"/>
    </row>
    <row r="18" spans="1:8" ht="22.5">
      <c r="A18" s="641" t="s">
        <v>857</v>
      </c>
      <c r="B18" s="636">
        <v>70737</v>
      </c>
      <c r="C18" s="637"/>
      <c r="D18" s="636">
        <v>47100</v>
      </c>
      <c r="E18" s="638">
        <f t="shared" si="0"/>
        <v>0.6658467280206963</v>
      </c>
      <c r="F18" s="636"/>
      <c r="G18" s="636">
        <f>SUM(D18-'[5]Julijs'!D18)</f>
        <v>5875</v>
      </c>
      <c r="H18" s="639"/>
    </row>
    <row r="19" spans="1:8" ht="23.25" customHeight="1">
      <c r="A19" s="641" t="s">
        <v>858</v>
      </c>
      <c r="B19" s="636">
        <v>2158</v>
      </c>
      <c r="C19" s="637"/>
      <c r="D19" s="636">
        <v>1420</v>
      </c>
      <c r="E19" s="638">
        <f t="shared" si="0"/>
        <v>0.6580166821130676</v>
      </c>
      <c r="F19" s="636"/>
      <c r="G19" s="636">
        <f>SUM(D19-'[5]Julijs'!D19)</f>
        <v>182</v>
      </c>
      <c r="H19" s="639"/>
    </row>
    <row r="20" spans="1:8" ht="29.25" customHeight="1">
      <c r="A20" s="642" t="s">
        <v>788</v>
      </c>
      <c r="B20" s="630">
        <f>SUM(B21+B24)</f>
        <v>9922</v>
      </c>
      <c r="C20" s="632">
        <v>0.9517</v>
      </c>
      <c r="D20" s="630">
        <f>SUM(D21+D24)</f>
        <v>6593</v>
      </c>
      <c r="E20" s="632">
        <f t="shared" si="0"/>
        <v>0.664482967143721</v>
      </c>
      <c r="F20" s="630">
        <f>SUM(F21+F24)</f>
        <v>708</v>
      </c>
      <c r="G20" s="630">
        <f>SUM(G21+G24)</f>
        <v>834</v>
      </c>
      <c r="H20" s="633">
        <f>SUM(G20/F20)</f>
        <v>1.1779661016949152</v>
      </c>
    </row>
    <row r="21" spans="1:8" ht="11.25">
      <c r="A21" s="635" t="s">
        <v>859</v>
      </c>
      <c r="B21" s="636">
        <f>SUM(B22+B23)</f>
        <v>8500</v>
      </c>
      <c r="C21" s="637">
        <v>0.9356</v>
      </c>
      <c r="D21" s="636">
        <f>SUM(D22+D23)</f>
        <v>5103</v>
      </c>
      <c r="E21" s="638">
        <f t="shared" si="0"/>
        <v>0.6003529411764705</v>
      </c>
      <c r="F21" s="636">
        <f>SUM(F22+F23)</f>
        <v>708</v>
      </c>
      <c r="G21" s="636">
        <f>SUM(G22+G23)</f>
        <v>834</v>
      </c>
      <c r="H21" s="639">
        <f>SUM(G21/F21)</f>
        <v>1.1779661016949152</v>
      </c>
    </row>
    <row r="22" spans="1:8" ht="11.25">
      <c r="A22" s="635" t="s">
        <v>860</v>
      </c>
      <c r="B22" s="636">
        <v>8500</v>
      </c>
      <c r="C22" s="637">
        <v>0.9356</v>
      </c>
      <c r="D22" s="636">
        <v>5079</v>
      </c>
      <c r="E22" s="638">
        <f t="shared" si="0"/>
        <v>0.5975294117647059</v>
      </c>
      <c r="F22" s="636">
        <v>708</v>
      </c>
      <c r="G22" s="636">
        <f>SUM(D22-'[5]Julijs'!D22)</f>
        <v>832</v>
      </c>
      <c r="H22" s="639">
        <f>SUM(G22/F22)</f>
        <v>1.1751412429378532</v>
      </c>
    </row>
    <row r="23" spans="1:8" ht="11.25">
      <c r="A23" s="635" t="s">
        <v>861</v>
      </c>
      <c r="B23" s="636"/>
      <c r="C23" s="637"/>
      <c r="D23" s="636">
        <v>24</v>
      </c>
      <c r="E23" s="638"/>
      <c r="F23" s="636"/>
      <c r="G23" s="636">
        <f>SUM(D23-'[5]Julijs'!D23)</f>
        <v>2</v>
      </c>
      <c r="H23" s="639"/>
    </row>
    <row r="24" spans="1:8" ht="11.25">
      <c r="A24" s="635" t="s">
        <v>862</v>
      </c>
      <c r="B24" s="636">
        <v>1422</v>
      </c>
      <c r="C24" s="637">
        <v>1.0478</v>
      </c>
      <c r="D24" s="636">
        <v>1490</v>
      </c>
      <c r="E24" s="638">
        <f aca="true" t="shared" si="1" ref="E24:E31">SUM(D24/B24)</f>
        <v>1.0478199718706047</v>
      </c>
      <c r="F24" s="636">
        <v>0</v>
      </c>
      <c r="G24" s="636">
        <f>SUM(D24-'[5]Julijs'!D24)</f>
        <v>0</v>
      </c>
      <c r="H24" s="639">
        <v>0</v>
      </c>
    </row>
    <row r="25" spans="1:8" ht="17.25" customHeight="1">
      <c r="A25" s="634" t="s">
        <v>784</v>
      </c>
      <c r="B25" s="630">
        <f>SUM(B26+B30+B33)</f>
        <v>57237</v>
      </c>
      <c r="C25" s="632">
        <v>1.057</v>
      </c>
      <c r="D25" s="630">
        <f>SUM(D26+D30+D33)</f>
        <v>37558</v>
      </c>
      <c r="E25" s="632">
        <f t="shared" si="1"/>
        <v>0.656183936963852</v>
      </c>
      <c r="F25" s="630">
        <f>SUM(F26+F30+F33)</f>
        <v>5534</v>
      </c>
      <c r="G25" s="630">
        <f>SUM(G26+G30+G33)</f>
        <v>6140</v>
      </c>
      <c r="H25" s="633">
        <f aca="true" t="shared" si="2" ref="H25:H31">SUM(G25/F25)</f>
        <v>1.1095048789302493</v>
      </c>
    </row>
    <row r="26" spans="1:8" ht="11.25">
      <c r="A26" s="635" t="s">
        <v>863</v>
      </c>
      <c r="B26" s="636">
        <f>SUM(B27+B28+B29)</f>
        <v>54650</v>
      </c>
      <c r="C26" s="637">
        <v>1.0589</v>
      </c>
      <c r="D26" s="636">
        <f>SUM(D27+D28+D29)</f>
        <v>35823</v>
      </c>
      <c r="E26" s="638">
        <f t="shared" si="1"/>
        <v>0.6554986276303751</v>
      </c>
      <c r="F26" s="636">
        <f>SUM(F27+F28+F29)</f>
        <v>5281</v>
      </c>
      <c r="G26" s="636">
        <f>SUM(G27+G28+G29)</f>
        <v>5868</v>
      </c>
      <c r="H26" s="639">
        <f t="shared" si="2"/>
        <v>1.1111531906835828</v>
      </c>
    </row>
    <row r="27" spans="1:8" ht="11.25">
      <c r="A27" s="635" t="s">
        <v>864</v>
      </c>
      <c r="B27" s="636">
        <v>7500</v>
      </c>
      <c r="C27" s="637">
        <v>1.0537</v>
      </c>
      <c r="D27" s="636">
        <v>5780</v>
      </c>
      <c r="E27" s="638">
        <f t="shared" si="1"/>
        <v>0.7706666666666667</v>
      </c>
      <c r="F27" s="636">
        <v>683</v>
      </c>
      <c r="G27" s="636">
        <f>SUM(D27-'[5]Julijs'!D27)</f>
        <v>620</v>
      </c>
      <c r="H27" s="639">
        <f t="shared" si="2"/>
        <v>0.9077598828696926</v>
      </c>
    </row>
    <row r="28" spans="1:8" ht="11.25">
      <c r="A28" s="635" t="s">
        <v>865</v>
      </c>
      <c r="B28" s="636">
        <v>47050</v>
      </c>
      <c r="C28" s="637">
        <v>1.0604</v>
      </c>
      <c r="D28" s="636">
        <v>30011</v>
      </c>
      <c r="E28" s="638">
        <f t="shared" si="1"/>
        <v>0.6378533475026568</v>
      </c>
      <c r="F28" s="636">
        <v>4589</v>
      </c>
      <c r="G28" s="636">
        <f>SUM(D28-'[5]Julijs'!D28)</f>
        <v>5247</v>
      </c>
      <c r="H28" s="639">
        <f t="shared" si="2"/>
        <v>1.1433863586838091</v>
      </c>
    </row>
    <row r="29" spans="1:8" ht="11.25">
      <c r="A29" s="635" t="s">
        <v>866</v>
      </c>
      <c r="B29" s="636">
        <v>100</v>
      </c>
      <c r="C29" s="637">
        <v>0.77</v>
      </c>
      <c r="D29" s="636">
        <v>32</v>
      </c>
      <c r="E29" s="638">
        <f t="shared" si="1"/>
        <v>0.32</v>
      </c>
      <c r="F29" s="636">
        <v>9</v>
      </c>
      <c r="G29" s="636">
        <f>SUM(D29-'[5]Julijs'!D29)</f>
        <v>1</v>
      </c>
      <c r="H29" s="639">
        <f t="shared" si="2"/>
        <v>0.1111111111111111</v>
      </c>
    </row>
    <row r="30" spans="1:8" ht="11.25">
      <c r="A30" s="635" t="s">
        <v>867</v>
      </c>
      <c r="B30" s="636">
        <f>SUM(B31+B32)</f>
        <v>795</v>
      </c>
      <c r="C30" s="637">
        <v>1.0544</v>
      </c>
      <c r="D30" s="636">
        <f>SUM(D31+D32)</f>
        <v>602</v>
      </c>
      <c r="E30" s="638">
        <f t="shared" si="1"/>
        <v>0.7572327044025158</v>
      </c>
      <c r="F30" s="636">
        <f>SUM(F31+F32)</f>
        <v>67</v>
      </c>
      <c r="G30" s="636">
        <f>SUM(G31+G32)</f>
        <v>76</v>
      </c>
      <c r="H30" s="639">
        <f t="shared" si="2"/>
        <v>1.1343283582089552</v>
      </c>
    </row>
    <row r="31" spans="1:8" ht="11.25">
      <c r="A31" s="635" t="s">
        <v>868</v>
      </c>
      <c r="B31" s="636">
        <v>795</v>
      </c>
      <c r="C31" s="637">
        <v>1.0544</v>
      </c>
      <c r="D31" s="636">
        <v>600</v>
      </c>
      <c r="E31" s="638">
        <f t="shared" si="1"/>
        <v>0.7547169811320755</v>
      </c>
      <c r="F31" s="636">
        <v>67</v>
      </c>
      <c r="G31" s="636">
        <f>SUM(D31-'[5]Julijs'!D31)</f>
        <v>75</v>
      </c>
      <c r="H31" s="639">
        <f t="shared" si="2"/>
        <v>1.1194029850746268</v>
      </c>
    </row>
    <row r="32" spans="1:8" ht="11.25">
      <c r="A32" s="635" t="s">
        <v>861</v>
      </c>
      <c r="B32" s="636"/>
      <c r="C32" s="637"/>
      <c r="D32" s="636">
        <v>2</v>
      </c>
      <c r="E32" s="638"/>
      <c r="F32" s="636"/>
      <c r="G32" s="636">
        <f>SUM(D32-'[5]Julijs'!D32)</f>
        <v>1</v>
      </c>
      <c r="H32" s="639"/>
    </row>
    <row r="33" spans="1:8" ht="11.25">
      <c r="A33" s="635" t="s">
        <v>869</v>
      </c>
      <c r="B33" s="636">
        <v>1792</v>
      </c>
      <c r="C33" s="637">
        <v>0.9595</v>
      </c>
      <c r="D33" s="636">
        <v>1133</v>
      </c>
      <c r="E33" s="638">
        <f>SUM(D33/B33)</f>
        <v>0.6322544642857143</v>
      </c>
      <c r="F33" s="636">
        <v>186</v>
      </c>
      <c r="G33" s="636">
        <f>SUM(D33-'[5]Julijs'!D33)</f>
        <v>196</v>
      </c>
      <c r="H33" s="639">
        <f>SUM(G33/F33)</f>
        <v>1.053763440860215</v>
      </c>
    </row>
    <row r="34" spans="1:8" ht="16.5" customHeight="1">
      <c r="A34" s="634" t="s">
        <v>779</v>
      </c>
      <c r="B34" s="630">
        <f>SUM(B35+B39)</f>
        <v>54350</v>
      </c>
      <c r="C34" s="643">
        <v>0.9994</v>
      </c>
      <c r="D34" s="630">
        <f>SUM(D35+D39)</f>
        <v>13740</v>
      </c>
      <c r="E34" s="632">
        <f>SUM(D34/B34)</f>
        <v>0.2528058877644894</v>
      </c>
      <c r="F34" s="630">
        <f>SUM(F35+F39)</f>
        <v>1580</v>
      </c>
      <c r="G34" s="630">
        <f>SUM(G35+G39)</f>
        <v>8214</v>
      </c>
      <c r="H34" s="633">
        <f>SUM(G34/F34)</f>
        <v>5.19873417721519</v>
      </c>
    </row>
    <row r="35" spans="1:8" ht="15" customHeight="1">
      <c r="A35" s="635" t="s">
        <v>870</v>
      </c>
      <c r="B35" s="636">
        <f>SUM(B36+B37+B38)</f>
        <v>51200</v>
      </c>
      <c r="C35" s="637">
        <v>1.0007</v>
      </c>
      <c r="D35" s="636">
        <f>SUM(D36+D37+D38)</f>
        <v>12500</v>
      </c>
      <c r="E35" s="638">
        <f>SUM(D35/B35)</f>
        <v>0.244140625</v>
      </c>
      <c r="F35" s="636">
        <f>SUM(F36+F37+F38)</f>
        <v>1300</v>
      </c>
      <c r="G35" s="636">
        <f>SUM(G36+G37+G38)</f>
        <v>8041</v>
      </c>
      <c r="H35" s="639">
        <f>SUM(G35/F35)</f>
        <v>6.185384615384615</v>
      </c>
    </row>
    <row r="36" spans="1:8" ht="21.75" customHeight="1">
      <c r="A36" s="644" t="s">
        <v>871</v>
      </c>
      <c r="B36" s="636">
        <v>50700</v>
      </c>
      <c r="C36" s="637">
        <v>1</v>
      </c>
      <c r="D36" s="636">
        <v>12375</v>
      </c>
      <c r="E36" s="638">
        <f>SUM(D36/B36)</f>
        <v>0.2440828402366864</v>
      </c>
      <c r="F36" s="636">
        <v>1243</v>
      </c>
      <c r="G36" s="636">
        <f>SUM(D36-'[5]Julijs'!D36)</f>
        <v>8034</v>
      </c>
      <c r="H36" s="639">
        <f>SUM(G36/F36)</f>
        <v>6.463395012067578</v>
      </c>
    </row>
    <row r="37" spans="1:8" ht="23.25" customHeight="1">
      <c r="A37" s="644" t="s">
        <v>872</v>
      </c>
      <c r="B37" s="636">
        <v>140</v>
      </c>
      <c r="C37" s="637">
        <v>1.5714</v>
      </c>
      <c r="D37" s="636">
        <v>125</v>
      </c>
      <c r="E37" s="638">
        <f>SUM(D37/B37)</f>
        <v>0.8928571428571429</v>
      </c>
      <c r="F37" s="636">
        <v>7</v>
      </c>
      <c r="G37" s="636">
        <f>SUM(D37-'[5]Julijs'!D37)</f>
        <v>7</v>
      </c>
      <c r="H37" s="639">
        <v>0</v>
      </c>
    </row>
    <row r="38" spans="1:8" ht="11.25">
      <c r="A38" s="635" t="s">
        <v>866</v>
      </c>
      <c r="B38" s="636">
        <v>360</v>
      </c>
      <c r="C38" s="637">
        <v>0.9306</v>
      </c>
      <c r="D38" s="636">
        <v>0</v>
      </c>
      <c r="E38" s="638">
        <v>0</v>
      </c>
      <c r="F38" s="636">
        <v>50</v>
      </c>
      <c r="G38" s="636">
        <f>SUM(D38-'[5]Julijs'!D38)</f>
        <v>0</v>
      </c>
      <c r="H38" s="639">
        <f aca="true" t="shared" si="3" ref="H38:H44">SUM(G38/F38)</f>
        <v>0</v>
      </c>
    </row>
    <row r="39" spans="1:8" ht="15" customHeight="1">
      <c r="A39" s="635" t="s">
        <v>873</v>
      </c>
      <c r="B39" s="636">
        <f>SUM(B40)</f>
        <v>3150</v>
      </c>
      <c r="C39" s="637">
        <v>0.9787</v>
      </c>
      <c r="D39" s="636">
        <f>SUM(D40)</f>
        <v>1240</v>
      </c>
      <c r="E39" s="638">
        <f aca="true" t="shared" si="4" ref="E39:E46">SUM(D39/B39)</f>
        <v>0.39365079365079364</v>
      </c>
      <c r="F39" s="636">
        <f>SUM(F40)</f>
        <v>280</v>
      </c>
      <c r="G39" s="636">
        <f>SUM(G40)</f>
        <v>173</v>
      </c>
      <c r="H39" s="639">
        <f t="shared" si="3"/>
        <v>0.6178571428571429</v>
      </c>
    </row>
    <row r="40" spans="1:8" ht="11.25">
      <c r="A40" s="635" t="s">
        <v>866</v>
      </c>
      <c r="B40" s="636">
        <v>3150</v>
      </c>
      <c r="C40" s="638" t="s">
        <v>874</v>
      </c>
      <c r="D40" s="636">
        <v>1240</v>
      </c>
      <c r="E40" s="638">
        <f t="shared" si="4"/>
        <v>0.39365079365079364</v>
      </c>
      <c r="F40" s="636">
        <v>280</v>
      </c>
      <c r="G40" s="636">
        <f>SUM(D40-'[5]Julijs'!D40)</f>
        <v>173</v>
      </c>
      <c r="H40" s="639">
        <f t="shared" si="3"/>
        <v>0.6178571428571429</v>
      </c>
    </row>
    <row r="41" spans="1:8" ht="17.25" customHeight="1">
      <c r="A41" s="634" t="s">
        <v>780</v>
      </c>
      <c r="B41" s="630">
        <f>SUM(B42+B45+B48)</f>
        <v>1692</v>
      </c>
      <c r="C41" s="643">
        <v>1.2122</v>
      </c>
      <c r="D41" s="630">
        <f>SUM(D42+D45+D48)</f>
        <v>1453</v>
      </c>
      <c r="E41" s="632">
        <f t="shared" si="4"/>
        <v>0.8587470449172577</v>
      </c>
      <c r="F41" s="630">
        <f>SUM(F42+F45+F48)</f>
        <v>180</v>
      </c>
      <c r="G41" s="630">
        <f>SUM(G42+G45+G48)</f>
        <v>193</v>
      </c>
      <c r="H41" s="633">
        <f t="shared" si="3"/>
        <v>1.0722222222222222</v>
      </c>
    </row>
    <row r="42" spans="1:8" ht="23.25" customHeight="1">
      <c r="A42" s="644" t="s">
        <v>875</v>
      </c>
      <c r="B42" s="636">
        <f>SUM(B43+B44)</f>
        <v>1499</v>
      </c>
      <c r="C42" s="637">
        <v>1.2335</v>
      </c>
      <c r="D42" s="636">
        <f>SUM(D43+D44)</f>
        <v>1288</v>
      </c>
      <c r="E42" s="638">
        <f t="shared" si="4"/>
        <v>0.8592394929953302</v>
      </c>
      <c r="F42" s="636">
        <v>180</v>
      </c>
      <c r="G42" s="636">
        <f>SUM(G43+G44)</f>
        <v>188</v>
      </c>
      <c r="H42" s="639">
        <f t="shared" si="3"/>
        <v>1.0444444444444445</v>
      </c>
    </row>
    <row r="43" spans="1:8" ht="23.25" customHeight="1">
      <c r="A43" s="644" t="s">
        <v>876</v>
      </c>
      <c r="B43" s="636">
        <v>1495</v>
      </c>
      <c r="C43" s="637">
        <v>0.4662</v>
      </c>
      <c r="D43" s="636">
        <v>1220</v>
      </c>
      <c r="E43" s="638">
        <f t="shared" si="4"/>
        <v>0.8160535117056856</v>
      </c>
      <c r="F43" s="636">
        <v>178</v>
      </c>
      <c r="G43" s="636">
        <f>SUM(D43-'[5]Julijs'!D43)</f>
        <v>175</v>
      </c>
      <c r="H43" s="639">
        <f t="shared" si="3"/>
        <v>0.9831460674157303</v>
      </c>
    </row>
    <row r="44" spans="1:8" ht="11.25">
      <c r="A44" s="635" t="s">
        <v>866</v>
      </c>
      <c r="B44" s="636">
        <v>4</v>
      </c>
      <c r="C44" s="637">
        <v>13.25</v>
      </c>
      <c r="D44" s="636">
        <v>68</v>
      </c>
      <c r="E44" s="638">
        <f t="shared" si="4"/>
        <v>17</v>
      </c>
      <c r="F44" s="636">
        <v>2</v>
      </c>
      <c r="G44" s="636">
        <f>SUM(D44-'[5]Julijs'!D44)</f>
        <v>13</v>
      </c>
      <c r="H44" s="639">
        <f t="shared" si="3"/>
        <v>6.5</v>
      </c>
    </row>
    <row r="45" spans="1:8" ht="32.25" customHeight="1">
      <c r="A45" s="644" t="s">
        <v>877</v>
      </c>
      <c r="B45" s="636">
        <f>SUM(B46+B47)</f>
        <v>121</v>
      </c>
      <c r="C45" s="637">
        <v>1.0293</v>
      </c>
      <c r="D45" s="636">
        <f>SUM(D46+D47)</f>
        <v>98</v>
      </c>
      <c r="E45" s="638">
        <f t="shared" si="4"/>
        <v>0.8099173553719008</v>
      </c>
      <c r="F45" s="636">
        <f>SUM(F46+F47)</f>
        <v>0</v>
      </c>
      <c r="G45" s="636">
        <f>SUM(G46+G47)</f>
        <v>4</v>
      </c>
      <c r="H45" s="639">
        <v>0</v>
      </c>
    </row>
    <row r="46" spans="1:8" ht="21" customHeight="1">
      <c r="A46" s="641" t="s">
        <v>876</v>
      </c>
      <c r="B46" s="636">
        <v>121</v>
      </c>
      <c r="C46" s="637">
        <v>1.0293</v>
      </c>
      <c r="D46" s="636">
        <v>98</v>
      </c>
      <c r="E46" s="638">
        <f t="shared" si="4"/>
        <v>0.8099173553719008</v>
      </c>
      <c r="F46" s="636">
        <v>0</v>
      </c>
      <c r="G46" s="636">
        <f>SUM(D46-'[5]Julijs'!D46)</f>
        <v>4</v>
      </c>
      <c r="H46" s="639">
        <v>0</v>
      </c>
    </row>
    <row r="47" spans="1:8" ht="12.75" customHeight="1">
      <c r="A47" s="635" t="s">
        <v>866</v>
      </c>
      <c r="B47" s="636"/>
      <c r="C47" s="637"/>
      <c r="D47" s="636"/>
      <c r="E47" s="638"/>
      <c r="F47" s="636">
        <v>0</v>
      </c>
      <c r="G47" s="636">
        <f>SUM(D47-'[5]Julijs'!D47)</f>
        <v>0</v>
      </c>
      <c r="H47" s="639">
        <v>0</v>
      </c>
    </row>
    <row r="48" spans="1:8" ht="21" customHeight="1">
      <c r="A48" s="644" t="s">
        <v>878</v>
      </c>
      <c r="B48" s="636">
        <f>SUM(B49)</f>
        <v>72</v>
      </c>
      <c r="C48" s="637">
        <v>1.0791</v>
      </c>
      <c r="D48" s="636">
        <f>SUM(D49)</f>
        <v>67</v>
      </c>
      <c r="E48" s="638">
        <f>SUM(D48/B48)</f>
        <v>0.9305555555555556</v>
      </c>
      <c r="F48" s="636">
        <f>SUM(F49)</f>
        <v>0</v>
      </c>
      <c r="G48" s="636">
        <f>SUM(G49)</f>
        <v>1</v>
      </c>
      <c r="H48" s="639">
        <v>0</v>
      </c>
    </row>
    <row r="49" spans="1:8" ht="21.75" customHeight="1">
      <c r="A49" s="641" t="s">
        <v>876</v>
      </c>
      <c r="B49" s="636">
        <v>72</v>
      </c>
      <c r="C49" s="637">
        <v>1.0791</v>
      </c>
      <c r="D49" s="636">
        <v>67</v>
      </c>
      <c r="E49" s="638">
        <f>SUM(D49/B49)</f>
        <v>0.9305555555555556</v>
      </c>
      <c r="F49" s="636">
        <v>0</v>
      </c>
      <c r="G49" s="636">
        <f>SUM(D49-'[5]Julijs'!D49)</f>
        <v>1</v>
      </c>
      <c r="H49" s="639">
        <v>0</v>
      </c>
    </row>
    <row r="50" spans="1:8" ht="48" customHeight="1">
      <c r="A50" s="625" t="s">
        <v>729</v>
      </c>
      <c r="B50" s="625" t="s">
        <v>764</v>
      </c>
      <c r="C50" s="625" t="s">
        <v>844</v>
      </c>
      <c r="D50" s="625" t="s">
        <v>766</v>
      </c>
      <c r="E50" s="625" t="s">
        <v>845</v>
      </c>
      <c r="F50" s="625" t="s">
        <v>697</v>
      </c>
      <c r="G50" s="625" t="s">
        <v>269</v>
      </c>
      <c r="H50" s="625" t="s">
        <v>698</v>
      </c>
    </row>
    <row r="51" spans="1:8" ht="11.25">
      <c r="A51" s="626">
        <v>1</v>
      </c>
      <c r="B51" s="627">
        <v>2</v>
      </c>
      <c r="C51" s="628">
        <v>3</v>
      </c>
      <c r="D51" s="628">
        <v>4</v>
      </c>
      <c r="E51" s="628">
        <v>5</v>
      </c>
      <c r="F51" s="627">
        <v>6</v>
      </c>
      <c r="G51" s="626">
        <v>7</v>
      </c>
      <c r="H51" s="627">
        <v>8</v>
      </c>
    </row>
    <row r="52" spans="1:8" ht="19.5" customHeight="1">
      <c r="A52" s="634" t="s">
        <v>782</v>
      </c>
      <c r="B52" s="630">
        <f>SUM(B53)</f>
        <v>1200</v>
      </c>
      <c r="C52" s="632">
        <v>1</v>
      </c>
      <c r="D52" s="630">
        <f>SUM(D53)</f>
        <v>922</v>
      </c>
      <c r="E52" s="632">
        <f>SUM(D52/B52)</f>
        <v>0.7683333333333333</v>
      </c>
      <c r="F52" s="630">
        <f>SUM(F53)</f>
        <v>115</v>
      </c>
      <c r="G52" s="630">
        <f>SUM(G53)</f>
        <v>287</v>
      </c>
      <c r="H52" s="632">
        <f>SUM(G52/F52)</f>
        <v>2.4956521739130433</v>
      </c>
    </row>
    <row r="53" spans="1:8" ht="14.25" customHeight="1">
      <c r="A53" s="635" t="s">
        <v>879</v>
      </c>
      <c r="B53" s="636">
        <f>SUM(B54+B55)</f>
        <v>1200</v>
      </c>
      <c r="C53" s="638">
        <v>1</v>
      </c>
      <c r="D53" s="636">
        <f>SUM(D54+D55)</f>
        <v>922</v>
      </c>
      <c r="E53" s="638">
        <f>SUM(D53/B53)</f>
        <v>0.7683333333333333</v>
      </c>
      <c r="F53" s="636">
        <f>SUM(F54+F55)</f>
        <v>115</v>
      </c>
      <c r="G53" s="636">
        <f>SUM(G54+G55)</f>
        <v>287</v>
      </c>
      <c r="H53" s="638">
        <f>SUM(G53/F53)</f>
        <v>2.4956521739130433</v>
      </c>
    </row>
    <row r="54" spans="1:8" ht="24.75" customHeight="1">
      <c r="A54" s="644" t="s">
        <v>880</v>
      </c>
      <c r="B54" s="636">
        <v>1200</v>
      </c>
      <c r="C54" s="638">
        <v>1</v>
      </c>
      <c r="D54" s="636">
        <v>922</v>
      </c>
      <c r="E54" s="638">
        <f>SUM(D54/B54)</f>
        <v>0.7683333333333333</v>
      </c>
      <c r="F54" s="636">
        <v>115</v>
      </c>
      <c r="G54" s="636">
        <f>SUM(D54-'[5]Julijs'!D54)</f>
        <v>287</v>
      </c>
      <c r="H54" s="638">
        <f>SUM(G54/F54)</f>
        <v>2.4956521739130433</v>
      </c>
    </row>
    <row r="55" spans="1:8" ht="14.25" customHeight="1">
      <c r="A55" s="641" t="s">
        <v>866</v>
      </c>
      <c r="B55" s="636"/>
      <c r="C55" s="638"/>
      <c r="D55" s="636"/>
      <c r="E55" s="638"/>
      <c r="F55" s="636"/>
      <c r="G55" s="636"/>
      <c r="H55" s="638"/>
    </row>
    <row r="56" spans="1:8" ht="16.5" customHeight="1">
      <c r="A56" s="634" t="s">
        <v>789</v>
      </c>
      <c r="B56" s="630">
        <f>SUM(B57)</f>
        <v>1200</v>
      </c>
      <c r="C56" s="632">
        <v>1</v>
      </c>
      <c r="D56" s="630">
        <f>SUM(D57)</f>
        <v>953</v>
      </c>
      <c r="E56" s="632">
        <f>SUM(D56/B56)</f>
        <v>0.7941666666666667</v>
      </c>
      <c r="F56" s="630">
        <f>SUM(F57)</f>
        <v>100</v>
      </c>
      <c r="G56" s="630">
        <f>SUM(G57)</f>
        <v>-256</v>
      </c>
      <c r="H56" s="632">
        <f>SUM(G56/F56)</f>
        <v>-2.56</v>
      </c>
    </row>
    <row r="57" spans="1:8" ht="14.25" customHeight="1">
      <c r="A57" s="635" t="s">
        <v>881</v>
      </c>
      <c r="B57" s="636">
        <f>SUM(B58+B59)</f>
        <v>1200</v>
      </c>
      <c r="C57" s="638">
        <v>1</v>
      </c>
      <c r="D57" s="636">
        <f>SUM(D58+D59)</f>
        <v>953</v>
      </c>
      <c r="E57" s="638">
        <f>SUM(D57/B57)</f>
        <v>0.7941666666666667</v>
      </c>
      <c r="F57" s="636">
        <f>SUM(F58)</f>
        <v>100</v>
      </c>
      <c r="G57" s="636">
        <f>SUM(G58+G59)</f>
        <v>-256</v>
      </c>
      <c r="H57" s="638">
        <f>SUM(G57/F57)</f>
        <v>-2.56</v>
      </c>
    </row>
    <row r="58" spans="1:8" ht="22.5" customHeight="1">
      <c r="A58" s="644" t="s">
        <v>880</v>
      </c>
      <c r="B58" s="636">
        <v>1200</v>
      </c>
      <c r="C58" s="638">
        <v>1</v>
      </c>
      <c r="D58" s="636">
        <v>953</v>
      </c>
      <c r="E58" s="638">
        <f>SUM(D58/B58)</f>
        <v>0.7941666666666667</v>
      </c>
      <c r="F58" s="636">
        <v>100</v>
      </c>
      <c r="G58" s="636">
        <f>SUM(D58-'[5]Julijs'!D58)</f>
        <v>-256</v>
      </c>
      <c r="H58" s="638">
        <f>SUM(G58/F58)</f>
        <v>-2.56</v>
      </c>
    </row>
    <row r="59" spans="1:8" ht="13.5" customHeight="1">
      <c r="A59" s="641" t="s">
        <v>866</v>
      </c>
      <c r="B59" s="636"/>
      <c r="C59" s="638"/>
      <c r="D59" s="636"/>
      <c r="E59" s="638"/>
      <c r="F59" s="636"/>
      <c r="G59" s="636"/>
      <c r="H59" s="638"/>
    </row>
    <row r="60" spans="1:8" ht="16.5" customHeight="1">
      <c r="A60" s="642" t="s">
        <v>783</v>
      </c>
      <c r="B60" s="630">
        <f>SUM(B61+B64)</f>
        <v>20600</v>
      </c>
      <c r="C60" s="632">
        <v>1.0545</v>
      </c>
      <c r="D60" s="630">
        <f>SUM(D61+D64)</f>
        <v>14869</v>
      </c>
      <c r="E60" s="632">
        <f aca="true" t="shared" si="5" ref="E60:E68">SUM(D60/B60)</f>
        <v>0.7217961165048544</v>
      </c>
      <c r="F60" s="630">
        <f>SUM(F61+F64)</f>
        <v>1360</v>
      </c>
      <c r="G60" s="630">
        <f>SUM(G61+G64)</f>
        <v>2030</v>
      </c>
      <c r="H60" s="632">
        <f aca="true" t="shared" si="6" ref="H60:H68">SUM(G60/F60)</f>
        <v>1.4926470588235294</v>
      </c>
    </row>
    <row r="61" spans="1:8" ht="13.5" customHeight="1">
      <c r="A61" s="635" t="s">
        <v>882</v>
      </c>
      <c r="B61" s="636">
        <f>SUM(B62+B63)</f>
        <v>600</v>
      </c>
      <c r="C61" s="638">
        <v>1.1</v>
      </c>
      <c r="D61" s="636">
        <f>SUM(D62+D63)</f>
        <v>575</v>
      </c>
      <c r="E61" s="638">
        <f t="shared" si="5"/>
        <v>0.9583333333333334</v>
      </c>
      <c r="F61" s="636">
        <f>SUM(F62+F63)</f>
        <v>18</v>
      </c>
      <c r="G61" s="636">
        <f>SUM(G62+G63)</f>
        <v>17</v>
      </c>
      <c r="H61" s="638">
        <f t="shared" si="6"/>
        <v>0.9444444444444444</v>
      </c>
    </row>
    <row r="62" spans="1:8" ht="27.75" customHeight="1">
      <c r="A62" s="644" t="s">
        <v>883</v>
      </c>
      <c r="B62" s="636">
        <v>155</v>
      </c>
      <c r="C62" s="638">
        <v>1.4903</v>
      </c>
      <c r="D62" s="636">
        <v>218</v>
      </c>
      <c r="E62" s="638">
        <f t="shared" si="5"/>
        <v>1.4064516129032258</v>
      </c>
      <c r="F62" s="636">
        <v>7</v>
      </c>
      <c r="G62" s="636">
        <f>SUM(D62-'[5]Julijs'!D62)</f>
        <v>1</v>
      </c>
      <c r="H62" s="638">
        <f t="shared" si="6"/>
        <v>0.14285714285714285</v>
      </c>
    </row>
    <row r="63" spans="1:8" ht="15.75" customHeight="1">
      <c r="A63" s="641" t="s">
        <v>866</v>
      </c>
      <c r="B63" s="636">
        <v>445</v>
      </c>
      <c r="C63" s="638">
        <v>0.964</v>
      </c>
      <c r="D63" s="636">
        <v>357</v>
      </c>
      <c r="E63" s="638">
        <f t="shared" si="5"/>
        <v>0.802247191011236</v>
      </c>
      <c r="F63" s="636">
        <v>11</v>
      </c>
      <c r="G63" s="636">
        <f>SUM(D63-'[5]Julijs'!D63)</f>
        <v>16</v>
      </c>
      <c r="H63" s="638">
        <f t="shared" si="6"/>
        <v>1.4545454545454546</v>
      </c>
    </row>
    <row r="64" spans="1:8" ht="16.5" customHeight="1">
      <c r="A64" s="635" t="s">
        <v>884</v>
      </c>
      <c r="B64" s="636">
        <f>SUM(B65+B66)</f>
        <v>20000</v>
      </c>
      <c r="C64" s="638">
        <v>1.0532</v>
      </c>
      <c r="D64" s="636">
        <f>SUM(D65+D66)</f>
        <v>14294</v>
      </c>
      <c r="E64" s="638">
        <f t="shared" si="5"/>
        <v>0.7147</v>
      </c>
      <c r="F64" s="636">
        <f>SUM(F65+F66)</f>
        <v>1342</v>
      </c>
      <c r="G64" s="636">
        <f>SUM(G65+G66)</f>
        <v>2013</v>
      </c>
      <c r="H64" s="638">
        <f t="shared" si="6"/>
        <v>1.5</v>
      </c>
    </row>
    <row r="65" spans="1:8" ht="22.5" customHeight="1">
      <c r="A65" s="644" t="s">
        <v>885</v>
      </c>
      <c r="B65" s="636">
        <v>13283</v>
      </c>
      <c r="C65" s="638">
        <v>1.4155</v>
      </c>
      <c r="D65" s="636">
        <v>12784</v>
      </c>
      <c r="E65" s="638">
        <f t="shared" si="5"/>
        <v>0.9624331852744109</v>
      </c>
      <c r="F65" s="636">
        <v>1212</v>
      </c>
      <c r="G65" s="636">
        <f>SUM(D65-'[5]Julijs'!D65)</f>
        <v>1869</v>
      </c>
      <c r="H65" s="638">
        <f t="shared" si="6"/>
        <v>1.5420792079207921</v>
      </c>
    </row>
    <row r="66" spans="1:8" ht="11.25">
      <c r="A66" s="635" t="s">
        <v>886</v>
      </c>
      <c r="B66" s="636">
        <v>6717</v>
      </c>
      <c r="C66" s="638">
        <v>0.3366</v>
      </c>
      <c r="D66" s="636">
        <v>1510</v>
      </c>
      <c r="E66" s="638">
        <f t="shared" si="5"/>
        <v>0.22480273931814798</v>
      </c>
      <c r="F66" s="636">
        <v>130</v>
      </c>
      <c r="G66" s="636">
        <f>SUM(D66-'[5]Julijs'!D66)</f>
        <v>144</v>
      </c>
      <c r="H66" s="638">
        <f t="shared" si="6"/>
        <v>1.1076923076923078</v>
      </c>
    </row>
    <row r="67" spans="1:8" ht="15.75" customHeight="1">
      <c r="A67" s="634" t="s">
        <v>887</v>
      </c>
      <c r="B67" s="630">
        <f>SUM(B68)</f>
        <v>60</v>
      </c>
      <c r="C67" s="632">
        <v>1.2167</v>
      </c>
      <c r="D67" s="630">
        <f>SUM(D68)</f>
        <v>77</v>
      </c>
      <c r="E67" s="632">
        <f t="shared" si="5"/>
        <v>1.2833333333333334</v>
      </c>
      <c r="F67" s="630">
        <f>SUM(F68)</f>
        <v>1</v>
      </c>
      <c r="G67" s="630">
        <f>SUM(G68)</f>
        <v>1</v>
      </c>
      <c r="H67" s="632">
        <f t="shared" si="6"/>
        <v>1</v>
      </c>
    </row>
    <row r="68" spans="1:8" ht="15.75" customHeight="1">
      <c r="A68" s="635" t="s">
        <v>886</v>
      </c>
      <c r="B68" s="636">
        <v>60</v>
      </c>
      <c r="C68" s="638">
        <v>1.2167</v>
      </c>
      <c r="D68" s="636">
        <v>77</v>
      </c>
      <c r="E68" s="638">
        <f t="shared" si="5"/>
        <v>1.2833333333333334</v>
      </c>
      <c r="F68" s="636">
        <v>1</v>
      </c>
      <c r="G68" s="636">
        <f>SUM(D68-'[5]Julijs'!D68)</f>
        <v>1</v>
      </c>
      <c r="H68" s="638">
        <f t="shared" si="6"/>
        <v>1</v>
      </c>
    </row>
    <row r="69" spans="1:8" ht="20.25" customHeight="1">
      <c r="A69" s="645" t="s">
        <v>888</v>
      </c>
      <c r="B69" s="630">
        <f>SUM(B70+B71)</f>
        <v>0</v>
      </c>
      <c r="C69" s="632"/>
      <c r="D69" s="630">
        <f>SUM(D70+D71)</f>
        <v>3268</v>
      </c>
      <c r="E69" s="632">
        <v>0</v>
      </c>
      <c r="F69" s="630">
        <v>0</v>
      </c>
      <c r="G69" s="630">
        <f>SUM(G70+G71)</f>
        <v>290</v>
      </c>
      <c r="H69" s="632">
        <v>0</v>
      </c>
    </row>
    <row r="70" spans="1:8" ht="11.25">
      <c r="A70" s="635" t="s">
        <v>889</v>
      </c>
      <c r="B70" s="636"/>
      <c r="C70" s="637"/>
      <c r="D70" s="636">
        <v>2580</v>
      </c>
      <c r="E70" s="638"/>
      <c r="F70" s="636"/>
      <c r="G70" s="636">
        <f>SUM(D70-'[5]Julijs'!D70)</f>
        <v>245</v>
      </c>
      <c r="H70" s="646"/>
    </row>
    <row r="71" spans="1:8" ht="11.25">
      <c r="A71" s="635" t="s">
        <v>890</v>
      </c>
      <c r="B71" s="636"/>
      <c r="C71" s="637"/>
      <c r="D71" s="636">
        <v>688</v>
      </c>
      <c r="E71" s="638"/>
      <c r="F71" s="636"/>
      <c r="G71" s="636">
        <f>SUM(D71-'[5]Julijs'!D71)</f>
        <v>45</v>
      </c>
      <c r="H71" s="646"/>
    </row>
    <row r="72" spans="1:8" ht="11.25">
      <c r="A72" s="647" t="s">
        <v>891</v>
      </c>
      <c r="B72" s="647"/>
      <c r="C72" s="647"/>
      <c r="D72" s="647"/>
      <c r="E72" s="647"/>
      <c r="F72" s="647"/>
      <c r="G72" s="619"/>
      <c r="H72" s="619"/>
    </row>
    <row r="73" spans="1:8" ht="11.25">
      <c r="A73" s="647"/>
      <c r="B73" s="647"/>
      <c r="C73" s="647"/>
      <c r="D73" s="647"/>
      <c r="E73" s="647"/>
      <c r="F73" s="647"/>
      <c r="G73" s="619"/>
      <c r="H73" s="619"/>
    </row>
    <row r="74" spans="1:8" ht="14.25">
      <c r="A74" s="648"/>
      <c r="B74" s="647"/>
      <c r="C74" s="647"/>
      <c r="D74" s="647"/>
      <c r="E74" s="647"/>
      <c r="F74" s="647"/>
      <c r="G74" s="619"/>
      <c r="H74" s="619"/>
    </row>
    <row r="75" spans="1:8" ht="14.25">
      <c r="A75" s="648"/>
      <c r="B75" s="647"/>
      <c r="C75" s="647"/>
      <c r="D75" s="647"/>
      <c r="E75" s="647"/>
      <c r="F75" s="647"/>
      <c r="G75" s="619"/>
      <c r="H75" s="619"/>
    </row>
    <row r="76" spans="1:8" ht="14.25">
      <c r="A76" s="648"/>
      <c r="B76" s="647"/>
      <c r="C76" s="647"/>
      <c r="D76" s="647"/>
      <c r="E76" s="647"/>
      <c r="F76" s="647"/>
      <c r="G76" s="619"/>
      <c r="H76" s="619"/>
    </row>
    <row r="77" spans="1:8" ht="14.25">
      <c r="A77" s="648"/>
      <c r="B77" s="647"/>
      <c r="C77" s="647"/>
      <c r="D77" s="647"/>
      <c r="E77" s="647"/>
      <c r="F77" s="647"/>
      <c r="G77" s="619"/>
      <c r="H77" s="619"/>
    </row>
    <row r="78" spans="1:8" ht="14.25">
      <c r="A78" s="648"/>
      <c r="B78" s="647"/>
      <c r="C78" s="647"/>
      <c r="D78" s="647"/>
      <c r="E78" s="647"/>
      <c r="F78" s="647"/>
      <c r="G78" s="619"/>
      <c r="H78" s="619"/>
    </row>
    <row r="79" spans="1:8" ht="14.25">
      <c r="A79" s="648"/>
      <c r="B79" s="647"/>
      <c r="C79" s="647"/>
      <c r="D79" s="647"/>
      <c r="E79" s="647"/>
      <c r="F79" s="647"/>
      <c r="G79" s="619"/>
      <c r="H79" s="619"/>
    </row>
    <row r="80" spans="1:8" ht="14.25">
      <c r="A80" s="648"/>
      <c r="B80" s="647"/>
      <c r="C80" s="647"/>
      <c r="D80" s="647"/>
      <c r="E80" s="647"/>
      <c r="F80" s="647"/>
      <c r="G80" s="619"/>
      <c r="H80" s="619"/>
    </row>
    <row r="81" spans="1:8" ht="14.25">
      <c r="A81" s="648"/>
      <c r="B81" s="647"/>
      <c r="C81" s="647"/>
      <c r="D81" s="647"/>
      <c r="E81" s="647"/>
      <c r="F81" s="647"/>
      <c r="G81" s="619"/>
      <c r="H81" s="619"/>
    </row>
    <row r="82" spans="1:8" ht="14.25">
      <c r="A82" s="648"/>
      <c r="B82" s="647"/>
      <c r="C82" s="647"/>
      <c r="D82" s="647"/>
      <c r="E82" s="647"/>
      <c r="F82" s="647"/>
      <c r="G82" s="619"/>
      <c r="H82" s="619"/>
    </row>
    <row r="83" spans="1:8" ht="12.75">
      <c r="A83" s="649"/>
      <c r="B83" s="647"/>
      <c r="C83" s="647"/>
      <c r="D83" s="647"/>
      <c r="E83" s="647"/>
      <c r="F83" s="647"/>
      <c r="G83" s="619"/>
      <c r="H83" s="619"/>
    </row>
    <row r="84" spans="1:8" ht="12">
      <c r="A84" s="650" t="s">
        <v>892</v>
      </c>
      <c r="B84" s="650"/>
      <c r="C84" s="650" t="s">
        <v>289</v>
      </c>
      <c r="D84" s="650"/>
      <c r="E84" s="619"/>
      <c r="F84" s="619"/>
      <c r="G84" s="619"/>
      <c r="H84" s="619"/>
    </row>
    <row r="85" spans="1:8" ht="12">
      <c r="A85" s="650"/>
      <c r="B85" s="650"/>
      <c r="C85" s="650"/>
      <c r="D85" s="650"/>
      <c r="E85" s="619"/>
      <c r="F85" s="619"/>
      <c r="G85" s="619"/>
      <c r="H85" s="619"/>
    </row>
    <row r="101" ht="12">
      <c r="A101" s="650" t="s">
        <v>759</v>
      </c>
    </row>
    <row r="102" ht="12">
      <c r="A102" s="650" t="s">
        <v>893</v>
      </c>
    </row>
  </sheetData>
  <printOptions/>
  <pageMargins left="0.6692913385826772" right="0.39" top="0.4724409448818898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8"/>
  <sheetViews>
    <sheetView workbookViewId="0" topLeftCell="A1">
      <selection activeCell="A8" sqref="A8"/>
    </sheetView>
  </sheetViews>
  <sheetFormatPr defaultColWidth="9.33203125" defaultRowHeight="10.5"/>
  <cols>
    <col min="1" max="1" width="40.33203125" style="653" customWidth="1"/>
    <col min="2" max="2" width="10.66015625" style="653" customWidth="1"/>
    <col min="3" max="3" width="10.33203125" style="653" customWidth="1"/>
    <col min="4" max="4" width="12.33203125" style="653" customWidth="1"/>
    <col min="5" max="5" width="9.33203125" style="653" customWidth="1"/>
    <col min="6" max="6" width="12.33203125" style="653" customWidth="1"/>
    <col min="7" max="7" width="10" style="653" customWidth="1"/>
    <col min="8" max="8" width="11.5" style="653" customWidth="1"/>
    <col min="9" max="9" width="12.5" style="653" customWidth="1"/>
    <col min="10" max="16384" width="9.33203125" style="653" customWidth="1"/>
  </cols>
  <sheetData>
    <row r="1" spans="1:9" ht="12.75">
      <c r="A1" s="651"/>
      <c r="B1" s="651"/>
      <c r="C1" s="651"/>
      <c r="D1" s="651"/>
      <c r="E1" s="652"/>
      <c r="F1" s="652"/>
      <c r="G1" s="651"/>
      <c r="H1" s="651"/>
      <c r="I1" s="651"/>
    </row>
    <row r="2" spans="1:9" ht="12.75">
      <c r="A2" s="651"/>
      <c r="B2" s="652" t="s">
        <v>803</v>
      </c>
      <c r="C2" s="651"/>
      <c r="D2" s="651"/>
      <c r="E2" s="652"/>
      <c r="F2" s="652"/>
      <c r="G2" s="651"/>
      <c r="H2" s="652"/>
      <c r="I2" s="652" t="s">
        <v>894</v>
      </c>
    </row>
    <row r="3" spans="1:9" ht="20.25">
      <c r="A3" s="654" t="s">
        <v>895</v>
      </c>
      <c r="B3" s="655"/>
      <c r="C3" s="655"/>
      <c r="D3" s="655"/>
      <c r="E3" s="655"/>
      <c r="F3" s="655"/>
      <c r="G3" s="656"/>
      <c r="H3" s="651"/>
      <c r="I3" s="651"/>
    </row>
    <row r="4" spans="1:9" ht="15.75">
      <c r="A4" s="657" t="s">
        <v>896</v>
      </c>
      <c r="B4" s="651"/>
      <c r="C4" s="651"/>
      <c r="D4" s="651"/>
      <c r="E4" s="651"/>
      <c r="F4" s="658"/>
      <c r="G4" s="651"/>
      <c r="H4" s="651"/>
      <c r="I4" s="651"/>
    </row>
    <row r="5" spans="1:9" ht="15.75">
      <c r="A5" s="657"/>
      <c r="B5" s="651"/>
      <c r="C5" s="651"/>
      <c r="D5" s="651"/>
      <c r="E5" s="651"/>
      <c r="F5" s="658"/>
      <c r="G5" s="651"/>
      <c r="H5" s="651"/>
      <c r="I5" s="651" t="s">
        <v>728</v>
      </c>
    </row>
    <row r="6" spans="1:9" ht="79.5" customHeight="1">
      <c r="A6" s="659" t="s">
        <v>729</v>
      </c>
      <c r="B6" s="659" t="s">
        <v>897</v>
      </c>
      <c r="C6" s="659" t="s">
        <v>807</v>
      </c>
      <c r="D6" s="659" t="s">
        <v>766</v>
      </c>
      <c r="E6" s="659" t="s">
        <v>898</v>
      </c>
      <c r="F6" s="659" t="s">
        <v>899</v>
      </c>
      <c r="G6" s="659" t="s">
        <v>900</v>
      </c>
      <c r="H6" s="659" t="s">
        <v>269</v>
      </c>
      <c r="I6" s="659" t="s">
        <v>901</v>
      </c>
    </row>
    <row r="7" spans="1:9" ht="11.25">
      <c r="A7" s="659">
        <v>1</v>
      </c>
      <c r="B7" s="659">
        <v>2</v>
      </c>
      <c r="C7" s="659">
        <v>3</v>
      </c>
      <c r="D7" s="659">
        <v>4</v>
      </c>
      <c r="E7" s="659">
        <v>5</v>
      </c>
      <c r="F7" s="659">
        <v>6</v>
      </c>
      <c r="G7" s="660">
        <v>7</v>
      </c>
      <c r="H7" s="660">
        <v>8</v>
      </c>
      <c r="I7" s="660">
        <v>9</v>
      </c>
    </row>
    <row r="8" spans="1:9" ht="18.75" customHeight="1">
      <c r="A8" s="661" t="s">
        <v>902</v>
      </c>
      <c r="B8" s="662">
        <f>SUM(B9+B10)</f>
        <v>701983</v>
      </c>
      <c r="C8" s="662">
        <f>SUM(C9+C10)</f>
        <v>426857</v>
      </c>
      <c r="D8" s="662">
        <f>SUM(D9+D10)</f>
        <v>406262</v>
      </c>
      <c r="E8" s="663">
        <f aca="true" t="shared" si="0" ref="E8:E54">SUM(D8/B8)</f>
        <v>0.5787348126664036</v>
      </c>
      <c r="F8" s="663">
        <f aca="true" t="shared" si="1" ref="F8:F26">SUM(D8/C8)</f>
        <v>0.9517519918848701</v>
      </c>
      <c r="G8" s="662">
        <f>SUM(G9+G10)</f>
        <v>64265</v>
      </c>
      <c r="H8" s="662">
        <f>SUM(H9+H10)</f>
        <v>62178</v>
      </c>
      <c r="I8" s="663">
        <f aca="true" t="shared" si="2" ref="I8:I13">SUM(H8/G8)</f>
        <v>0.9675250914183459</v>
      </c>
    </row>
    <row r="9" spans="1:9" ht="11.25">
      <c r="A9" s="664" t="s">
        <v>903</v>
      </c>
      <c r="B9" s="665">
        <f>SUM(B13+B16+B32+B35+B39+B42+B48+B50+B54+B58+B60+B63+B67+B71+B74+B77+B80)</f>
        <v>664639</v>
      </c>
      <c r="C9" s="665">
        <f>SUM(C13+C16+C32+C35+C39+C42+C48+C50+C54+C58+C60+C63+C67+C71+C74+C77+C80)</f>
        <v>403817</v>
      </c>
      <c r="D9" s="665">
        <f>SUM(D13+D16+D32+D35+D39+D42+D48+D50+D54+D58+D60+D63+D67+D71+D74+D77+D80)</f>
        <v>392816</v>
      </c>
      <c r="E9" s="666">
        <f t="shared" si="0"/>
        <v>0.591021592172593</v>
      </c>
      <c r="F9" s="666">
        <f t="shared" si="1"/>
        <v>0.9727574619196319</v>
      </c>
      <c r="G9" s="665">
        <f>SUM(G13+G16+G32+G35+G39+G42+G48+G50+G54+G58+G60+G63+G67+G71+G74+G77+G80)</f>
        <v>61798</v>
      </c>
      <c r="H9" s="665">
        <f>SUM(H13+H16+H32+H35+H39+H42+H48+H50+H54+H58+H60+H63+H67+H71+H74+H77+H80)</f>
        <v>59771</v>
      </c>
      <c r="I9" s="666">
        <f t="shared" si="2"/>
        <v>0.9671995857471115</v>
      </c>
    </row>
    <row r="10" spans="1:9" ht="11.25">
      <c r="A10" s="664" t="s">
        <v>904</v>
      </c>
      <c r="B10" s="665">
        <f>SUM(B14+B17+B33+B36+B40+B43+B45+B51+B64+B68+B72+B75+B81)</f>
        <v>37344</v>
      </c>
      <c r="C10" s="665">
        <f>SUM(C14+C17+C33+C36+C40+C43+C45+C51+C64+C68+C72+C75+C81)</f>
        <v>23040</v>
      </c>
      <c r="D10" s="665">
        <f>SUM(D14+D17+D33+D36+D40+D43+D45+D51+D64+D68+D72+D75+D81)</f>
        <v>13446</v>
      </c>
      <c r="E10" s="666">
        <f t="shared" si="0"/>
        <v>0.3600578406169666</v>
      </c>
      <c r="F10" s="666">
        <f t="shared" si="1"/>
        <v>0.58359375</v>
      </c>
      <c r="G10" s="665">
        <f>SUM(G14+G17+G33+G36+G40+G43+G45+G51+G64+G68+G72+G75+G81)</f>
        <v>2467</v>
      </c>
      <c r="H10" s="665">
        <f>SUM(H14+H17+H33+H36+H40+H43+H45+H51+H64+H68+H72+H75+H81)</f>
        <v>2407</v>
      </c>
      <c r="I10" s="666">
        <f t="shared" si="2"/>
        <v>0.9756789623023916</v>
      </c>
    </row>
    <row r="11" spans="1:9" ht="17.25" customHeight="1">
      <c r="A11" s="667" t="s">
        <v>848</v>
      </c>
      <c r="B11" s="662">
        <f>SUM(B12+B15)</f>
        <v>537831</v>
      </c>
      <c r="C11" s="662">
        <f>SUM(C12+C15)</f>
        <v>336539</v>
      </c>
      <c r="D11" s="662">
        <f>SUM(D12+D15)</f>
        <v>330880</v>
      </c>
      <c r="E11" s="663">
        <f t="shared" si="0"/>
        <v>0.6152118416379867</v>
      </c>
      <c r="F11" s="663">
        <f t="shared" si="1"/>
        <v>0.9831847126187455</v>
      </c>
      <c r="G11" s="662">
        <f>SUM(G12+G15)</f>
        <v>44090</v>
      </c>
      <c r="H11" s="662">
        <f>SUM(H12+H15)</f>
        <v>42774</v>
      </c>
      <c r="I11" s="663">
        <f t="shared" si="2"/>
        <v>0.9701519618961215</v>
      </c>
    </row>
    <row r="12" spans="1:9" ht="11.25">
      <c r="A12" s="664" t="s">
        <v>849</v>
      </c>
      <c r="B12" s="665">
        <f>SUM(B13+B14)</f>
        <v>81486</v>
      </c>
      <c r="C12" s="665">
        <f>SUM(C13+C14)</f>
        <v>55134</v>
      </c>
      <c r="D12" s="665">
        <f>SUM(D13+D14)</f>
        <v>51365</v>
      </c>
      <c r="E12" s="666">
        <f t="shared" si="0"/>
        <v>0.6303536803868149</v>
      </c>
      <c r="F12" s="666">
        <f t="shared" si="1"/>
        <v>0.9316392788478979</v>
      </c>
      <c r="G12" s="665">
        <f>SUM(G13+G14)</f>
        <v>7925</v>
      </c>
      <c r="H12" s="665">
        <f>SUM(H13+H14)</f>
        <v>8500</v>
      </c>
      <c r="I12" s="666">
        <f t="shared" si="2"/>
        <v>1.0725552050473186</v>
      </c>
    </row>
    <row r="13" spans="1:9" ht="11.25">
      <c r="A13" s="664" t="s">
        <v>903</v>
      </c>
      <c r="B13" s="665">
        <v>79266</v>
      </c>
      <c r="C13" s="665">
        <v>52914</v>
      </c>
      <c r="D13" s="665">
        <v>50942</v>
      </c>
      <c r="E13" s="666">
        <f t="shared" si="0"/>
        <v>0.6426715111144753</v>
      </c>
      <c r="F13" s="666">
        <f t="shared" si="1"/>
        <v>0.9627319801942775</v>
      </c>
      <c r="G13" s="665">
        <v>7895</v>
      </c>
      <c r="H13" s="665">
        <f>SUM(D13-'[6]Julijs'!D13)</f>
        <v>8500</v>
      </c>
      <c r="I13" s="666">
        <f t="shared" si="2"/>
        <v>1.0766307789740341</v>
      </c>
    </row>
    <row r="14" spans="1:9" ht="11.25">
      <c r="A14" s="664" t="s">
        <v>904</v>
      </c>
      <c r="B14" s="665">
        <v>2220</v>
      </c>
      <c r="C14" s="665">
        <v>2220</v>
      </c>
      <c r="D14" s="665">
        <v>423</v>
      </c>
      <c r="E14" s="666">
        <f t="shared" si="0"/>
        <v>0.19054054054054054</v>
      </c>
      <c r="F14" s="666">
        <f t="shared" si="1"/>
        <v>0.19054054054054054</v>
      </c>
      <c r="G14" s="665">
        <v>30</v>
      </c>
      <c r="H14" s="665">
        <f>SUM(D14-'[6]Julijs'!D14)</f>
        <v>0</v>
      </c>
      <c r="I14" s="666">
        <v>0</v>
      </c>
    </row>
    <row r="15" spans="1:9" ht="11.25">
      <c r="A15" s="664" t="s">
        <v>905</v>
      </c>
      <c r="B15" s="665">
        <f>SUM(B16+B17)</f>
        <v>456345</v>
      </c>
      <c r="C15" s="665">
        <f>SUM(C16+C17)</f>
        <v>281405</v>
      </c>
      <c r="D15" s="665">
        <f>SUM(D16+D17)</f>
        <v>279515</v>
      </c>
      <c r="E15" s="666">
        <f t="shared" si="0"/>
        <v>0.6125080805092639</v>
      </c>
      <c r="F15" s="666">
        <f t="shared" si="1"/>
        <v>0.9932837014267692</v>
      </c>
      <c r="G15" s="665">
        <f>SUM(G16+G17)</f>
        <v>36165</v>
      </c>
      <c r="H15" s="665">
        <f>SUM(H16+H17)</f>
        <v>34274</v>
      </c>
      <c r="I15" s="666">
        <f aca="true" t="shared" si="3" ref="I15:I21">SUM(H15/G15)</f>
        <v>0.9477118761233236</v>
      </c>
    </row>
    <row r="16" spans="1:9" ht="11.25">
      <c r="A16" s="664" t="s">
        <v>903</v>
      </c>
      <c r="B16" s="665">
        <f>SUM(B19+B21+B24+B26+B28)</f>
        <v>448468</v>
      </c>
      <c r="C16" s="665">
        <f>SUM(C19+C21+C24+C26+C28)</f>
        <v>281395</v>
      </c>
      <c r="D16" s="665">
        <f>SUM(D19+D21+D24+D26+D28)</f>
        <v>278703</v>
      </c>
      <c r="E16" s="666">
        <f t="shared" si="0"/>
        <v>0.6214557114442948</v>
      </c>
      <c r="F16" s="666">
        <f t="shared" si="1"/>
        <v>0.9904333765703015</v>
      </c>
      <c r="G16" s="665">
        <f>SUM(G19+G21+G24+G26+G28)</f>
        <v>36162</v>
      </c>
      <c r="H16" s="665">
        <f>SUM(H19+H21+H24+H26+H28)</f>
        <v>34121</v>
      </c>
      <c r="I16" s="666">
        <f t="shared" si="3"/>
        <v>0.9435595376361927</v>
      </c>
    </row>
    <row r="17" spans="1:9" ht="11.25">
      <c r="A17" s="664" t="s">
        <v>904</v>
      </c>
      <c r="B17" s="665">
        <f>SUM(B22+B29)</f>
        <v>7877</v>
      </c>
      <c r="C17" s="665">
        <f>SUM(C22+C29)</f>
        <v>10</v>
      </c>
      <c r="D17" s="665">
        <f>SUM(D22+D29)</f>
        <v>812</v>
      </c>
      <c r="E17" s="666">
        <f t="shared" si="0"/>
        <v>0.10308493081122255</v>
      </c>
      <c r="F17" s="666">
        <f t="shared" si="1"/>
        <v>81.2</v>
      </c>
      <c r="G17" s="665">
        <f>SUM(G22+G29)</f>
        <v>3</v>
      </c>
      <c r="H17" s="665">
        <f>SUM(H22+H29)</f>
        <v>153</v>
      </c>
      <c r="I17" s="666">
        <f t="shared" si="3"/>
        <v>51</v>
      </c>
    </row>
    <row r="18" spans="1:9" ht="11.25">
      <c r="A18" s="664" t="s">
        <v>906</v>
      </c>
      <c r="B18" s="665">
        <f>SUM(B19)</f>
        <v>343995</v>
      </c>
      <c r="C18" s="665">
        <f>SUM(C19)</f>
        <v>221636</v>
      </c>
      <c r="D18" s="665">
        <f>SUM(D19)</f>
        <v>217956</v>
      </c>
      <c r="E18" s="666">
        <f t="shared" si="0"/>
        <v>0.63360223259059</v>
      </c>
      <c r="F18" s="666">
        <f t="shared" si="1"/>
        <v>0.9833961991734195</v>
      </c>
      <c r="G18" s="665">
        <f>SUM(G19)</f>
        <v>29560</v>
      </c>
      <c r="H18" s="665">
        <f>SUM(H19)</f>
        <v>26790</v>
      </c>
      <c r="I18" s="666">
        <f t="shared" si="3"/>
        <v>0.9062922868741543</v>
      </c>
    </row>
    <row r="19" spans="1:9" ht="11.25">
      <c r="A19" s="664" t="s">
        <v>903</v>
      </c>
      <c r="B19" s="665">
        <v>343995</v>
      </c>
      <c r="C19" s="665">
        <v>221636</v>
      </c>
      <c r="D19" s="665">
        <v>217956</v>
      </c>
      <c r="E19" s="666">
        <f t="shared" si="0"/>
        <v>0.63360223259059</v>
      </c>
      <c r="F19" s="666">
        <f t="shared" si="1"/>
        <v>0.9833961991734195</v>
      </c>
      <c r="G19" s="665">
        <v>29560</v>
      </c>
      <c r="H19" s="665">
        <f>SUM(D19-'[6]Julijs'!D19)</f>
        <v>26790</v>
      </c>
      <c r="I19" s="666">
        <f t="shared" si="3"/>
        <v>0.9062922868741543</v>
      </c>
    </row>
    <row r="20" spans="1:9" ht="11.25">
      <c r="A20" s="664" t="s">
        <v>907</v>
      </c>
      <c r="B20" s="665">
        <f>SUM(B21+B22)</f>
        <v>29032</v>
      </c>
      <c r="C20" s="665">
        <f>SUM(C21+C22)</f>
        <v>13181</v>
      </c>
      <c r="D20" s="665">
        <f>SUM(D21+D22)</f>
        <v>11018</v>
      </c>
      <c r="E20" s="666">
        <f t="shared" si="0"/>
        <v>0.3795122623312207</v>
      </c>
      <c r="F20" s="666">
        <f t="shared" si="1"/>
        <v>0.8359001593202336</v>
      </c>
      <c r="G20" s="665">
        <f>SUM(G21+G22)</f>
        <v>95</v>
      </c>
      <c r="H20" s="665">
        <f>SUM(H21+H22)</f>
        <v>1315</v>
      </c>
      <c r="I20" s="666">
        <f t="shared" si="3"/>
        <v>13.842105263157896</v>
      </c>
    </row>
    <row r="21" spans="1:9" ht="11.25">
      <c r="A21" s="664" t="s">
        <v>903</v>
      </c>
      <c r="B21" s="665">
        <v>29007</v>
      </c>
      <c r="C21" s="665">
        <v>13171</v>
      </c>
      <c r="D21" s="665">
        <v>11013</v>
      </c>
      <c r="E21" s="666">
        <f t="shared" si="0"/>
        <v>0.3796669769366015</v>
      </c>
      <c r="F21" s="666">
        <f t="shared" si="1"/>
        <v>0.8361551894313264</v>
      </c>
      <c r="G21" s="665">
        <v>92</v>
      </c>
      <c r="H21" s="665">
        <f>SUM(D21-'[6]Julijs'!D21)</f>
        <v>1315</v>
      </c>
      <c r="I21" s="666">
        <f t="shared" si="3"/>
        <v>14.293478260869565</v>
      </c>
    </row>
    <row r="22" spans="1:9" ht="11.25">
      <c r="A22" s="664" t="s">
        <v>904</v>
      </c>
      <c r="B22" s="665">
        <v>25</v>
      </c>
      <c r="C22" s="665">
        <v>10</v>
      </c>
      <c r="D22" s="665">
        <v>5</v>
      </c>
      <c r="E22" s="666">
        <f t="shared" si="0"/>
        <v>0.2</v>
      </c>
      <c r="F22" s="666">
        <f t="shared" si="1"/>
        <v>0.5</v>
      </c>
      <c r="G22" s="665">
        <v>3</v>
      </c>
      <c r="H22" s="665">
        <f>SUM(D22-'[6]Julijs'!D22)</f>
        <v>0</v>
      </c>
      <c r="I22" s="666">
        <v>0</v>
      </c>
    </row>
    <row r="23" spans="1:9" ht="11.25">
      <c r="A23" s="664" t="s">
        <v>908</v>
      </c>
      <c r="B23" s="665">
        <f>SUM(B24)</f>
        <v>1013</v>
      </c>
      <c r="C23" s="665">
        <f>SUM(C24)</f>
        <v>545</v>
      </c>
      <c r="D23" s="665">
        <f>SUM(D24)</f>
        <v>214</v>
      </c>
      <c r="E23" s="666">
        <f t="shared" si="0"/>
        <v>0.21125370187561698</v>
      </c>
      <c r="F23" s="666">
        <f t="shared" si="1"/>
        <v>0.3926605504587156</v>
      </c>
      <c r="G23" s="665">
        <f>SUM(G24)</f>
        <v>2</v>
      </c>
      <c r="H23" s="665">
        <f>SUM(H24)</f>
        <v>27</v>
      </c>
      <c r="I23" s="666">
        <f>SUM(H23/G23)</f>
        <v>13.5</v>
      </c>
    </row>
    <row r="24" spans="1:9" ht="11.25">
      <c r="A24" s="664" t="s">
        <v>903</v>
      </c>
      <c r="B24" s="665">
        <v>1013</v>
      </c>
      <c r="C24" s="665">
        <v>545</v>
      </c>
      <c r="D24" s="665">
        <v>214</v>
      </c>
      <c r="E24" s="666">
        <f t="shared" si="0"/>
        <v>0.21125370187561698</v>
      </c>
      <c r="F24" s="666">
        <f t="shared" si="1"/>
        <v>0.3926605504587156</v>
      </c>
      <c r="G24" s="665">
        <v>2</v>
      </c>
      <c r="H24" s="665">
        <f>SUM(D24-'[6]Julijs'!D24)</f>
        <v>27</v>
      </c>
      <c r="I24" s="666">
        <f>SUM(H24/G24)</f>
        <v>13.5</v>
      </c>
    </row>
    <row r="25" spans="1:9" ht="22.5">
      <c r="A25" s="668" t="s">
        <v>909</v>
      </c>
      <c r="B25" s="665">
        <f>SUM(B26)</f>
        <v>66824</v>
      </c>
      <c r="C25" s="665">
        <f>SUM(C26)</f>
        <v>46043</v>
      </c>
      <c r="D25" s="665">
        <f>SUM(D26)</f>
        <v>44877</v>
      </c>
      <c r="E25" s="666">
        <f t="shared" si="0"/>
        <v>0.6715700945767987</v>
      </c>
      <c r="F25" s="666">
        <f t="shared" si="1"/>
        <v>0.9746758464913233</v>
      </c>
      <c r="G25" s="665">
        <f>SUM(G26)</f>
        <v>6508</v>
      </c>
      <c r="H25" s="665">
        <f>SUM(H26)</f>
        <v>5343</v>
      </c>
      <c r="I25" s="666">
        <f>SUM(H25/G25)</f>
        <v>0.8209895513214506</v>
      </c>
    </row>
    <row r="26" spans="1:9" ht="11.25">
      <c r="A26" s="664" t="s">
        <v>903</v>
      </c>
      <c r="B26" s="665">
        <v>66824</v>
      </c>
      <c r="C26" s="665">
        <v>46043</v>
      </c>
      <c r="D26" s="665">
        <v>44877</v>
      </c>
      <c r="E26" s="666">
        <f t="shared" si="0"/>
        <v>0.6715700945767987</v>
      </c>
      <c r="F26" s="666">
        <f t="shared" si="1"/>
        <v>0.9746758464913233</v>
      </c>
      <c r="G26" s="665">
        <v>6508</v>
      </c>
      <c r="H26" s="665">
        <f>SUM(D26-'[6]Julijs'!D26)</f>
        <v>5343</v>
      </c>
      <c r="I26" s="666">
        <f>SUM(H26/G26)</f>
        <v>0.8209895513214506</v>
      </c>
    </row>
    <row r="27" spans="1:9" ht="11.25">
      <c r="A27" s="669" t="s">
        <v>910</v>
      </c>
      <c r="B27" s="665">
        <f>SUM(B28+B29)</f>
        <v>15481</v>
      </c>
      <c r="C27" s="665"/>
      <c r="D27" s="665">
        <f>SUM(D28+D29)</f>
        <v>5450</v>
      </c>
      <c r="E27" s="666">
        <f t="shared" si="0"/>
        <v>0.35204444157354176</v>
      </c>
      <c r="F27" s="666"/>
      <c r="G27" s="665"/>
      <c r="H27" s="665">
        <f>SUM(H28+H29)</f>
        <v>799</v>
      </c>
      <c r="I27" s="666"/>
    </row>
    <row r="28" spans="1:9" ht="11.25">
      <c r="A28" s="664" t="s">
        <v>903</v>
      </c>
      <c r="B28" s="665">
        <v>7629</v>
      </c>
      <c r="C28" s="665"/>
      <c r="D28" s="665">
        <v>4643</v>
      </c>
      <c r="E28" s="666">
        <f t="shared" si="0"/>
        <v>0.6085987678594835</v>
      </c>
      <c r="F28" s="666"/>
      <c r="G28" s="665"/>
      <c r="H28" s="665">
        <f>SUM(D28-'[6]Julijs'!D28)</f>
        <v>646</v>
      </c>
      <c r="I28" s="666"/>
    </row>
    <row r="29" spans="1:9" ht="11.25">
      <c r="A29" s="664" t="s">
        <v>904</v>
      </c>
      <c r="B29" s="665">
        <v>7852</v>
      </c>
      <c r="C29" s="665"/>
      <c r="D29" s="665">
        <v>807</v>
      </c>
      <c r="E29" s="666">
        <f t="shared" si="0"/>
        <v>0.10277636271013754</v>
      </c>
      <c r="F29" s="666"/>
      <c r="G29" s="665"/>
      <c r="H29" s="665">
        <f>SUM(D29-'[6]Julijs'!D29)</f>
        <v>153</v>
      </c>
      <c r="I29" s="666"/>
    </row>
    <row r="30" spans="1:9" ht="25.5">
      <c r="A30" s="670" t="s">
        <v>911</v>
      </c>
      <c r="B30" s="662">
        <f>SUM(B31+B34)</f>
        <v>13038</v>
      </c>
      <c r="C30" s="662">
        <f>SUM(C31+C34)</f>
        <v>7128</v>
      </c>
      <c r="D30" s="662">
        <f>SUM(D31+D34)</f>
        <v>5963</v>
      </c>
      <c r="E30" s="663">
        <f t="shared" si="0"/>
        <v>0.4573554226108299</v>
      </c>
      <c r="F30" s="663">
        <f>SUM(D30/C30)</f>
        <v>0.8365600448933782</v>
      </c>
      <c r="G30" s="662">
        <f>SUM(G31+G34)</f>
        <v>708</v>
      </c>
      <c r="H30" s="662">
        <f>SUM(H31+H34)</f>
        <v>1448</v>
      </c>
      <c r="I30" s="663">
        <f>SUM(H30/G30)</f>
        <v>2.0451977401129944</v>
      </c>
    </row>
    <row r="31" spans="1:9" ht="11.25">
      <c r="A31" s="664" t="s">
        <v>859</v>
      </c>
      <c r="B31" s="665">
        <f>SUM(B32+B33)</f>
        <v>11522</v>
      </c>
      <c r="C31" s="665">
        <f>SUM(C32+C33)</f>
        <v>5664</v>
      </c>
      <c r="D31" s="665">
        <f>SUM(D32+D33)</f>
        <v>4989</v>
      </c>
      <c r="E31" s="666">
        <f t="shared" si="0"/>
        <v>0.4329977434473182</v>
      </c>
      <c r="F31" s="666">
        <v>0</v>
      </c>
      <c r="G31" s="665">
        <f>SUM(G32+G33)</f>
        <v>708</v>
      </c>
      <c r="H31" s="665">
        <f>SUM(H32+H33)</f>
        <v>1357</v>
      </c>
      <c r="I31" s="666">
        <f>SUM(H31/G31)</f>
        <v>1.9166666666666667</v>
      </c>
    </row>
    <row r="32" spans="1:9" ht="11.25">
      <c r="A32" s="664" t="s">
        <v>903</v>
      </c>
      <c r="B32" s="665">
        <v>10116</v>
      </c>
      <c r="C32" s="665">
        <v>5639</v>
      </c>
      <c r="D32" s="665">
        <v>4452</v>
      </c>
      <c r="E32" s="666">
        <f t="shared" si="0"/>
        <v>0.4400948991696323</v>
      </c>
      <c r="F32" s="666">
        <f aca="true" t="shared" si="4" ref="F32:F54">SUM(D32/C32)</f>
        <v>0.789501684695868</v>
      </c>
      <c r="G32" s="665">
        <v>708</v>
      </c>
      <c r="H32" s="665">
        <f>SUM(D32-'[6]Julijs'!D32)</f>
        <v>1250</v>
      </c>
      <c r="I32" s="666">
        <f>SUM(H32/G32)</f>
        <v>1.765536723163842</v>
      </c>
    </row>
    <row r="33" spans="1:9" ht="11.25">
      <c r="A33" s="664" t="s">
        <v>904</v>
      </c>
      <c r="B33" s="665">
        <v>1406</v>
      </c>
      <c r="C33" s="665">
        <v>25</v>
      </c>
      <c r="D33" s="665">
        <v>537</v>
      </c>
      <c r="E33" s="666">
        <f t="shared" si="0"/>
        <v>0.38193456614509247</v>
      </c>
      <c r="F33" s="666">
        <f t="shared" si="4"/>
        <v>21.48</v>
      </c>
      <c r="G33" s="665">
        <v>0</v>
      </c>
      <c r="H33" s="665">
        <f>SUM(D33-'[6]Julijs'!D33)</f>
        <v>107</v>
      </c>
      <c r="I33" s="666">
        <v>0</v>
      </c>
    </row>
    <row r="34" spans="1:9" ht="11.25">
      <c r="A34" s="664" t="s">
        <v>912</v>
      </c>
      <c r="B34" s="665">
        <f>SUM(B35+B36)</f>
        <v>1516</v>
      </c>
      <c r="C34" s="665">
        <f>SUM(C35+C36)</f>
        <v>1464</v>
      </c>
      <c r="D34" s="665">
        <f>SUM(D35+D36)</f>
        <v>974</v>
      </c>
      <c r="E34" s="666">
        <f t="shared" si="0"/>
        <v>0.6424802110817942</v>
      </c>
      <c r="F34" s="666">
        <f t="shared" si="4"/>
        <v>0.6653005464480874</v>
      </c>
      <c r="G34" s="665">
        <f>SUM(G35+G36)</f>
        <v>0</v>
      </c>
      <c r="H34" s="665">
        <f>SUM(H35+H36)</f>
        <v>91</v>
      </c>
      <c r="I34" s="666">
        <v>0</v>
      </c>
    </row>
    <row r="35" spans="1:9" ht="11.25">
      <c r="A35" s="664" t="s">
        <v>903</v>
      </c>
      <c r="B35" s="665">
        <v>37</v>
      </c>
      <c r="C35" s="665">
        <v>27</v>
      </c>
      <c r="D35" s="665">
        <v>8</v>
      </c>
      <c r="E35" s="666">
        <f t="shared" si="0"/>
        <v>0.21621621621621623</v>
      </c>
      <c r="F35" s="666">
        <f t="shared" si="4"/>
        <v>0.2962962962962963</v>
      </c>
      <c r="G35" s="665">
        <v>0</v>
      </c>
      <c r="H35" s="665">
        <f>SUM(D35-'[6]Julijs'!D35)</f>
        <v>0</v>
      </c>
      <c r="I35" s="666">
        <v>0</v>
      </c>
    </row>
    <row r="36" spans="1:9" ht="11.25">
      <c r="A36" s="664" t="s">
        <v>904</v>
      </c>
      <c r="B36" s="665">
        <v>1479</v>
      </c>
      <c r="C36" s="665">
        <v>1437</v>
      </c>
      <c r="D36" s="665">
        <v>966</v>
      </c>
      <c r="E36" s="666">
        <f t="shared" si="0"/>
        <v>0.6531440162271805</v>
      </c>
      <c r="F36" s="666">
        <f t="shared" si="4"/>
        <v>0.6722338204592901</v>
      </c>
      <c r="G36" s="665">
        <v>0</v>
      </c>
      <c r="H36" s="665">
        <f>SUM(D36-'[6]Julijs'!D36)</f>
        <v>91</v>
      </c>
      <c r="I36" s="666">
        <v>0</v>
      </c>
    </row>
    <row r="37" spans="1:9" ht="15.75" customHeight="1">
      <c r="A37" s="667" t="s">
        <v>784</v>
      </c>
      <c r="B37" s="662">
        <f>SUM(B38+B41+B44)</f>
        <v>69019</v>
      </c>
      <c r="C37" s="662">
        <f>SUM(C38+C41+C44)</f>
        <v>48339</v>
      </c>
      <c r="D37" s="662">
        <f>SUM(D38+D41+D44)</f>
        <v>38500</v>
      </c>
      <c r="E37" s="663">
        <f t="shared" si="0"/>
        <v>0.5578174125965314</v>
      </c>
      <c r="F37" s="663">
        <f t="shared" si="4"/>
        <v>0.796458346262852</v>
      </c>
      <c r="G37" s="662">
        <f>SUM(G38+G41+G44)</f>
        <v>7369</v>
      </c>
      <c r="H37" s="662">
        <f>SUM(H38+H41+H44)</f>
        <v>6903</v>
      </c>
      <c r="I37" s="663">
        <f aca="true" t="shared" si="5" ref="I37:I54">SUM(H37/G37)</f>
        <v>0.9367621115483783</v>
      </c>
    </row>
    <row r="38" spans="1:9" ht="11.25">
      <c r="A38" s="664" t="s">
        <v>863</v>
      </c>
      <c r="B38" s="665">
        <f>SUM(B39+B40)</f>
        <v>65821</v>
      </c>
      <c r="C38" s="665">
        <f>SUM(C39+C40)</f>
        <v>46418</v>
      </c>
      <c r="D38" s="665">
        <f>SUM(D39+D40)</f>
        <v>37478</v>
      </c>
      <c r="E38" s="666">
        <f t="shared" si="0"/>
        <v>0.5693927469956397</v>
      </c>
      <c r="F38" s="666">
        <f t="shared" si="4"/>
        <v>0.8074023008315739</v>
      </c>
      <c r="G38" s="665">
        <f>SUM(G39+G40)</f>
        <v>7062</v>
      </c>
      <c r="H38" s="665">
        <f>SUM(H39+H40)</f>
        <v>6738</v>
      </c>
      <c r="I38" s="666">
        <f t="shared" si="5"/>
        <v>0.9541206457094308</v>
      </c>
    </row>
    <row r="39" spans="1:9" ht="11.25">
      <c r="A39" s="664" t="s">
        <v>903</v>
      </c>
      <c r="B39" s="665">
        <v>47070</v>
      </c>
      <c r="C39" s="665">
        <v>31376</v>
      </c>
      <c r="D39" s="665">
        <v>30070</v>
      </c>
      <c r="E39" s="666">
        <f t="shared" si="0"/>
        <v>0.6388357765030805</v>
      </c>
      <c r="F39" s="666">
        <f t="shared" si="4"/>
        <v>0.9583758286588475</v>
      </c>
      <c r="G39" s="665">
        <v>5192</v>
      </c>
      <c r="H39" s="665">
        <f>SUM(D39-'[6]Julijs'!D39)</f>
        <v>5258</v>
      </c>
      <c r="I39" s="666">
        <f t="shared" si="5"/>
        <v>1.0127118644067796</v>
      </c>
    </row>
    <row r="40" spans="1:9" ht="11.25">
      <c r="A40" s="664" t="s">
        <v>904</v>
      </c>
      <c r="B40" s="665">
        <v>18751</v>
      </c>
      <c r="C40" s="665">
        <v>15042</v>
      </c>
      <c r="D40" s="665">
        <v>7408</v>
      </c>
      <c r="E40" s="666">
        <f t="shared" si="0"/>
        <v>0.39507226281265</v>
      </c>
      <c r="F40" s="666">
        <f t="shared" si="4"/>
        <v>0.49248770110357665</v>
      </c>
      <c r="G40" s="665">
        <v>1870</v>
      </c>
      <c r="H40" s="665">
        <f>SUM(D40-'[6]Julijs'!D40)</f>
        <v>1480</v>
      </c>
      <c r="I40" s="666">
        <f t="shared" si="5"/>
        <v>0.7914438502673797</v>
      </c>
    </row>
    <row r="41" spans="1:9" ht="11.25">
      <c r="A41" s="664" t="s">
        <v>867</v>
      </c>
      <c r="B41" s="665">
        <f>SUM(B42+B43)</f>
        <v>1000</v>
      </c>
      <c r="C41" s="665">
        <f>SUM(C42+C43)</f>
        <v>667</v>
      </c>
      <c r="D41" s="665">
        <f>SUM(D42+D43)</f>
        <v>641</v>
      </c>
      <c r="E41" s="666">
        <f t="shared" si="0"/>
        <v>0.641</v>
      </c>
      <c r="F41" s="666">
        <f t="shared" si="4"/>
        <v>0.9610194902548725</v>
      </c>
      <c r="G41" s="665">
        <f>SUM(G42+G43)</f>
        <v>71</v>
      </c>
      <c r="H41" s="665">
        <f>SUM(H42+H43)</f>
        <v>148</v>
      </c>
      <c r="I41" s="666">
        <f t="shared" si="5"/>
        <v>2.084507042253521</v>
      </c>
    </row>
    <row r="42" spans="1:9" ht="11.25">
      <c r="A42" s="664" t="s">
        <v>903</v>
      </c>
      <c r="B42" s="665">
        <v>488</v>
      </c>
      <c r="C42" s="665">
        <v>375</v>
      </c>
      <c r="D42" s="665">
        <v>299</v>
      </c>
      <c r="E42" s="666">
        <f t="shared" si="0"/>
        <v>0.6127049180327869</v>
      </c>
      <c r="F42" s="666">
        <f t="shared" si="4"/>
        <v>0.7973333333333333</v>
      </c>
      <c r="G42" s="665">
        <v>21</v>
      </c>
      <c r="H42" s="665">
        <f>SUM(D42-'[6]Julijs'!D42)</f>
        <v>12</v>
      </c>
      <c r="I42" s="666">
        <f t="shared" si="5"/>
        <v>0.5714285714285714</v>
      </c>
    </row>
    <row r="43" spans="1:9" ht="11.25">
      <c r="A43" s="664" t="s">
        <v>904</v>
      </c>
      <c r="B43" s="665">
        <v>512</v>
      </c>
      <c r="C43" s="665">
        <v>292</v>
      </c>
      <c r="D43" s="665">
        <v>342</v>
      </c>
      <c r="E43" s="666">
        <f t="shared" si="0"/>
        <v>0.66796875</v>
      </c>
      <c r="F43" s="666">
        <f t="shared" si="4"/>
        <v>1.1712328767123288</v>
      </c>
      <c r="G43" s="665">
        <v>50</v>
      </c>
      <c r="H43" s="665">
        <f>SUM(D43-'[6]Julijs'!D43)</f>
        <v>136</v>
      </c>
      <c r="I43" s="666">
        <f t="shared" si="5"/>
        <v>2.72</v>
      </c>
    </row>
    <row r="44" spans="1:9" ht="11.25">
      <c r="A44" s="664" t="s">
        <v>869</v>
      </c>
      <c r="B44" s="665">
        <f>SUM(B45)</f>
        <v>2198</v>
      </c>
      <c r="C44" s="665">
        <f>SUM(C45)</f>
        <v>1254</v>
      </c>
      <c r="D44" s="665">
        <f>SUM(D45)</f>
        <v>381</v>
      </c>
      <c r="E44" s="666">
        <f t="shared" si="0"/>
        <v>0.17333939945404914</v>
      </c>
      <c r="F44" s="666">
        <f t="shared" si="4"/>
        <v>0.3038277511961722</v>
      </c>
      <c r="G44" s="665">
        <f>SUM(G45)</f>
        <v>236</v>
      </c>
      <c r="H44" s="665">
        <f>SUM(H45)</f>
        <v>17</v>
      </c>
      <c r="I44" s="666">
        <f t="shared" si="5"/>
        <v>0.07203389830508475</v>
      </c>
    </row>
    <row r="45" spans="1:9" ht="11.25">
      <c r="A45" s="664" t="s">
        <v>904</v>
      </c>
      <c r="B45" s="665">
        <v>2198</v>
      </c>
      <c r="C45" s="665">
        <v>1254</v>
      </c>
      <c r="D45" s="665">
        <v>381</v>
      </c>
      <c r="E45" s="666">
        <f t="shared" si="0"/>
        <v>0.17333939945404914</v>
      </c>
      <c r="F45" s="666">
        <f t="shared" si="4"/>
        <v>0.3038277511961722</v>
      </c>
      <c r="G45" s="665">
        <v>236</v>
      </c>
      <c r="H45" s="665">
        <f>SUM(D45-'[6]Julijs'!D45)</f>
        <v>17</v>
      </c>
      <c r="I45" s="666">
        <f t="shared" si="5"/>
        <v>0.07203389830508475</v>
      </c>
    </row>
    <row r="46" spans="1:9" ht="15.75" customHeight="1">
      <c r="A46" s="667" t="s">
        <v>779</v>
      </c>
      <c r="B46" s="662">
        <f>SUM(B47+B49)</f>
        <v>55170</v>
      </c>
      <c r="C46" s="662">
        <f>SUM(C47+C49)</f>
        <v>13815</v>
      </c>
      <c r="D46" s="662">
        <f>SUM(D47+D49)</f>
        <v>13069</v>
      </c>
      <c r="E46" s="663">
        <f t="shared" si="0"/>
        <v>0.23688598876200834</v>
      </c>
      <c r="F46" s="663">
        <f t="shared" si="4"/>
        <v>0.9460007238508867</v>
      </c>
      <c r="G46" s="662">
        <f>SUM(G47+G49)</f>
        <v>8285</v>
      </c>
      <c r="H46" s="662">
        <f>SUM(H47+H49)</f>
        <v>8187</v>
      </c>
      <c r="I46" s="663">
        <f t="shared" si="5"/>
        <v>0.9881713940856971</v>
      </c>
    </row>
    <row r="47" spans="1:9" ht="11.25">
      <c r="A47" s="664" t="s">
        <v>870</v>
      </c>
      <c r="B47" s="665">
        <f>SUM(B48)</f>
        <v>51990</v>
      </c>
      <c r="C47" s="665">
        <f>SUM(C48)</f>
        <v>12350</v>
      </c>
      <c r="D47" s="665">
        <f>SUM(D48)</f>
        <v>12004</v>
      </c>
      <c r="E47" s="666">
        <f t="shared" si="0"/>
        <v>0.23089055587613003</v>
      </c>
      <c r="F47" s="666">
        <f t="shared" si="4"/>
        <v>0.9719838056680162</v>
      </c>
      <c r="G47" s="665">
        <f>SUM(G48)</f>
        <v>8000</v>
      </c>
      <c r="H47" s="665">
        <f>SUM(H48)</f>
        <v>8024</v>
      </c>
      <c r="I47" s="666">
        <f t="shared" si="5"/>
        <v>1.003</v>
      </c>
    </row>
    <row r="48" spans="1:9" ht="11.25">
      <c r="A48" s="664" t="s">
        <v>903</v>
      </c>
      <c r="B48" s="665">
        <v>51990</v>
      </c>
      <c r="C48" s="665">
        <v>12350</v>
      </c>
      <c r="D48" s="665">
        <v>12004</v>
      </c>
      <c r="E48" s="666">
        <f t="shared" si="0"/>
        <v>0.23089055587613003</v>
      </c>
      <c r="F48" s="666">
        <f t="shared" si="4"/>
        <v>0.9719838056680162</v>
      </c>
      <c r="G48" s="665">
        <v>8000</v>
      </c>
      <c r="H48" s="665">
        <f>SUM(D48-'[6]Julijs'!D48)</f>
        <v>8024</v>
      </c>
      <c r="I48" s="666">
        <f t="shared" si="5"/>
        <v>1.003</v>
      </c>
    </row>
    <row r="49" spans="1:9" ht="11.25">
      <c r="A49" s="668" t="s">
        <v>913</v>
      </c>
      <c r="B49" s="665">
        <f>SUM(B50+B51)</f>
        <v>3180</v>
      </c>
      <c r="C49" s="665">
        <f>SUM(C50+C51)</f>
        <v>1465</v>
      </c>
      <c r="D49" s="665">
        <f>SUM(D50+D51)</f>
        <v>1065</v>
      </c>
      <c r="E49" s="666">
        <f t="shared" si="0"/>
        <v>0.33490566037735847</v>
      </c>
      <c r="F49" s="666">
        <f t="shared" si="4"/>
        <v>0.726962457337884</v>
      </c>
      <c r="G49" s="665">
        <f>SUM(G50+G51)</f>
        <v>285</v>
      </c>
      <c r="H49" s="665">
        <f>SUM(H50+H51)</f>
        <v>163</v>
      </c>
      <c r="I49" s="666">
        <f t="shared" si="5"/>
        <v>0.5719298245614035</v>
      </c>
    </row>
    <row r="50" spans="1:9" ht="11.25">
      <c r="A50" s="664" t="s">
        <v>903</v>
      </c>
      <c r="B50" s="665">
        <v>2880</v>
      </c>
      <c r="C50" s="665">
        <v>1237</v>
      </c>
      <c r="D50" s="665">
        <v>1006</v>
      </c>
      <c r="E50" s="666">
        <f t="shared" si="0"/>
        <v>0.34930555555555554</v>
      </c>
      <c r="F50" s="666">
        <f t="shared" si="4"/>
        <v>0.8132578819725141</v>
      </c>
      <c r="G50" s="665">
        <v>266</v>
      </c>
      <c r="H50" s="665">
        <f>SUM(D50-'[6]Julijs'!D50)</f>
        <v>163</v>
      </c>
      <c r="I50" s="666">
        <f t="shared" si="5"/>
        <v>0.6127819548872181</v>
      </c>
    </row>
    <row r="51" spans="1:9" ht="11.25">
      <c r="A51" s="664" t="s">
        <v>904</v>
      </c>
      <c r="B51" s="665">
        <v>300</v>
      </c>
      <c r="C51" s="665">
        <v>228</v>
      </c>
      <c r="D51" s="665">
        <v>59</v>
      </c>
      <c r="E51" s="666">
        <f t="shared" si="0"/>
        <v>0.19666666666666666</v>
      </c>
      <c r="F51" s="666">
        <f t="shared" si="4"/>
        <v>0.25877192982456143</v>
      </c>
      <c r="G51" s="665">
        <v>19</v>
      </c>
      <c r="H51" s="665">
        <f>SUM(D51-'[6]Julijs'!D51)</f>
        <v>0</v>
      </c>
      <c r="I51" s="666">
        <f t="shared" si="5"/>
        <v>0</v>
      </c>
    </row>
    <row r="52" spans="1:9" ht="17.25" customHeight="1">
      <c r="A52" s="661" t="s">
        <v>780</v>
      </c>
      <c r="B52" s="662">
        <f>SUM(B53+B57+B59)</f>
        <v>2528</v>
      </c>
      <c r="C52" s="662">
        <f>SUM(C53+C57+C59)</f>
        <v>1588</v>
      </c>
      <c r="D52" s="662">
        <f>SUM(D53+D57+D59)</f>
        <v>354</v>
      </c>
      <c r="E52" s="663">
        <f t="shared" si="0"/>
        <v>0.14003164556962025</v>
      </c>
      <c r="F52" s="663">
        <f t="shared" si="4"/>
        <v>0.22292191435768263</v>
      </c>
      <c r="G52" s="662">
        <f>SUM(G53+G57+G59)</f>
        <v>150</v>
      </c>
      <c r="H52" s="662">
        <f>SUM(H53+H57+H59)</f>
        <v>28</v>
      </c>
      <c r="I52" s="663">
        <f t="shared" si="5"/>
        <v>0.18666666666666668</v>
      </c>
    </row>
    <row r="53" spans="1:9" ht="22.5">
      <c r="A53" s="671" t="s">
        <v>0</v>
      </c>
      <c r="B53" s="665">
        <f>SUM(B54)</f>
        <v>2350</v>
      </c>
      <c r="C53" s="665">
        <f>SUM(C54)</f>
        <v>1528</v>
      </c>
      <c r="D53" s="665">
        <f>SUM(D54)</f>
        <v>314</v>
      </c>
      <c r="E53" s="666">
        <f t="shared" si="0"/>
        <v>0.13361702127659575</v>
      </c>
      <c r="F53" s="666">
        <f t="shared" si="4"/>
        <v>0.2054973821989529</v>
      </c>
      <c r="G53" s="665">
        <f>SUM(G54)</f>
        <v>145</v>
      </c>
      <c r="H53" s="665">
        <f>SUM(H54)</f>
        <v>28</v>
      </c>
      <c r="I53" s="666">
        <f t="shared" si="5"/>
        <v>0.19310344827586207</v>
      </c>
    </row>
    <row r="54" spans="1:9" ht="11.25">
      <c r="A54" s="664" t="s">
        <v>903</v>
      </c>
      <c r="B54" s="665">
        <v>2350</v>
      </c>
      <c r="C54" s="665">
        <v>1528</v>
      </c>
      <c r="D54" s="665">
        <v>314</v>
      </c>
      <c r="E54" s="666">
        <f t="shared" si="0"/>
        <v>0.13361702127659575</v>
      </c>
      <c r="F54" s="666">
        <f t="shared" si="4"/>
        <v>0.2054973821989529</v>
      </c>
      <c r="G54" s="665">
        <v>145</v>
      </c>
      <c r="H54" s="665">
        <f>SUM(D54-'[6]Julijs'!D54)</f>
        <v>28</v>
      </c>
      <c r="I54" s="666">
        <f t="shared" si="5"/>
        <v>0.19310344827586207</v>
      </c>
    </row>
    <row r="55" spans="1:9" ht="78" customHeight="1">
      <c r="A55" s="659" t="s">
        <v>729</v>
      </c>
      <c r="B55" s="659" t="s">
        <v>897</v>
      </c>
      <c r="C55" s="659" t="s">
        <v>765</v>
      </c>
      <c r="D55" s="659" t="s">
        <v>766</v>
      </c>
      <c r="E55" s="659" t="s">
        <v>898</v>
      </c>
      <c r="F55" s="659" t="s">
        <v>899</v>
      </c>
      <c r="G55" s="659" t="s">
        <v>1</v>
      </c>
      <c r="H55" s="659" t="s">
        <v>251</v>
      </c>
      <c r="I55" s="659" t="s">
        <v>901</v>
      </c>
    </row>
    <row r="56" spans="1:9" ht="11.25">
      <c r="A56" s="659">
        <v>1</v>
      </c>
      <c r="B56" s="659">
        <v>2</v>
      </c>
      <c r="C56" s="659">
        <v>3</v>
      </c>
      <c r="D56" s="659">
        <v>4</v>
      </c>
      <c r="E56" s="659">
        <v>5</v>
      </c>
      <c r="F56" s="659">
        <v>6</v>
      </c>
      <c r="G56" s="660">
        <v>7</v>
      </c>
      <c r="H56" s="660">
        <v>8</v>
      </c>
      <c r="I56" s="660">
        <v>9</v>
      </c>
    </row>
    <row r="57" spans="1:9" ht="31.5" customHeight="1">
      <c r="A57" s="671" t="s">
        <v>2</v>
      </c>
      <c r="B57" s="665">
        <f>SUM(B58)</f>
        <v>42</v>
      </c>
      <c r="C57" s="665">
        <f>SUM(C58)</f>
        <v>15</v>
      </c>
      <c r="D57" s="665">
        <f>SUM(D58)</f>
        <v>0</v>
      </c>
      <c r="E57" s="666">
        <f aca="true" t="shared" si="6" ref="E57:E67">SUM(D57/B57)</f>
        <v>0</v>
      </c>
      <c r="F57" s="666">
        <v>0</v>
      </c>
      <c r="G57" s="665">
        <f>SUM(G58)</f>
        <v>5</v>
      </c>
      <c r="H57" s="665">
        <f>SUM(H58)</f>
        <v>0</v>
      </c>
      <c r="I57" s="666">
        <v>0</v>
      </c>
    </row>
    <row r="58" spans="1:9" ht="11.25">
      <c r="A58" s="664" t="s">
        <v>903</v>
      </c>
      <c r="B58" s="665">
        <v>42</v>
      </c>
      <c r="C58" s="665">
        <v>15</v>
      </c>
      <c r="D58" s="665">
        <v>0</v>
      </c>
      <c r="E58" s="666">
        <f t="shared" si="6"/>
        <v>0</v>
      </c>
      <c r="F58" s="666">
        <v>0</v>
      </c>
      <c r="G58" s="665">
        <v>5</v>
      </c>
      <c r="H58" s="665">
        <f>SUM(D58-'[6]Julijs'!D58)</f>
        <v>0</v>
      </c>
      <c r="I58" s="666">
        <v>0</v>
      </c>
    </row>
    <row r="59" spans="1:9" ht="22.5">
      <c r="A59" s="671" t="s">
        <v>878</v>
      </c>
      <c r="B59" s="672">
        <f>SUM(B60)</f>
        <v>136</v>
      </c>
      <c r="C59" s="672">
        <f>SUM(C60)</f>
        <v>45</v>
      </c>
      <c r="D59" s="672">
        <f>SUM(D60)</f>
        <v>40</v>
      </c>
      <c r="E59" s="666">
        <f t="shared" si="6"/>
        <v>0.29411764705882354</v>
      </c>
      <c r="F59" s="666">
        <f aca="true" t="shared" si="7" ref="F59:F67">SUM(D59/C59)</f>
        <v>0.8888888888888888</v>
      </c>
      <c r="G59" s="672">
        <f>SUM(G60)</f>
        <v>0</v>
      </c>
      <c r="H59" s="672">
        <f>SUM(H60)</f>
        <v>0</v>
      </c>
      <c r="I59" s="666">
        <v>0</v>
      </c>
    </row>
    <row r="60" spans="1:9" ht="11.25">
      <c r="A60" s="664" t="s">
        <v>903</v>
      </c>
      <c r="B60" s="673">
        <v>136</v>
      </c>
      <c r="C60" s="672">
        <v>45</v>
      </c>
      <c r="D60" s="672">
        <v>40</v>
      </c>
      <c r="E60" s="666">
        <f t="shared" si="6"/>
        <v>0.29411764705882354</v>
      </c>
      <c r="F60" s="666">
        <f t="shared" si="7"/>
        <v>0.8888888888888888</v>
      </c>
      <c r="G60" s="673">
        <v>0</v>
      </c>
      <c r="H60" s="665">
        <f>SUM(D60-'[6]Julijs'!D60)</f>
        <v>0</v>
      </c>
      <c r="I60" s="666">
        <v>0</v>
      </c>
    </row>
    <row r="61" spans="1:9" ht="17.25" customHeight="1">
      <c r="A61" s="667" t="s">
        <v>782</v>
      </c>
      <c r="B61" s="662">
        <f>SUM(B62)</f>
        <v>2000</v>
      </c>
      <c r="C61" s="662">
        <f>SUM(C62)</f>
        <v>1745</v>
      </c>
      <c r="D61" s="662">
        <f>SUM(D62)</f>
        <v>1624</v>
      </c>
      <c r="E61" s="663">
        <f t="shared" si="6"/>
        <v>0.812</v>
      </c>
      <c r="F61" s="663">
        <f t="shared" si="7"/>
        <v>0.9306590257879657</v>
      </c>
      <c r="G61" s="662">
        <f>SUM(G62)</f>
        <v>176</v>
      </c>
      <c r="H61" s="662">
        <f>SUM(H62)</f>
        <v>242</v>
      </c>
      <c r="I61" s="663">
        <f aca="true" t="shared" si="8" ref="I61:I67">SUM(H61/G61)</f>
        <v>1.375</v>
      </c>
    </row>
    <row r="62" spans="1:9" ht="11.25">
      <c r="A62" s="664" t="s">
        <v>879</v>
      </c>
      <c r="B62" s="665">
        <f>SUM(B63+B64)</f>
        <v>2000</v>
      </c>
      <c r="C62" s="665">
        <f>SUM(C63+C64)</f>
        <v>1745</v>
      </c>
      <c r="D62" s="665">
        <f>SUM(D63+D64)</f>
        <v>1624</v>
      </c>
      <c r="E62" s="666">
        <f t="shared" si="6"/>
        <v>0.812</v>
      </c>
      <c r="F62" s="666">
        <f t="shared" si="7"/>
        <v>0.9306590257879657</v>
      </c>
      <c r="G62" s="665">
        <f>SUM(G63+G64)</f>
        <v>176</v>
      </c>
      <c r="H62" s="665">
        <f>SUM(H63+H64)</f>
        <v>242</v>
      </c>
      <c r="I62" s="666">
        <f t="shared" si="8"/>
        <v>1.375</v>
      </c>
    </row>
    <row r="63" spans="1:9" ht="11.25">
      <c r="A63" s="664" t="s">
        <v>903</v>
      </c>
      <c r="B63" s="665">
        <v>729</v>
      </c>
      <c r="C63" s="665">
        <v>532</v>
      </c>
      <c r="D63" s="665">
        <v>523</v>
      </c>
      <c r="E63" s="666">
        <f t="shared" si="6"/>
        <v>0.7174211248285323</v>
      </c>
      <c r="F63" s="666">
        <f t="shared" si="7"/>
        <v>0.9830827067669173</v>
      </c>
      <c r="G63" s="665">
        <v>40</v>
      </c>
      <c r="H63" s="665">
        <f>SUM(D63-'[6]Julijs'!D63)</f>
        <v>38</v>
      </c>
      <c r="I63" s="666">
        <f t="shared" si="8"/>
        <v>0.95</v>
      </c>
    </row>
    <row r="64" spans="1:9" ht="11.25">
      <c r="A64" s="664" t="s">
        <v>904</v>
      </c>
      <c r="B64" s="665">
        <v>1271</v>
      </c>
      <c r="C64" s="665">
        <v>1213</v>
      </c>
      <c r="D64" s="665">
        <v>1101</v>
      </c>
      <c r="E64" s="666">
        <f t="shared" si="6"/>
        <v>0.8662470495672698</v>
      </c>
      <c r="F64" s="666">
        <f t="shared" si="7"/>
        <v>0.9076669414674361</v>
      </c>
      <c r="G64" s="665">
        <v>136</v>
      </c>
      <c r="H64" s="665">
        <f>SUM(D64-'[6]Julijs'!D64)</f>
        <v>204</v>
      </c>
      <c r="I64" s="666">
        <f t="shared" si="8"/>
        <v>1.5</v>
      </c>
    </row>
    <row r="65" spans="1:9" ht="17.25" customHeight="1">
      <c r="A65" s="667" t="s">
        <v>789</v>
      </c>
      <c r="B65" s="662">
        <f>SUM(B66)</f>
        <v>1203</v>
      </c>
      <c r="C65" s="662">
        <f>SUM(C66)</f>
        <v>1003</v>
      </c>
      <c r="D65" s="662">
        <f>SUM(D66)</f>
        <v>141</v>
      </c>
      <c r="E65" s="663">
        <f t="shared" si="6"/>
        <v>0.1172069825436409</v>
      </c>
      <c r="F65" s="663">
        <f t="shared" si="7"/>
        <v>0.14057826520438685</v>
      </c>
      <c r="G65" s="662">
        <f>SUM(G66)</f>
        <v>100</v>
      </c>
      <c r="H65" s="662">
        <f>SUM(H66)</f>
        <v>128</v>
      </c>
      <c r="I65" s="663">
        <f t="shared" si="8"/>
        <v>1.28</v>
      </c>
    </row>
    <row r="66" spans="1:9" ht="11.25">
      <c r="A66" s="664" t="s">
        <v>881</v>
      </c>
      <c r="B66" s="665">
        <f>SUM(B67+B68)</f>
        <v>1203</v>
      </c>
      <c r="C66" s="665">
        <f>SUM(C67+C68)</f>
        <v>1003</v>
      </c>
      <c r="D66" s="665">
        <f>SUM(D67+D68)</f>
        <v>141</v>
      </c>
      <c r="E66" s="666">
        <f t="shared" si="6"/>
        <v>0.1172069825436409</v>
      </c>
      <c r="F66" s="666">
        <f t="shared" si="7"/>
        <v>0.14057826520438685</v>
      </c>
      <c r="G66" s="665">
        <f>SUM(G67+G68)</f>
        <v>100</v>
      </c>
      <c r="H66" s="665">
        <f>SUM(H67+H68)</f>
        <v>128</v>
      </c>
      <c r="I66" s="666">
        <f t="shared" si="8"/>
        <v>1.28</v>
      </c>
    </row>
    <row r="67" spans="1:9" ht="11.25">
      <c r="A67" s="664" t="s">
        <v>903</v>
      </c>
      <c r="B67" s="665">
        <v>1203</v>
      </c>
      <c r="C67" s="665">
        <v>1003</v>
      </c>
      <c r="D67" s="665">
        <v>141</v>
      </c>
      <c r="E67" s="666">
        <f t="shared" si="6"/>
        <v>0.1172069825436409</v>
      </c>
      <c r="F67" s="666">
        <f t="shared" si="7"/>
        <v>0.14057826520438685</v>
      </c>
      <c r="G67" s="665">
        <v>100</v>
      </c>
      <c r="H67" s="665">
        <f>SUM(D67-'[6]Julijs'!D67)</f>
        <v>128</v>
      </c>
      <c r="I67" s="666">
        <f t="shared" si="8"/>
        <v>1.28</v>
      </c>
    </row>
    <row r="68" spans="1:9" ht="12.75">
      <c r="A68" s="664" t="s">
        <v>904</v>
      </c>
      <c r="B68" s="665"/>
      <c r="C68" s="665"/>
      <c r="D68" s="674"/>
      <c r="E68" s="666"/>
      <c r="F68" s="666"/>
      <c r="G68" s="665"/>
      <c r="H68" s="665"/>
      <c r="I68" s="666"/>
    </row>
    <row r="69" spans="1:9" ht="17.25" customHeight="1">
      <c r="A69" s="667" t="s">
        <v>783</v>
      </c>
      <c r="B69" s="662">
        <f>SUM(B70+B73)</f>
        <v>21062</v>
      </c>
      <c r="C69" s="662">
        <f>SUM(C70+C73)</f>
        <v>16621</v>
      </c>
      <c r="D69" s="662">
        <f>SUM(D70+D73)</f>
        <v>13133</v>
      </c>
      <c r="E69" s="663">
        <f>SUM(D69/B69)</f>
        <v>0.6235400246890134</v>
      </c>
      <c r="F69" s="663">
        <f>SUM(D69/C69)</f>
        <v>0.7901449972925817</v>
      </c>
      <c r="G69" s="662">
        <f>SUM(G70+G73)</f>
        <v>3384</v>
      </c>
      <c r="H69" s="662">
        <f>SUM(H70+H73)</f>
        <v>2029</v>
      </c>
      <c r="I69" s="663">
        <f>SUM(H69/G69)</f>
        <v>0.5995862884160756</v>
      </c>
    </row>
    <row r="70" spans="1:9" ht="11.25">
      <c r="A70" s="664" t="s">
        <v>882</v>
      </c>
      <c r="B70" s="665">
        <f>SUM(B71+B72)</f>
        <v>867</v>
      </c>
      <c r="C70" s="665">
        <f>SUM(C71+C72)</f>
        <v>607</v>
      </c>
      <c r="D70" s="665">
        <f>SUM(D71+D72)</f>
        <v>482</v>
      </c>
      <c r="E70" s="666">
        <f>SUM(D70/B70)</f>
        <v>0.5559400230680508</v>
      </c>
      <c r="F70" s="666">
        <f>SUM(D70/C70)</f>
        <v>0.7940691927512356</v>
      </c>
      <c r="G70" s="665">
        <f>SUM(G71+G72)</f>
        <v>65</v>
      </c>
      <c r="H70" s="665">
        <f>SUM(H71+H72)</f>
        <v>75</v>
      </c>
      <c r="I70" s="666">
        <f>SUM(H70/G70)</f>
        <v>1.1538461538461537</v>
      </c>
    </row>
    <row r="71" spans="1:9" ht="11.25">
      <c r="A71" s="664" t="s">
        <v>903</v>
      </c>
      <c r="B71" s="665">
        <v>867</v>
      </c>
      <c r="C71" s="665">
        <v>607</v>
      </c>
      <c r="D71" s="665">
        <v>482</v>
      </c>
      <c r="E71" s="666">
        <f>SUM(D71/B71)</f>
        <v>0.5559400230680508</v>
      </c>
      <c r="F71" s="666">
        <f>SUM(D71/C71)</f>
        <v>0.7940691927512356</v>
      </c>
      <c r="G71" s="665">
        <v>65</v>
      </c>
      <c r="H71" s="665">
        <f>SUM(D71-'[6]Julijs'!D71)</f>
        <v>75</v>
      </c>
      <c r="I71" s="666">
        <f>SUM(H71/G71)</f>
        <v>1.1538461538461537</v>
      </c>
    </row>
    <row r="72" spans="1:9" ht="11.25">
      <c r="A72" s="664" t="s">
        <v>904</v>
      </c>
      <c r="B72" s="665"/>
      <c r="C72" s="665"/>
      <c r="D72" s="665"/>
      <c r="E72" s="666"/>
      <c r="F72" s="666"/>
      <c r="G72" s="665"/>
      <c r="H72" s="665"/>
      <c r="I72" s="666"/>
    </row>
    <row r="73" spans="1:9" ht="11.25">
      <c r="A73" s="664" t="s">
        <v>884</v>
      </c>
      <c r="B73" s="665">
        <f>SUM(B74+B75)</f>
        <v>20195</v>
      </c>
      <c r="C73" s="665">
        <f>SUM(C74+C75)</f>
        <v>16014</v>
      </c>
      <c r="D73" s="665">
        <f>SUM(D74+D75)</f>
        <v>12651</v>
      </c>
      <c r="E73" s="666">
        <f aca="true" t="shared" si="9" ref="E73:E78">SUM(D73/B73)</f>
        <v>0.6264421886605596</v>
      </c>
      <c r="F73" s="666">
        <f>SUM(D73/C73)</f>
        <v>0.7899962532783814</v>
      </c>
      <c r="G73" s="665">
        <f>SUM(G74+G75)</f>
        <v>3319</v>
      </c>
      <c r="H73" s="665">
        <f>SUM(H74+H75)</f>
        <v>1954</v>
      </c>
      <c r="I73" s="666">
        <f>SUM(H73/G73)</f>
        <v>0.588731545646279</v>
      </c>
    </row>
    <row r="74" spans="1:9" ht="11.25">
      <c r="A74" s="664" t="s">
        <v>903</v>
      </c>
      <c r="B74" s="665">
        <v>18865</v>
      </c>
      <c r="C74" s="665">
        <v>14695</v>
      </c>
      <c r="D74" s="665">
        <v>12007</v>
      </c>
      <c r="E74" s="666">
        <f t="shared" si="9"/>
        <v>0.6364696527961834</v>
      </c>
      <c r="F74" s="666">
        <f>SUM(D74/C74)</f>
        <v>0.8170806396733583</v>
      </c>
      <c r="G74" s="665">
        <v>3196</v>
      </c>
      <c r="H74" s="665">
        <f>SUM(D74-'[6]Julijs'!D74)</f>
        <v>1863</v>
      </c>
      <c r="I74" s="666">
        <f>SUM(H74/G74)</f>
        <v>0.5829161451814768</v>
      </c>
    </row>
    <row r="75" spans="1:9" ht="11.25">
      <c r="A75" s="664" t="s">
        <v>904</v>
      </c>
      <c r="B75" s="665">
        <v>1330</v>
      </c>
      <c r="C75" s="665">
        <v>1319</v>
      </c>
      <c r="D75" s="665">
        <v>644</v>
      </c>
      <c r="E75" s="666">
        <f t="shared" si="9"/>
        <v>0.4842105263157895</v>
      </c>
      <c r="F75" s="666">
        <f>SUM(D75/C75)</f>
        <v>0.488248673237301</v>
      </c>
      <c r="G75" s="665">
        <v>123</v>
      </c>
      <c r="H75" s="665">
        <f>SUM(D75-'[6]Julijs'!D75)</f>
        <v>91</v>
      </c>
      <c r="I75" s="666">
        <f>SUM(H75/G75)</f>
        <v>0.7398373983739838</v>
      </c>
    </row>
    <row r="76" spans="1:9" ht="15.75" customHeight="1">
      <c r="A76" s="667" t="s">
        <v>887</v>
      </c>
      <c r="B76" s="662">
        <f>SUM(B77+B78)</f>
        <v>134</v>
      </c>
      <c r="C76" s="662">
        <f>SUM(C77+C78)</f>
        <v>79</v>
      </c>
      <c r="D76" s="662">
        <f>SUM(D77+D78)</f>
        <v>66</v>
      </c>
      <c r="E76" s="663">
        <f t="shared" si="9"/>
        <v>0.4925373134328358</v>
      </c>
      <c r="F76" s="663">
        <f>SUM(D76/C76)</f>
        <v>0.8354430379746836</v>
      </c>
      <c r="G76" s="662">
        <f>SUM(G77+G78)</f>
        <v>3</v>
      </c>
      <c r="H76" s="662">
        <f>SUM(H77+H78)</f>
        <v>3</v>
      </c>
      <c r="I76" s="663">
        <f>SUM(H76/G76)</f>
        <v>1</v>
      </c>
    </row>
    <row r="77" spans="1:9" ht="13.5" customHeight="1">
      <c r="A77" s="664" t="s">
        <v>903</v>
      </c>
      <c r="B77" s="665">
        <v>132</v>
      </c>
      <c r="C77" s="665">
        <v>79</v>
      </c>
      <c r="D77" s="665">
        <v>66</v>
      </c>
      <c r="E77" s="666">
        <f t="shared" si="9"/>
        <v>0.5</v>
      </c>
      <c r="F77" s="666">
        <f>SUM(D77/C77)</f>
        <v>0.8354430379746836</v>
      </c>
      <c r="G77" s="665">
        <v>3</v>
      </c>
      <c r="H77" s="665">
        <f>SUM(D77-'[6]Julijs'!D77)</f>
        <v>3</v>
      </c>
      <c r="I77" s="666">
        <f>SUM(H77/G77)</f>
        <v>1</v>
      </c>
    </row>
    <row r="78" spans="1:9" ht="13.5" customHeight="1">
      <c r="A78" s="664" t="s">
        <v>904</v>
      </c>
      <c r="B78" s="665">
        <v>2</v>
      </c>
      <c r="C78" s="665">
        <v>0</v>
      </c>
      <c r="D78" s="665">
        <v>0</v>
      </c>
      <c r="E78" s="666">
        <f t="shared" si="9"/>
        <v>0</v>
      </c>
      <c r="F78" s="666">
        <v>0</v>
      </c>
      <c r="G78" s="665"/>
      <c r="H78" s="665">
        <f>SUM(D78-'[6]Julijs'!D78)</f>
        <v>0</v>
      </c>
      <c r="I78" s="666">
        <v>0</v>
      </c>
    </row>
    <row r="79" spans="1:9" ht="28.5" customHeight="1">
      <c r="A79" s="670" t="s">
        <v>3</v>
      </c>
      <c r="B79" s="662">
        <f>SUM(B80+B81)</f>
        <v>0</v>
      </c>
      <c r="C79" s="662">
        <f>SUM(C80+C81)</f>
        <v>0</v>
      </c>
      <c r="D79" s="662">
        <f>SUM(D80+D81)</f>
        <v>2532</v>
      </c>
      <c r="E79" s="663">
        <v>0</v>
      </c>
      <c r="F79" s="663">
        <v>0</v>
      </c>
      <c r="G79" s="662">
        <f>SUM(G80+G81)</f>
        <v>0</v>
      </c>
      <c r="H79" s="662">
        <f>SUM(H80+H81)</f>
        <v>436</v>
      </c>
      <c r="I79" s="663">
        <v>0</v>
      </c>
    </row>
    <row r="80" spans="1:9" ht="12.75">
      <c r="A80" s="664" t="s">
        <v>903</v>
      </c>
      <c r="B80" s="665"/>
      <c r="C80" s="674"/>
      <c r="D80" s="665">
        <v>1759</v>
      </c>
      <c r="E80" s="666"/>
      <c r="F80" s="666"/>
      <c r="G80" s="674"/>
      <c r="H80" s="665">
        <f>SUM(D80-'[6]Julijs'!D80)</f>
        <v>308</v>
      </c>
      <c r="I80" s="666"/>
    </row>
    <row r="81" spans="1:9" ht="12.75">
      <c r="A81" s="664" t="s">
        <v>904</v>
      </c>
      <c r="B81" s="665"/>
      <c r="C81" s="674"/>
      <c r="D81" s="665">
        <v>773</v>
      </c>
      <c r="E81" s="666"/>
      <c r="F81" s="666"/>
      <c r="G81" s="674"/>
      <c r="H81" s="665">
        <f>SUM(D81-'[6]Julijs'!D81)</f>
        <v>128</v>
      </c>
      <c r="I81" s="666"/>
    </row>
    <row r="82" spans="1:9" ht="12.75">
      <c r="A82" s="675" t="s">
        <v>4</v>
      </c>
      <c r="B82" s="676"/>
      <c r="C82" s="676"/>
      <c r="D82" s="676"/>
      <c r="E82" s="676"/>
      <c r="F82" s="676"/>
      <c r="G82" s="651"/>
      <c r="H82" s="651"/>
      <c r="I82" s="651"/>
    </row>
    <row r="83" spans="1:9" ht="12.75">
      <c r="A83" s="675" t="s">
        <v>5</v>
      </c>
      <c r="B83" s="676"/>
      <c r="C83" s="676"/>
      <c r="D83" s="676"/>
      <c r="E83" s="676"/>
      <c r="F83" s="676"/>
      <c r="G83" s="651"/>
      <c r="H83" s="651"/>
      <c r="I83" s="651"/>
    </row>
    <row r="84" spans="1:9" ht="12.75">
      <c r="A84" s="675"/>
      <c r="B84" s="676"/>
      <c r="C84" s="676"/>
      <c r="D84" s="676"/>
      <c r="E84" s="676"/>
      <c r="F84" s="676"/>
      <c r="G84" s="651"/>
      <c r="H84" s="651"/>
      <c r="I84" s="651"/>
    </row>
    <row r="85" spans="1:9" ht="12.75">
      <c r="A85" s="677"/>
      <c r="B85" s="676"/>
      <c r="C85" s="676"/>
      <c r="D85" s="676"/>
      <c r="E85" s="676"/>
      <c r="F85" s="676"/>
      <c r="G85" s="651"/>
      <c r="H85" s="651"/>
      <c r="I85" s="651"/>
    </row>
    <row r="86" spans="1:9" ht="12.75">
      <c r="A86" s="677"/>
      <c r="B86" s="676"/>
      <c r="C86" s="676"/>
      <c r="D86" s="676"/>
      <c r="E86" s="676"/>
      <c r="F86" s="676"/>
      <c r="G86" s="651"/>
      <c r="H86" s="651"/>
      <c r="I86" s="651"/>
    </row>
    <row r="87" spans="1:9" ht="12.75">
      <c r="A87" s="677"/>
      <c r="B87" s="676"/>
      <c r="C87" s="676"/>
      <c r="D87" s="676"/>
      <c r="E87" s="676"/>
      <c r="F87" s="676"/>
      <c r="G87" s="651"/>
      <c r="H87" s="651"/>
      <c r="I87" s="651"/>
    </row>
    <row r="88" spans="1:9" ht="12.75">
      <c r="A88" s="677"/>
      <c r="B88" s="676"/>
      <c r="C88" s="676"/>
      <c r="D88" s="676"/>
      <c r="E88" s="676"/>
      <c r="F88" s="676"/>
      <c r="G88" s="651"/>
      <c r="H88" s="651"/>
      <c r="I88" s="651"/>
    </row>
    <row r="89" spans="1:9" ht="12.75">
      <c r="A89" s="677"/>
      <c r="B89" s="676"/>
      <c r="C89" s="676"/>
      <c r="D89" s="676"/>
      <c r="E89" s="676"/>
      <c r="F89" s="676"/>
      <c r="G89" s="651"/>
      <c r="H89" s="651"/>
      <c r="I89" s="651"/>
    </row>
    <row r="90" spans="1:9" ht="12.75">
      <c r="A90" s="677"/>
      <c r="B90" s="676"/>
      <c r="C90" s="676"/>
      <c r="D90" s="676"/>
      <c r="E90" s="676"/>
      <c r="F90" s="676"/>
      <c r="G90" s="651"/>
      <c r="H90" s="651"/>
      <c r="I90" s="651"/>
    </row>
    <row r="91" spans="1:9" ht="12.75">
      <c r="A91" s="677"/>
      <c r="B91" s="676"/>
      <c r="C91" s="676"/>
      <c r="D91" s="676"/>
      <c r="E91" s="676"/>
      <c r="F91" s="676"/>
      <c r="G91" s="651"/>
      <c r="H91" s="651"/>
      <c r="I91" s="651"/>
    </row>
    <row r="92" spans="1:9" ht="12.75">
      <c r="A92" s="677"/>
      <c r="B92" s="676"/>
      <c r="C92" s="676"/>
      <c r="D92" s="676"/>
      <c r="E92" s="676"/>
      <c r="F92" s="676"/>
      <c r="G92" s="651"/>
      <c r="H92" s="651"/>
      <c r="I92" s="651"/>
    </row>
    <row r="93" spans="1:9" ht="12.75">
      <c r="A93" s="677"/>
      <c r="B93" s="676"/>
      <c r="C93" s="676"/>
      <c r="D93" s="676"/>
      <c r="E93" s="676"/>
      <c r="F93" s="676"/>
      <c r="G93" s="651"/>
      <c r="H93" s="651"/>
      <c r="I93" s="651"/>
    </row>
    <row r="94" spans="1:9" ht="12.75">
      <c r="A94" s="677"/>
      <c r="B94" s="676"/>
      <c r="C94" s="676"/>
      <c r="D94" s="676"/>
      <c r="E94" s="676"/>
      <c r="F94" s="676"/>
      <c r="G94" s="651"/>
      <c r="H94" s="651"/>
      <c r="I94" s="651"/>
    </row>
    <row r="95" spans="1:9" ht="12.75">
      <c r="A95" s="677"/>
      <c r="B95" s="676"/>
      <c r="C95" s="676"/>
      <c r="D95" s="676"/>
      <c r="E95" s="676"/>
      <c r="F95" s="676"/>
      <c r="G95" s="651"/>
      <c r="H95" s="651"/>
      <c r="I95" s="651"/>
    </row>
    <row r="96" spans="1:9" ht="12.75">
      <c r="A96" s="678"/>
      <c r="B96" s="678"/>
      <c r="C96" s="678"/>
      <c r="D96" s="678"/>
      <c r="E96" s="678"/>
      <c r="F96" s="652"/>
      <c r="G96" s="651"/>
      <c r="H96" s="651"/>
      <c r="I96" s="651"/>
    </row>
    <row r="97" spans="1:9" ht="12">
      <c r="A97" s="678" t="s">
        <v>838</v>
      </c>
      <c r="B97" s="678"/>
      <c r="C97" s="678"/>
      <c r="D97" s="678" t="s">
        <v>289</v>
      </c>
      <c r="E97" s="678"/>
      <c r="F97" s="651"/>
      <c r="G97" s="651"/>
      <c r="H97" s="651"/>
      <c r="I97" s="651"/>
    </row>
    <row r="98" spans="1:9" ht="12">
      <c r="A98" s="678"/>
      <c r="B98" s="678"/>
      <c r="C98" s="678"/>
      <c r="D98" s="678"/>
      <c r="E98" s="678"/>
      <c r="F98" s="651"/>
      <c r="G98" s="651"/>
      <c r="H98" s="651"/>
      <c r="I98" s="651"/>
    </row>
    <row r="99" spans="1:9" ht="12">
      <c r="A99" s="678"/>
      <c r="B99" s="678"/>
      <c r="C99" s="678"/>
      <c r="D99" s="678"/>
      <c r="E99" s="678"/>
      <c r="F99" s="651"/>
      <c r="G99" s="651"/>
      <c r="H99" s="651"/>
      <c r="I99" s="651"/>
    </row>
    <row r="100" spans="1:9" ht="12">
      <c r="A100" s="678"/>
      <c r="B100" s="678"/>
      <c r="C100" s="678"/>
      <c r="D100" s="678"/>
      <c r="E100" s="678"/>
      <c r="F100" s="651"/>
      <c r="G100" s="651"/>
      <c r="H100" s="651"/>
      <c r="I100" s="651"/>
    </row>
    <row r="101" spans="1:9" ht="12">
      <c r="A101" s="678"/>
      <c r="B101" s="678"/>
      <c r="C101" s="678"/>
      <c r="D101" s="678"/>
      <c r="E101" s="678"/>
      <c r="F101" s="651"/>
      <c r="G101" s="651"/>
      <c r="H101" s="651"/>
      <c r="I101" s="651"/>
    </row>
    <row r="102" spans="1:9" ht="12">
      <c r="A102" s="678"/>
      <c r="B102" s="678"/>
      <c r="C102" s="678"/>
      <c r="D102" s="678"/>
      <c r="E102" s="678"/>
      <c r="F102" s="651"/>
      <c r="G102" s="651"/>
      <c r="H102" s="651"/>
      <c r="I102" s="651"/>
    </row>
    <row r="103" spans="1:9" ht="12.75">
      <c r="A103" s="652"/>
      <c r="B103" s="678"/>
      <c r="C103" s="652"/>
      <c r="D103" s="652"/>
      <c r="E103" s="652"/>
      <c r="F103" s="652"/>
      <c r="G103" s="651"/>
      <c r="H103" s="651"/>
      <c r="I103" s="651"/>
    </row>
    <row r="104" spans="1:9" ht="12.75">
      <c r="A104" s="652"/>
      <c r="B104" s="652"/>
      <c r="C104" s="652"/>
      <c r="D104" s="652"/>
      <c r="E104" s="652"/>
      <c r="F104" s="652"/>
      <c r="G104" s="651"/>
      <c r="H104" s="651"/>
      <c r="I104" s="651"/>
    </row>
    <row r="105" spans="1:9" ht="12.75">
      <c r="A105" s="652"/>
      <c r="B105" s="652"/>
      <c r="C105" s="652"/>
      <c r="D105" s="652"/>
      <c r="E105" s="652"/>
      <c r="F105" s="652"/>
      <c r="G105" s="651"/>
      <c r="H105" s="651"/>
      <c r="I105" s="651"/>
    </row>
    <row r="106" spans="1:9" ht="12.75">
      <c r="A106" s="652"/>
      <c r="B106" s="652"/>
      <c r="C106" s="652"/>
      <c r="D106" s="652"/>
      <c r="E106" s="652"/>
      <c r="F106" s="652"/>
      <c r="G106" s="651"/>
      <c r="H106" s="651"/>
      <c r="I106" s="651"/>
    </row>
    <row r="107" spans="1:9" ht="12.75">
      <c r="A107" s="652"/>
      <c r="B107" s="652"/>
      <c r="C107" s="652"/>
      <c r="D107" s="652"/>
      <c r="E107" s="652"/>
      <c r="F107" s="652"/>
      <c r="G107" s="651"/>
      <c r="H107" s="651"/>
      <c r="I107" s="651"/>
    </row>
    <row r="108" spans="1:9" ht="12">
      <c r="A108" s="678" t="s">
        <v>759</v>
      </c>
      <c r="B108" s="651"/>
      <c r="C108" s="651"/>
      <c r="D108" s="651"/>
      <c r="E108" s="651"/>
      <c r="F108" s="651"/>
      <c r="G108" s="651"/>
      <c r="H108" s="651"/>
      <c r="I108" s="651"/>
    </row>
    <row r="109" spans="1:9" ht="12">
      <c r="A109" s="678" t="s">
        <v>690</v>
      </c>
      <c r="B109" s="651"/>
      <c r="C109" s="651"/>
      <c r="D109" s="651"/>
      <c r="E109" s="651"/>
      <c r="F109" s="651"/>
      <c r="G109" s="651"/>
      <c r="H109" s="651"/>
      <c r="I109" s="651"/>
    </row>
    <row r="110" spans="1:9" ht="11.25">
      <c r="A110" s="651"/>
      <c r="B110" s="651"/>
      <c r="C110" s="651"/>
      <c r="D110" s="651"/>
      <c r="E110" s="651"/>
      <c r="F110" s="651"/>
      <c r="G110" s="651"/>
      <c r="H110" s="651"/>
      <c r="I110" s="651"/>
    </row>
    <row r="111" spans="1:9" ht="11.25">
      <c r="A111" s="651"/>
      <c r="B111" s="651"/>
      <c r="C111" s="651"/>
      <c r="D111" s="651"/>
      <c r="E111" s="651"/>
      <c r="F111" s="651"/>
      <c r="G111" s="651"/>
      <c r="H111" s="651"/>
      <c r="I111" s="651"/>
    </row>
    <row r="112" spans="1:9" ht="11.25">
      <c r="A112" s="651"/>
      <c r="B112" s="651"/>
      <c r="C112" s="651"/>
      <c r="D112" s="651"/>
      <c r="E112" s="651"/>
      <c r="F112" s="651"/>
      <c r="G112" s="651"/>
      <c r="H112" s="651"/>
      <c r="I112" s="651"/>
    </row>
    <row r="113" spans="1:9" ht="11.25">
      <c r="A113" s="651"/>
      <c r="B113" s="651"/>
      <c r="C113" s="651"/>
      <c r="D113" s="651"/>
      <c r="E113" s="651"/>
      <c r="F113" s="651"/>
      <c r="G113" s="651"/>
      <c r="H113" s="651"/>
      <c r="I113" s="651"/>
    </row>
    <row r="114" spans="1:9" ht="12">
      <c r="A114" s="678"/>
      <c r="B114" s="651"/>
      <c r="C114" s="651"/>
      <c r="D114" s="651"/>
      <c r="E114" s="651"/>
      <c r="F114" s="651"/>
      <c r="G114" s="651"/>
      <c r="H114" s="651"/>
      <c r="I114" s="651"/>
    </row>
    <row r="115" spans="1:9" ht="12">
      <c r="A115" s="678"/>
      <c r="B115" s="651"/>
      <c r="C115" s="651"/>
      <c r="D115" s="651"/>
      <c r="E115" s="651"/>
      <c r="F115" s="651"/>
      <c r="G115" s="651"/>
      <c r="H115" s="651"/>
      <c r="I115" s="651"/>
    </row>
    <row r="116" spans="1:9" ht="11.25">
      <c r="A116" s="651"/>
      <c r="B116" s="651"/>
      <c r="C116" s="651"/>
      <c r="D116" s="651"/>
      <c r="E116" s="651"/>
      <c r="F116" s="651"/>
      <c r="G116" s="651"/>
      <c r="H116" s="651"/>
      <c r="I116" s="651"/>
    </row>
    <row r="117" spans="1:9" ht="11.25">
      <c r="A117" s="651"/>
      <c r="B117" s="651"/>
      <c r="C117" s="651"/>
      <c r="D117" s="651"/>
      <c r="E117" s="651"/>
      <c r="F117" s="651"/>
      <c r="G117" s="651"/>
      <c r="H117" s="651"/>
      <c r="I117" s="651"/>
    </row>
    <row r="118" spans="1:9" ht="11.25">
      <c r="A118" s="651"/>
      <c r="B118" s="651"/>
      <c r="C118" s="651"/>
      <c r="D118" s="651"/>
      <c r="E118" s="651"/>
      <c r="F118" s="651"/>
      <c r="G118" s="651"/>
      <c r="H118" s="651"/>
      <c r="I118" s="651"/>
    </row>
  </sheetData>
  <printOptions/>
  <pageMargins left="0.53" right="0.4" top="0.49" bottom="0.87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4">
      <selection activeCell="C24" sqref="C24"/>
    </sheetView>
  </sheetViews>
  <sheetFormatPr defaultColWidth="9.33203125" defaultRowHeight="10.5"/>
  <cols>
    <col min="1" max="1" width="31.83203125" style="681" customWidth="1"/>
    <col min="2" max="2" width="12.33203125" style="681" customWidth="1"/>
    <col min="3" max="3" width="13.16015625" style="681" customWidth="1"/>
    <col min="4" max="4" width="12.33203125" style="681" customWidth="1"/>
    <col min="5" max="5" width="9.5" style="681" customWidth="1"/>
    <col min="6" max="6" width="12.33203125" style="681" customWidth="1"/>
    <col min="7" max="7" width="13" style="681" customWidth="1"/>
    <col min="8" max="8" width="11.33203125" style="681" customWidth="1"/>
    <col min="9" max="9" width="12.33203125" style="681" customWidth="1"/>
    <col min="10" max="16384" width="9.33203125" style="681" customWidth="1"/>
  </cols>
  <sheetData>
    <row r="1" spans="1:9" ht="12.75">
      <c r="A1" s="679"/>
      <c r="B1" s="679"/>
      <c r="C1" s="679"/>
      <c r="D1" s="679"/>
      <c r="E1" s="680"/>
      <c r="F1" s="680"/>
      <c r="G1" s="679"/>
      <c r="H1" s="679"/>
      <c r="I1" s="679"/>
    </row>
    <row r="2" spans="1:9" ht="12.75">
      <c r="A2" s="679"/>
      <c r="B2" s="679"/>
      <c r="C2" s="679"/>
      <c r="D2" s="679"/>
      <c r="E2" s="680"/>
      <c r="F2" s="680"/>
      <c r="G2" s="679"/>
      <c r="H2" s="679"/>
      <c r="I2" s="679"/>
    </row>
    <row r="3" spans="1:9" ht="12" customHeight="1">
      <c r="A3" s="679"/>
      <c r="B3" s="679"/>
      <c r="C3" s="679"/>
      <c r="D3" s="679"/>
      <c r="E3" s="680"/>
      <c r="F3" s="680"/>
      <c r="G3" s="679"/>
      <c r="H3" s="679"/>
      <c r="I3" s="679"/>
    </row>
    <row r="4" spans="1:9" ht="18.75" customHeight="1">
      <c r="A4" s="679"/>
      <c r="B4" s="680" t="s">
        <v>6</v>
      </c>
      <c r="C4" s="679"/>
      <c r="D4" s="679"/>
      <c r="E4" s="680"/>
      <c r="F4" s="680"/>
      <c r="G4" s="679"/>
      <c r="H4" s="679"/>
      <c r="I4" s="680" t="s">
        <v>7</v>
      </c>
    </row>
    <row r="5" spans="1:9" ht="20.25" customHeight="1">
      <c r="A5" s="682" t="s">
        <v>8</v>
      </c>
      <c r="B5" s="683"/>
      <c r="C5" s="683"/>
      <c r="D5" s="683"/>
      <c r="E5" s="683"/>
      <c r="F5" s="683"/>
      <c r="G5" s="683"/>
      <c r="H5" s="683"/>
      <c r="I5" s="683"/>
    </row>
    <row r="6" spans="1:9" ht="15" customHeight="1">
      <c r="A6" s="682" t="s">
        <v>9</v>
      </c>
      <c r="B6" s="683"/>
      <c r="C6" s="683"/>
      <c r="D6" s="683"/>
      <c r="E6" s="683"/>
      <c r="F6" s="683"/>
      <c r="G6" s="683"/>
      <c r="H6" s="683"/>
      <c r="I6" s="683"/>
    </row>
    <row r="7" spans="1:9" ht="14.25" customHeight="1">
      <c r="A7" s="682"/>
      <c r="B7" s="683"/>
      <c r="C7" s="683"/>
      <c r="D7" s="683"/>
      <c r="E7" s="683"/>
      <c r="F7" s="683"/>
      <c r="G7" s="683"/>
      <c r="H7" s="683"/>
      <c r="I7" s="683"/>
    </row>
    <row r="8" spans="1:9" ht="12.75">
      <c r="A8" s="679"/>
      <c r="B8" s="679"/>
      <c r="C8" s="679"/>
      <c r="D8" s="679"/>
      <c r="E8" s="680"/>
      <c r="F8" s="680"/>
      <c r="G8" s="679"/>
      <c r="H8" s="679"/>
      <c r="I8" s="679" t="s">
        <v>728</v>
      </c>
    </row>
    <row r="9" spans="1:9" ht="45">
      <c r="A9" s="684" t="s">
        <v>729</v>
      </c>
      <c r="B9" s="684" t="s">
        <v>764</v>
      </c>
      <c r="C9" s="684" t="s">
        <v>10</v>
      </c>
      <c r="D9" s="684" t="s">
        <v>766</v>
      </c>
      <c r="E9" s="684" t="s">
        <v>808</v>
      </c>
      <c r="F9" s="684" t="s">
        <v>11</v>
      </c>
      <c r="G9" s="684" t="s">
        <v>12</v>
      </c>
      <c r="H9" s="684" t="s">
        <v>269</v>
      </c>
      <c r="I9" s="684" t="s">
        <v>13</v>
      </c>
    </row>
    <row r="10" spans="1:9" ht="11.25">
      <c r="A10" s="684">
        <v>1</v>
      </c>
      <c r="B10" s="684">
        <v>2</v>
      </c>
      <c r="C10" s="684">
        <v>3</v>
      </c>
      <c r="D10" s="684">
        <v>4</v>
      </c>
      <c r="E10" s="684">
        <v>5</v>
      </c>
      <c r="F10" s="684">
        <v>6</v>
      </c>
      <c r="G10" s="684">
        <v>7</v>
      </c>
      <c r="H10" s="684" t="s">
        <v>270</v>
      </c>
      <c r="I10" s="684">
        <v>9</v>
      </c>
    </row>
    <row r="11" spans="1:9" ht="25.5">
      <c r="A11" s="685" t="s">
        <v>14</v>
      </c>
      <c r="B11" s="686">
        <f>SUM(B12+B28)</f>
        <v>701983</v>
      </c>
      <c r="C11" s="686">
        <f>SUM(C12+C28)</f>
        <v>426857</v>
      </c>
      <c r="D11" s="686">
        <f>SUM(D12+D28)</f>
        <v>406262</v>
      </c>
      <c r="E11" s="687">
        <f>SUM(D11/B11)</f>
        <v>0.5787348126664036</v>
      </c>
      <c r="F11" s="688" t="s">
        <v>813</v>
      </c>
      <c r="G11" s="686">
        <f>SUM(G12+G28)</f>
        <v>64265</v>
      </c>
      <c r="H11" s="686">
        <f>SUM(H12+H28)</f>
        <v>62178</v>
      </c>
      <c r="I11" s="688" t="s">
        <v>813</v>
      </c>
    </row>
    <row r="12" spans="1:9" ht="12.75">
      <c r="A12" s="689" t="s">
        <v>15</v>
      </c>
      <c r="B12" s="690">
        <f>SUM(B13+B17+B20+B27)</f>
        <v>664639</v>
      </c>
      <c r="C12" s="690">
        <f>SUM(C13+C17+C20+C27)</f>
        <v>403817</v>
      </c>
      <c r="D12" s="690">
        <f>SUM(D13+D17+D20+D27)</f>
        <v>392816</v>
      </c>
      <c r="E12" s="687">
        <f>SUM(D12/B12)</f>
        <v>0.591021592172593</v>
      </c>
      <c r="F12" s="691">
        <f>SUM(D12/C12)</f>
        <v>0.9727574619196319</v>
      </c>
      <c r="G12" s="690">
        <f>SUM(G13+G17+G20+G27)</f>
        <v>61798</v>
      </c>
      <c r="H12" s="690">
        <f>SUM(H13+H17+H20+H27)</f>
        <v>59771</v>
      </c>
      <c r="I12" s="691">
        <f>SUM(H12/G12)</f>
        <v>0.9671995857471115</v>
      </c>
    </row>
    <row r="13" spans="1:9" ht="14.25" customHeight="1">
      <c r="A13" s="692" t="s">
        <v>815</v>
      </c>
      <c r="B13" s="693">
        <v>54690</v>
      </c>
      <c r="C13" s="693">
        <v>37359</v>
      </c>
      <c r="D13" s="693">
        <f>SUM(D14+D15+D16)</f>
        <v>39573</v>
      </c>
      <c r="E13" s="694">
        <f>SUM(D13/B13)</f>
        <v>0.7235874931431706</v>
      </c>
      <c r="F13" s="695">
        <f>SUM(D13/C13)</f>
        <v>1.0592628282341605</v>
      </c>
      <c r="G13" s="696">
        <v>5728</v>
      </c>
      <c r="H13" s="693">
        <f>SUM(D13-'[7]Julijs'!D13)</f>
        <v>5491</v>
      </c>
      <c r="I13" s="695">
        <f>SUM(H13/G13)</f>
        <v>0.9586243016759777</v>
      </c>
    </row>
    <row r="14" spans="1:9" ht="15" customHeight="1">
      <c r="A14" s="696" t="s">
        <v>816</v>
      </c>
      <c r="B14" s="693">
        <v>10543</v>
      </c>
      <c r="C14" s="693">
        <v>5754</v>
      </c>
      <c r="D14" s="693">
        <v>6853</v>
      </c>
      <c r="E14" s="694">
        <f>SUM(D14/B14)</f>
        <v>0.6500047424831642</v>
      </c>
      <c r="F14" s="695">
        <f>SUM(D14/C14)</f>
        <v>1.1909975669099757</v>
      </c>
      <c r="G14" s="696">
        <v>864</v>
      </c>
      <c r="H14" s="693">
        <f>SUM(D14-'[7]Julijs'!D14)</f>
        <v>2244</v>
      </c>
      <c r="I14" s="695">
        <f>SUM(H14/G14)</f>
        <v>2.5972222222222223</v>
      </c>
    </row>
    <row r="15" spans="1:9" ht="22.5">
      <c r="A15" s="697" t="s">
        <v>817</v>
      </c>
      <c r="B15" s="693"/>
      <c r="C15" s="693"/>
      <c r="D15" s="693">
        <v>1871</v>
      </c>
      <c r="E15" s="694"/>
      <c r="F15" s="695"/>
      <c r="G15" s="696"/>
      <c r="H15" s="693">
        <f>SUM(D15-'[7]Julijs'!D15)</f>
        <v>597</v>
      </c>
      <c r="I15" s="695"/>
    </row>
    <row r="16" spans="1:9" ht="21.75" customHeight="1">
      <c r="A16" s="697" t="s">
        <v>818</v>
      </c>
      <c r="B16" s="693"/>
      <c r="C16" s="693"/>
      <c r="D16" s="693">
        <v>30849</v>
      </c>
      <c r="E16" s="694"/>
      <c r="F16" s="695"/>
      <c r="G16" s="696"/>
      <c r="H16" s="693">
        <f>SUM(D16-'[7]Julijs'!D16)</f>
        <v>2650</v>
      </c>
      <c r="I16" s="695"/>
    </row>
    <row r="17" spans="1:9" ht="22.5">
      <c r="A17" s="697" t="s">
        <v>819</v>
      </c>
      <c r="B17" s="693">
        <v>2692</v>
      </c>
      <c r="C17" s="693">
        <v>2225</v>
      </c>
      <c r="D17" s="693">
        <f>SUM(D18+D19)</f>
        <v>847</v>
      </c>
      <c r="E17" s="694">
        <f>SUM(D17/B17)</f>
        <v>0.31463595839524516</v>
      </c>
      <c r="F17" s="695">
        <f>SUM(D17/C17)</f>
        <v>0.3806741573033708</v>
      </c>
      <c r="G17" s="696">
        <v>999</v>
      </c>
      <c r="H17" s="693">
        <f>SUM(D17-'[7]Julijs'!D17)</f>
        <v>277</v>
      </c>
      <c r="I17" s="695">
        <f>SUM(H17/G17)</f>
        <v>0.2772772772772773</v>
      </c>
    </row>
    <row r="18" spans="1:9" ht="22.5">
      <c r="A18" s="697" t="s">
        <v>820</v>
      </c>
      <c r="B18" s="693"/>
      <c r="C18" s="693"/>
      <c r="D18" s="693">
        <v>240</v>
      </c>
      <c r="E18" s="694"/>
      <c r="F18" s="695"/>
      <c r="G18" s="696"/>
      <c r="H18" s="693">
        <f>SUM(D18-'[7]Julijs'!D18)</f>
        <v>-16</v>
      </c>
      <c r="I18" s="695"/>
    </row>
    <row r="19" spans="1:9" ht="22.5">
      <c r="A19" s="697" t="s">
        <v>821</v>
      </c>
      <c r="B19" s="693"/>
      <c r="C19" s="693"/>
      <c r="D19" s="693">
        <v>607</v>
      </c>
      <c r="E19" s="694"/>
      <c r="F19" s="695"/>
      <c r="G19" s="696"/>
      <c r="H19" s="693">
        <f>SUM(D19-'[7]Julijs'!D19)</f>
        <v>293</v>
      </c>
      <c r="I19" s="695"/>
    </row>
    <row r="20" spans="1:9" ht="18" customHeight="1">
      <c r="A20" s="696" t="s">
        <v>822</v>
      </c>
      <c r="B20" s="693">
        <v>554677</v>
      </c>
      <c r="C20" s="693">
        <v>351471</v>
      </c>
      <c r="D20" s="693">
        <f>SUM(D21+D22+D23+D24+D25+D26)</f>
        <v>344479</v>
      </c>
      <c r="E20" s="694">
        <f>SUM(D20/B20)</f>
        <v>0.6210443194868365</v>
      </c>
      <c r="F20" s="695">
        <f>SUM(D20/C20)</f>
        <v>0.9801064668208757</v>
      </c>
      <c r="G20" s="696">
        <v>47036</v>
      </c>
      <c r="H20" s="693">
        <f>SUM(D20-'[7]Julijs'!D20)</f>
        <v>49215</v>
      </c>
      <c r="I20" s="695">
        <f>SUM(H20/G20)</f>
        <v>1.0463262182158346</v>
      </c>
    </row>
    <row r="21" spans="1:9" ht="15" customHeight="1">
      <c r="A21" s="696" t="s">
        <v>823</v>
      </c>
      <c r="B21" s="693"/>
      <c r="C21" s="693"/>
      <c r="D21" s="693">
        <v>1663</v>
      </c>
      <c r="E21" s="694"/>
      <c r="F21" s="695"/>
      <c r="G21" s="696"/>
      <c r="H21" s="693">
        <f>SUM(D21-'[7]Julijs'!D21)</f>
        <v>-1287</v>
      </c>
      <c r="I21" s="695"/>
    </row>
    <row r="22" spans="1:9" ht="22.5">
      <c r="A22" s="697" t="s">
        <v>16</v>
      </c>
      <c r="B22" s="693"/>
      <c r="C22" s="693"/>
      <c r="D22" s="693">
        <v>11756</v>
      </c>
      <c r="E22" s="694"/>
      <c r="F22" s="695"/>
      <c r="G22" s="696"/>
      <c r="H22" s="693">
        <f>SUM(D22-'[7]Julijs'!D22)</f>
        <v>1834</v>
      </c>
      <c r="I22" s="695"/>
    </row>
    <row r="23" spans="1:9" ht="22.5">
      <c r="A23" s="697" t="s">
        <v>826</v>
      </c>
      <c r="B23" s="693"/>
      <c r="C23" s="693"/>
      <c r="D23" s="693">
        <v>59032</v>
      </c>
      <c r="E23" s="694"/>
      <c r="F23" s="695"/>
      <c r="G23" s="696"/>
      <c r="H23" s="693">
        <f>SUM(D23-'[7]Julijs'!D23)</f>
        <v>11570</v>
      </c>
      <c r="I23" s="695"/>
    </row>
    <row r="24" spans="1:9" ht="42" customHeight="1">
      <c r="A24" s="698" t="s">
        <v>17</v>
      </c>
      <c r="B24" s="693">
        <v>1300</v>
      </c>
      <c r="C24" s="693"/>
      <c r="D24" s="693">
        <v>900</v>
      </c>
      <c r="E24" s="694"/>
      <c r="F24" s="695"/>
      <c r="G24" s="696"/>
      <c r="H24" s="693">
        <f>SUM(D24-'[7]Julijs'!D24)</f>
        <v>100</v>
      </c>
      <c r="I24" s="695"/>
    </row>
    <row r="25" spans="1:9" ht="11.25">
      <c r="A25" s="697" t="s">
        <v>828</v>
      </c>
      <c r="B25" s="693"/>
      <c r="C25" s="693"/>
      <c r="D25" s="693">
        <v>271128</v>
      </c>
      <c r="E25" s="694"/>
      <c r="F25" s="695"/>
      <c r="G25" s="696"/>
      <c r="H25" s="693">
        <f>SUM(D25-'[7]Julijs'!D25)</f>
        <v>36998</v>
      </c>
      <c r="I25" s="695"/>
    </row>
    <row r="26" spans="1:9" ht="22.5">
      <c r="A26" s="697" t="s">
        <v>829</v>
      </c>
      <c r="B26" s="693">
        <v>108</v>
      </c>
      <c r="C26" s="693">
        <v>98</v>
      </c>
      <c r="D26" s="693"/>
      <c r="E26" s="694">
        <f>SUM(D26/B26)</f>
        <v>0</v>
      </c>
      <c r="F26" s="695">
        <f>SUM(D26/C26)</f>
        <v>0</v>
      </c>
      <c r="G26" s="696"/>
      <c r="H26" s="693">
        <f>SUM(D26-'[7]Julijs'!D26)</f>
        <v>0</v>
      </c>
      <c r="I26" s="695"/>
    </row>
    <row r="27" spans="1:9" ht="13.5" customHeight="1">
      <c r="A27" s="697" t="s">
        <v>830</v>
      </c>
      <c r="B27" s="693">
        <v>52580</v>
      </c>
      <c r="C27" s="693">
        <v>12762</v>
      </c>
      <c r="D27" s="693">
        <v>7917</v>
      </c>
      <c r="E27" s="694">
        <f>SUM(D27/B27)</f>
        <v>0.150570559147965</v>
      </c>
      <c r="F27" s="695">
        <f>SUM(D27/C27)</f>
        <v>0.6203573107663376</v>
      </c>
      <c r="G27" s="696">
        <v>8035</v>
      </c>
      <c r="H27" s="693">
        <f>SUM(D27-'[7]Julijs'!D27)</f>
        <v>4788</v>
      </c>
      <c r="I27" s="695">
        <f>SUM(H27/G27)</f>
        <v>0.5958929682638456</v>
      </c>
    </row>
    <row r="28" spans="1:9" ht="25.5">
      <c r="A28" s="699" t="s">
        <v>18</v>
      </c>
      <c r="B28" s="690">
        <v>37344</v>
      </c>
      <c r="C28" s="690">
        <v>23040</v>
      </c>
      <c r="D28" s="690">
        <f>SUM(D29+D30)</f>
        <v>13446</v>
      </c>
      <c r="E28" s="687">
        <f>SUM(D28/B28)</f>
        <v>0.3600578406169666</v>
      </c>
      <c r="F28" s="691">
        <f>SUM(D28/C28)</f>
        <v>0.58359375</v>
      </c>
      <c r="G28" s="700">
        <v>2467</v>
      </c>
      <c r="H28" s="690">
        <f>SUM(H29+H30)</f>
        <v>2407</v>
      </c>
      <c r="I28" s="691">
        <f>SUM(H28/G28)</f>
        <v>0.9756789623023916</v>
      </c>
    </row>
    <row r="29" spans="1:9" ht="22.5">
      <c r="A29" s="698" t="s">
        <v>832</v>
      </c>
      <c r="B29" s="693"/>
      <c r="C29" s="693"/>
      <c r="D29" s="693">
        <v>4435</v>
      </c>
      <c r="E29" s="694"/>
      <c r="F29" s="695"/>
      <c r="G29" s="696"/>
      <c r="H29" s="693">
        <f>SUM(D29-'[7]Julijs'!D29)</f>
        <v>214</v>
      </c>
      <c r="I29" s="695"/>
    </row>
    <row r="30" spans="1:9" ht="11.25">
      <c r="A30" s="697" t="s">
        <v>19</v>
      </c>
      <c r="B30" s="693">
        <v>28633</v>
      </c>
      <c r="C30" s="693">
        <v>18283</v>
      </c>
      <c r="D30" s="693">
        <v>9011</v>
      </c>
      <c r="E30" s="694">
        <f>SUM(D30/B30)</f>
        <v>0.3147068068312786</v>
      </c>
      <c r="F30" s="695">
        <f>SUM(D30/C30)</f>
        <v>0.49286222173603894</v>
      </c>
      <c r="G30" s="696">
        <v>2007</v>
      </c>
      <c r="H30" s="693">
        <f>SUM(D30-'[7]Julijs'!D30)</f>
        <v>2193</v>
      </c>
      <c r="I30" s="695">
        <f>SUM(H30/G30)</f>
        <v>1.092675635276532</v>
      </c>
    </row>
    <row r="31" spans="1:9" ht="25.5">
      <c r="A31" s="699" t="s">
        <v>20</v>
      </c>
      <c r="B31" s="690">
        <f>SUM(B32-B33)</f>
        <v>0</v>
      </c>
      <c r="C31" s="690"/>
      <c r="D31" s="690">
        <f>SUM(D32-D33)</f>
        <v>0</v>
      </c>
      <c r="E31" s="687"/>
      <c r="F31" s="691"/>
      <c r="G31" s="690"/>
      <c r="H31" s="690">
        <f>SUM(H32-H33)</f>
        <v>0</v>
      </c>
      <c r="I31" s="695"/>
    </row>
    <row r="32" spans="1:9" ht="11.25">
      <c r="A32" s="696" t="s">
        <v>21</v>
      </c>
      <c r="B32" s="693"/>
      <c r="C32" s="693"/>
      <c r="D32" s="693"/>
      <c r="E32" s="694"/>
      <c r="F32" s="695"/>
      <c r="G32" s="696"/>
      <c r="H32" s="693"/>
      <c r="I32" s="695"/>
    </row>
    <row r="33" spans="1:9" ht="22.5">
      <c r="A33" s="701" t="s">
        <v>22</v>
      </c>
      <c r="B33" s="693"/>
      <c r="C33" s="693"/>
      <c r="D33" s="693"/>
      <c r="E33" s="694"/>
      <c r="F33" s="695"/>
      <c r="G33" s="696"/>
      <c r="H33" s="693"/>
      <c r="I33" s="695"/>
    </row>
    <row r="34" spans="1:9" ht="12.75">
      <c r="A34" s="702"/>
      <c r="B34" s="703"/>
      <c r="C34" s="703"/>
      <c r="D34" s="703"/>
      <c r="E34" s="704"/>
      <c r="F34" s="705"/>
      <c r="G34" s="706"/>
      <c r="H34" s="706"/>
      <c r="I34" s="706"/>
    </row>
    <row r="35" spans="1:9" ht="12.75">
      <c r="A35" s="679"/>
      <c r="B35" s="703"/>
      <c r="C35" s="703"/>
      <c r="D35" s="703"/>
      <c r="E35" s="704"/>
      <c r="F35" s="705"/>
      <c r="G35" s="706"/>
      <c r="H35" s="706"/>
      <c r="I35" s="706"/>
    </row>
    <row r="36" spans="1:9" ht="12.75">
      <c r="A36" s="679"/>
      <c r="B36" s="703"/>
      <c r="C36" s="703"/>
      <c r="D36" s="703"/>
      <c r="E36" s="704"/>
      <c r="F36" s="705"/>
      <c r="G36" s="706"/>
      <c r="H36" s="706"/>
      <c r="I36" s="706"/>
    </row>
    <row r="37" spans="1:9" ht="12.75">
      <c r="A37" s="679"/>
      <c r="B37" s="703"/>
      <c r="C37" s="703"/>
      <c r="D37" s="703"/>
      <c r="E37" s="704"/>
      <c r="F37" s="705"/>
      <c r="G37" s="706"/>
      <c r="H37" s="706"/>
      <c r="I37" s="706"/>
    </row>
    <row r="38" spans="1:9" ht="12.75">
      <c r="A38" s="679"/>
      <c r="B38" s="703"/>
      <c r="C38" s="703"/>
      <c r="D38" s="703"/>
      <c r="E38" s="704"/>
      <c r="F38" s="705"/>
      <c r="G38" s="706"/>
      <c r="H38" s="706"/>
      <c r="I38" s="706"/>
    </row>
    <row r="39" spans="1:9" ht="14.25">
      <c r="A39" s="707"/>
      <c r="B39" s="703"/>
      <c r="C39" s="703"/>
      <c r="D39" s="703"/>
      <c r="E39" s="704"/>
      <c r="F39" s="705"/>
      <c r="G39" s="706"/>
      <c r="H39" s="706"/>
      <c r="I39" s="706"/>
    </row>
    <row r="40" spans="1:9" ht="14.25">
      <c r="A40" s="707"/>
      <c r="B40" s="703"/>
      <c r="C40" s="703"/>
      <c r="D40" s="703"/>
      <c r="E40" s="704"/>
      <c r="F40" s="705"/>
      <c r="G40" s="706"/>
      <c r="H40" s="706"/>
      <c r="I40" s="706"/>
    </row>
    <row r="41" spans="1:9" ht="12">
      <c r="A41" s="706" t="s">
        <v>838</v>
      </c>
      <c r="B41" s="708"/>
      <c r="C41" s="708"/>
      <c r="D41" s="708" t="s">
        <v>289</v>
      </c>
      <c r="E41" s="709"/>
      <c r="F41" s="710"/>
      <c r="G41" s="679"/>
      <c r="H41" s="679"/>
      <c r="I41" s="679"/>
    </row>
    <row r="42" spans="1:9" ht="12">
      <c r="A42" s="706"/>
      <c r="B42" s="708"/>
      <c r="C42" s="711"/>
      <c r="D42" s="708"/>
      <c r="E42" s="706"/>
      <c r="F42" s="710"/>
      <c r="G42" s="679"/>
      <c r="H42" s="679"/>
      <c r="I42" s="679"/>
    </row>
    <row r="43" spans="1:9" ht="12">
      <c r="A43" s="706"/>
      <c r="B43" s="708"/>
      <c r="C43" s="711"/>
      <c r="D43" s="708"/>
      <c r="E43" s="706"/>
      <c r="F43" s="712"/>
      <c r="G43" s="679"/>
      <c r="H43" s="679"/>
      <c r="I43" s="679"/>
    </row>
    <row r="44" spans="1:9" ht="12">
      <c r="A44" s="679"/>
      <c r="B44" s="706"/>
      <c r="C44" s="711"/>
      <c r="D44" s="679"/>
      <c r="E44" s="679"/>
      <c r="F44" s="679"/>
      <c r="G44" s="679"/>
      <c r="H44" s="679"/>
      <c r="I44" s="679"/>
    </row>
    <row r="45" spans="1:9" ht="12.75">
      <c r="A45" s="680"/>
      <c r="B45" s="679"/>
      <c r="C45" s="679"/>
      <c r="D45" s="680"/>
      <c r="E45" s="679"/>
      <c r="F45" s="679"/>
      <c r="G45" s="679"/>
      <c r="H45" s="679"/>
      <c r="I45" s="679"/>
    </row>
    <row r="46" spans="1:9" ht="12">
      <c r="A46" s="706" t="s">
        <v>759</v>
      </c>
      <c r="B46" s="679"/>
      <c r="C46" s="679"/>
      <c r="D46" s="679"/>
      <c r="E46" s="679"/>
      <c r="F46" s="679"/>
      <c r="G46" s="679"/>
      <c r="H46" s="679"/>
      <c r="I46" s="679"/>
    </row>
    <row r="47" spans="1:9" ht="12">
      <c r="A47" s="706" t="s">
        <v>690</v>
      </c>
      <c r="B47" s="679"/>
      <c r="C47" s="679"/>
      <c r="D47" s="679"/>
      <c r="E47" s="679"/>
      <c r="F47" s="679"/>
      <c r="G47" s="679"/>
      <c r="H47" s="679"/>
      <c r="I47" s="679"/>
    </row>
    <row r="48" spans="1:9" ht="11.25">
      <c r="A48" s="679"/>
      <c r="B48" s="679"/>
      <c r="C48" s="679"/>
      <c r="D48" s="679"/>
      <c r="E48" s="679"/>
      <c r="F48" s="679"/>
      <c r="G48" s="679"/>
      <c r="H48" s="679"/>
      <c r="I48" s="679"/>
    </row>
    <row r="49" spans="1:9" ht="11.25">
      <c r="A49" s="679"/>
      <c r="B49" s="679"/>
      <c r="C49" s="679"/>
      <c r="D49" s="679"/>
      <c r="E49" s="679"/>
      <c r="F49" s="679"/>
      <c r="G49" s="679"/>
      <c r="H49" s="679"/>
      <c r="I49" s="679"/>
    </row>
    <row r="50" spans="1:9" ht="11.25">
      <c r="A50" s="679"/>
      <c r="B50" s="679"/>
      <c r="C50" s="679"/>
      <c r="D50" s="679"/>
      <c r="E50" s="679"/>
      <c r="F50" s="679"/>
      <c r="G50" s="679"/>
      <c r="H50" s="679"/>
      <c r="I50" s="679"/>
    </row>
    <row r="51" spans="1:9" ht="11.25">
      <c r="A51" s="679"/>
      <c r="B51" s="679"/>
      <c r="C51" s="679"/>
      <c r="D51" s="679"/>
      <c r="E51" s="679"/>
      <c r="F51" s="679"/>
      <c r="G51" s="679"/>
      <c r="H51" s="679"/>
      <c r="I51" s="679"/>
    </row>
    <row r="52" spans="1:9" ht="11.25">
      <c r="A52" s="679"/>
      <c r="B52" s="679"/>
      <c r="C52" s="679"/>
      <c r="D52" s="679"/>
      <c r="E52" s="679"/>
      <c r="F52" s="679"/>
      <c r="G52" s="679"/>
      <c r="H52" s="679"/>
      <c r="I52" s="679"/>
    </row>
    <row r="53" spans="1:9" ht="11.25">
      <c r="A53" s="679"/>
      <c r="B53" s="679"/>
      <c r="C53" s="679"/>
      <c r="D53" s="679"/>
      <c r="E53" s="679"/>
      <c r="F53" s="679"/>
      <c r="G53" s="679"/>
      <c r="H53" s="679"/>
      <c r="I53" s="679"/>
    </row>
    <row r="54" spans="1:9" ht="11.25">
      <c r="A54" s="679"/>
      <c r="B54" s="679"/>
      <c r="C54" s="679"/>
      <c r="D54" s="679"/>
      <c r="E54" s="679"/>
      <c r="F54" s="679"/>
      <c r="G54" s="679"/>
      <c r="H54" s="679"/>
      <c r="I54" s="679"/>
    </row>
    <row r="55" spans="1:9" ht="11.25">
      <c r="A55" s="679"/>
      <c r="B55" s="679"/>
      <c r="C55" s="679"/>
      <c r="D55" s="679"/>
      <c r="E55" s="679"/>
      <c r="F55" s="679"/>
      <c r="G55" s="679"/>
      <c r="H55" s="679"/>
      <c r="I55" s="679"/>
    </row>
  </sheetData>
  <printOptions/>
  <pageMargins left="0.55" right="0.44" top="0.5" bottom="0.48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6"/>
  <sheetViews>
    <sheetView showGridLines="0" showZeros="0" workbookViewId="0" topLeftCell="B1">
      <selection activeCell="D1" sqref="D1"/>
    </sheetView>
  </sheetViews>
  <sheetFormatPr defaultColWidth="9.33203125" defaultRowHeight="10.5"/>
  <cols>
    <col min="1" max="1" width="9.66015625" style="3" hidden="1" customWidth="1"/>
    <col min="2" max="2" width="44.33203125" style="4" customWidth="1"/>
    <col min="3" max="3" width="15.33203125" style="0" customWidth="1"/>
    <col min="4" max="4" width="12.33203125" style="0" customWidth="1"/>
    <col min="5" max="5" width="12.16015625" style="0" customWidth="1"/>
    <col min="6" max="6" width="14.33203125" style="0" customWidth="1"/>
  </cols>
  <sheetData>
    <row r="1" spans="5:6" ht="11.25">
      <c r="E1" s="2"/>
      <c r="F1" s="2"/>
    </row>
    <row r="2" spans="1:8" s="229" customFormat="1" ht="12.75">
      <c r="A2" s="255"/>
      <c r="B2" s="256" t="s">
        <v>263</v>
      </c>
      <c r="C2" s="255"/>
      <c r="F2" s="257" t="s">
        <v>264</v>
      </c>
      <c r="G2" s="175"/>
      <c r="H2" s="256" t="s">
        <v>265</v>
      </c>
    </row>
    <row r="4" spans="1:6" s="111" customFormat="1" ht="15.75">
      <c r="A4" s="114"/>
      <c r="B4" s="115" t="s">
        <v>266</v>
      </c>
      <c r="C4" s="110"/>
      <c r="D4" s="110"/>
      <c r="E4" s="110"/>
      <c r="F4" s="110"/>
    </row>
    <row r="5" spans="1:7" s="111" customFormat="1" ht="15.75">
      <c r="A5" s="114"/>
      <c r="B5" s="115" t="s">
        <v>267</v>
      </c>
      <c r="C5" s="109"/>
      <c r="D5" s="110"/>
      <c r="E5" s="110"/>
      <c r="F5" s="110"/>
      <c r="G5" s="110"/>
    </row>
    <row r="6" spans="3:5" ht="11.25">
      <c r="C6" s="2"/>
      <c r="D6" s="2"/>
      <c r="E6" s="2"/>
    </row>
    <row r="7" spans="4:6" ht="12.75" customHeight="1">
      <c r="D7" s="5"/>
      <c r="E7" s="2"/>
      <c r="F7" s="2"/>
    </row>
    <row r="8" spans="1:7" s="96" customFormat="1" ht="12.75" customHeight="1">
      <c r="A8" s="98"/>
      <c r="B8" s="118"/>
      <c r="C8" s="258"/>
      <c r="D8" s="228" t="s">
        <v>268</v>
      </c>
      <c r="E8" s="116"/>
      <c r="F8" s="259"/>
      <c r="G8"/>
    </row>
    <row r="9" spans="1:9" s="264" customFormat="1" ht="40.5" customHeight="1">
      <c r="A9" s="260" t="s">
        <v>43</v>
      </c>
      <c r="B9" s="261" t="s">
        <v>44</v>
      </c>
      <c r="C9" s="262" t="s">
        <v>46</v>
      </c>
      <c r="D9" s="262" t="s">
        <v>47</v>
      </c>
      <c r="E9" s="262" t="s">
        <v>48</v>
      </c>
      <c r="F9" s="263" t="s">
        <v>269</v>
      </c>
      <c r="G9" s="54"/>
      <c r="H9" s="54"/>
      <c r="I9" s="113"/>
    </row>
    <row r="10" spans="1:8" s="96" customFormat="1" ht="12.75">
      <c r="A10" s="265"/>
      <c r="B10" s="392" t="s">
        <v>49</v>
      </c>
      <c r="C10" s="394">
        <v>2</v>
      </c>
      <c r="D10" s="391">
        <v>3</v>
      </c>
      <c r="E10" s="394">
        <v>4</v>
      </c>
      <c r="F10" s="393">
        <v>5</v>
      </c>
      <c r="G10" s="54" t="s">
        <v>270</v>
      </c>
      <c r="H10" s="54"/>
    </row>
    <row r="11" spans="1:6" s="54" customFormat="1" ht="12.75">
      <c r="A11" s="146" t="s">
        <v>53</v>
      </c>
      <c r="B11" s="269" t="s">
        <v>271</v>
      </c>
      <c r="C11" s="122">
        <v>344021</v>
      </c>
      <c r="D11" s="122">
        <v>247078</v>
      </c>
      <c r="E11" s="380">
        <v>71.82</v>
      </c>
      <c r="F11" s="123">
        <v>32881</v>
      </c>
    </row>
    <row r="12" spans="1:6" s="54" customFormat="1" ht="25.5">
      <c r="A12" s="146"/>
      <c r="B12" s="378" t="s">
        <v>272</v>
      </c>
      <c r="C12" s="122">
        <v>225164</v>
      </c>
      <c r="D12" s="122">
        <v>163513</v>
      </c>
      <c r="E12" s="380">
        <v>72.624</v>
      </c>
      <c r="F12" s="123">
        <v>21829</v>
      </c>
    </row>
    <row r="13" spans="1:6" s="54" customFormat="1" ht="12.75">
      <c r="A13" s="146" t="s">
        <v>53</v>
      </c>
      <c r="B13" s="270" t="s">
        <v>273</v>
      </c>
      <c r="C13" s="122">
        <v>186014</v>
      </c>
      <c r="D13" s="122">
        <v>135807</v>
      </c>
      <c r="E13" s="380">
        <v>73</v>
      </c>
      <c r="F13" s="123">
        <v>18981</v>
      </c>
    </row>
    <row r="14" spans="1:6" s="54" customFormat="1" ht="12.75">
      <c r="A14" s="146"/>
      <c r="B14" s="270" t="s">
        <v>57</v>
      </c>
      <c r="C14" s="122">
        <v>185393</v>
      </c>
      <c r="D14" s="122">
        <v>135242</v>
      </c>
      <c r="E14" s="380">
        <v>72.953</v>
      </c>
      <c r="F14" s="123">
        <v>18988</v>
      </c>
    </row>
    <row r="15" spans="1:6" s="113" customFormat="1" ht="12">
      <c r="A15" s="271" t="s">
        <v>59</v>
      </c>
      <c r="B15" s="272" t="s">
        <v>252</v>
      </c>
      <c r="C15" s="122">
        <v>138936</v>
      </c>
      <c r="D15" s="122">
        <v>102006</v>
      </c>
      <c r="E15" s="380">
        <v>73.42</v>
      </c>
      <c r="F15" s="123">
        <v>13742</v>
      </c>
    </row>
    <row r="16" spans="1:6" s="96" customFormat="1" ht="12">
      <c r="A16" s="273"/>
      <c r="B16" s="272" t="s">
        <v>274</v>
      </c>
      <c r="C16" s="122">
        <v>24723</v>
      </c>
      <c r="D16" s="122">
        <v>12287</v>
      </c>
      <c r="E16" s="380">
        <v>49.7</v>
      </c>
      <c r="F16" s="123">
        <v>3429</v>
      </c>
    </row>
    <row r="17" spans="1:6" s="96" customFormat="1" ht="12">
      <c r="A17" s="273" t="s">
        <v>275</v>
      </c>
      <c r="B17" s="272" t="s">
        <v>63</v>
      </c>
      <c r="C17" s="122">
        <v>20708</v>
      </c>
      <c r="D17" s="122">
        <v>19220</v>
      </c>
      <c r="E17" s="380">
        <v>92.81</v>
      </c>
      <c r="F17" s="123">
        <v>1778</v>
      </c>
    </row>
    <row r="18" spans="1:6" s="96" customFormat="1" ht="12">
      <c r="A18" s="273"/>
      <c r="B18" s="272" t="s">
        <v>65</v>
      </c>
      <c r="C18" s="122">
        <v>1026</v>
      </c>
      <c r="D18" s="122">
        <v>1729</v>
      </c>
      <c r="E18" s="380">
        <v>168.52</v>
      </c>
      <c r="F18" s="123">
        <v>39</v>
      </c>
    </row>
    <row r="19" spans="1:6" s="54" customFormat="1" ht="12.75">
      <c r="A19" s="146"/>
      <c r="B19" s="270" t="s">
        <v>67</v>
      </c>
      <c r="C19" s="122">
        <v>621</v>
      </c>
      <c r="D19" s="122">
        <v>565</v>
      </c>
      <c r="E19" s="380">
        <v>90.98</v>
      </c>
      <c r="F19" s="123">
        <v>-7</v>
      </c>
    </row>
    <row r="20" spans="1:6" ht="12">
      <c r="A20" s="82" t="s">
        <v>69</v>
      </c>
      <c r="B20" s="272" t="s">
        <v>70</v>
      </c>
      <c r="C20" s="122">
        <v>621</v>
      </c>
      <c r="D20" s="122">
        <v>565</v>
      </c>
      <c r="E20" s="380">
        <v>90.98</v>
      </c>
      <c r="F20" s="123">
        <v>-7</v>
      </c>
    </row>
    <row r="21" spans="1:6" s="54" customFormat="1" ht="12.75">
      <c r="A21" s="146" t="s">
        <v>53</v>
      </c>
      <c r="B21" s="270" t="s">
        <v>276</v>
      </c>
      <c r="C21" s="122">
        <v>39150</v>
      </c>
      <c r="D21" s="122">
        <v>27706</v>
      </c>
      <c r="E21" s="380">
        <v>70.77</v>
      </c>
      <c r="F21" s="123">
        <v>2848</v>
      </c>
    </row>
    <row r="22" spans="1:6" ht="12">
      <c r="A22" s="82" t="s">
        <v>73</v>
      </c>
      <c r="B22" s="272" t="s">
        <v>74</v>
      </c>
      <c r="C22" s="122">
        <v>264</v>
      </c>
      <c r="D22" s="122">
        <v>268</v>
      </c>
      <c r="E22" s="380">
        <v>101.52</v>
      </c>
      <c r="F22" s="123">
        <v>33</v>
      </c>
    </row>
    <row r="23" spans="1:6" ht="12">
      <c r="A23" s="82" t="s">
        <v>76</v>
      </c>
      <c r="B23" s="272" t="s">
        <v>77</v>
      </c>
      <c r="C23" s="122">
        <v>2577</v>
      </c>
      <c r="D23" s="122">
        <v>1760</v>
      </c>
      <c r="E23" s="380">
        <v>68.3</v>
      </c>
      <c r="F23" s="123">
        <v>229</v>
      </c>
    </row>
    <row r="24" spans="1:6" ht="22.5">
      <c r="A24" s="82" t="s">
        <v>277</v>
      </c>
      <c r="B24" s="274" t="s">
        <v>79</v>
      </c>
      <c r="C24" s="122">
        <v>21227</v>
      </c>
      <c r="D24" s="122">
        <v>14851</v>
      </c>
      <c r="E24" s="380">
        <v>69.96</v>
      </c>
      <c r="F24" s="123">
        <v>1467</v>
      </c>
    </row>
    <row r="25" spans="1:6" ht="12">
      <c r="A25" s="82" t="s">
        <v>81</v>
      </c>
      <c r="B25" s="272" t="s">
        <v>82</v>
      </c>
      <c r="C25" s="122">
        <v>200</v>
      </c>
      <c r="D25" s="122">
        <v>150</v>
      </c>
      <c r="E25" s="380">
        <v>75</v>
      </c>
      <c r="F25" s="123">
        <v>14</v>
      </c>
    </row>
    <row r="26" spans="1:6" ht="12">
      <c r="A26" s="82" t="s">
        <v>84</v>
      </c>
      <c r="B26" s="272" t="s">
        <v>85</v>
      </c>
      <c r="C26" s="122">
        <v>14633</v>
      </c>
      <c r="D26" s="122">
        <v>10430</v>
      </c>
      <c r="E26" s="380">
        <v>71.28</v>
      </c>
      <c r="F26" s="123">
        <v>1088</v>
      </c>
    </row>
    <row r="27" spans="1:6" ht="22.5">
      <c r="A27" s="82" t="s">
        <v>87</v>
      </c>
      <c r="B27" s="274" t="s">
        <v>278</v>
      </c>
      <c r="C27" s="122">
        <v>206</v>
      </c>
      <c r="D27" s="122">
        <v>206</v>
      </c>
      <c r="E27" s="380">
        <v>100</v>
      </c>
      <c r="F27" s="123">
        <v>15</v>
      </c>
    </row>
    <row r="28" spans="1:6" ht="12">
      <c r="A28" s="82" t="s">
        <v>90</v>
      </c>
      <c r="B28" s="272" t="s">
        <v>91</v>
      </c>
      <c r="C28" s="122">
        <v>43</v>
      </c>
      <c r="D28" s="122">
        <v>41</v>
      </c>
      <c r="E28" s="380">
        <v>95.35</v>
      </c>
      <c r="F28" s="123">
        <v>2</v>
      </c>
    </row>
    <row r="29" spans="1:6" ht="12.75">
      <c r="A29" s="82" t="s">
        <v>53</v>
      </c>
      <c r="B29" s="270" t="s">
        <v>279</v>
      </c>
      <c r="C29" s="122">
        <v>118857</v>
      </c>
      <c r="D29" s="122">
        <v>83565</v>
      </c>
      <c r="E29" s="380">
        <v>70.31</v>
      </c>
      <c r="F29" s="123">
        <v>11052</v>
      </c>
    </row>
    <row r="30" spans="1:6" ht="12">
      <c r="A30" s="82" t="s">
        <v>94</v>
      </c>
      <c r="B30" s="275" t="s">
        <v>95</v>
      </c>
      <c r="C30" s="122">
        <v>5529</v>
      </c>
      <c r="D30" s="122">
        <v>3250</v>
      </c>
      <c r="E30" s="380">
        <v>58.78</v>
      </c>
      <c r="F30" s="123">
        <v>830</v>
      </c>
    </row>
    <row r="31" spans="1:6" ht="22.5">
      <c r="A31" s="78" t="s">
        <v>280</v>
      </c>
      <c r="B31" s="274" t="s">
        <v>281</v>
      </c>
      <c r="C31" s="122">
        <v>4585</v>
      </c>
      <c r="D31" s="122">
        <v>2620</v>
      </c>
      <c r="E31" s="380">
        <v>57.14</v>
      </c>
      <c r="F31" s="123">
        <v>674</v>
      </c>
    </row>
    <row r="32" spans="1:6" ht="22.5">
      <c r="A32" s="82" t="s">
        <v>282</v>
      </c>
      <c r="B32" s="274" t="s">
        <v>98</v>
      </c>
      <c r="C32" s="122">
        <v>134</v>
      </c>
      <c r="D32" s="122">
        <v>85</v>
      </c>
      <c r="E32" s="380">
        <v>63.43</v>
      </c>
      <c r="F32" s="123">
        <v>9</v>
      </c>
    </row>
    <row r="33" spans="1:6" ht="12">
      <c r="A33" s="273" t="s">
        <v>283</v>
      </c>
      <c r="B33" s="272" t="s">
        <v>100</v>
      </c>
      <c r="C33" s="122">
        <v>810</v>
      </c>
      <c r="D33" s="122">
        <v>545</v>
      </c>
      <c r="E33" s="380">
        <v>67.28</v>
      </c>
      <c r="F33" s="123">
        <v>147</v>
      </c>
    </row>
    <row r="34" spans="1:6" ht="12">
      <c r="A34" s="82" t="s">
        <v>102</v>
      </c>
      <c r="B34" s="275" t="s">
        <v>284</v>
      </c>
      <c r="C34" s="122">
        <v>86253</v>
      </c>
      <c r="D34" s="122">
        <v>62198</v>
      </c>
      <c r="E34" s="380">
        <v>72.11</v>
      </c>
      <c r="F34" s="123">
        <v>7974</v>
      </c>
    </row>
    <row r="35" spans="1:6" ht="12">
      <c r="A35" s="82" t="s">
        <v>104</v>
      </c>
      <c r="B35" s="272" t="s">
        <v>105</v>
      </c>
      <c r="C35" s="122">
        <v>1501</v>
      </c>
      <c r="D35" s="122">
        <v>3463</v>
      </c>
      <c r="E35" s="380"/>
      <c r="F35" s="123">
        <v>3429</v>
      </c>
    </row>
    <row r="36" spans="1:6" ht="12">
      <c r="A36" s="82"/>
      <c r="B36" s="272" t="s">
        <v>107</v>
      </c>
      <c r="C36" s="122">
        <v>66</v>
      </c>
      <c r="D36" s="122">
        <v>43</v>
      </c>
      <c r="E36" s="380"/>
      <c r="F36" s="123">
        <v>9</v>
      </c>
    </row>
    <row r="37" spans="1:6" ht="12">
      <c r="A37" s="82" t="s">
        <v>109</v>
      </c>
      <c r="B37" s="272" t="s">
        <v>110</v>
      </c>
      <c r="C37" s="122">
        <v>84752</v>
      </c>
      <c r="D37" s="122">
        <v>58735</v>
      </c>
      <c r="E37" s="380">
        <v>69.3</v>
      </c>
      <c r="F37" s="123">
        <v>4545</v>
      </c>
    </row>
    <row r="38" spans="1:6" ht="22.5">
      <c r="A38" s="82" t="s">
        <v>112</v>
      </c>
      <c r="B38" s="221" t="s">
        <v>113</v>
      </c>
      <c r="C38" s="122">
        <v>27075</v>
      </c>
      <c r="D38" s="122">
        <v>18094</v>
      </c>
      <c r="E38" s="380">
        <v>66.83</v>
      </c>
      <c r="F38" s="123">
        <v>2237</v>
      </c>
    </row>
    <row r="39" spans="1:6" ht="12">
      <c r="A39" s="82" t="s">
        <v>285</v>
      </c>
      <c r="B39" s="272" t="s">
        <v>105</v>
      </c>
      <c r="C39" s="122">
        <v>27075</v>
      </c>
      <c r="D39" s="122">
        <v>18094</v>
      </c>
      <c r="E39" s="380">
        <v>66.83</v>
      </c>
      <c r="F39" s="123">
        <v>2237</v>
      </c>
    </row>
    <row r="40" spans="1:6" ht="12">
      <c r="A40" s="82" t="s">
        <v>286</v>
      </c>
      <c r="B40" s="272" t="s">
        <v>116</v>
      </c>
      <c r="C40" s="122">
        <v>0</v>
      </c>
      <c r="D40" s="122">
        <v>0</v>
      </c>
      <c r="E40" s="379">
        <v>0</v>
      </c>
      <c r="F40" s="123">
        <v>0</v>
      </c>
    </row>
    <row r="41" spans="1:6" ht="22.5">
      <c r="A41" s="82"/>
      <c r="B41" s="274" t="s">
        <v>118</v>
      </c>
      <c r="C41" s="122">
        <v>0</v>
      </c>
      <c r="D41" s="122">
        <v>0</v>
      </c>
      <c r="E41" s="379">
        <v>0</v>
      </c>
      <c r="F41" s="123">
        <v>0</v>
      </c>
    </row>
    <row r="42" spans="1:6" ht="12">
      <c r="A42" s="82" t="s">
        <v>286</v>
      </c>
      <c r="B42" s="276" t="s">
        <v>287</v>
      </c>
      <c r="C42" s="126">
        <v>0</v>
      </c>
      <c r="D42" s="126">
        <v>23</v>
      </c>
      <c r="E42" s="381">
        <v>0</v>
      </c>
      <c r="F42" s="127">
        <v>11</v>
      </c>
    </row>
    <row r="43" spans="2:5" ht="11.25">
      <c r="B43" s="277" t="s">
        <v>288</v>
      </c>
      <c r="C43" s="91"/>
      <c r="D43" s="91"/>
      <c r="E43" s="90"/>
    </row>
    <row r="44" spans="1:2" ht="10.5">
      <c r="A44"/>
      <c r="B44"/>
    </row>
    <row r="45" spans="1:5" s="90" customFormat="1" ht="12">
      <c r="A45" s="88"/>
      <c r="B45" s="138"/>
      <c r="C45" s="278"/>
      <c r="D45" s="155"/>
      <c r="E45" s="279"/>
    </row>
    <row r="46" spans="1:6" s="60" customFormat="1" ht="12">
      <c r="A46" s="137"/>
      <c r="B46" s="120" t="s">
        <v>224</v>
      </c>
      <c r="C46" s="120"/>
      <c r="D46" s="280"/>
      <c r="E46" s="280"/>
      <c r="F46" s="35" t="s">
        <v>289</v>
      </c>
    </row>
    <row r="47" spans="2:5" ht="12.75">
      <c r="B47" s="53"/>
      <c r="C47" s="94"/>
      <c r="D47" s="90"/>
      <c r="E47" s="90"/>
    </row>
    <row r="48" spans="1:5" s="90" customFormat="1" ht="13.5" customHeight="1">
      <c r="A48" s="88"/>
      <c r="B48" s="89"/>
      <c r="D48" s="112"/>
      <c r="E48"/>
    </row>
    <row r="49" spans="2:5" ht="12.75">
      <c r="B49" s="53"/>
      <c r="C49" s="94"/>
      <c r="D49" s="90"/>
      <c r="E49" s="90"/>
    </row>
    <row r="50" spans="1:5" s="90" customFormat="1" ht="11.25">
      <c r="A50" s="88"/>
      <c r="B50" s="89"/>
      <c r="D50" s="112"/>
      <c r="E50"/>
    </row>
    <row r="51" spans="2:5" ht="13.5" customHeight="1">
      <c r="B51" s="53"/>
      <c r="C51" s="94"/>
      <c r="D51" s="90"/>
      <c r="E51" s="90"/>
    </row>
    <row r="52" spans="2:4" ht="12">
      <c r="B52" s="22"/>
      <c r="C52" s="24"/>
      <c r="D52" s="112"/>
    </row>
    <row r="53" spans="2:4" ht="12">
      <c r="B53" s="22"/>
      <c r="C53" s="24"/>
      <c r="D53" s="93"/>
    </row>
    <row r="55" spans="2:4" ht="12">
      <c r="B55" s="86"/>
      <c r="C55" s="24"/>
      <c r="D55" s="26"/>
    </row>
    <row r="56" spans="2:4" ht="12">
      <c r="B56" s="22"/>
      <c r="C56" s="24"/>
      <c r="D56" s="26"/>
    </row>
  </sheetData>
  <printOptions/>
  <pageMargins left="0.5511811023622047" right="0.15748031496062992" top="0.65" bottom="0.984251968503937" header="0" footer="0"/>
  <pageSetup horizontalDpi="600" verticalDpi="600" orientation="portrait" paperSize="9" r:id="rId1"/>
  <headerFooter alignWithMargins="0">
    <oddFooter>&amp;L&amp;"RimHelvetica,Roman"&amp;8Valsts  kase / Pārskatu departaments
15.09.98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xxyxx</dc:creator>
  <cp:keywords/>
  <dc:description/>
  <cp:lastModifiedBy>IlzeM</cp:lastModifiedBy>
  <cp:lastPrinted>1998-09-16T08:08:07Z</cp:lastPrinted>
  <dcterms:created xsi:type="dcterms:W3CDTF">1998-09-15T11:56:02Z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