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4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'12'!$A$1:$G$65</definedName>
    <definedName name="_xlnm.Print_Area" localSheetId="8">'8'!$B$1:$F$59</definedName>
    <definedName name="_xlnm.Print_Area" localSheetId="9">'9'!$A$1:$H$107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<sst xmlns="http://schemas.openxmlformats.org/spreadsheetml/2006/main" count="2007" uniqueCount="794">
  <si>
    <t>6.tabula</t>
  </si>
  <si>
    <t xml:space="preserve">                                       Valsts speciālā budžeta izdevumi pa ministrijām </t>
  </si>
  <si>
    <t xml:space="preserve">                                                                  uz 1998.gada 1.martu</t>
  </si>
  <si>
    <t>Rādītāji</t>
  </si>
  <si>
    <t>Likumā apstiprinā-tais gada plāns</t>
  </si>
  <si>
    <t>Finansēša-nas plāns pārskata periodam</t>
  </si>
  <si>
    <t>Izpilde no gada sākuma</t>
  </si>
  <si>
    <t>Izpilde % pret gada plānu       (4/2)</t>
  </si>
  <si>
    <t>Izpilde % pret finansēšanas plānu pārskata periodam   (4/3)</t>
  </si>
  <si>
    <t>Finansēša-nas plāns pārskata mēnesim</t>
  </si>
  <si>
    <t>Februāra izpilde</t>
  </si>
  <si>
    <t>Izpilde % pret finansēšanas plānu pārskata mēnesim          (8/7)</t>
  </si>
  <si>
    <t xml:space="preserve">        Izdevumi - kopā*</t>
  </si>
  <si>
    <t xml:space="preserve">        Uzturēšanas izdevumi</t>
  </si>
  <si>
    <t xml:space="preserve">        Izdevumi kapitālieguldījumiem</t>
  </si>
  <si>
    <t>Labklājības ministrija *</t>
  </si>
  <si>
    <t xml:space="preserve">  Valsts speciālais veselības aprūpes budžets</t>
  </si>
  <si>
    <t>Sociālā apdrošināšana *</t>
  </si>
  <si>
    <t xml:space="preserve"> Valsts pensiju speciālais budžets</t>
  </si>
  <si>
    <t xml:space="preserve"> Nodarbinātības speciālais budžets</t>
  </si>
  <si>
    <t xml:space="preserve"> Darba negadījumu speciālais budžets</t>
  </si>
  <si>
    <t xml:space="preserve"> Invaliditātes,maternitātes un slimības speciālais budžets</t>
  </si>
  <si>
    <t xml:space="preserve">Vides aizsardzības un reģionālās attīstības ministrija </t>
  </si>
  <si>
    <t xml:space="preserve">  Vides aizsardzības fonds</t>
  </si>
  <si>
    <t xml:space="preserve">  Skrundas RLS zemes nomas maksa</t>
  </si>
  <si>
    <t>Satiksmes ministrija</t>
  </si>
  <si>
    <t xml:space="preserve">  Valsts autoceļu fonds</t>
  </si>
  <si>
    <t xml:space="preserve">  Ostu attīstības fonds</t>
  </si>
  <si>
    <t xml:space="preserve">  Lidostu nodeva</t>
  </si>
  <si>
    <t>Ekonomikas ministrija</t>
  </si>
  <si>
    <t xml:space="preserve">  Valsts īpašuma privatizācijas fonds</t>
  </si>
  <si>
    <t xml:space="preserve">  Centrālā dzīvojamo māju privatizācijas komisija </t>
  </si>
  <si>
    <t>Finansu ministrija</t>
  </si>
  <si>
    <t xml:space="preserve">Transportlīdzekļu īpašnieku apdrošināšanas garantijas fonds </t>
  </si>
  <si>
    <t>Transportlīdzekļu īpašnieku apdrošināšanas apdrošinājuma ņēmēju interešu aizsardzības fonds</t>
  </si>
  <si>
    <t>Ceļu satiksmes negadījumu novēršana un profilakse</t>
  </si>
  <si>
    <t>Februāra  izpilde</t>
  </si>
  <si>
    <t>Izglītības un zinātnes ministrija</t>
  </si>
  <si>
    <t xml:space="preserve">  Speciālais budžets sporta vajadzībām</t>
  </si>
  <si>
    <t>Kultūras ministrija</t>
  </si>
  <si>
    <t xml:space="preserve">  Speciālais budžets kultūras vajadzībām</t>
  </si>
  <si>
    <t>Zemkopības ministrija</t>
  </si>
  <si>
    <t xml:space="preserve">  Zivju fonds</t>
  </si>
  <si>
    <t xml:space="preserve">  Mežsaimniecības attīstības fonds</t>
  </si>
  <si>
    <t>Radio un televīzijas padome</t>
  </si>
  <si>
    <t>Saņemtie dāvinājumi un  
ziedojumi</t>
  </si>
  <si>
    <t>*-nav iekļauta "Valsts sociālās apdrošināšanas aģentūra"</t>
  </si>
  <si>
    <t>Valsts kases pārvaldnieks ______________________________</t>
  </si>
  <si>
    <t>A.Veiss</t>
  </si>
  <si>
    <t>Pārskatu departamenta direktore _________________________</t>
  </si>
  <si>
    <t>L.Akermane</t>
  </si>
  <si>
    <t>Valsts kase / Pārskatu departaments</t>
  </si>
  <si>
    <t>16.03.1998.g.</t>
  </si>
  <si>
    <t xml:space="preserve"> </t>
  </si>
  <si>
    <t>Pārskats par valsts kopbudžeta izpildi</t>
  </si>
  <si>
    <t xml:space="preserve">      uz 1998.gada 1.martu</t>
  </si>
  <si>
    <t>(tūkst.latu)</t>
  </si>
  <si>
    <t>Valsts budžets</t>
  </si>
  <si>
    <t>Pašvaldību budžets</t>
  </si>
  <si>
    <t>Konsolidētais kopbudžets**</t>
  </si>
  <si>
    <t>1.Ieņēmumi *</t>
  </si>
  <si>
    <t>2.Izdevumi *</t>
  </si>
  <si>
    <t>3.Finansiālais deficīts(-) vai pārpalikums(+)</t>
  </si>
  <si>
    <t>4.Budžeta aizdevumi un atmaksas</t>
  </si>
  <si>
    <t xml:space="preserve">     t.sk.iekšējie</t>
  </si>
  <si>
    <t xml:space="preserve">            ārējie</t>
  </si>
  <si>
    <t>5.Fiskālais deficīts(-) vai pārpalikums(+)</t>
  </si>
  <si>
    <t>6.Finansēšana</t>
  </si>
  <si>
    <t>6.1.Iekšējā finansēšana</t>
  </si>
  <si>
    <t>No citām valsts pārvaldes struktūrām</t>
  </si>
  <si>
    <t xml:space="preserve">     t.sk.no citām tā paša līmeņa valsts pārvaldes
            struktūrām</t>
  </si>
  <si>
    <t xml:space="preserve">            no citiem valsts pārvaldes līmeņiem</t>
  </si>
  <si>
    <t>No Latvijas Bankas</t>
  </si>
  <si>
    <t xml:space="preserve">     t.sk. Tīrais aizņēmumu apjoms</t>
  </si>
  <si>
    <t xml:space="preserve">              Depozītu apjoma izmaiņas</t>
  </si>
  <si>
    <t xml:space="preserve">             Skaidras naudas līdzekļu
             apjoma izmaiņas</t>
  </si>
  <si>
    <t xml:space="preserve">             Valsts iekšējā aizņēmuma vērtspapīri</t>
  </si>
  <si>
    <t>No komercbankām</t>
  </si>
  <si>
    <t xml:space="preserve">     t.sk.Tīrais aizņēmumu apjoms</t>
  </si>
  <si>
    <t xml:space="preserve">            Depozītu apjoma izmaiņas</t>
  </si>
  <si>
    <t>Pārējā iekšējā finansēšana</t>
  </si>
  <si>
    <t>6.2.Ārējā finansēšana</t>
  </si>
  <si>
    <t>*  -neieskaitot transfertus</t>
  </si>
  <si>
    <t>**-kopbudžetā konsolidētas pozīcijas:pašvaldību savstarpējie norēķini-4602 tūkst.latu,</t>
  </si>
  <si>
    <t xml:space="preserve">                                                         dotācijas, mērķdotācijas no valsts budžeta-13566 tūkst.latu,</t>
  </si>
  <si>
    <t xml:space="preserve">                                                         aizdevumi pašvaldībām 308 tūkst.latu.</t>
  </si>
  <si>
    <t xml:space="preserve">Valsts kases pārvaldnieks  _______________________________________                                                </t>
  </si>
  <si>
    <t>Pārskatu departamenta direktore __________________________________</t>
  </si>
  <si>
    <t>1.tabula</t>
  </si>
  <si>
    <t xml:space="preserve">                                                           Pārskats par valsts konsolidētā budžeta izpildi</t>
  </si>
  <si>
    <t xml:space="preserve">                                                     uz 1998.gada 1.martu</t>
  </si>
  <si>
    <t>(tūkst. latu)</t>
  </si>
  <si>
    <t>Likumā apstiprinātais gada plāns</t>
  </si>
  <si>
    <t>Izpilde no gada sākuma*</t>
  </si>
  <si>
    <t>Izpilde  % pret gada plānu      (3/2)</t>
  </si>
  <si>
    <t>1. Kopējie ieņēmumi (1.1.+1.2.)*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</si>
  <si>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</si>
  <si>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</si>
  <si>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</si>
  <si>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</si>
  <si>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</si>
  <si>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</si>
  <si>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</si>
  <si>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</si>
  <si>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</si>
  <si>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</si>
  <si>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Pārējie nodokļi</t>
  </si>
  <si>
    <t xml:space="preserve">     Nenodokļu ieņēmumi</t>
  </si>
  <si>
    <t xml:space="preserve">     Maksas pakalpojumi un citi pašu ieņēmumi</t>
  </si>
  <si>
    <t xml:space="preserve">   Valsts speciālā budžeta ieņēmumi (bruto)*</t>
  </si>
  <si>
    <t xml:space="preserve">        mīnus transferts no valsts pamatbudžeta</t>
  </si>
  <si>
    <t>1.2. Valsts speciālā budžeta ieņēmumi (neto)*</t>
  </si>
  <si>
    <t xml:space="preserve">     Nodokļu un nenodokļu ieņēmumi</t>
  </si>
  <si>
    <t xml:space="preserve">      Sociālās apdrošināšanas iemaksas*</t>
  </si>
  <si>
    <t xml:space="preserve">      Akcīzes nodoklis</t>
  </si>
  <si>
    <t xml:space="preserve">      Pārējie maksājumi</t>
  </si>
  <si>
    <t>2. Kopējie izdevumi (tai skaitā tīrie aizdevumi) 
    (2.1.+2.2.+2.3.)*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</si>
  <si>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</si>
  <si>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</si>
  <si>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</si>
  <si>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</si>
  <si>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</si>
  <si>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</si>
  <si>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</si>
  <si>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</si>
  <si>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</si>
  <si>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(bruto)*</t>
  </si>
  <si>
    <t xml:space="preserve">       mīnus transferts valsts pamatbudžetam</t>
  </si>
  <si>
    <t xml:space="preserve">  Valsts speciālā budžeta uzturēšanas izdevumi (neto)*</t>
  </si>
  <si>
    <t xml:space="preserve">    Sociālā apdrošināšana*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</si>
  <si>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</si>
  <si>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</si>
  <si>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</si>
  <si>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</si>
  <si>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</si>
  <si>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 xml:space="preserve">     Citi speciālie budžeti</t>
  </si>
  <si>
    <t xml:space="preserve">          t.sk. atalgojumi</t>
  </si>
  <si>
    <t>2.2. Izdevumi kapitālieguldījumiem (neto)*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</si>
  <si>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</si>
  <si>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remontam*  
     </t>
  </si>
  <si>
    <t xml:space="preserve">          Sociālā apdrošināšana*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</si>
  <si>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</si>
  <si>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</si>
  <si>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</si>
  <si>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</si>
  <si>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</si>
  <si>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budžeta*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</si>
  <si>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</si>
  <si>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</si>
  <si>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</si>
  <si>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</si>
  <si>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</si>
  <si>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</si>
  <si>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</si>
  <si>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</si>
  <si>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</si>
  <si>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</si>
  <si>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</si>
  <si>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Valsts kases pārvaldnieks _____________________________                                                                       </t>
  </si>
  <si>
    <t xml:space="preserve">Pārskatu departamenta direktore ________________________                                                           </t>
  </si>
  <si>
    <t>2.tabula</t>
  </si>
  <si>
    <t xml:space="preserve">                                                Valsts pamatbudþeta ieòçmumi</t>
  </si>
  <si>
    <t xml:space="preserve">                                                          uz 1998.gada 1.martu</t>
  </si>
  <si>
    <t>(tûkst.latu)</t>
  </si>
  <si>
    <t>Râdîtâji</t>
  </si>
  <si>
    <t>Likumâ apstiprinâtais gada plâns</t>
  </si>
  <si>
    <t>Gada sagaidâmâ izpilde %</t>
  </si>
  <si>
    <t>Izpilde no gada sâkuma</t>
  </si>
  <si>
    <t>Izpilde % pret gada plânu (4/2)</t>
  </si>
  <si>
    <t>Februâra prognoze</t>
  </si>
  <si>
    <t>Februâra izpilde</t>
  </si>
  <si>
    <t>Izpilde % pret prognozi (7/6)</t>
  </si>
  <si>
    <t xml:space="preserve">1.Ieòçmumi-kopâ </t>
  </si>
  <si>
    <t>I.1.Nodokïu ieòçmumi</t>
  </si>
  <si>
    <t>Tieðie nodokïi</t>
  </si>
  <si>
    <t xml:space="preserve">   Uzòçmumu ienâkuma nodoklis</t>
  </si>
  <si>
    <t>Netieðie nodokïi</t>
  </si>
  <si>
    <t xml:space="preserve">   Pievienotâs vçrtîbas nodoklis</t>
  </si>
  <si>
    <t xml:space="preserve">   Akcîzes nodoklis</t>
  </si>
  <si>
    <t xml:space="preserve">   Muitas nodoklis</t>
  </si>
  <si>
    <t xml:space="preserve">          Pârçjie nodokïi *</t>
  </si>
  <si>
    <t>1.2.Nenodokïu ieòçmumi</t>
  </si>
  <si>
    <t xml:space="preserve">   Latvijas Bankas maksâjumi</t>
  </si>
  <si>
    <t xml:space="preserve">   Maksâjumi par valsts kapitâla                                                                                                                                                                  
   izmantoðanu</t>
  </si>
  <si>
    <t xml:space="preserve">   Procentu maksâjumi par kredîtiem</t>
  </si>
  <si>
    <t xml:space="preserve">   Valsts nodevas par juridiskajiem un           
    citiem pakalpojumiem</t>
  </si>
  <si>
    <t xml:space="preserve">    Valsts nodeva par licenèu izsniegðanu    
    atseviðíu uzòçmçjdarbîbas veidu
    veikðanai</t>
  </si>
  <si>
    <t xml:space="preserve">   Ieòçmumi no valsts îpaðuma
   iznomâðanas</t>
  </si>
  <si>
    <t xml:space="preserve">   Sodi un sankcijas</t>
  </si>
  <si>
    <t xml:space="preserve">   Pârçjie nenodokïu ieòçmumi</t>
  </si>
  <si>
    <t xml:space="preserve">   t.sk.pârskaitîjums valsts pamatbudþetâ 
   sociâlâs apdroðinâðanas  iemaksu 
   administrçðanai</t>
  </si>
  <si>
    <t xml:space="preserve">   Valsts privatizâcijas fonda iemaksas</t>
  </si>
  <si>
    <t xml:space="preserve">   Citas iemaksas par nekustamo                                                                   
   îpaðumu</t>
  </si>
  <si>
    <t xml:space="preserve">   t.sk. ieòçmumi no Skrundas RLS                                                                                                                                                         
   maksas 50% apmçrâ </t>
  </si>
  <si>
    <t xml:space="preserve">   Valsts nekustamâ îpaðuma aìentûras                                                                                      
   iemaksas no nekustamâ îpaðuma
   pârdoðanas</t>
  </si>
  <si>
    <t>1.3.Paðu ieòçmumi</t>
  </si>
  <si>
    <t xml:space="preserve">   Budþeta iestâþu ieòçmumi no 
   maksas pakalpojumiem </t>
  </si>
  <si>
    <t>*-ieskaitot nesadalîtâs sociâlâs apdroðinâðanas iemaksas- 1264 tûkst.latu</t>
  </si>
  <si>
    <t>Valsts kases pârvaldnieks _______________________________________</t>
  </si>
  <si>
    <t>Pârskatu departamenta direktore __________________________________</t>
  </si>
  <si>
    <t>Valsts kase /Pârskatu departaments</t>
  </si>
  <si>
    <t>3.tabula</t>
  </si>
  <si>
    <t xml:space="preserve">                     Valsts pamatbudżeta izdevumi pa ministrijām</t>
  </si>
  <si>
    <t xml:space="preserve">                     un pasākumiem  uz 1998.gada 1.martu</t>
  </si>
  <si>
    <t>(tūkst.lati)</t>
  </si>
  <si>
    <t>Finansēšanas plāns pārskata periodam</t>
  </si>
  <si>
    <t>Izpilde % pret gada plānu        (4/2)</t>
  </si>
  <si>
    <t>Izpilde % pret finansēša-nas plānu (4/3)</t>
  </si>
  <si>
    <t>Izpilde % pret finansē-šanas plānu          (8/7)</t>
  </si>
  <si>
    <t xml:space="preserve">    Kopā izdevumi </t>
  </si>
  <si>
    <t xml:space="preserve">     uzturēšanas izdevumi</t>
  </si>
  <si>
    <t xml:space="preserve">     kapitālie izdevumi</t>
  </si>
  <si>
    <t>Valsts prezidenta kanceleja</t>
  </si>
  <si>
    <t>Saeima</t>
  </si>
  <si>
    <t>Ministru Kabinets</t>
  </si>
  <si>
    <t>Aizsardzības ministrija</t>
  </si>
  <si>
    <t xml:space="preserve">      uzturēšanas izdevumi</t>
  </si>
  <si>
    <t xml:space="preserve">      kapitālie izdevumi</t>
  </si>
  <si>
    <t>Ārlietu ministrija</t>
  </si>
  <si>
    <t>Iekšlietu ministrija</t>
  </si>
  <si>
    <t>Labklājības ministrija</t>
  </si>
  <si>
    <t>Tieslietu ministrija</t>
  </si>
  <si>
    <t>Izpilde % pret finansēšanas plānu    (4/3)</t>
  </si>
  <si>
    <t>Vides aizsardzības un reģionālās attīstības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</si>
  <si>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</si>
  <si>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</si>
  <si>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</si>
  <si>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</si>
  <si>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</si>
  <si>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</si>
  <si>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</si>
  <si>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</si>
  <si>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</si>
  <si>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</si>
  <si>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Mērķdotācijas pašvaldībām</t>
  </si>
  <si>
    <t>Dotācija pašvaldību finansu izlīdzināšanas fondam</t>
  </si>
  <si>
    <t>Valsts kases pārvaldnieks___________________________</t>
  </si>
  <si>
    <t>Pārskatu departamenta direktore______________________</t>
  </si>
  <si>
    <t>4.tabula</t>
  </si>
  <si>
    <t xml:space="preserve">                        Valsts pamatbudžeta izdevumi pēc ekonomiskās klasifikācijas </t>
  </si>
  <si>
    <t xml:space="preserve">                                                              uz 1998.gada 1.martu</t>
  </si>
  <si>
    <t>Izpilde % pret gada plānu      (4/2)</t>
  </si>
  <si>
    <t>Izpilde % pret finansēšanas plānu pārskata periodam       (4/3)</t>
  </si>
  <si>
    <t>Finansēšanas plāns pārskata mēnesim</t>
  </si>
  <si>
    <t>Izpilde % pret finansēšanas plānu pārskata mēnesim             (8/7)</t>
  </si>
  <si>
    <t>1.Izdevumi-kopā</t>
  </si>
  <si>
    <t>I.1. Uzturēšanas izdevumi</t>
  </si>
  <si>
    <t>Kārtējie izdevumi</t>
  </si>
  <si>
    <t xml:space="preserve">    atalgojumi</t>
  </si>
  <si>
    <t xml:space="preserve">    darba devēja sociālās 
    apdrošināšanas iemaksas</t>
  </si>
  <si>
    <t xml:space="preserve">    preču un pakalpojumu 
    apmaksa</t>
  </si>
  <si>
    <t>Maksājumi par aizņēmumiem un kredītiem</t>
  </si>
  <si>
    <t xml:space="preserve">     procentu nomaksa par 
     iekšējiem aizņēmumiem</t>
  </si>
  <si>
    <t xml:space="preserve">     procentu nomaksa par 
     ārvalstu aizņēmumiem</t>
  </si>
  <si>
    <t>Subsīdijas un dotācijas</t>
  </si>
  <si>
    <t xml:space="preserve">    subsīdijas</t>
  </si>
  <si>
    <t xml:space="preserve">    mērķdotācijas pašvaldību   
    budžetiem</t>
  </si>
  <si>
    <t xml:space="preserve">    dotācijas pašvaldību    
     budžetiem</t>
  </si>
  <si>
    <t xml:space="preserve">     dotācijas iestādēm un   
     organizācijām</t>
  </si>
  <si>
    <t xml:space="preserve">     dotācijas speciālajam 
     budžetam</t>
  </si>
  <si>
    <t xml:space="preserve">     dotācijas iedzīvotājiem</t>
  </si>
  <si>
    <t xml:space="preserve">     iemaksas starptautiskajās 
     organizācijās</t>
  </si>
  <si>
    <t>Pārējie izdevumi</t>
  </si>
  <si>
    <t>1.2.Izdevumi kapitālieguldījumiem</t>
  </si>
  <si>
    <t xml:space="preserve">Izdevumi kapitālajām iegādēm un kapitālajam remontam </t>
  </si>
  <si>
    <t>Valsts investīcijas</t>
  </si>
  <si>
    <t>2.Valsts budžeta tīrie aizdevumi</t>
  </si>
  <si>
    <t>Valsts budžeta aizdevumi</t>
  </si>
  <si>
    <t>Valsts budžeta aizdevumu atmaksas</t>
  </si>
  <si>
    <t>Valsts kases pārvaldnieks _________________________</t>
  </si>
  <si>
    <t>Pārskatu departamenta direktore ____________________</t>
  </si>
  <si>
    <t>5.tabula</t>
  </si>
  <si>
    <t xml:space="preserve">                                              Valsts speciālā budżeta ieņēmumi pa ministrijām </t>
  </si>
  <si>
    <t xml:space="preserve">                                                                   uz 1998.gada 1.martu</t>
  </si>
  <si>
    <t>Gada sagaidāmā izpilde %</t>
  </si>
  <si>
    <t>Izpilde % pret gada plānu (4/2)</t>
  </si>
  <si>
    <t>Februāra prognoze</t>
  </si>
  <si>
    <t>Izpilde % pret mēneša prognozi (7/6)</t>
  </si>
  <si>
    <t xml:space="preserve">  Ieņēmumi - kopā* </t>
  </si>
  <si>
    <t xml:space="preserve">Labklājības ministrija* </t>
  </si>
  <si>
    <t xml:space="preserve">  Valsts speciālais veselības aprūpes budżets</t>
  </si>
  <si>
    <t xml:space="preserve">               Iedzīvotāju ienākuma nodoklis</t>
  </si>
  <si>
    <t xml:space="preserve">               Valsts pamatbudżeta dotācija</t>
  </si>
  <si>
    <t xml:space="preserve">               Pārējie maksājumi</t>
  </si>
  <si>
    <t xml:space="preserve">  Sociālā apdrošināšana*</t>
  </si>
  <si>
    <t xml:space="preserve">              Valsts pensiju speciālais budżets</t>
  </si>
  <si>
    <t xml:space="preserve">               Nodarbinātības speciālais budżets</t>
  </si>
  <si>
    <t xml:space="preserve">               Darba negadījumu speciālais budżets</t>
  </si>
  <si>
    <t xml:space="preserve">               Invaliditātes,maternitātes un slimības 
               speciālais budżets</t>
  </si>
  <si>
    <t xml:space="preserve">                Dabas resursu nodoklis</t>
  </si>
  <si>
    <t xml:space="preserve">                Pārējie maksājumi</t>
  </si>
  <si>
    <t xml:space="preserve">   Skrundas RLS zemes nomas maksa</t>
  </si>
  <si>
    <t xml:space="preserve">                Transportlīdzekļu ikgadējā nodeva</t>
  </si>
  <si>
    <t xml:space="preserve">                50% akcīzes nodoklis par degvielu</t>
  </si>
  <si>
    <t xml:space="preserve">                 Pārējie maksājumi</t>
  </si>
  <si>
    <t xml:space="preserve">                Ostas un kuģošanas nodeva</t>
  </si>
  <si>
    <t xml:space="preserve">                 Ieņēmumi no valsts īpašuma privatizācijas</t>
  </si>
  <si>
    <t xml:space="preserve">                 Ieņēmumi no pašvaldību īpašuma
                 privatizācijas</t>
  </si>
  <si>
    <t xml:space="preserve">  Centrālā dzīvojamo māju privatizācijas komisija</t>
  </si>
  <si>
    <t xml:space="preserve"> Transportlīdzekļu īpašnieku apdrošināšanas garantijas
  fonds</t>
  </si>
  <si>
    <t xml:space="preserve">                 Atskaitījumi no obligātās apdrošināšanas 
                 prēmijām</t>
  </si>
  <si>
    <t xml:space="preserve"> Transportlīdzekļu īpašnieku apdrošināšanas 
 apdrošinājuma ņēmēju interešu aizsardzības fonds</t>
  </si>
  <si>
    <t xml:space="preserve">                 Atskaitījumi no obligātās apdrošināšanas
                 prēmijām</t>
  </si>
  <si>
    <t>Februāra  prognoze</t>
  </si>
  <si>
    <t xml:space="preserve">  Speciālais budżets sporta vajadzībām</t>
  </si>
  <si>
    <t xml:space="preserve">                 Ieņēmumi no izlozes un azartspēļu nodevas 
                 un nodokļa maksājumiem</t>
  </si>
  <si>
    <t xml:space="preserve">  Speciālais budżets kultūras vajadzībām</t>
  </si>
  <si>
    <t xml:space="preserve">                 Maksa par rūpnieciskās zvejas tiesību nomu 
                 un izmantošanu</t>
  </si>
  <si>
    <t xml:space="preserve">  Meżsaimniecības attīstības fonds</t>
  </si>
  <si>
    <t xml:space="preserve">                  Ieņēmumi no meżu resursu realizācijas</t>
  </si>
  <si>
    <t xml:space="preserve">                  Pārējie maksājumi</t>
  </si>
  <si>
    <t>Saņemtie dāvinājumi un ziedojumi</t>
  </si>
  <si>
    <t xml:space="preserve">                  Iekšējie</t>
  </si>
  <si>
    <t xml:space="preserve">                  Ārējie</t>
  </si>
  <si>
    <t xml:space="preserve"> *-nav iekļauta "Valsts sociālās apdrošināšanas aģentūra"</t>
  </si>
  <si>
    <t xml:space="preserve">Valsts kases pārvaldnieks________________________________________ </t>
  </si>
  <si>
    <t>(A.Veiss)</t>
  </si>
  <si>
    <t xml:space="preserve">Pārskatu departamenta direktore___________________________________ </t>
  </si>
  <si>
    <t>(L.Akermane)</t>
  </si>
  <si>
    <t xml:space="preserve"> 16.03.1998.g.</t>
  </si>
  <si>
    <t>7.tabula</t>
  </si>
  <si>
    <t xml:space="preserve">                  Valsts speciālā budżeta izdevumi  pēc ekonomiskās klasifikācijas </t>
  </si>
  <si>
    <t xml:space="preserve">                                                               uz 1998.gada 1.martu</t>
  </si>
  <si>
    <t>Izpilde % pret finansēšanas plānu pārskata mēnesim       (4/3)</t>
  </si>
  <si>
    <t>Izpilde % pret finansēšanas plānu pārskata mēnesim            (8/7)</t>
  </si>
  <si>
    <t>1.Izdevumi-kopā *</t>
  </si>
  <si>
    <t>I. Uzturēšanas izdevumi</t>
  </si>
  <si>
    <t xml:space="preserve">     dotācijas valsts 
     pamatbudžetam sociālās
     apdrošināšanas iemaksu 
     administrēšanai </t>
  </si>
  <si>
    <t>Izdevumi kapitālajām iegādēm un kapitālajam remontam</t>
  </si>
  <si>
    <t>III.Valsts budžeta
     aizdevumi</t>
  </si>
  <si>
    <t>Valsts speciālā budžeta aizdevumi</t>
  </si>
  <si>
    <t>Valsts speciālā budžeta aizdevumu atmaksas</t>
  </si>
  <si>
    <t>Valsts kases pārvaldnieks ____________________________</t>
  </si>
  <si>
    <t>Pārskatu departamenta direktore _______________________</t>
  </si>
  <si>
    <t>8. tabula</t>
  </si>
  <si>
    <t>Pašvaldību pamatbudžeta ieņēmumi uz 1998. gada 1.martu</t>
  </si>
  <si>
    <t>Klasifikācijas kods</t>
  </si>
  <si>
    <t>Gada plāns</t>
  </si>
  <si>
    <t>Izpilde % pret gada plānu(3/4)</t>
  </si>
  <si>
    <t>1</t>
  </si>
  <si>
    <t/>
  </si>
  <si>
    <t>1. Ieņēmumi  kopā</t>
  </si>
  <si>
    <t xml:space="preserve">1.1. Nodokļu un nenodokļu ieņēmumi </t>
  </si>
  <si>
    <t>1.1.1. Nodokļu ieņēmumi</t>
  </si>
  <si>
    <t>Tiešie nodokļi</t>
  </si>
  <si>
    <t xml:space="preserve"> 1100</t>
  </si>
  <si>
    <t>Iedzīvotāju ienākuma nodoklis</t>
  </si>
  <si>
    <t>Nekustamā īpašuma nodoklis</t>
  </si>
  <si>
    <t xml:space="preserve"> 4210</t>
  </si>
  <si>
    <t>Īpašuma nodoklis</t>
  </si>
  <si>
    <t>Zemes nodokļa parādu maksājumi</t>
  </si>
  <si>
    <t>Netiešie nodokļi</t>
  </si>
  <si>
    <t xml:space="preserve"> 5000</t>
  </si>
  <si>
    <t>Iekšējie nodokļi par pakalpojumiem un precēm</t>
  </si>
  <si>
    <t>1.1.2. Nenodokļu ieņēmumi</t>
  </si>
  <si>
    <t xml:space="preserve"> 8000</t>
  </si>
  <si>
    <t>Ieņēmumi no uzņēmējdarbības un īpašuma</t>
  </si>
  <si>
    <t xml:space="preserve"> 9000</t>
  </si>
  <si>
    <t>Valsts (pašvaldību) nodevas un maksājumi</t>
  </si>
  <si>
    <t xml:space="preserve">     9500</t>
  </si>
  <si>
    <t>Maksājumi par budžeta iestāžu sniegtajiem maksas pakalpojumiem un citi pašu ieņēmumi</t>
  </si>
  <si>
    <t>10000</t>
  </si>
  <si>
    <t>Sodi un sankcijas</t>
  </si>
  <si>
    <t>34</t>
  </si>
  <si>
    <t>12000</t>
  </si>
  <si>
    <t>Pārējie nenodokļu ieņēmumi</t>
  </si>
  <si>
    <t>13000</t>
  </si>
  <si>
    <t>Ieņēmumi no valsts(pašvaldības)nekustamā īpašuma pārdošanas</t>
  </si>
  <si>
    <t>15000</t>
  </si>
  <si>
    <t>Ieņēmumi no zemes īpašuma pārdošanas</t>
  </si>
  <si>
    <t>1.2. Saņemtie maksājumi</t>
  </si>
  <si>
    <t>18120</t>
  </si>
  <si>
    <t>Norēķini ar pašvaldību budžetiem</t>
  </si>
  <si>
    <t xml:space="preserve">    18121</t>
  </si>
  <si>
    <t>Norēķini ar citām  pašvaldībām  par izglītības iestāžu sniegtajiem pakalpojumiem</t>
  </si>
  <si>
    <t xml:space="preserve">    18122</t>
  </si>
  <si>
    <t>Norēķini ar citām pašvaldībām par sociālās palīdzības iestāžu sniegtajiem pakalpojumiem</t>
  </si>
  <si>
    <t xml:space="preserve">    18123</t>
  </si>
  <si>
    <t>Pārējie norēķini</t>
  </si>
  <si>
    <t>18200</t>
  </si>
  <si>
    <t>Maksājumi no valsts budžeta</t>
  </si>
  <si>
    <t>18210</t>
  </si>
  <si>
    <t>Dotācijas</t>
  </si>
  <si>
    <t>Dotācijas no IM valsts ģimnāzijām</t>
  </si>
  <si>
    <t>18220</t>
  </si>
  <si>
    <t>Mērķdotācijas</t>
  </si>
  <si>
    <t>18300</t>
  </si>
  <si>
    <t>Maksājumi no pašvaldību  finansu izlīdzināšanas fonda pašvaldību budžetiem</t>
  </si>
  <si>
    <t xml:space="preserve">    18310</t>
  </si>
  <si>
    <t xml:space="preserve">    18320</t>
  </si>
  <si>
    <t>Iepriekšējā gada nesaņemtā dotācija</t>
  </si>
  <si>
    <t>Pārējie maksājumi no pašvaldību finansu izlīdzināšanas fonda pašvaldību budžetiem</t>
  </si>
  <si>
    <t>Maksājumi no citiem budžetiem</t>
  </si>
  <si>
    <t>Valsts kases pārvaldnieks</t>
  </si>
  <si>
    <t>__________________________________________</t>
  </si>
  <si>
    <t>(paraksts, uzvārds)</t>
  </si>
  <si>
    <t>Pārskatu departamenta direktore</t>
  </si>
  <si>
    <t>___________________________________________</t>
  </si>
  <si>
    <t>9. tabula</t>
  </si>
  <si>
    <t xml:space="preserve">Pašvaldību pamatbudžeta izdevumi uz 1998. gada 1.martu </t>
  </si>
  <si>
    <t>Rindas kods</t>
  </si>
  <si>
    <t>Data</t>
  </si>
  <si>
    <t>kods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</si>
  <si>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</si>
  <si>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</si>
  <si>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</si>
  <si>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</si>
  <si>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</si>
  <si>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</si>
  <si>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</si>
  <si>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I Kopā ieņēmumi (II+V)</t>
  </si>
  <si>
    <t>01</t>
  </si>
  <si>
    <t>II Nodokļu un nenodokļu ieņēmumi (III+IV)</t>
  </si>
  <si>
    <t>03</t>
  </si>
  <si>
    <t>2</t>
  </si>
  <si>
    <t>III Nodokļu ieņēmumi</t>
  </si>
  <si>
    <t>05</t>
  </si>
  <si>
    <t>3</t>
  </si>
  <si>
    <t>07</t>
  </si>
  <si>
    <t>4</t>
  </si>
  <si>
    <t xml:space="preserve"> 4110</t>
  </si>
  <si>
    <t>Zemes nodoklis</t>
  </si>
  <si>
    <t>09</t>
  </si>
  <si>
    <t>5</t>
  </si>
  <si>
    <t>11</t>
  </si>
  <si>
    <t>6</t>
  </si>
  <si>
    <t>13</t>
  </si>
  <si>
    <t>7</t>
  </si>
  <si>
    <t>IV Nenodokļu ieņēmumi</t>
  </si>
  <si>
    <t>15</t>
  </si>
  <si>
    <t>8</t>
  </si>
  <si>
    <t>17</t>
  </si>
  <si>
    <t>9</t>
  </si>
  <si>
    <t>Nodevas un maksājumi</t>
  </si>
  <si>
    <t>19</t>
  </si>
  <si>
    <t>10</t>
  </si>
  <si>
    <t>Maksājumi par budžeta iestāžu sniegtajiem maksas pakalpojumiem</t>
  </si>
  <si>
    <t>21</t>
  </si>
  <si>
    <t>23</t>
  </si>
  <si>
    <t>12</t>
  </si>
  <si>
    <t>25</t>
  </si>
  <si>
    <t>27</t>
  </si>
  <si>
    <t>14</t>
  </si>
  <si>
    <t>29</t>
  </si>
  <si>
    <t>V Saņemtie maksājumi</t>
  </si>
  <si>
    <t>31</t>
  </si>
  <si>
    <t>16</t>
  </si>
  <si>
    <t>33</t>
  </si>
  <si>
    <t>Norēķini ar citu pašvaldību izglītības iestāžu sniegtiem pakalpojumiem</t>
  </si>
  <si>
    <t>35</t>
  </si>
  <si>
    <t>18</t>
  </si>
  <si>
    <t>Norēķini ar citu pašvaldību sociālās palīdzības iestāžu sniegtiem pakalpojumiem</t>
  </si>
  <si>
    <t>37</t>
  </si>
  <si>
    <t>39</t>
  </si>
  <si>
    <t>20</t>
  </si>
  <si>
    <t>41</t>
  </si>
  <si>
    <t>43</t>
  </si>
  <si>
    <t>22</t>
  </si>
  <si>
    <t>45</t>
  </si>
  <si>
    <t>Maksājumi no finansu izlīdzināšanas fonda pašvaldību budžetiem</t>
  </si>
  <si>
    <t>47</t>
  </si>
  <si>
    <t>24</t>
  </si>
  <si>
    <t>49</t>
  </si>
  <si>
    <t>51</t>
  </si>
  <si>
    <t>26</t>
  </si>
  <si>
    <t>t.sk. mērķdotācija teritoriālplānošanai par 1996.gadu</t>
  </si>
  <si>
    <t>53</t>
  </si>
  <si>
    <t>1. Izdevumi kopā</t>
  </si>
  <si>
    <t>02</t>
  </si>
  <si>
    <t>28</t>
  </si>
  <si>
    <t>1.1. Izdevumi pēc valdības funkcijām</t>
  </si>
  <si>
    <t>04</t>
  </si>
  <si>
    <t>01.100</t>
  </si>
  <si>
    <t>Izpildvaras un likumdošanas varas institūcijas</t>
  </si>
  <si>
    <t>06</t>
  </si>
  <si>
    <t>30</t>
  </si>
  <si>
    <t>02.000</t>
  </si>
  <si>
    <t>Aizsardzība</t>
  </si>
  <si>
    <t>08</t>
  </si>
  <si>
    <t>03.000</t>
  </si>
  <si>
    <t>Sabiedriskā kārtība un drošība,tiesību aizsardzība</t>
  </si>
  <si>
    <t>32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</si>
  <si>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</si>
  <si>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</si>
  <si>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</si>
  <si>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</si>
  <si>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</si>
  <si>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</si>
  <si>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 xml:space="preserve">    06.155</t>
  </si>
  <si>
    <t>t.sk. Pabalsts un palīdzība trūcīgiem iedzīvotājiem</t>
  </si>
  <si>
    <t>36</t>
  </si>
  <si>
    <t>07.000</t>
  </si>
  <si>
    <t>Dzīvokļu un komunālā saimniecība,vides aizsardzība</t>
  </si>
  <si>
    <t>08.000</t>
  </si>
  <si>
    <t>Brīvais laiks,sports,kultūra un reliģija</t>
  </si>
  <si>
    <t>38</t>
  </si>
  <si>
    <t>09.000</t>
  </si>
  <si>
    <t>Kurināmā un enerģētikas dienesti un pasākumi</t>
  </si>
  <si>
    <t>10.000</t>
  </si>
  <si>
    <t>Lauksaimniecība(zemkopība),mežkopība un zvejniecība</t>
  </si>
  <si>
    <t>40</t>
  </si>
  <si>
    <t>11.000</t>
  </si>
  <si>
    <t>Iegūstošā rūpniecība,rūpniecība,celtniecība,derīgie izrakteņi</t>
  </si>
  <si>
    <t>12.000</t>
  </si>
  <si>
    <t>Transports,sakari</t>
  </si>
  <si>
    <t>42</t>
  </si>
  <si>
    <t>13.000</t>
  </si>
  <si>
    <t>Pārējā ekonomiskā darbība un dienesti</t>
  </si>
  <si>
    <t>14.110</t>
  </si>
  <si>
    <t xml:space="preserve">Pašvaldību iekšējā parāda procentu nomaksa </t>
  </si>
  <si>
    <t>44</t>
  </si>
  <si>
    <t xml:space="preserve">Pašvaldību ārējo parādu procentu nomaksa </t>
  </si>
  <si>
    <t>14.210</t>
  </si>
  <si>
    <t>Izdevumi neparedzētiem  gadījumiem</t>
  </si>
  <si>
    <t>14.400</t>
  </si>
  <si>
    <t>Pārējie izdevumi,kas nav klasificēti citās pamatfunkcijās</t>
  </si>
  <si>
    <t>46</t>
  </si>
  <si>
    <t>1.2. Norēķini</t>
  </si>
  <si>
    <t>14.320</t>
  </si>
  <si>
    <t>48</t>
  </si>
  <si>
    <t xml:space="preserve">    14.321</t>
  </si>
  <si>
    <t>Norēķini par citu pašvaldību izglītības iestāžu sniegtiem pakalpojumiem</t>
  </si>
  <si>
    <t xml:space="preserve">    14.322</t>
  </si>
  <si>
    <t>Norēķini par citu pašvaldību sociālās palīdzības iestāžu sniegtiem pakalpojumiem</t>
  </si>
  <si>
    <t>50</t>
  </si>
  <si>
    <t xml:space="preserve">    14.323</t>
  </si>
  <si>
    <t>14.340</t>
  </si>
  <si>
    <t>Maksājumi pašvaldību finansu izlīdzināšanas fondam</t>
  </si>
  <si>
    <t>52</t>
  </si>
  <si>
    <t>Pašvaldību atskaites gada maksājumi</t>
  </si>
  <si>
    <t>Pašvaldību iepriekšējā gada parādu maksājumi</t>
  </si>
  <si>
    <t>54</t>
  </si>
  <si>
    <t>IX Izdevumi pēc ekonomiskās klasifikācijas (1+2)</t>
  </si>
  <si>
    <t>56</t>
  </si>
  <si>
    <t>55</t>
  </si>
  <si>
    <t>1. Budžeta izdevumi</t>
  </si>
  <si>
    <t>58</t>
  </si>
  <si>
    <t>atalgojumi (1100)</t>
  </si>
  <si>
    <t>60</t>
  </si>
  <si>
    <t>57</t>
  </si>
  <si>
    <t>darba devēja sociālā nodokļa piemaksas (1200)</t>
  </si>
  <si>
    <t>62</t>
  </si>
  <si>
    <t>preču un pakalpojumu apmaksa (1300, 1400, 1500, 1600, 1990, 0010)</t>
  </si>
  <si>
    <t>64</t>
  </si>
  <si>
    <t>59</t>
  </si>
  <si>
    <t>maksājumi par aizdevumiem un kredītiem (2000)</t>
  </si>
  <si>
    <t>66</t>
  </si>
  <si>
    <t>subsīdijas un dotācijas (3000)</t>
  </si>
  <si>
    <t>68</t>
  </si>
  <si>
    <t>61</t>
  </si>
  <si>
    <t>t.sk. pašvaldību budžeta tranzīta pārskaitījumi (3800)</t>
  </si>
  <si>
    <t>70</t>
  </si>
  <si>
    <t>kapitālie izdevumi (4000)</t>
  </si>
  <si>
    <t>72</t>
  </si>
  <si>
    <t>63</t>
  </si>
  <si>
    <t>vairumpirkumi, zemes iegāde (5000, 6000)</t>
  </si>
  <si>
    <t>74</t>
  </si>
  <si>
    <t>investīcijas (7000)</t>
  </si>
  <si>
    <t>76</t>
  </si>
  <si>
    <t>65</t>
  </si>
  <si>
    <t>2. Budžeta aizdevumi un atmaksas</t>
  </si>
  <si>
    <t>78</t>
  </si>
  <si>
    <t>valsts (pašvaldību) budžeta iekšējie aizdevumi un atmaksas (8000)</t>
  </si>
  <si>
    <t>80</t>
  </si>
  <si>
    <t>67</t>
  </si>
  <si>
    <t>t.sk. valsts (pašvaldību) budžeta iekšējie aizdevumi (8100)</t>
  </si>
  <si>
    <t>82</t>
  </si>
  <si>
    <t>valsts (pašvaldību) budžeta iekšējo aizdevumu atmaksas (8200), ar mīnusu</t>
  </si>
  <si>
    <t>84</t>
  </si>
  <si>
    <t>69</t>
  </si>
  <si>
    <t>valsts (pašvaldību) budžeta ārējie aizdevumi un atmaksas (9000)</t>
  </si>
  <si>
    <t>86</t>
  </si>
  <si>
    <t>t.sk. valsts (pašvaldību) budžeta ārējie aizdevumi (9100)</t>
  </si>
  <si>
    <t>88</t>
  </si>
  <si>
    <t>71</t>
  </si>
  <si>
    <t>valsts (pašvaldību) budžeta ārējo aizdevumu atmaksas (9200)</t>
  </si>
  <si>
    <t>X Ieņēmumu pārsniegums vai deficīts (I-IX)</t>
  </si>
  <si>
    <t>92</t>
  </si>
  <si>
    <t>73</t>
  </si>
  <si>
    <t>XI Finansēšana</t>
  </si>
  <si>
    <t>94</t>
  </si>
  <si>
    <t>Iekšējā finasēšana</t>
  </si>
  <si>
    <t>96</t>
  </si>
  <si>
    <t>75</t>
  </si>
  <si>
    <t>1.</t>
  </si>
  <si>
    <t>98</t>
  </si>
  <si>
    <t>1.1.</t>
  </si>
  <si>
    <t>No citām tā paša līmeņa valsts pārvaldes struktūrām</t>
  </si>
  <si>
    <t>100</t>
  </si>
  <si>
    <t>77</t>
  </si>
  <si>
    <t>1.2.</t>
  </si>
  <si>
    <t>No citiem valsts pārvaldes līmeņiem</t>
  </si>
  <si>
    <t>102</t>
  </si>
  <si>
    <t>2.</t>
  </si>
  <si>
    <t>Budžeta līdzekļu izmaiņas</t>
  </si>
  <si>
    <t>104</t>
  </si>
  <si>
    <t>79</t>
  </si>
  <si>
    <t xml:space="preserve">    budžeta līdzekļu atlikums gada sākumā</t>
  </si>
  <si>
    <t>106</t>
  </si>
  <si>
    <t xml:space="preserve">    budžeta līdzekļu atlikums gada beigās</t>
  </si>
  <si>
    <t>108</t>
  </si>
  <si>
    <t>81</t>
  </si>
  <si>
    <t>3.</t>
  </si>
  <si>
    <t>110</t>
  </si>
  <si>
    <t>4.</t>
  </si>
  <si>
    <t>112</t>
  </si>
  <si>
    <t>83</t>
  </si>
  <si>
    <t>Ārejā finansēšana</t>
  </si>
  <si>
    <t>114</t>
  </si>
  <si>
    <t>8.</t>
  </si>
  <si>
    <t>Pārējā ārzemju finansēšana</t>
  </si>
  <si>
    <t>116</t>
  </si>
  <si>
    <t>85</t>
  </si>
  <si>
    <t>10. tabula</t>
  </si>
  <si>
    <t>Pašvaldību pamatbudžeta izdevumi pēc ekonomiskās klasifikācijas uz 1998. gada 1.martu</t>
  </si>
  <si>
    <t>Izpilde % pret gada plānu (3/4)</t>
  </si>
  <si>
    <t>I Kopā izdevumi (II+III)</t>
  </si>
  <si>
    <t>II Izdevumi pēc valdības funkcijām</t>
  </si>
  <si>
    <t>Valsts iekšējā parāda procentu nomaksa</t>
  </si>
  <si>
    <t>Valsts ārējā parāda nomaksa</t>
  </si>
  <si>
    <t>Pārējie izdevumi,kas nav klasif.citās pamatfunkcijās,t.s.neparedz.izd.</t>
  </si>
  <si>
    <t>III Norēķini</t>
  </si>
  <si>
    <t>Norēķini par citu pašvaldību izgl.iestāžu sniegtiem pakalpojumiem</t>
  </si>
  <si>
    <t>Norēķini par citu pašvaldību soc.palīdz.iestāžu sniegtiem pakalpojumiem</t>
  </si>
  <si>
    <t>Maksājumi izlīdzināšanas fondam</t>
  </si>
  <si>
    <t>t.sk. maksājumi par 1997.gadu</t>
  </si>
  <si>
    <t xml:space="preserve">       maksājumi par 1996.gadu</t>
  </si>
  <si>
    <t>1.Izdevumi  kopā</t>
  </si>
  <si>
    <t>1.1. Uzturēšanas izdevumi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</si>
  <si>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</si>
  <si>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</si>
  <si>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</si>
  <si>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</si>
  <si>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subsīdijas un dotācijas</t>
  </si>
  <si>
    <t>1.2. Izdevumi kapitālieguldījumiem</t>
  </si>
  <si>
    <t>izdevumi kapitālajām iegādēm un kapitālajam remontam</t>
  </si>
  <si>
    <t>investīcijas</t>
  </si>
  <si>
    <t>1.3. Budžeta aizdevumi un atmaksas</t>
  </si>
  <si>
    <t xml:space="preserve">valsts (pašvaldību) budžeta aizdevumi un atmaksas </t>
  </si>
  <si>
    <t xml:space="preserve">t.sk. valsts (pašvaldību) budžeta aizdevumi </t>
  </si>
  <si>
    <t xml:space="preserve">        valsts (pašvaldību) budžeta aizdevumu atmaksas </t>
  </si>
  <si>
    <t xml:space="preserve">valsts (pašvaldību) budžeta aizdevumi un atmaksas  ārvalstu valdībām un institūcijām </t>
  </si>
  <si>
    <t>____________________________________________</t>
  </si>
  <si>
    <t>11. tabula</t>
  </si>
  <si>
    <t>Pašvaldību speciālā budžeta ieņēmumi un izdevumi uz 1998. gada 1.martu</t>
  </si>
  <si>
    <t>1. Ieņēmumi kopā</t>
  </si>
  <si>
    <t>1.1.Ieņēmumi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</si>
  <si>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</si>
  <si>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</si>
  <si>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</si>
  <si>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</si>
  <si>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1.2.Ieņēmumi no ziedojumiem un dāvinājumiem</t>
  </si>
  <si>
    <t xml:space="preserve">2. Izdevumi kopā </t>
  </si>
  <si>
    <t>2.1.Izdevumi no īpašiem mērķiem iezīmētu līdzekļu avotiem</t>
  </si>
  <si>
    <t xml:space="preserve">       pārējiem ieņēmumiem</t>
  </si>
  <si>
    <t>2.2.Izdevumi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</si>
  <si>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</si>
  <si>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</si>
  <si>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</si>
  <si>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</si>
  <si>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</si>
  <si>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>Iekšējā finansēšana</t>
  </si>
  <si>
    <t xml:space="preserve">     budžeta līdzekļu atlikums gada sākumā</t>
  </si>
  <si>
    <t xml:space="preserve">     budžeta līdzekļu atlikums gada beigās</t>
  </si>
  <si>
    <t>Ārējā finsēšana</t>
  </si>
  <si>
    <t>Pārējā ārzemju finasēšana</t>
  </si>
  <si>
    <t>12. tabula</t>
  </si>
  <si>
    <t>Pašvaldību speciālā budžeta izdevumi pēc ekonomiskās klasifikācijas uz 1998.gada 1.martu</t>
  </si>
  <si>
    <t>Kopā ieņēmumi</t>
  </si>
  <si>
    <t>Ieņēmumi no īpašiem mērķiem iezīmētu līdzekļu avotiem</t>
  </si>
  <si>
    <t>Ieņēmumi no ziedojumiem un dāvinājumiem</t>
  </si>
  <si>
    <t>Kopā izdevumi pēc ieņēmumu veidiem</t>
  </si>
  <si>
    <t>Izdevumi no īpašiem mērķiem iezīmētu līdzekļu avotiem</t>
  </si>
  <si>
    <t>Izdevumi no saņemto ziedojumu un dāvinājumu līdzekļiem</t>
  </si>
  <si>
    <t>1.Izdevumi kopā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</si>
  <si>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</si>
  <si>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</si>
  <si>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</si>
  <si>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</si>
  <si>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t.sk. valsts (pašvaldību) budžeta aizdevumi (8100)</t>
  </si>
  <si>
    <t xml:space="preserve">       valsts (pašvaldību) budžeta aizdevumu atmaksas </t>
  </si>
  <si>
    <t>valsts (pašvaldību) budžeta aizdevumi un atmaksas  ārvalstu valdībām un institūcijām</t>
  </si>
  <si>
    <t>_______________________________</t>
  </si>
  <si>
    <t>13. tabula</t>
  </si>
  <si>
    <t>Pašvaldību pamatbudžeta izpildes rādītāji uz 1998.gada 1.martu</t>
  </si>
  <si>
    <t>Ieņēmumi</t>
  </si>
  <si>
    <t>Izdevumi</t>
  </si>
  <si>
    <t>tai skaitā</t>
  </si>
  <si>
    <t>Pilsētas, rajona nosaukums</t>
  </si>
  <si>
    <t>Nodokļu un nenodokļu ieņēmumi</t>
  </si>
  <si>
    <t>Saņemtie maksājumi</t>
  </si>
  <si>
    <t>Ieņēmumi kopā</t>
  </si>
  <si>
    <t>Izdevumi pēc valdības funkcijām</t>
  </si>
  <si>
    <t>Norēķini</t>
  </si>
  <si>
    <t>Izdevumi kopā</t>
  </si>
  <si>
    <t>Ieņēmumu   pārpalikums vai deficits</t>
  </si>
  <si>
    <t>Finansēšana</t>
  </si>
  <si>
    <t>No citām valsts pārvaldes str.</t>
  </si>
  <si>
    <t>Līdzekļu atlikums gada sākumā</t>
  </si>
  <si>
    <t>Līdzekļu atlikums gada beigās</t>
  </si>
  <si>
    <t>Pārējā iekšējā finasēšana</t>
  </si>
  <si>
    <t>Āreja  finansēšana</t>
  </si>
  <si>
    <t>PILSĒTAS</t>
  </si>
  <si>
    <t>KODS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</si>
  <si>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</si>
  <si>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</si>
  <si>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</si>
  <si>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</si>
  <si>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</si>
  <si>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</si>
  <si>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</si>
  <si>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</si>
  <si>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</si>
  <si>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</si>
  <si>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</si>
  <si>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Sum of EXPR_12</t>
  </si>
  <si>
    <t>Sum of EXPR_13</t>
  </si>
  <si>
    <t>Sum of EXPR_14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</si>
  <si>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</si>
  <si>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</si>
  <si>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</si>
  <si>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</si>
  <si>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</si>
  <si>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</si>
  <si>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</si>
  <si>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</si>
  <si>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</si>
  <si>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</si>
  <si>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</si>
  <si>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</si>
  <si>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</si>
  <si>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</si>
  <si>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</si>
  <si>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</si>
  <si>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</si>
  <si>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</si>
  <si>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</si>
  <si>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</si>
  <si>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</si>
  <si>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</si>
  <si>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</si>
  <si>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</si>
  <si>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</si>
  <si>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</si>
  <si>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</si>
  <si>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</si>
  <si>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</si>
  <si>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</si>
  <si>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</si>
  <si>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</si>
  <si>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</si>
  <si>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</si>
  <si>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</si>
  <si>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</si>
  <si>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</si>
  <si>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</si>
  <si>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</si>
  <si>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</si>
  <si>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</si>
  <si>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</si>
  <si>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</si>
  <si>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</si>
  <si>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</si>
  <si>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</si>
  <si>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</si>
  <si>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</si>
  <si>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</si>
  <si>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</si>
  <si>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</si>
  <si>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</si>
  <si>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</si>
  <si>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</si>
  <si>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</si>
  <si>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</si>
  <si>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</si>
  <si>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</si>
  <si>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</si>
  <si>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</si>
  <si>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</si>
  <si>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</si>
  <si>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</si>
  <si>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</si>
  <si>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</si>
  <si>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</si>
  <si>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</si>
  <si>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</si>
  <si>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</si>
  <si>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</si>
  <si>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14. tabula</t>
  </si>
  <si>
    <t>Pašvaldību speciālā budžeta izpildes rādītāji uz 1998.gada 1.martu</t>
  </si>
  <si>
    <t>Rajona, pilsētas nosaukums</t>
  </si>
  <si>
    <t>Izdevumi    kopā</t>
  </si>
  <si>
    <t>Ieņēmumu pārpalikums vai deficīts</t>
  </si>
  <si>
    <t>Āreja finansēšana</t>
  </si>
</sst>
</file>

<file path=xl/styles.xml><?xml version="1.0" encoding="utf-8"?>
<styleSheet xmlns="http://schemas.openxmlformats.org/spreadsheetml/2006/main">
  <numFmts count="73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#\ ##0"/>
    <numFmt numFmtId="181" formatCode="###0"/>
    <numFmt numFmtId="182" formatCode="#\ ###\ 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00\ 000\ 000"/>
    <numFmt numFmtId="193" formatCode="_(* #,##0.000_);_(* \(#,##0.000\);_(* &quot;-&quot;??_);_(@_)"/>
    <numFmt numFmtId="194" formatCode="_(* #,##0.0_);_(* \(#,##0.0\);_(* &quot;-&quot;??_);_(@_)"/>
    <numFmt numFmtId="195" formatCode="_(* #,##0_);_(* \(#,##0\);_(* &quot;-&quot;??_);_(@_)"/>
    <numFmt numFmtId="196" formatCode="_-* #,##0.0_-;\-* #,##0.0_-;_-* &quot;-&quot;??_-;_-@_-"/>
    <numFmt numFmtId="197" formatCode="_-* #,##0_-;\-* #,##0_-;_-* &quot;-&quot;??_-;_-@_-"/>
    <numFmt numFmtId="198" formatCode="0.000"/>
    <numFmt numFmtId="199" formatCode="#\ ##0\ "/>
    <numFmt numFmtId="200" formatCode="#,##0\ &quot;LVR&quot;;\-#,##0\ &quot;LVR&quot;"/>
    <numFmt numFmtId="201" formatCode="#,##0\ &quot;LVR&quot;;[Red]\-#,##0\ &quot;LVR&quot;"/>
    <numFmt numFmtId="202" formatCode="#,##0.00\ &quot;LVR&quot;;\-#,##0.00\ &quot;LVR&quot;"/>
    <numFmt numFmtId="203" formatCode="#,##0.00\ &quot;LVR&quot;;[Red]\-#,##0.00\ &quot;LVR&quot;"/>
    <numFmt numFmtId="204" formatCode="_-* #,##0\ &quot;LVR&quot;_-;\-* #,##0\ &quot;LVR&quot;_-;_-* &quot;-&quot;\ &quot;LVR&quot;_-;_-@_-"/>
    <numFmt numFmtId="205" formatCode="_-* #,##0\ _L_V_R_-;\-* #,##0\ _L_V_R_-;_-* &quot;-&quot;\ _L_V_R_-;_-@_-"/>
    <numFmt numFmtId="206" formatCode="_-* #,##0.00\ &quot;LVR&quot;_-;\-* #,##0.00\ &quot;LVR&quot;_-;_-* &quot;-&quot;??\ &quot;LVR&quot;_-;_-@_-"/>
    <numFmt numFmtId="207" formatCode="_-* #,##0.00\ _L_V_R_-;\-* #,##0.00\ _L_V_R_-;_-* &quot;-&quot;??\ _L_V_R_-;_-@_-"/>
    <numFmt numFmtId="208" formatCode="&quot;Ls&quot;#,##0_);\(&quot;Ls&quot;#,##0\)"/>
    <numFmt numFmtId="209" formatCode="&quot;Ls&quot;#,##0_);[Red]\(&quot;Ls&quot;#,##0\)"/>
    <numFmt numFmtId="210" formatCode="&quot;Ls&quot;#,##0.00_);\(&quot;Ls&quot;#,##0.00\)"/>
    <numFmt numFmtId="211" formatCode="&quot;Ls&quot;#,##0.00_);[Red]\(&quot;Ls&quot;#,##0.00\)"/>
    <numFmt numFmtId="212" formatCode="_(&quot;Ls&quot;* #,##0_);_(&quot;Ls&quot;* \(#,##0\);_(&quot;Ls&quot;* &quot;-&quot;_);_(@_)"/>
    <numFmt numFmtId="213" formatCode="_(&quot;Ls&quot;* #,##0.00_);_(&quot;Ls&quot;* \(#,##0.00\);_(&quot;Ls&quot;* &quot;-&quot;??_);_(@_)"/>
    <numFmt numFmtId="214" formatCode="#,###,##0"/>
    <numFmt numFmtId="215" formatCode="#,000"/>
    <numFmt numFmtId="216" formatCode="#,###,000"/>
    <numFmt numFmtId="217" formatCode="#,"/>
    <numFmt numFmtId="218" formatCode="0,"/>
    <numFmt numFmtId="219" formatCode="##0"/>
    <numFmt numFmtId="220" formatCode="#0,"/>
    <numFmt numFmtId="221" formatCode="#,#00"/>
    <numFmt numFmtId="222" formatCode="#."/>
    <numFmt numFmtId="223" formatCode="##0,"/>
    <numFmt numFmtId="224" formatCode="##0,###"/>
    <numFmt numFmtId="225" formatCode="#,###"/>
    <numFmt numFmtId="226" formatCode="\ #,"/>
    <numFmt numFmtId="227" formatCode="\ #"/>
    <numFmt numFmtId="228" formatCode="#,###,000.0"/>
  </numFmts>
  <fonts count="44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RimHelvetica"/>
      <family val="0"/>
    </font>
    <font>
      <sz val="10"/>
      <name val="RimHelvetica"/>
      <family val="0"/>
    </font>
    <font>
      <sz val="8"/>
      <name val="Times New Roman BaltRim"/>
      <family val="1"/>
    </font>
    <font>
      <b/>
      <sz val="12"/>
      <name val="RimHelvetica"/>
      <family val="0"/>
    </font>
    <font>
      <b/>
      <sz val="16"/>
      <name val="RimHelvetica"/>
      <family val="0"/>
    </font>
    <font>
      <sz val="11"/>
      <name val="RimHelvetica"/>
      <family val="0"/>
    </font>
    <font>
      <b/>
      <sz val="10"/>
      <name val="RimHelvetica"/>
      <family val="0"/>
    </font>
    <font>
      <i/>
      <sz val="9"/>
      <name val="RimHelvetica"/>
      <family val="0"/>
    </font>
    <font>
      <sz val="9"/>
      <name val="RimHelvetica"/>
      <family val="0"/>
    </font>
    <font>
      <sz val="9"/>
      <name val="BaltSouvenirLight"/>
      <family val="0"/>
    </font>
    <font>
      <sz val="10"/>
      <name val="BaltSouvenirLight"/>
      <family val="0"/>
    </font>
    <font>
      <b/>
      <sz val="9"/>
      <name val="RimHelvetica"/>
      <family val="0"/>
    </font>
    <font>
      <sz val="10"/>
      <name val="Arial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b/>
      <sz val="8"/>
      <name val="RimHelvetica"/>
      <family val="0"/>
    </font>
    <font>
      <sz val="8"/>
      <name val="BaltSouvenirLight"/>
      <family val="0"/>
    </font>
    <font>
      <sz val="8"/>
      <name val="Times New Roman Cyr"/>
      <family val="1"/>
    </font>
    <font>
      <sz val="9"/>
      <name val="Times New Roman Cyr"/>
      <family val="1"/>
    </font>
    <font>
      <i/>
      <sz val="11"/>
      <name val="RimHelvetica"/>
      <family val="0"/>
    </font>
    <font>
      <sz val="8.5"/>
      <name val="MS Sans Serif"/>
      <family val="0"/>
    </font>
    <font>
      <sz val="8.5"/>
      <name val="RimHelvetica"/>
      <family val="0"/>
    </font>
    <font>
      <sz val="8"/>
      <name val="MS Sans Serif"/>
      <family val="0"/>
    </font>
    <font>
      <sz val="12"/>
      <name val="MS Sans Serif"/>
      <family val="0"/>
    </font>
    <font>
      <sz val="10"/>
      <name val="RusHelvetica"/>
      <family val="0"/>
    </font>
    <font>
      <sz val="9"/>
      <name val="MS Sans Serif"/>
      <family val="0"/>
    </font>
    <font>
      <sz val="10"/>
      <name val="MS Sans Serif"/>
      <family val="0"/>
    </font>
    <font>
      <sz val="8"/>
      <name val="RimAvantGarde"/>
      <family val="0"/>
    </font>
    <font>
      <sz val="9"/>
      <name val="RimAvantGarde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sz val="8.5"/>
      <name val="RimAvantGarde"/>
      <family val="0"/>
    </font>
    <font>
      <b/>
      <sz val="11"/>
      <name val="RimHelvetica"/>
      <family val="0"/>
    </font>
    <font>
      <i/>
      <sz val="9"/>
      <name val="RimTimes"/>
      <family val="0"/>
    </font>
    <font>
      <sz val="9"/>
      <name val="RusHelvetica"/>
      <family val="0"/>
    </font>
    <font>
      <sz val="8.5"/>
      <name val="RusHelvetica"/>
      <family val="0"/>
    </font>
    <font>
      <sz val="10"/>
      <name val="RimAvantGarde"/>
      <family val="0"/>
    </font>
    <font>
      <sz val="12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90" fontId="16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1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12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9" fontId="1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13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80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>
      <alignment/>
      <protection/>
    </xf>
    <xf numFmtId="0" fontId="7" fillId="0" borderId="0" xfId="48" applyFont="1" applyAlignment="1">
      <alignment horizontal="centerContinuous"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 applyAlignment="1">
      <alignment horizontal="center"/>
      <protection/>
    </xf>
    <xf numFmtId="0" fontId="12" fillId="0" borderId="1" xfId="48" applyFont="1" applyBorder="1" applyAlignment="1">
      <alignment horizontal="center" vertical="center"/>
      <protection/>
    </xf>
    <xf numFmtId="0" fontId="12" fillId="0" borderId="1" xfId="48" applyFont="1" applyBorder="1" applyAlignment="1">
      <alignment horizontal="center" vertical="center" wrapText="1"/>
      <protection/>
    </xf>
    <xf numFmtId="0" fontId="13" fillId="0" borderId="1" xfId="48" applyBorder="1" applyAlignment="1">
      <alignment horizontal="center"/>
      <protection/>
    </xf>
    <xf numFmtId="180" fontId="10" fillId="0" borderId="1" xfId="48" applyNumberFormat="1" applyFont="1" applyBorder="1" applyAlignment="1">
      <alignment horizontal="left" vertical="center"/>
      <protection/>
    </xf>
    <xf numFmtId="180" fontId="10" fillId="0" borderId="1" xfId="48" applyNumberFormat="1" applyFont="1" applyBorder="1" applyAlignment="1">
      <alignment horizontal="right"/>
      <protection/>
    </xf>
    <xf numFmtId="0" fontId="14" fillId="0" borderId="1" xfId="48" applyFont="1" applyBorder="1">
      <alignment/>
      <protection/>
    </xf>
    <xf numFmtId="180" fontId="10" fillId="0" borderId="1" xfId="48" applyNumberFormat="1" applyFont="1" applyBorder="1" applyAlignment="1">
      <alignment horizontal="left" vertical="center" wrapText="1"/>
      <protection/>
    </xf>
    <xf numFmtId="180" fontId="12" fillId="0" borderId="1" xfId="48" applyNumberFormat="1" applyFont="1" applyBorder="1" applyAlignment="1">
      <alignment horizontal="left" vertical="center" wrapText="1"/>
      <protection/>
    </xf>
    <xf numFmtId="180" fontId="12" fillId="0" borderId="1" xfId="48" applyNumberFormat="1" applyFont="1" applyBorder="1" applyAlignment="1">
      <alignment horizontal="right"/>
      <protection/>
    </xf>
    <xf numFmtId="0" fontId="13" fillId="0" borderId="1" xfId="48" applyBorder="1">
      <alignment/>
      <protection/>
    </xf>
    <xf numFmtId="180" fontId="12" fillId="0" borderId="1" xfId="48" applyNumberFormat="1" applyFont="1" applyBorder="1" applyAlignment="1">
      <alignment horizontal="left" vertical="center"/>
      <protection/>
    </xf>
    <xf numFmtId="180" fontId="11" fillId="0" borderId="1" xfId="48" applyNumberFormat="1" applyFont="1" applyBorder="1" applyAlignment="1">
      <alignment horizontal="left" vertical="center" wrapText="1"/>
      <protection/>
    </xf>
    <xf numFmtId="180" fontId="11" fillId="0" borderId="1" xfId="48" applyNumberFormat="1" applyFont="1" applyBorder="1" applyAlignment="1">
      <alignment horizontal="left" vertical="center"/>
      <protection/>
    </xf>
    <xf numFmtId="180" fontId="15" fillId="0" borderId="1" xfId="48" applyNumberFormat="1" applyFont="1" applyBorder="1" applyAlignment="1">
      <alignment horizontal="right"/>
      <protection/>
    </xf>
    <xf numFmtId="180" fontId="11" fillId="0" borderId="1" xfId="48" applyNumberFormat="1" applyFont="1" applyBorder="1" applyAlignment="1">
      <alignment horizontal="left" wrapText="1"/>
      <protection/>
    </xf>
    <xf numFmtId="180" fontId="12" fillId="0" borderId="1" xfId="48" applyNumberFormat="1" applyFont="1" applyBorder="1" applyAlignment="1">
      <alignment horizontal="left"/>
      <protection/>
    </xf>
    <xf numFmtId="180" fontId="11" fillId="0" borderId="1" xfId="48" applyNumberFormat="1" applyFont="1" applyBorder="1" applyAlignment="1">
      <alignment horizontal="left"/>
      <protection/>
    </xf>
    <xf numFmtId="0" fontId="10" fillId="0" borderId="1" xfId="48" applyFont="1" applyBorder="1" applyAlignment="1">
      <alignment horizontal="left"/>
      <protection/>
    </xf>
    <xf numFmtId="0" fontId="4" fillId="0" borderId="0" xfId="48" applyFont="1" applyAlignment="1">
      <alignment/>
      <protection/>
    </xf>
    <xf numFmtId="181" fontId="4" fillId="0" borderId="0" xfId="48" applyNumberFormat="1" applyFont="1">
      <alignment/>
      <protection/>
    </xf>
    <xf numFmtId="180" fontId="4" fillId="0" borderId="0" xfId="48" applyNumberFormat="1" applyFont="1">
      <alignment/>
      <protection/>
    </xf>
    <xf numFmtId="0" fontId="12" fillId="0" borderId="0" xfId="48" applyFont="1" applyAlignment="1">
      <alignment/>
      <protection/>
    </xf>
    <xf numFmtId="181" fontId="12" fillId="0" borderId="0" xfId="48" applyNumberFormat="1" applyFont="1">
      <alignment/>
      <protection/>
    </xf>
    <xf numFmtId="180" fontId="12" fillId="0" borderId="0" xfId="48" applyNumberFormat="1" applyFont="1">
      <alignment/>
      <protection/>
    </xf>
    <xf numFmtId="181" fontId="12" fillId="0" borderId="0" xfId="48" applyNumberFormat="1" applyFont="1" applyAlignment="1">
      <alignment/>
      <protection/>
    </xf>
    <xf numFmtId="180" fontId="12" fillId="0" borderId="0" xfId="48" applyNumberFormat="1" applyFont="1" applyAlignment="1">
      <alignment/>
      <protection/>
    </xf>
    <xf numFmtId="3" fontId="12" fillId="0" borderId="0" xfId="48" applyNumberFormat="1" applyFont="1" applyAlignment="1">
      <alignment/>
      <protection/>
    </xf>
    <xf numFmtId="0" fontId="5" fillId="0" borderId="0" xfId="43" applyFont="1">
      <alignment/>
      <protection/>
    </xf>
    <xf numFmtId="0" fontId="4" fillId="0" borderId="0" xfId="43" applyFont="1">
      <alignment/>
      <protection/>
    </xf>
    <xf numFmtId="0" fontId="16" fillId="0" borderId="0" xfId="43">
      <alignment/>
      <protection/>
    </xf>
    <xf numFmtId="0" fontId="7" fillId="0" borderId="0" xfId="43" applyFont="1" applyAlignment="1">
      <alignment horizontal="centerContinuous"/>
      <protection/>
    </xf>
    <xf numFmtId="0" fontId="17" fillId="0" borderId="0" xfId="43" applyFont="1" applyAlignment="1">
      <alignment horizontal="centerContinuous"/>
      <protection/>
    </xf>
    <xf numFmtId="0" fontId="5" fillId="0" borderId="0" xfId="43" applyFont="1" applyAlignment="1">
      <alignment horizontal="centerContinuous"/>
      <protection/>
    </xf>
    <xf numFmtId="0" fontId="4" fillId="0" borderId="1" xfId="43" applyFont="1" applyBorder="1" applyAlignment="1">
      <alignment horizontal="center" vertical="center" wrapText="1"/>
      <protection/>
    </xf>
    <xf numFmtId="0" fontId="10" fillId="0" borderId="1" xfId="43" applyFont="1" applyBorder="1" applyAlignment="1">
      <alignment vertical="center"/>
      <protection/>
    </xf>
    <xf numFmtId="180" fontId="10" fillId="0" borderId="1" xfId="43" applyNumberFormat="1" applyFont="1" applyBorder="1">
      <alignment/>
      <protection/>
    </xf>
    <xf numFmtId="10" fontId="10" fillId="0" borderId="1" xfId="43" applyNumberFormat="1" applyFont="1" applyBorder="1">
      <alignment/>
      <protection/>
    </xf>
    <xf numFmtId="0" fontId="4" fillId="0" borderId="1" xfId="43" applyFont="1" applyBorder="1">
      <alignment/>
      <protection/>
    </xf>
    <xf numFmtId="180" fontId="4" fillId="0" borderId="1" xfId="43" applyNumberFormat="1" applyFont="1" applyBorder="1">
      <alignment/>
      <protection/>
    </xf>
    <xf numFmtId="10" fontId="4" fillId="0" borderId="1" xfId="43" applyNumberFormat="1" applyFont="1" applyBorder="1">
      <alignment/>
      <protection/>
    </xf>
    <xf numFmtId="0" fontId="18" fillId="0" borderId="1" xfId="43" applyFont="1" applyBorder="1">
      <alignment/>
      <protection/>
    </xf>
    <xf numFmtId="0" fontId="10" fillId="0" borderId="1" xfId="43" applyFont="1" applyBorder="1" applyAlignment="1">
      <alignment wrapText="1"/>
      <protection/>
    </xf>
    <xf numFmtId="0" fontId="10" fillId="0" borderId="1" xfId="43" applyFont="1" applyBorder="1">
      <alignment/>
      <protection/>
    </xf>
    <xf numFmtId="0" fontId="4" fillId="0" borderId="1" xfId="43" applyFont="1" applyBorder="1" applyAlignment="1">
      <alignment wrapText="1"/>
      <protection/>
    </xf>
    <xf numFmtId="10" fontId="4" fillId="0" borderId="1" xfId="43" applyNumberFormat="1" applyFont="1" applyBorder="1" applyAlignment="1">
      <alignment horizontal="right"/>
      <protection/>
    </xf>
    <xf numFmtId="0" fontId="4" fillId="0" borderId="1" xfId="43" applyFont="1" applyBorder="1" applyAlignment="1">
      <alignment vertical="center" wrapText="1"/>
      <protection/>
    </xf>
    <xf numFmtId="0" fontId="10" fillId="0" borderId="1" xfId="43" applyFont="1" applyBorder="1" applyAlignment="1">
      <alignment vertical="center" wrapText="1"/>
      <protection/>
    </xf>
    <xf numFmtId="0" fontId="4" fillId="0" borderId="1" xfId="43" applyFont="1" applyBorder="1" applyAlignment="1">
      <alignment horizontal="left" wrapText="1"/>
      <protection/>
    </xf>
    <xf numFmtId="0" fontId="4" fillId="0" borderId="1" xfId="43" applyFont="1" applyBorder="1" applyAlignment="1">
      <alignment/>
      <protection/>
    </xf>
    <xf numFmtId="0" fontId="4" fillId="0" borderId="1" xfId="43" applyFont="1" applyBorder="1" applyAlignment="1">
      <alignment vertical="justify" wrapText="1"/>
      <protection/>
    </xf>
    <xf numFmtId="0" fontId="18" fillId="0" borderId="1" xfId="43" applyFont="1" applyBorder="1" applyAlignment="1">
      <alignment wrapText="1"/>
      <protection/>
    </xf>
    <xf numFmtId="0" fontId="19" fillId="0" borderId="1" xfId="43" applyFont="1" applyBorder="1" applyAlignment="1">
      <alignment wrapText="1"/>
      <protection/>
    </xf>
    <xf numFmtId="0" fontId="12" fillId="0" borderId="0" xfId="43" applyFont="1">
      <alignment/>
      <protection/>
    </xf>
    <xf numFmtId="0" fontId="13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12" fillId="0" borderId="0" xfId="44" applyFont="1">
      <alignment/>
      <protection/>
    </xf>
    <xf numFmtId="0" fontId="9" fillId="0" borderId="0" xfId="44" applyFont="1">
      <alignment/>
      <protection/>
    </xf>
    <xf numFmtId="0" fontId="5" fillId="0" borderId="0" xfId="44" applyFont="1" applyAlignment="1">
      <alignment horizontal="center"/>
      <protection/>
    </xf>
    <xf numFmtId="0" fontId="7" fillId="0" borderId="0" xfId="44" applyFont="1">
      <alignment/>
      <protection/>
    </xf>
    <xf numFmtId="0" fontId="17" fillId="0" borderId="0" xfId="44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12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4" fillId="0" borderId="1" xfId="44" applyFont="1" applyBorder="1" applyAlignment="1">
      <alignment horizontal="center" vertical="center" wrapText="1"/>
      <protection/>
    </xf>
    <xf numFmtId="0" fontId="4" fillId="0" borderId="1" xfId="44" applyFont="1" applyBorder="1" applyAlignment="1">
      <alignment horizontal="center" vertical="center"/>
      <protection/>
    </xf>
    <xf numFmtId="0" fontId="4" fillId="0" borderId="1" xfId="44" applyFont="1" applyBorder="1" applyAlignment="1">
      <alignment horizontal="center"/>
      <protection/>
    </xf>
    <xf numFmtId="0" fontId="4" fillId="0" borderId="1" xfId="44" applyFont="1" applyBorder="1" applyAlignment="1">
      <alignment horizontal="center" wrapText="1"/>
      <protection/>
    </xf>
    <xf numFmtId="0" fontId="12" fillId="0" borderId="1" xfId="44" applyFont="1" applyBorder="1" applyAlignment="1">
      <alignment horizontal="center"/>
      <protection/>
    </xf>
    <xf numFmtId="0" fontId="13" fillId="0" borderId="1" xfId="44" applyBorder="1" applyAlignment="1">
      <alignment horizontal="center"/>
      <protection/>
    </xf>
    <xf numFmtId="0" fontId="10" fillId="0" borderId="1" xfId="44" applyFont="1" applyBorder="1" applyAlignment="1">
      <alignment horizontal="center"/>
      <protection/>
    </xf>
    <xf numFmtId="180" fontId="10" fillId="0" borderId="1" xfId="44" applyNumberFormat="1" applyFont="1" applyBorder="1" applyAlignment="1">
      <alignment/>
      <protection/>
    </xf>
    <xf numFmtId="10" fontId="10" fillId="0" borderId="1" xfId="44" applyNumberFormat="1" applyFont="1" applyBorder="1" applyAlignment="1">
      <alignment horizontal="right"/>
      <protection/>
    </xf>
    <xf numFmtId="10" fontId="10" fillId="0" borderId="1" xfId="49" applyNumberFormat="1" applyFont="1" applyBorder="1" applyAlignment="1">
      <alignment horizontal="right"/>
    </xf>
    <xf numFmtId="10" fontId="10" fillId="0" borderId="1" xfId="49" applyNumberFormat="1" applyFont="1" applyBorder="1" applyAlignment="1">
      <alignment/>
    </xf>
    <xf numFmtId="0" fontId="12" fillId="0" borderId="1" xfId="44" applyFont="1" applyBorder="1">
      <alignment/>
      <protection/>
    </xf>
    <xf numFmtId="0" fontId="13" fillId="0" borderId="1" xfId="44" applyBorder="1">
      <alignment/>
      <protection/>
    </xf>
    <xf numFmtId="0" fontId="4" fillId="0" borderId="1" xfId="44" applyFont="1" applyBorder="1">
      <alignment/>
      <protection/>
    </xf>
    <xf numFmtId="180" fontId="4" fillId="0" borderId="1" xfId="44" applyNumberFormat="1" applyFont="1" applyBorder="1" applyAlignment="1">
      <alignment/>
      <protection/>
    </xf>
    <xf numFmtId="10" fontId="4" fillId="0" borderId="1" xfId="44" applyNumberFormat="1" applyFont="1" applyBorder="1" applyAlignment="1">
      <alignment horizontal="right"/>
      <protection/>
    </xf>
    <xf numFmtId="10" fontId="4" fillId="0" borderId="1" xfId="49" applyNumberFormat="1" applyFont="1" applyBorder="1" applyAlignment="1">
      <alignment/>
    </xf>
    <xf numFmtId="180" fontId="4" fillId="0" borderId="1" xfId="44" applyNumberFormat="1" applyFont="1" applyBorder="1">
      <alignment/>
      <protection/>
    </xf>
    <xf numFmtId="0" fontId="4" fillId="0" borderId="1" xfId="44" applyFont="1" applyBorder="1" applyAlignment="1">
      <alignment horizontal="left"/>
      <protection/>
    </xf>
    <xf numFmtId="0" fontId="10" fillId="0" borderId="1" xfId="44" applyFont="1" applyBorder="1" applyAlignment="1">
      <alignment/>
      <protection/>
    </xf>
    <xf numFmtId="180" fontId="10" fillId="0" borderId="1" xfId="44" applyNumberFormat="1" applyFont="1" applyBorder="1">
      <alignment/>
      <protection/>
    </xf>
    <xf numFmtId="0" fontId="4" fillId="0" borderId="1" xfId="44" applyFont="1" applyBorder="1" applyAlignment="1">
      <alignment horizontal="left" wrapText="1"/>
      <protection/>
    </xf>
    <xf numFmtId="0" fontId="18" fillId="0" borderId="1" xfId="44" applyFont="1" applyBorder="1" applyAlignment="1">
      <alignment vertical="center" wrapText="1"/>
      <protection/>
    </xf>
    <xf numFmtId="180" fontId="18" fillId="0" borderId="1" xfId="44" applyNumberFormat="1" applyFont="1" applyBorder="1" applyAlignment="1">
      <alignment/>
      <protection/>
    </xf>
    <xf numFmtId="10" fontId="18" fillId="0" borderId="1" xfId="44" applyNumberFormat="1" applyFont="1" applyBorder="1" applyAlignment="1">
      <alignment horizontal="right"/>
      <protection/>
    </xf>
    <xf numFmtId="10" fontId="18" fillId="0" borderId="1" xfId="49" applyNumberFormat="1" applyFont="1" applyBorder="1" applyAlignment="1">
      <alignment/>
    </xf>
    <xf numFmtId="0" fontId="4" fillId="0" borderId="1" xfId="44" applyFont="1" applyBorder="1" applyAlignment="1">
      <alignment wrapText="1"/>
      <protection/>
    </xf>
    <xf numFmtId="0" fontId="4" fillId="0" borderId="1" xfId="44" applyFont="1" applyBorder="1" applyAlignment="1">
      <alignment vertical="center" wrapText="1"/>
      <protection/>
    </xf>
    <xf numFmtId="0" fontId="10" fillId="0" borderId="1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left"/>
      <protection/>
    </xf>
    <xf numFmtId="180" fontId="12" fillId="0" borderId="0" xfId="44" applyNumberFormat="1" applyFont="1" applyBorder="1" applyAlignment="1">
      <alignment/>
      <protection/>
    </xf>
    <xf numFmtId="180" fontId="11" fillId="0" borderId="0" xfId="44" applyNumberFormat="1" applyFont="1" applyBorder="1">
      <alignment/>
      <protection/>
    </xf>
    <xf numFmtId="10" fontId="12" fillId="0" borderId="0" xfId="44" applyNumberFormat="1" applyFont="1" applyBorder="1" applyAlignment="1">
      <alignment horizontal="right" wrapText="1"/>
      <protection/>
    </xf>
    <xf numFmtId="0" fontId="5" fillId="0" borderId="0" xfId="44" applyFont="1" applyBorder="1" applyAlignment="1">
      <alignment horizontal="left" wrapText="1"/>
      <protection/>
    </xf>
    <xf numFmtId="180" fontId="12" fillId="0" borderId="0" xfId="44" applyNumberFormat="1" applyFont="1" applyAlignment="1">
      <alignment/>
      <protection/>
    </xf>
    <xf numFmtId="180" fontId="12" fillId="0" borderId="0" xfId="44" applyNumberFormat="1" applyFont="1">
      <alignment/>
      <protection/>
    </xf>
    <xf numFmtId="10" fontId="12" fillId="0" borderId="0" xfId="44" applyNumberFormat="1" applyFont="1">
      <alignment/>
      <protection/>
    </xf>
    <xf numFmtId="180" fontId="18" fillId="0" borderId="0" xfId="44" applyNumberFormat="1" applyFont="1">
      <alignment/>
      <protection/>
    </xf>
    <xf numFmtId="0" fontId="4" fillId="0" borderId="0" xfId="44" applyFont="1">
      <alignment/>
      <protection/>
    </xf>
    <xf numFmtId="180" fontId="4" fillId="0" borderId="0" xfId="44" applyNumberFormat="1" applyFont="1" applyAlignment="1">
      <alignment/>
      <protection/>
    </xf>
    <xf numFmtId="180" fontId="4" fillId="0" borderId="0" xfId="44" applyNumberFormat="1" applyFont="1">
      <alignment/>
      <protection/>
    </xf>
    <xf numFmtId="10" fontId="4" fillId="0" borderId="0" xfId="44" applyNumberFormat="1" applyFont="1">
      <alignment/>
      <protection/>
    </xf>
    <xf numFmtId="180" fontId="5" fillId="0" borderId="0" xfId="44" applyNumberFormat="1" applyFont="1" applyAlignment="1">
      <alignment/>
      <protection/>
    </xf>
    <xf numFmtId="180" fontId="5" fillId="0" borderId="0" xfId="44" applyNumberFormat="1" applyFont="1">
      <alignment/>
      <protection/>
    </xf>
    <xf numFmtId="180" fontId="11" fillId="0" borderId="0" xfId="44" applyNumberFormat="1" applyFont="1">
      <alignment/>
      <protection/>
    </xf>
    <xf numFmtId="0" fontId="13" fillId="0" borderId="0" xfId="45">
      <alignment/>
      <protection/>
    </xf>
    <xf numFmtId="0" fontId="12" fillId="0" borderId="0" xfId="45" applyFont="1">
      <alignment/>
      <protection/>
    </xf>
    <xf numFmtId="0" fontId="5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>
      <alignment/>
      <protection/>
    </xf>
    <xf numFmtId="0" fontId="5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1" xfId="45" applyFont="1" applyBorder="1" applyAlignment="1">
      <alignment horizontal="center" vertical="center" wrapText="1"/>
      <protection/>
    </xf>
    <xf numFmtId="0" fontId="4" fillId="0" borderId="1" xfId="45" applyFont="1" applyBorder="1" applyAlignment="1">
      <alignment horizontal="center" wrapText="1"/>
      <protection/>
    </xf>
    <xf numFmtId="0" fontId="4" fillId="0" borderId="1" xfId="45" applyFont="1" applyBorder="1" applyAlignment="1">
      <alignment horizontal="center"/>
      <protection/>
    </xf>
    <xf numFmtId="0" fontId="10" fillId="0" borderId="1" xfId="45" applyFont="1" applyBorder="1" applyAlignment="1">
      <alignment/>
      <protection/>
    </xf>
    <xf numFmtId="180" fontId="10" fillId="0" borderId="1" xfId="45" applyNumberFormat="1" applyFont="1" applyBorder="1" applyAlignment="1">
      <alignment horizontal="right"/>
      <protection/>
    </xf>
    <xf numFmtId="10" fontId="10" fillId="0" borderId="1" xfId="45" applyNumberFormat="1" applyFont="1" applyBorder="1" applyAlignment="1">
      <alignment horizontal="right"/>
      <protection/>
    </xf>
    <xf numFmtId="0" fontId="13" fillId="0" borderId="1" xfId="45" applyBorder="1" applyAlignment="1">
      <alignment horizontal="center"/>
      <protection/>
    </xf>
    <xf numFmtId="0" fontId="4" fillId="0" borderId="1" xfId="45" applyFont="1" applyBorder="1" applyAlignment="1">
      <alignment horizontal="left"/>
      <protection/>
    </xf>
    <xf numFmtId="180" fontId="4" fillId="0" borderId="1" xfId="45" applyNumberFormat="1" applyFont="1" applyBorder="1" applyAlignment="1">
      <alignment horizontal="right"/>
      <protection/>
    </xf>
    <xf numFmtId="10" fontId="4" fillId="0" borderId="1" xfId="45" applyNumberFormat="1" applyFont="1" applyBorder="1" applyAlignment="1">
      <alignment horizontal="right"/>
      <protection/>
    </xf>
    <xf numFmtId="0" fontId="13" fillId="0" borderId="1" xfId="45" applyBorder="1">
      <alignment/>
      <protection/>
    </xf>
    <xf numFmtId="0" fontId="10" fillId="0" borderId="1" xfId="45" applyFont="1" applyBorder="1" applyAlignment="1">
      <alignment wrapText="1"/>
      <protection/>
    </xf>
    <xf numFmtId="180" fontId="5" fillId="0" borderId="1" xfId="45" applyNumberFormat="1" applyFont="1" applyBorder="1">
      <alignment/>
      <protection/>
    </xf>
    <xf numFmtId="10" fontId="5" fillId="0" borderId="1" xfId="45" applyNumberFormat="1" applyFont="1" applyBorder="1" applyAlignment="1">
      <alignment horizontal="right"/>
      <protection/>
    </xf>
    <xf numFmtId="0" fontId="4" fillId="0" borderId="1" xfId="45" applyFont="1" applyBorder="1" applyAlignment="1">
      <alignment horizontal="left" wrapText="1"/>
      <protection/>
    </xf>
    <xf numFmtId="180" fontId="4" fillId="0" borderId="1" xfId="45" applyNumberFormat="1" applyFont="1" applyBorder="1">
      <alignment/>
      <protection/>
    </xf>
    <xf numFmtId="0" fontId="4" fillId="0" borderId="1" xfId="45" applyFont="1" applyBorder="1">
      <alignment/>
      <protection/>
    </xf>
    <xf numFmtId="0" fontId="10" fillId="0" borderId="1" xfId="45" applyFont="1" applyBorder="1">
      <alignment/>
      <protection/>
    </xf>
    <xf numFmtId="0" fontId="4" fillId="0" borderId="1" xfId="45" applyFont="1" applyBorder="1" applyAlignment="1">
      <alignment wrapText="1"/>
      <protection/>
    </xf>
    <xf numFmtId="0" fontId="10" fillId="0" borderId="1" xfId="45" applyFont="1" applyBorder="1" applyAlignment="1">
      <alignment horizontal="left" vertical="center" wrapText="1"/>
      <protection/>
    </xf>
    <xf numFmtId="0" fontId="4" fillId="0" borderId="1" xfId="45" applyFont="1" applyBorder="1" applyAlignment="1">
      <alignment/>
      <protection/>
    </xf>
    <xf numFmtId="0" fontId="10" fillId="0" borderId="1" xfId="45" applyFont="1" applyBorder="1" applyAlignment="1">
      <alignment vertical="center" wrapText="1"/>
      <protection/>
    </xf>
    <xf numFmtId="0" fontId="9" fillId="0" borderId="0" xfId="45" applyFont="1" applyBorder="1" applyAlignment="1">
      <alignment wrapText="1"/>
      <protection/>
    </xf>
    <xf numFmtId="180" fontId="5" fillId="0" borderId="0" xfId="45" applyNumberFormat="1" applyFont="1" applyBorder="1">
      <alignment/>
      <protection/>
    </xf>
    <xf numFmtId="10" fontId="12" fillId="0" borderId="0" xfId="45" applyNumberFormat="1" applyFont="1" applyBorder="1" applyAlignment="1">
      <alignment wrapText="1"/>
      <protection/>
    </xf>
    <xf numFmtId="180" fontId="11" fillId="0" borderId="0" xfId="45" applyNumberFormat="1" applyFont="1" applyBorder="1">
      <alignment/>
      <protection/>
    </xf>
    <xf numFmtId="3" fontId="4" fillId="0" borderId="0" xfId="45" applyNumberFormat="1" applyFont="1">
      <alignment/>
      <protection/>
    </xf>
    <xf numFmtId="180" fontId="4" fillId="0" borderId="0" xfId="45" applyNumberFormat="1" applyFont="1">
      <alignment/>
      <protection/>
    </xf>
    <xf numFmtId="10" fontId="12" fillId="0" borderId="0" xfId="45" applyNumberFormat="1" applyFont="1" applyBorder="1" applyAlignment="1">
      <alignment/>
      <protection/>
    </xf>
    <xf numFmtId="180" fontId="18" fillId="0" borderId="0" xfId="45" applyNumberFormat="1" applyFont="1">
      <alignment/>
      <protection/>
    </xf>
    <xf numFmtId="0" fontId="4" fillId="0" borderId="0" xfId="45" applyFont="1">
      <alignment/>
      <protection/>
    </xf>
    <xf numFmtId="180" fontId="12" fillId="0" borderId="0" xfId="45" applyNumberFormat="1" applyFont="1">
      <alignment/>
      <protection/>
    </xf>
    <xf numFmtId="10" fontId="4" fillId="0" borderId="0" xfId="45" applyNumberFormat="1" applyFont="1" applyBorder="1" applyAlignment="1">
      <alignment/>
      <protection/>
    </xf>
    <xf numFmtId="10" fontId="19" fillId="0" borderId="0" xfId="45" applyNumberFormat="1" applyFont="1" applyBorder="1" applyAlignment="1">
      <alignment wrapText="1"/>
      <protection/>
    </xf>
    <xf numFmtId="3" fontId="18" fillId="0" borderId="0" xfId="45" applyNumberFormat="1" applyFont="1">
      <alignment/>
      <protection/>
    </xf>
    <xf numFmtId="0" fontId="13" fillId="0" borderId="0" xfId="46">
      <alignment/>
      <protection/>
    </xf>
    <xf numFmtId="0" fontId="12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10" fillId="0" borderId="0" xfId="46" applyFont="1">
      <alignment/>
      <protection/>
    </xf>
    <xf numFmtId="0" fontId="7" fillId="0" borderId="0" xfId="46" applyFont="1">
      <alignment/>
      <protection/>
    </xf>
    <xf numFmtId="0" fontId="13" fillId="0" borderId="1" xfId="46" applyBorder="1" applyAlignment="1">
      <alignment horizontal="center"/>
      <protection/>
    </xf>
    <xf numFmtId="0" fontId="4" fillId="0" borderId="1" xfId="46" applyFont="1" applyBorder="1" applyAlignment="1">
      <alignment horizontal="center" vertical="center" wrapText="1"/>
      <protection/>
    </xf>
    <xf numFmtId="0" fontId="13" fillId="0" borderId="1" xfId="46" applyBorder="1">
      <alignment/>
      <protection/>
    </xf>
    <xf numFmtId="0" fontId="10" fillId="0" borderId="1" xfId="46" applyFont="1" applyBorder="1" applyAlignment="1">
      <alignment horizontal="center"/>
      <protection/>
    </xf>
    <xf numFmtId="180" fontId="10" fillId="0" borderId="1" xfId="46" applyNumberFormat="1" applyFont="1" applyBorder="1" applyAlignment="1">
      <alignment/>
      <protection/>
    </xf>
    <xf numFmtId="10" fontId="10" fillId="0" borderId="1" xfId="46" applyNumberFormat="1" applyFont="1" applyBorder="1" applyAlignment="1">
      <alignment horizontal="right" wrapText="1"/>
      <protection/>
    </xf>
    <xf numFmtId="10" fontId="10" fillId="0" borderId="1" xfId="46" applyNumberFormat="1" applyFont="1" applyBorder="1" applyAlignment="1">
      <alignment horizontal="right"/>
      <protection/>
    </xf>
    <xf numFmtId="180" fontId="10" fillId="0" borderId="1" xfId="46" applyNumberFormat="1" applyFont="1" applyBorder="1">
      <alignment/>
      <protection/>
    </xf>
    <xf numFmtId="0" fontId="4" fillId="0" borderId="1" xfId="46" applyFont="1" applyBorder="1" applyAlignment="1">
      <alignment horizontal="left"/>
      <protection/>
    </xf>
    <xf numFmtId="180" fontId="4" fillId="0" borderId="1" xfId="46" applyNumberFormat="1" applyFont="1" applyBorder="1">
      <alignment/>
      <protection/>
    </xf>
    <xf numFmtId="10" fontId="4" fillId="0" borderId="1" xfId="46" applyNumberFormat="1" applyFont="1" applyBorder="1" applyAlignment="1">
      <alignment horizontal="right" wrapText="1"/>
      <protection/>
    </xf>
    <xf numFmtId="10" fontId="4" fillId="0" borderId="1" xfId="46" applyNumberFormat="1" applyFont="1" applyBorder="1" applyAlignment="1">
      <alignment horizontal="right"/>
      <protection/>
    </xf>
    <xf numFmtId="0" fontId="4" fillId="0" borderId="1" xfId="46" applyFont="1" applyBorder="1">
      <alignment/>
      <protection/>
    </xf>
    <xf numFmtId="0" fontId="4" fillId="0" borderId="1" xfId="46" applyFont="1" applyBorder="1" applyAlignment="1">
      <alignment wrapText="1"/>
      <protection/>
    </xf>
    <xf numFmtId="0" fontId="10" fillId="0" borderId="1" xfId="46" applyFont="1" applyBorder="1" applyAlignment="1">
      <alignment horizontal="center" wrapText="1"/>
      <protection/>
    </xf>
    <xf numFmtId="0" fontId="4" fillId="0" borderId="1" xfId="46" applyFont="1" applyBorder="1" applyAlignment="1">
      <alignment vertical="center" wrapText="1"/>
      <protection/>
    </xf>
    <xf numFmtId="0" fontId="20" fillId="0" borderId="0" xfId="46" applyFont="1">
      <alignment/>
      <protection/>
    </xf>
    <xf numFmtId="0" fontId="4" fillId="0" borderId="1" xfId="46" applyFont="1" applyBorder="1" applyAlignment="1">
      <alignment horizontal="left" wrapText="1"/>
      <protection/>
    </xf>
    <xf numFmtId="0" fontId="9" fillId="0" borderId="0" xfId="46" applyFont="1">
      <alignment/>
      <protection/>
    </xf>
    <xf numFmtId="180" fontId="5" fillId="0" borderId="0" xfId="46" applyNumberFormat="1" applyFont="1">
      <alignment/>
      <protection/>
    </xf>
    <xf numFmtId="10" fontId="15" fillId="0" borderId="0" xfId="46" applyNumberFormat="1" applyFont="1" applyBorder="1" applyAlignment="1">
      <alignment horizontal="right" wrapText="1"/>
      <protection/>
    </xf>
    <xf numFmtId="180" fontId="11" fillId="0" borderId="0" xfId="46" applyNumberFormat="1" applyFont="1">
      <alignment/>
      <protection/>
    </xf>
    <xf numFmtId="10" fontId="15" fillId="0" borderId="0" xfId="46" applyNumberFormat="1" applyFont="1" applyBorder="1" applyAlignment="1">
      <alignment horizontal="center" wrapText="1"/>
      <protection/>
    </xf>
    <xf numFmtId="180" fontId="12" fillId="0" borderId="0" xfId="46" applyNumberFormat="1" applyFont="1">
      <alignment/>
      <protection/>
    </xf>
    <xf numFmtId="10" fontId="12" fillId="0" borderId="0" xfId="46" applyNumberFormat="1" applyFont="1" applyBorder="1" applyAlignment="1">
      <alignment/>
      <protection/>
    </xf>
    <xf numFmtId="180" fontId="18" fillId="0" borderId="0" xfId="46" applyNumberFormat="1" applyFont="1">
      <alignment/>
      <protection/>
    </xf>
    <xf numFmtId="180" fontId="4" fillId="0" borderId="0" xfId="46" applyNumberFormat="1" applyFont="1">
      <alignment/>
      <protection/>
    </xf>
    <xf numFmtId="3" fontId="12" fillId="0" borderId="0" xfId="46" applyNumberFormat="1" applyFont="1">
      <alignment/>
      <protection/>
    </xf>
    <xf numFmtId="3" fontId="18" fillId="0" borderId="0" xfId="46" applyNumberFormat="1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 wrapText="1"/>
    </xf>
    <xf numFmtId="180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23" fillId="0" borderId="0" xfId="0" applyFont="1" applyBorder="1" applyAlignment="1">
      <alignment/>
    </xf>
    <xf numFmtId="180" fontId="1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80" fontId="5" fillId="0" borderId="0" xfId="0" applyNumberFormat="1" applyFont="1" applyAlignment="1">
      <alignment/>
    </xf>
    <xf numFmtId="10" fontId="15" fillId="0" borderId="0" xfId="0" applyNumberFormat="1" applyFont="1" applyBorder="1" applyAlignment="1">
      <alignment horizontal="right" wrapText="1"/>
    </xf>
    <xf numFmtId="180" fontId="11" fillId="0" borderId="0" xfId="0" applyNumberFormat="1" applyFont="1" applyAlignment="1">
      <alignment/>
    </xf>
    <xf numFmtId="10" fontId="15" fillId="0" borderId="0" xfId="0" applyNumberFormat="1" applyFont="1" applyBorder="1" applyAlignment="1">
      <alignment horizontal="center" wrapText="1"/>
    </xf>
    <xf numFmtId="180" fontId="12" fillId="0" borderId="0" xfId="0" applyNumberFormat="1" applyFont="1" applyAlignment="1">
      <alignment/>
    </xf>
    <xf numFmtId="10" fontId="12" fillId="0" borderId="0" xfId="0" applyNumberFormat="1" applyFont="1" applyBorder="1" applyAlignment="1">
      <alignment/>
    </xf>
    <xf numFmtId="180" fontId="1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24" fillId="0" borderId="0" xfId="47" applyNumberFormat="1" applyAlignment="1">
      <alignment horizontal="center" vertical="top" wrapText="1"/>
      <protection/>
    </xf>
    <xf numFmtId="49" fontId="25" fillId="0" borderId="0" xfId="47" applyNumberFormat="1" applyFont="1" applyAlignment="1">
      <alignment vertical="top" wrapText="1"/>
      <protection/>
    </xf>
    <xf numFmtId="0" fontId="24" fillId="0" borderId="0" xfId="47">
      <alignment/>
      <protection/>
    </xf>
    <xf numFmtId="0" fontId="24" fillId="0" borderId="0" xfId="47" applyAlignment="1">
      <alignment horizontal="centerContinuous"/>
      <protection/>
    </xf>
    <xf numFmtId="49" fontId="26" fillId="0" borderId="0" xfId="47" applyNumberFormat="1" applyFont="1" applyAlignment="1">
      <alignment horizontal="center" vertical="top" wrapText="1"/>
      <protection/>
    </xf>
    <xf numFmtId="49" fontId="4" fillId="0" borderId="0" xfId="47" applyNumberFormat="1" applyFont="1" applyAlignment="1">
      <alignment vertical="top" wrapText="1"/>
      <protection/>
    </xf>
    <xf numFmtId="0" fontId="26" fillId="0" borderId="0" xfId="47" applyFont="1">
      <alignment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centerContinuous"/>
      <protection/>
    </xf>
    <xf numFmtId="49" fontId="27" fillId="0" borderId="0" xfId="47" applyNumberFormat="1" applyFont="1" applyAlignment="1">
      <alignment horizontal="center" vertical="top" wrapText="1"/>
      <protection/>
    </xf>
    <xf numFmtId="49" fontId="7" fillId="0" borderId="0" xfId="47" applyNumberFormat="1" applyFont="1" applyAlignment="1">
      <alignment horizontal="centerContinuous" vertical="top" wrapText="1"/>
      <protection/>
    </xf>
    <xf numFmtId="0" fontId="27" fillId="0" borderId="0" xfId="47" applyFont="1" applyAlignment="1">
      <alignment horizontal="centerContinuous"/>
      <protection/>
    </xf>
    <xf numFmtId="0" fontId="27" fillId="0" borderId="0" xfId="47" applyFont="1">
      <alignment/>
      <protection/>
    </xf>
    <xf numFmtId="0" fontId="25" fillId="0" borderId="0" xfId="47" applyFont="1" applyAlignment="1">
      <alignment horizontal="centerContinuous"/>
      <protection/>
    </xf>
    <xf numFmtId="0" fontId="26" fillId="0" borderId="0" xfId="47" applyFont="1" applyAlignment="1">
      <alignment horizontal="centerContinuous"/>
      <protection/>
    </xf>
    <xf numFmtId="49" fontId="28" fillId="0" borderId="2" xfId="47" applyNumberFormat="1" applyFont="1" applyFill="1" applyBorder="1" applyAlignment="1">
      <alignment horizontal="center" vertical="top" wrapText="1"/>
      <protection/>
    </xf>
    <xf numFmtId="49" fontId="5" fillId="0" borderId="2" xfId="47" applyNumberFormat="1" applyFont="1" applyFill="1" applyBorder="1" applyAlignment="1">
      <alignment horizontal="center" vertical="top" wrapText="1"/>
      <protection/>
    </xf>
    <xf numFmtId="49" fontId="5" fillId="0" borderId="3" xfId="47" applyNumberFormat="1" applyFont="1" applyFill="1" applyBorder="1" applyAlignment="1">
      <alignment horizontal="center" vertical="top" wrapText="1"/>
      <protection/>
    </xf>
    <xf numFmtId="49" fontId="5" fillId="0" borderId="4" xfId="47" applyNumberFormat="1" applyFont="1" applyFill="1" applyBorder="1" applyAlignment="1">
      <alignment horizontal="center" vertical="top" wrapText="1"/>
      <protection/>
    </xf>
    <xf numFmtId="0" fontId="12" fillId="0" borderId="0" xfId="47" applyFont="1">
      <alignment/>
      <protection/>
    </xf>
    <xf numFmtId="0" fontId="28" fillId="0" borderId="0" xfId="47" applyFont="1">
      <alignment/>
      <protection/>
    </xf>
    <xf numFmtId="49" fontId="24" fillId="0" borderId="5" xfId="47" applyNumberFormat="1" applyFill="1" applyBorder="1" applyAlignment="1">
      <alignment horizontal="center" vertical="top" wrapText="1"/>
      <protection/>
    </xf>
    <xf numFmtId="49" fontId="12" fillId="0" borderId="5" xfId="47" applyNumberFormat="1" applyFont="1" applyFill="1" applyBorder="1" applyAlignment="1">
      <alignment horizontal="center" vertical="top" wrapText="1"/>
      <protection/>
    </xf>
    <xf numFmtId="49" fontId="24" fillId="0" borderId="1" xfId="47" applyNumberFormat="1" applyFill="1" applyBorder="1" applyAlignment="1">
      <alignment horizontal="center" vertical="top" wrapText="1"/>
      <protection/>
    </xf>
    <xf numFmtId="0" fontId="24" fillId="0" borderId="1" xfId="47" applyBorder="1" applyAlignment="1">
      <alignment horizontal="center"/>
      <protection/>
    </xf>
    <xf numFmtId="3" fontId="24" fillId="0" borderId="1" xfId="47" applyNumberFormat="1" applyBorder="1" applyAlignment="1">
      <alignment horizontal="center"/>
      <protection/>
    </xf>
    <xf numFmtId="0" fontId="24" fillId="0" borderId="1" xfId="47" applyNumberFormat="1" applyBorder="1" applyAlignment="1">
      <alignment horizontal="center"/>
      <protection/>
    </xf>
    <xf numFmtId="3" fontId="12" fillId="0" borderId="6" xfId="47" applyNumberFormat="1" applyFont="1" applyBorder="1" applyAlignment="1">
      <alignment horizontal="center"/>
      <protection/>
    </xf>
    <xf numFmtId="49" fontId="5" fillId="0" borderId="1" xfId="47" applyNumberFormat="1" applyFont="1" applyFill="1" applyBorder="1" applyAlignment="1">
      <alignment vertical="top" wrapText="1"/>
      <protection/>
    </xf>
    <xf numFmtId="3" fontId="10" fillId="0" borderId="1" xfId="47" applyNumberFormat="1" applyFont="1" applyBorder="1" applyAlignment="1">
      <alignment horizontal="center"/>
      <protection/>
    </xf>
    <xf numFmtId="3" fontId="12" fillId="0" borderId="1" xfId="47" applyNumberFormat="1" applyFont="1" applyBorder="1">
      <alignment/>
      <protection/>
    </xf>
    <xf numFmtId="0" fontId="5" fillId="0" borderId="0" xfId="47" applyFont="1">
      <alignment/>
      <protection/>
    </xf>
    <xf numFmtId="49" fontId="29" fillId="0" borderId="1" xfId="47" applyNumberFormat="1" applyFont="1" applyFill="1" applyBorder="1" applyAlignment="1">
      <alignment vertical="top" wrapText="1"/>
      <protection/>
    </xf>
    <xf numFmtId="3" fontId="15" fillId="0" borderId="1" xfId="47" applyNumberFormat="1" applyFont="1" applyBorder="1">
      <alignment/>
      <protection/>
    </xf>
    <xf numFmtId="0" fontId="29" fillId="0" borderId="0" xfId="47" applyFont="1">
      <alignment/>
      <protection/>
    </xf>
    <xf numFmtId="49" fontId="30" fillId="0" borderId="1" xfId="47" applyNumberFormat="1" applyFont="1" applyFill="1" applyBorder="1" applyAlignment="1">
      <alignment vertical="top" wrapText="1"/>
      <protection/>
    </xf>
    <xf numFmtId="3" fontId="15" fillId="0" borderId="1" xfId="47" applyNumberFormat="1" applyFont="1" applyBorder="1" applyAlignment="1">
      <alignment horizontal="center"/>
      <protection/>
    </xf>
    <xf numFmtId="0" fontId="30" fillId="0" borderId="0" xfId="47" applyFont="1">
      <alignment/>
      <protection/>
    </xf>
    <xf numFmtId="49" fontId="12" fillId="0" borderId="1" xfId="47" applyNumberFormat="1" applyFont="1" applyFill="1" applyBorder="1" applyAlignment="1">
      <alignment vertical="top" wrapText="1"/>
      <protection/>
    </xf>
    <xf numFmtId="49" fontId="24" fillId="0" borderId="1" xfId="47" applyNumberFormat="1" applyFill="1" applyBorder="1" applyAlignment="1">
      <alignment vertical="top" wrapText="1"/>
      <protection/>
    </xf>
    <xf numFmtId="49" fontId="12" fillId="0" borderId="5" xfId="47" applyNumberFormat="1" applyFont="1" applyFill="1" applyBorder="1" applyAlignment="1">
      <alignment vertical="top" wrapText="1"/>
      <protection/>
    </xf>
    <xf numFmtId="3" fontId="12" fillId="0" borderId="1" xfId="47" applyNumberFormat="1" applyFont="1" applyBorder="1" applyAlignment="1">
      <alignment horizontal="right"/>
      <protection/>
    </xf>
    <xf numFmtId="3" fontId="12" fillId="0" borderId="1" xfId="47" applyNumberFormat="1" applyFont="1" applyBorder="1" applyAlignment="1">
      <alignment horizontal="center"/>
      <protection/>
    </xf>
    <xf numFmtId="49" fontId="12" fillId="0" borderId="0" xfId="47" applyNumberFormat="1" applyFont="1" applyAlignment="1">
      <alignment horizontal="left" vertical="top" wrapText="1"/>
      <protection/>
    </xf>
    <xf numFmtId="0" fontId="31" fillId="0" borderId="0" xfId="47" applyFont="1" applyAlignment="1">
      <alignment horizontal="left"/>
      <protection/>
    </xf>
    <xf numFmtId="0" fontId="24" fillId="0" borderId="0" xfId="47" applyAlignment="1">
      <alignment horizontal="left"/>
      <protection/>
    </xf>
    <xf numFmtId="49" fontId="24" fillId="0" borderId="0" xfId="47" applyNumberFormat="1" applyAlignment="1">
      <alignment horizontal="left" vertical="top" wrapText="1"/>
      <protection/>
    </xf>
    <xf numFmtId="0" fontId="29" fillId="0" borderId="0" xfId="47" applyFont="1" applyAlignment="1">
      <alignment horizontal="left"/>
      <protection/>
    </xf>
    <xf numFmtId="0" fontId="12" fillId="0" borderId="0" xfId="47" applyFont="1" applyAlignment="1">
      <alignment horizontal="left"/>
      <protection/>
    </xf>
    <xf numFmtId="49" fontId="25" fillId="0" borderId="0" xfId="47" applyNumberFormat="1" applyFont="1" applyAlignment="1">
      <alignment horizontal="left" vertical="top" wrapText="1"/>
      <protection/>
    </xf>
    <xf numFmtId="0" fontId="4" fillId="0" borderId="0" xfId="47" applyFont="1" applyAlignment="1">
      <alignment horizontal="left"/>
      <protection/>
    </xf>
    <xf numFmtId="49" fontId="5" fillId="0" borderId="0" xfId="47" applyNumberFormat="1" applyFont="1" applyAlignment="1">
      <alignment vertical="top" wrapText="1"/>
      <protection/>
    </xf>
    <xf numFmtId="0" fontId="24" fillId="0" borderId="0" xfId="47" applyFont="1" applyAlignment="1">
      <alignment horizontal="left"/>
      <protection/>
    </xf>
    <xf numFmtId="49" fontId="32" fillId="0" borderId="0" xfId="47" applyNumberFormat="1" applyFont="1" applyAlignment="1">
      <alignment vertical="top" wrapText="1"/>
      <protection/>
    </xf>
    <xf numFmtId="0" fontId="24" fillId="0" borderId="0" xfId="47" applyAlignment="1">
      <alignment/>
      <protection/>
    </xf>
    <xf numFmtId="0" fontId="31" fillId="0" borderId="0" xfId="47" applyFont="1">
      <alignment/>
      <protection/>
    </xf>
    <xf numFmtId="49" fontId="31" fillId="0" borderId="0" xfId="47" applyNumberFormat="1" applyFont="1" applyAlignment="1">
      <alignment vertical="top" wrapText="1"/>
      <protection/>
    </xf>
    <xf numFmtId="0" fontId="32" fillId="0" borderId="0" xfId="47" applyFont="1">
      <alignment/>
      <protection/>
    </xf>
    <xf numFmtId="49" fontId="27" fillId="0" borderId="0" xfId="47" applyNumberFormat="1" applyFont="1" applyAlignment="1">
      <alignment horizontal="centerContinuous" vertical="top" wrapText="1"/>
      <protection/>
    </xf>
    <xf numFmtId="49" fontId="24" fillId="0" borderId="0" xfId="47" applyNumberFormat="1" applyAlignment="1">
      <alignment horizontal="centerContinuous" vertical="top" wrapText="1"/>
      <protection/>
    </xf>
    <xf numFmtId="0" fontId="5" fillId="0" borderId="3" xfId="47" applyFont="1" applyFill="1" applyBorder="1" applyAlignment="1">
      <alignment horizontal="center"/>
      <protection/>
    </xf>
    <xf numFmtId="49" fontId="33" fillId="0" borderId="5" xfId="47" applyNumberFormat="1" applyFont="1" applyFill="1" applyBorder="1" applyAlignment="1">
      <alignment horizontal="center" vertical="top" wrapText="1"/>
      <protection/>
    </xf>
    <xf numFmtId="49" fontId="33" fillId="0" borderId="1" xfId="47" applyNumberFormat="1" applyFont="1" applyFill="1" applyBorder="1" applyAlignment="1">
      <alignment horizontal="center" vertical="top" wrapText="1"/>
      <protection/>
    </xf>
    <xf numFmtId="0" fontId="24" fillId="0" borderId="1" xfId="47" applyBorder="1">
      <alignment/>
      <protection/>
    </xf>
    <xf numFmtId="3" fontId="12" fillId="0" borderId="6" xfId="47" applyNumberFormat="1" applyFont="1" applyBorder="1">
      <alignment/>
      <protection/>
    </xf>
    <xf numFmtId="49" fontId="24" fillId="0" borderId="5" xfId="47" applyNumberFormat="1" applyFill="1" applyBorder="1" applyAlignment="1">
      <alignment vertical="top" wrapText="1"/>
      <protection/>
    </xf>
    <xf numFmtId="49" fontId="34" fillId="0" borderId="5" xfId="47" applyNumberFormat="1" applyFont="1" applyFill="1" applyBorder="1" applyAlignment="1">
      <alignment horizontal="center" vertical="top" wrapText="1"/>
      <protection/>
    </xf>
    <xf numFmtId="3" fontId="24" fillId="0" borderId="1" xfId="47" applyNumberFormat="1" applyBorder="1">
      <alignment/>
      <protection/>
    </xf>
    <xf numFmtId="0" fontId="24" fillId="0" borderId="1" xfId="47" applyNumberFormat="1" applyBorder="1">
      <alignment/>
      <protection/>
    </xf>
    <xf numFmtId="49" fontId="15" fillId="0" borderId="5" xfId="47" applyNumberFormat="1" applyFont="1" applyFill="1" applyBorder="1" applyAlignment="1">
      <alignment vertical="top" wrapText="1"/>
      <protection/>
    </xf>
    <xf numFmtId="49" fontId="11" fillId="0" borderId="5" xfId="47" applyNumberFormat="1" applyFont="1" applyFill="1" applyBorder="1" applyAlignment="1">
      <alignment vertical="top" wrapText="1"/>
      <protection/>
    </xf>
    <xf numFmtId="49" fontId="5" fillId="0" borderId="5" xfId="47" applyNumberFormat="1" applyFont="1" applyFill="1" applyBorder="1" applyAlignment="1">
      <alignment vertical="top" wrapText="1"/>
      <protection/>
    </xf>
    <xf numFmtId="49" fontId="10" fillId="0" borderId="5" xfId="47" applyNumberFormat="1" applyFont="1" applyFill="1" applyBorder="1" applyAlignment="1">
      <alignment horizontal="center" vertical="top" wrapText="1"/>
      <protection/>
    </xf>
    <xf numFmtId="49" fontId="5" fillId="0" borderId="1" xfId="47" applyNumberFormat="1" applyFont="1" applyFill="1" applyBorder="1" applyAlignment="1">
      <alignment horizontal="center" vertical="top" wrapText="1"/>
      <protection/>
    </xf>
    <xf numFmtId="0" fontId="5" fillId="0" borderId="7" xfId="47" applyFont="1" applyBorder="1">
      <alignment/>
      <protection/>
    </xf>
    <xf numFmtId="3" fontId="5" fillId="0" borderId="1" xfId="47" applyNumberFormat="1" applyFont="1" applyBorder="1">
      <alignment/>
      <protection/>
    </xf>
    <xf numFmtId="2" fontId="5" fillId="0" borderId="1" xfId="47" applyNumberFormat="1" applyFont="1" applyBorder="1">
      <alignment/>
      <protection/>
    </xf>
    <xf numFmtId="49" fontId="10" fillId="0" borderId="5" xfId="47" applyNumberFormat="1" applyFont="1" applyFill="1" applyBorder="1" applyAlignment="1">
      <alignment vertical="top" wrapText="1"/>
      <protection/>
    </xf>
    <xf numFmtId="49" fontId="12" fillId="0" borderId="1" xfId="47" applyNumberFormat="1" applyFont="1" applyFill="1" applyBorder="1" applyAlignment="1">
      <alignment horizontal="center" vertical="top" wrapText="1"/>
      <protection/>
    </xf>
    <xf numFmtId="0" fontId="12" fillId="0" borderId="7" xfId="47" applyFont="1" applyBorder="1">
      <alignment/>
      <protection/>
    </xf>
    <xf numFmtId="2" fontId="12" fillId="0" borderId="1" xfId="47" applyNumberFormat="1" applyFont="1" applyBorder="1">
      <alignment/>
      <protection/>
    </xf>
    <xf numFmtId="0" fontId="12" fillId="0" borderId="5" xfId="47" applyFont="1" applyFill="1" applyBorder="1" applyAlignment="1">
      <alignment/>
      <protection/>
    </xf>
    <xf numFmtId="49" fontId="12" fillId="0" borderId="5" xfId="47" applyNumberFormat="1" applyFont="1" applyFill="1" applyBorder="1" applyAlignment="1">
      <alignment horizontal="left" vertical="top" wrapText="1"/>
      <protection/>
    </xf>
    <xf numFmtId="49" fontId="12" fillId="0" borderId="1" xfId="47" applyNumberFormat="1" applyFont="1" applyFill="1" applyBorder="1" applyAlignment="1">
      <alignment horizontal="left" vertical="top" wrapText="1"/>
      <protection/>
    </xf>
    <xf numFmtId="0" fontId="12" fillId="0" borderId="7" xfId="47" applyFont="1" applyBorder="1" applyAlignment="1">
      <alignment horizontal="left"/>
      <protection/>
    </xf>
    <xf numFmtId="3" fontId="12" fillId="0" borderId="1" xfId="47" applyNumberFormat="1" applyFont="1" applyBorder="1" applyAlignment="1">
      <alignment horizontal="left"/>
      <protection/>
    </xf>
    <xf numFmtId="2" fontId="12" fillId="0" borderId="1" xfId="47" applyNumberFormat="1" applyFont="1" applyBorder="1" applyAlignment="1">
      <alignment horizontal="left"/>
      <protection/>
    </xf>
    <xf numFmtId="49" fontId="12" fillId="0" borderId="8" xfId="47" applyNumberFormat="1" applyFont="1" applyFill="1" applyBorder="1" applyAlignment="1">
      <alignment vertical="top" wrapText="1"/>
      <protection/>
    </xf>
    <xf numFmtId="49" fontId="12" fillId="0" borderId="8" xfId="47" applyNumberFormat="1" applyFont="1" applyFill="1" applyBorder="1" applyAlignment="1">
      <alignment horizontal="left" vertical="top" wrapText="1"/>
      <protection/>
    </xf>
    <xf numFmtId="49" fontId="12" fillId="0" borderId="9" xfId="47" applyNumberFormat="1" applyFont="1" applyFill="1" applyBorder="1" applyAlignment="1">
      <alignment horizontal="center" vertical="top" wrapText="1"/>
      <protection/>
    </xf>
    <xf numFmtId="3" fontId="12" fillId="0" borderId="9" xfId="47" applyNumberFormat="1" applyFont="1" applyBorder="1">
      <alignment/>
      <protection/>
    </xf>
    <xf numFmtId="2" fontId="12" fillId="0" borderId="9" xfId="47" applyNumberFormat="1" applyFont="1" applyBorder="1">
      <alignment/>
      <protection/>
    </xf>
    <xf numFmtId="3" fontId="12" fillId="0" borderId="10" xfId="47" applyNumberFormat="1" applyFont="1" applyBorder="1">
      <alignment/>
      <protection/>
    </xf>
    <xf numFmtId="49" fontId="15" fillId="0" borderId="1" xfId="47" applyNumberFormat="1" applyFont="1" applyFill="1" applyBorder="1" applyAlignment="1">
      <alignment horizontal="center" vertical="top" wrapText="1"/>
      <protection/>
    </xf>
    <xf numFmtId="3" fontId="12" fillId="0" borderId="7" xfId="47" applyNumberFormat="1" applyFont="1" applyBorder="1">
      <alignment/>
      <protection/>
    </xf>
    <xf numFmtId="3" fontId="12" fillId="0" borderId="0" xfId="47" applyNumberFormat="1" applyFont="1">
      <alignment/>
      <protection/>
    </xf>
    <xf numFmtId="0" fontId="12" fillId="0" borderId="0" xfId="47" applyNumberFormat="1" applyFont="1">
      <alignment/>
      <protection/>
    </xf>
    <xf numFmtId="3" fontId="12" fillId="0" borderId="11" xfId="47" applyNumberFormat="1" applyFont="1" applyBorder="1">
      <alignment/>
      <protection/>
    </xf>
    <xf numFmtId="49" fontId="15" fillId="0" borderId="1" xfId="47" applyNumberFormat="1" applyFont="1" applyFill="1" applyBorder="1" applyAlignment="1">
      <alignment vertical="top" wrapText="1"/>
      <protection/>
    </xf>
    <xf numFmtId="49" fontId="11" fillId="0" borderId="1" xfId="47" applyNumberFormat="1" applyFont="1" applyFill="1" applyBorder="1" applyAlignment="1">
      <alignment vertical="top" wrapText="1"/>
      <protection/>
    </xf>
    <xf numFmtId="0" fontId="12" fillId="0" borderId="1" xfId="47" applyFont="1" applyFill="1" applyBorder="1" applyAlignment="1">
      <alignment/>
      <protection/>
    </xf>
    <xf numFmtId="0" fontId="12" fillId="0" borderId="12" xfId="47" applyFont="1" applyBorder="1">
      <alignment/>
      <protection/>
    </xf>
    <xf numFmtId="3" fontId="12" fillId="0" borderId="12" xfId="47" applyNumberFormat="1" applyFont="1" applyBorder="1">
      <alignment/>
      <protection/>
    </xf>
    <xf numFmtId="3" fontId="12" fillId="0" borderId="13" xfId="47" applyNumberFormat="1" applyFont="1" applyBorder="1">
      <alignment/>
      <protection/>
    </xf>
    <xf numFmtId="0" fontId="12" fillId="0" borderId="13" xfId="47" applyNumberFormat="1" applyFont="1" applyBorder="1">
      <alignment/>
      <protection/>
    </xf>
    <xf numFmtId="3" fontId="12" fillId="0" borderId="14" xfId="47" applyNumberFormat="1" applyFont="1" applyBorder="1">
      <alignment/>
      <protection/>
    </xf>
    <xf numFmtId="49" fontId="12" fillId="0" borderId="0" xfId="47" applyNumberFormat="1" applyFont="1" applyAlignment="1">
      <alignment horizontal="center" vertical="top" wrapText="1"/>
      <protection/>
    </xf>
    <xf numFmtId="49" fontId="12" fillId="0" borderId="0" xfId="47" applyNumberFormat="1" applyFont="1" applyAlignment="1">
      <alignment vertical="top" wrapText="1"/>
      <protection/>
    </xf>
    <xf numFmtId="0" fontId="12" fillId="0" borderId="0" xfId="47" applyFont="1" applyAlignment="1">
      <alignment/>
      <protection/>
    </xf>
    <xf numFmtId="49" fontId="24" fillId="0" borderId="0" xfId="47" applyNumberFormat="1" applyAlignment="1">
      <alignment vertical="top" wrapText="1"/>
      <protection/>
    </xf>
    <xf numFmtId="0" fontId="32" fillId="0" borderId="0" xfId="47" applyFont="1" applyAlignment="1">
      <alignment/>
      <protection/>
    </xf>
    <xf numFmtId="0" fontId="35" fillId="0" borderId="0" xfId="47" applyFont="1">
      <alignment/>
      <protection/>
    </xf>
    <xf numFmtId="49" fontId="36" fillId="0" borderId="0" xfId="47" applyNumberFormat="1" applyFont="1" applyAlignment="1">
      <alignment horizontal="centerContinuous" vertical="top" wrapText="1"/>
      <protection/>
    </xf>
    <xf numFmtId="0" fontId="24" fillId="0" borderId="6" xfId="47" applyBorder="1">
      <alignment/>
      <protection/>
    </xf>
    <xf numFmtId="3" fontId="24" fillId="0" borderId="6" xfId="47" applyNumberFormat="1" applyBorder="1">
      <alignment/>
      <protection/>
    </xf>
    <xf numFmtId="49" fontId="37" fillId="0" borderId="5" xfId="47" applyNumberFormat="1" applyFont="1" applyFill="1" applyBorder="1" applyAlignment="1">
      <alignment vertical="top" wrapText="1"/>
      <protection/>
    </xf>
    <xf numFmtId="49" fontId="38" fillId="0" borderId="5" xfId="47" applyNumberFormat="1" applyFont="1" applyFill="1" applyBorder="1" applyAlignment="1">
      <alignment horizontal="center" vertical="top" wrapText="1"/>
      <protection/>
    </xf>
    <xf numFmtId="49" fontId="39" fillId="0" borderId="1" xfId="47" applyNumberFormat="1" applyFont="1" applyFill="1" applyBorder="1" applyAlignment="1">
      <alignment horizontal="center" vertical="top" wrapText="1"/>
      <protection/>
    </xf>
    <xf numFmtId="0" fontId="39" fillId="0" borderId="1" xfId="47" applyFont="1" applyBorder="1">
      <alignment/>
      <protection/>
    </xf>
    <xf numFmtId="3" fontId="38" fillId="0" borderId="1" xfId="47" applyNumberFormat="1" applyFont="1" applyBorder="1" applyAlignment="1">
      <alignment horizontal="center"/>
      <protection/>
    </xf>
    <xf numFmtId="0" fontId="38" fillId="0" borderId="1" xfId="47" applyNumberFormat="1" applyFont="1" applyBorder="1" applyAlignment="1">
      <alignment horizontal="center"/>
      <protection/>
    </xf>
    <xf numFmtId="0" fontId="39" fillId="0" borderId="0" xfId="47" applyFont="1">
      <alignment/>
      <protection/>
    </xf>
    <xf numFmtId="49" fontId="30" fillId="0" borderId="1" xfId="47" applyNumberFormat="1" applyFont="1" applyFill="1" applyBorder="1" applyAlignment="1">
      <alignment horizontal="center" vertical="top" wrapText="1"/>
      <protection/>
    </xf>
    <xf numFmtId="0" fontId="30" fillId="0" borderId="1" xfId="47" applyFont="1" applyBorder="1">
      <alignment/>
      <protection/>
    </xf>
    <xf numFmtId="49" fontId="15" fillId="0" borderId="5" xfId="47" applyNumberFormat="1" applyFont="1" applyFill="1" applyBorder="1" applyAlignment="1">
      <alignment horizontal="left" vertical="top" wrapText="1"/>
      <protection/>
    </xf>
    <xf numFmtId="49" fontId="24" fillId="0" borderId="1" xfId="47" applyNumberFormat="1" applyFill="1" applyBorder="1" applyAlignment="1">
      <alignment horizontal="left" vertical="top" wrapText="1"/>
      <protection/>
    </xf>
    <xf numFmtId="0" fontId="24" fillId="0" borderId="1" xfId="47" applyBorder="1" applyAlignment="1">
      <alignment horizontal="left"/>
      <protection/>
    </xf>
    <xf numFmtId="49" fontId="10" fillId="0" borderId="5" xfId="47" applyNumberFormat="1" applyFont="1" applyFill="1" applyBorder="1" applyAlignment="1">
      <alignment horizontal="left" vertical="top" wrapText="1"/>
      <protection/>
    </xf>
    <xf numFmtId="49" fontId="24" fillId="0" borderId="9" xfId="47" applyNumberFormat="1" applyFill="1" applyBorder="1" applyAlignment="1">
      <alignment horizontal="center" vertical="top" wrapText="1"/>
      <protection/>
    </xf>
    <xf numFmtId="0" fontId="24" fillId="0" borderId="9" xfId="47" applyBorder="1">
      <alignment/>
      <protection/>
    </xf>
    <xf numFmtId="0" fontId="24" fillId="0" borderId="7" xfId="47" applyBorder="1">
      <alignment/>
      <protection/>
    </xf>
    <xf numFmtId="3" fontId="24" fillId="0" borderId="7" xfId="47" applyNumberFormat="1" applyBorder="1">
      <alignment/>
      <protection/>
    </xf>
    <xf numFmtId="3" fontId="24" fillId="0" borderId="0" xfId="47" applyNumberFormat="1">
      <alignment/>
      <protection/>
    </xf>
    <xf numFmtId="0" fontId="24" fillId="0" borderId="0" xfId="47" applyNumberFormat="1">
      <alignment/>
      <protection/>
    </xf>
    <xf numFmtId="3" fontId="24" fillId="0" borderId="11" xfId="47" applyNumberFormat="1" applyBorder="1">
      <alignment/>
      <protection/>
    </xf>
    <xf numFmtId="0" fontId="24" fillId="0" borderId="12" xfId="47" applyBorder="1">
      <alignment/>
      <protection/>
    </xf>
    <xf numFmtId="3" fontId="24" fillId="0" borderId="12" xfId="47" applyNumberFormat="1" applyBorder="1">
      <alignment/>
      <protection/>
    </xf>
    <xf numFmtId="3" fontId="24" fillId="0" borderId="13" xfId="47" applyNumberFormat="1" applyBorder="1">
      <alignment/>
      <protection/>
    </xf>
    <xf numFmtId="0" fontId="24" fillId="0" borderId="13" xfId="47" applyNumberFormat="1" applyBorder="1">
      <alignment/>
      <protection/>
    </xf>
    <xf numFmtId="3" fontId="24" fillId="0" borderId="14" xfId="47" applyNumberFormat="1" applyBorder="1">
      <alignment/>
      <protection/>
    </xf>
    <xf numFmtId="0" fontId="35" fillId="0" borderId="0" xfId="47" applyFont="1" applyAlignment="1">
      <alignment/>
      <protection/>
    </xf>
    <xf numFmtId="49" fontId="24" fillId="0" borderId="0" xfId="47" applyNumberFormat="1" applyAlignment="1">
      <alignment horizontal="center"/>
      <protection/>
    </xf>
    <xf numFmtId="49" fontId="4" fillId="0" borderId="0" xfId="47" applyNumberFormat="1" applyFont="1" applyAlignment="1">
      <alignment horizontal="center"/>
      <protection/>
    </xf>
    <xf numFmtId="0" fontId="24" fillId="0" borderId="5" xfId="47" applyBorder="1">
      <alignment/>
      <protection/>
    </xf>
    <xf numFmtId="49" fontId="24" fillId="0" borderId="1" xfId="47" applyNumberFormat="1" applyBorder="1" applyAlignment="1">
      <alignment horizontal="center"/>
      <protection/>
    </xf>
    <xf numFmtId="49" fontId="10" fillId="0" borderId="6" xfId="47" applyNumberFormat="1" applyFont="1" applyFill="1" applyBorder="1" applyAlignment="1">
      <alignment horizontal="center" vertical="top" wrapText="1"/>
      <protection/>
    </xf>
    <xf numFmtId="0" fontId="12" fillId="0" borderId="5" xfId="47" applyFont="1" applyBorder="1" applyAlignment="1">
      <alignment horizontal="center"/>
      <protection/>
    </xf>
    <xf numFmtId="49" fontId="12" fillId="0" borderId="1" xfId="47" applyNumberFormat="1" applyFont="1" applyBorder="1" applyAlignment="1">
      <alignment horizontal="center"/>
      <protection/>
    </xf>
    <xf numFmtId="0" fontId="12" fillId="0" borderId="1" xfId="47" applyFont="1" applyBorder="1" applyAlignment="1">
      <alignment horizontal="center"/>
      <protection/>
    </xf>
    <xf numFmtId="0" fontId="12" fillId="0" borderId="1" xfId="47" applyNumberFormat="1" applyFont="1" applyBorder="1" applyAlignment="1">
      <alignment horizontal="center"/>
      <protection/>
    </xf>
    <xf numFmtId="0" fontId="10" fillId="0" borderId="5" xfId="47" applyFont="1" applyBorder="1" applyAlignment="1">
      <alignment horizontal="center" vertical="top" wrapText="1"/>
      <protection/>
    </xf>
    <xf numFmtId="0" fontId="12" fillId="0" borderId="1" xfId="47" applyFont="1" applyBorder="1">
      <alignment/>
      <protection/>
    </xf>
    <xf numFmtId="3" fontId="12" fillId="0" borderId="6" xfId="47" applyNumberFormat="1" applyFont="1" applyBorder="1" applyAlignment="1">
      <alignment horizontal="right"/>
      <protection/>
    </xf>
    <xf numFmtId="0" fontId="15" fillId="0" borderId="5" xfId="47" applyFont="1" applyBorder="1" applyAlignment="1">
      <alignment horizontal="left" vertical="top" wrapText="1"/>
      <protection/>
    </xf>
    <xf numFmtId="0" fontId="11" fillId="0" borderId="5" xfId="47" applyFont="1" applyBorder="1" applyAlignment="1">
      <alignment vertical="top" wrapText="1"/>
      <protection/>
    </xf>
    <xf numFmtId="49" fontId="25" fillId="0" borderId="1" xfId="47" applyNumberFormat="1" applyFont="1" applyBorder="1" applyAlignment="1">
      <alignment horizontal="center"/>
      <protection/>
    </xf>
    <xf numFmtId="0" fontId="25" fillId="0" borderId="1" xfId="47" applyFont="1" applyBorder="1">
      <alignment/>
      <protection/>
    </xf>
    <xf numFmtId="0" fontId="25" fillId="0" borderId="0" xfId="47" applyFont="1">
      <alignment/>
      <protection/>
    </xf>
    <xf numFmtId="0" fontId="15" fillId="0" borderId="5" xfId="47" applyFont="1" applyBorder="1" applyAlignment="1">
      <alignment vertical="top" wrapText="1"/>
      <protection/>
    </xf>
    <xf numFmtId="0" fontId="15" fillId="0" borderId="8" xfId="47" applyFont="1" applyBorder="1" applyAlignment="1">
      <alignment vertical="top" wrapText="1"/>
      <protection/>
    </xf>
    <xf numFmtId="49" fontId="24" fillId="0" borderId="9" xfId="47" applyNumberFormat="1" applyBorder="1" applyAlignment="1">
      <alignment horizontal="center"/>
      <protection/>
    </xf>
    <xf numFmtId="3" fontId="12" fillId="0" borderId="10" xfId="47" applyNumberFormat="1" applyFont="1" applyBorder="1" applyAlignment="1">
      <alignment horizontal="right"/>
      <protection/>
    </xf>
    <xf numFmtId="0" fontId="34" fillId="0" borderId="0" xfId="47" applyFont="1" applyAlignment="1">
      <alignment horizontal="center" vertical="top" wrapText="1"/>
      <protection/>
    </xf>
    <xf numFmtId="0" fontId="15" fillId="0" borderId="0" xfId="47" applyFont="1" applyAlignment="1">
      <alignment vertical="top" wrapText="1"/>
      <protection/>
    </xf>
    <xf numFmtId="0" fontId="12" fillId="0" borderId="0" xfId="47" applyFont="1" applyAlignment="1">
      <alignment vertical="top" wrapText="1"/>
      <protection/>
    </xf>
    <xf numFmtId="0" fontId="37" fillId="0" borderId="0" xfId="47" applyFont="1" applyAlignment="1">
      <alignment vertical="top" wrapText="1"/>
      <protection/>
    </xf>
    <xf numFmtId="49" fontId="25" fillId="0" borderId="0" xfId="47" applyNumberFormat="1" applyFont="1" applyAlignment="1">
      <alignment horizontal="center" vertical="top" wrapText="1"/>
      <protection/>
    </xf>
    <xf numFmtId="0" fontId="24" fillId="0" borderId="0" xfId="47" applyAlignment="1">
      <alignment horizontal="center"/>
      <protection/>
    </xf>
    <xf numFmtId="49" fontId="40" fillId="0" borderId="0" xfId="47" applyNumberFormat="1" applyFont="1" applyAlignment="1">
      <alignment vertical="top" wrapText="1"/>
      <protection/>
    </xf>
    <xf numFmtId="49" fontId="30" fillId="0" borderId="0" xfId="47" applyNumberFormat="1" applyFont="1" applyAlignment="1">
      <alignment horizontal="center" vertical="top" wrapText="1"/>
      <protection/>
    </xf>
    <xf numFmtId="0" fontId="27" fillId="0" borderId="0" xfId="47" applyFont="1" applyAlignment="1">
      <alignment/>
      <protection/>
    </xf>
    <xf numFmtId="0" fontId="34" fillId="0" borderId="5" xfId="47" applyFont="1" applyBorder="1" applyAlignment="1">
      <alignment horizontal="center" vertical="top" wrapText="1"/>
      <protection/>
    </xf>
    <xf numFmtId="0" fontId="12" fillId="0" borderId="5" xfId="47" applyFont="1" applyBorder="1" applyAlignment="1">
      <alignment vertical="top" wrapText="1"/>
      <protection/>
    </xf>
    <xf numFmtId="0" fontId="37" fillId="0" borderId="5" xfId="47" applyFont="1" applyBorder="1" applyAlignment="1">
      <alignment vertical="top" wrapText="1"/>
      <protection/>
    </xf>
    <xf numFmtId="0" fontId="12" fillId="0" borderId="5" xfId="47" applyFont="1" applyBorder="1" applyAlignment="1">
      <alignment horizontal="center" vertical="top" wrapText="1"/>
      <protection/>
    </xf>
    <xf numFmtId="3" fontId="24" fillId="0" borderId="6" xfId="47" applyNumberFormat="1" applyBorder="1" applyAlignment="1">
      <alignment horizontal="center"/>
      <protection/>
    </xf>
    <xf numFmtId="3" fontId="25" fillId="0" borderId="1" xfId="47" applyNumberFormat="1" applyFont="1" applyBorder="1">
      <alignment/>
      <protection/>
    </xf>
    <xf numFmtId="49" fontId="30" fillId="0" borderId="1" xfId="47" applyNumberFormat="1" applyFont="1" applyBorder="1" applyAlignment="1">
      <alignment horizontal="center"/>
      <protection/>
    </xf>
    <xf numFmtId="3" fontId="30" fillId="0" borderId="1" xfId="47" applyNumberFormat="1" applyFont="1" applyBorder="1">
      <alignment/>
      <protection/>
    </xf>
    <xf numFmtId="0" fontId="12" fillId="0" borderId="5" xfId="47" applyFont="1" applyBorder="1" applyAlignment="1">
      <alignment horizontal="left" vertical="top" wrapText="1"/>
      <protection/>
    </xf>
    <xf numFmtId="0" fontId="12" fillId="0" borderId="8" xfId="47" applyFont="1" applyBorder="1" applyAlignment="1">
      <alignment vertical="top" wrapText="1"/>
      <protection/>
    </xf>
    <xf numFmtId="3" fontId="24" fillId="0" borderId="9" xfId="47" applyNumberFormat="1" applyBorder="1">
      <alignment/>
      <protection/>
    </xf>
    <xf numFmtId="49" fontId="31" fillId="0" borderId="0" xfId="47" applyNumberFormat="1" applyFont="1" applyAlignment="1">
      <alignment horizontal="center" vertical="top" wrapText="1"/>
      <protection/>
    </xf>
    <xf numFmtId="0" fontId="12" fillId="0" borderId="0" xfId="47" applyFont="1" applyAlignment="1">
      <alignment horizontal="center"/>
      <protection/>
    </xf>
    <xf numFmtId="49" fontId="30" fillId="0" borderId="0" xfId="47" applyNumberFormat="1" applyFont="1" applyAlignment="1">
      <alignment vertical="top" wrapText="1"/>
      <protection/>
    </xf>
    <xf numFmtId="0" fontId="30" fillId="0" borderId="0" xfId="47" applyFont="1" applyAlignment="1">
      <alignment/>
      <protection/>
    </xf>
    <xf numFmtId="0" fontId="40" fillId="0" borderId="0" xfId="47" applyFont="1" applyAlignment="1">
      <alignment/>
      <protection/>
    </xf>
    <xf numFmtId="0" fontId="24" fillId="0" borderId="0" xfId="47" applyAlignment="1">
      <alignment wrapText="1"/>
      <protection/>
    </xf>
    <xf numFmtId="0" fontId="12" fillId="0" borderId="0" xfId="47" applyFont="1" applyAlignment="1">
      <alignment horizontal="centerContinuous"/>
      <protection/>
    </xf>
    <xf numFmtId="0" fontId="4" fillId="0" borderId="0" xfId="47" applyFont="1" applyAlignment="1">
      <alignment wrapText="1"/>
      <protection/>
    </xf>
    <xf numFmtId="0" fontId="7" fillId="0" borderId="0" xfId="47" applyFont="1" applyAlignment="1">
      <alignment horizontal="centerContinuous" wrapText="1"/>
      <protection/>
    </xf>
    <xf numFmtId="0" fontId="41" fillId="0" borderId="0" xfId="47" applyFont="1" applyAlignment="1">
      <alignment horizontal="centerContinuous"/>
      <protection/>
    </xf>
    <xf numFmtId="0" fontId="41" fillId="0" borderId="0" xfId="47" applyFont="1">
      <alignment/>
      <protection/>
    </xf>
    <xf numFmtId="0" fontId="34" fillId="0" borderId="0" xfId="47" applyFont="1" applyAlignment="1">
      <alignment horizontal="centerContinuous" wrapText="1"/>
      <protection/>
    </xf>
    <xf numFmtId="0" fontId="19" fillId="0" borderId="0" xfId="47" applyFont="1" applyAlignment="1">
      <alignment horizontal="centerContinuous" wrapText="1"/>
      <protection/>
    </xf>
    <xf numFmtId="0" fontId="5" fillId="0" borderId="15" xfId="47" applyFont="1" applyBorder="1" applyAlignment="1">
      <alignment wrapText="1"/>
      <protection/>
    </xf>
    <xf numFmtId="0" fontId="5" fillId="0" borderId="16" xfId="47" applyFont="1" applyBorder="1" applyAlignment="1">
      <alignment/>
      <protection/>
    </xf>
    <xf numFmtId="0" fontId="5" fillId="0" borderId="17" xfId="47" applyFont="1" applyBorder="1" applyAlignment="1">
      <alignment horizontal="centerContinuous"/>
      <protection/>
    </xf>
    <xf numFmtId="0" fontId="5" fillId="0" borderId="18" xfId="47" applyFont="1" applyBorder="1" applyAlignment="1">
      <alignment horizontal="centerContinuous"/>
      <protection/>
    </xf>
    <xf numFmtId="0" fontId="5" fillId="0" borderId="19" xfId="47" applyFont="1" applyBorder="1" applyAlignment="1">
      <alignment/>
      <protection/>
    </xf>
    <xf numFmtId="0" fontId="5" fillId="0" borderId="20" xfId="47" applyFont="1" applyBorder="1" applyAlignment="1">
      <alignment horizontal="center"/>
      <protection/>
    </xf>
    <xf numFmtId="0" fontId="42" fillId="0" borderId="21" xfId="47" applyFont="1" applyBorder="1" applyAlignment="1">
      <alignment wrapText="1"/>
      <protection/>
    </xf>
    <xf numFmtId="0" fontId="42" fillId="0" borderId="0" xfId="47" applyFont="1" applyAlignment="1">
      <alignment/>
      <protection/>
    </xf>
    <xf numFmtId="0" fontId="42" fillId="0" borderId="22" xfId="47" applyFont="1" applyBorder="1" applyAlignment="1">
      <alignment/>
      <protection/>
    </xf>
    <xf numFmtId="0" fontId="42" fillId="0" borderId="23" xfId="47" applyFont="1" applyBorder="1" applyAlignment="1">
      <alignment horizontal="centerContinuous"/>
      <protection/>
    </xf>
    <xf numFmtId="0" fontId="42" fillId="0" borderId="24" xfId="47" applyFont="1" applyBorder="1" applyAlignment="1">
      <alignment horizontal="center"/>
      <protection/>
    </xf>
    <xf numFmtId="49" fontId="4" fillId="0" borderId="21" xfId="47" applyNumberFormat="1" applyFont="1" applyBorder="1" applyAlignment="1">
      <alignment horizontal="center" vertical="top" wrapText="1"/>
      <protection/>
    </xf>
    <xf numFmtId="49" fontId="4" fillId="0" borderId="0" xfId="47" applyNumberFormat="1" applyFont="1" applyAlignment="1">
      <alignment/>
      <protection/>
    </xf>
    <xf numFmtId="49" fontId="4" fillId="0" borderId="0" xfId="47" applyNumberFormat="1" applyFont="1" applyAlignment="1">
      <alignment horizontal="center" vertical="top" wrapText="1"/>
      <protection/>
    </xf>
    <xf numFmtId="49" fontId="4" fillId="0" borderId="22" xfId="47" applyNumberFormat="1" applyFont="1" applyBorder="1" applyAlignment="1">
      <alignment horizontal="center" vertical="top" wrapText="1"/>
      <protection/>
    </xf>
    <xf numFmtId="49" fontId="4" fillId="0" borderId="24" xfId="47" applyNumberFormat="1" applyFont="1" applyBorder="1" applyAlignment="1">
      <alignment horizontal="center" vertical="top" wrapText="1"/>
      <protection/>
    </xf>
    <xf numFmtId="49" fontId="4" fillId="0" borderId="0" xfId="47" applyNumberFormat="1" applyFont="1">
      <alignment/>
      <protection/>
    </xf>
    <xf numFmtId="0" fontId="4" fillId="0" borderId="5" xfId="47" applyFont="1" applyBorder="1" applyAlignment="1">
      <alignment horizontal="center" wrapText="1"/>
      <protection/>
    </xf>
    <xf numFmtId="0" fontId="4" fillId="0" borderId="0" xfId="47" applyFont="1" applyAlignment="1">
      <alignment horizontal="center"/>
      <protection/>
    </xf>
    <xf numFmtId="0" fontId="4" fillId="0" borderId="1" xfId="47" applyFont="1" applyBorder="1" applyAlignment="1">
      <alignment horizontal="center"/>
      <protection/>
    </xf>
    <xf numFmtId="0" fontId="4" fillId="0" borderId="6" xfId="47" applyFont="1" applyBorder="1" applyAlignment="1">
      <alignment horizontal="center"/>
      <protection/>
    </xf>
    <xf numFmtId="0" fontId="15" fillId="0" borderId="25" xfId="47" applyFont="1" applyBorder="1" applyAlignment="1">
      <alignment wrapText="1"/>
      <protection/>
    </xf>
    <xf numFmtId="3" fontId="24" fillId="0" borderId="0" xfId="47" applyNumberFormat="1" applyAlignment="1">
      <alignment horizontal="centerContinuous"/>
      <protection/>
    </xf>
    <xf numFmtId="3" fontId="24" fillId="0" borderId="26" xfId="47" applyNumberFormat="1" applyBorder="1">
      <alignment/>
      <protection/>
    </xf>
    <xf numFmtId="0" fontId="24" fillId="0" borderId="27" xfId="47" applyBorder="1" applyAlignment="1">
      <alignment wrapText="1"/>
      <protection/>
    </xf>
    <xf numFmtId="0" fontId="24" fillId="0" borderId="28" xfId="47" applyBorder="1">
      <alignment/>
      <protection/>
    </xf>
    <xf numFmtId="3" fontId="24" fillId="0" borderId="29" xfId="47" applyNumberFormat="1" applyBorder="1">
      <alignment/>
      <protection/>
    </xf>
    <xf numFmtId="3" fontId="24" fillId="0" borderId="30" xfId="47" applyNumberFormat="1" applyBorder="1">
      <alignment/>
      <protection/>
    </xf>
    <xf numFmtId="3" fontId="24" fillId="0" borderId="31" xfId="47" applyNumberFormat="1" applyBorder="1">
      <alignment/>
      <protection/>
    </xf>
    <xf numFmtId="0" fontId="24" fillId="0" borderId="29" xfId="47" applyBorder="1">
      <alignment/>
      <protection/>
    </xf>
    <xf numFmtId="3" fontId="24" fillId="0" borderId="28" xfId="47" applyNumberFormat="1" applyBorder="1">
      <alignment/>
      <protection/>
    </xf>
    <xf numFmtId="0" fontId="12" fillId="0" borderId="25" xfId="47" applyFont="1" applyBorder="1" applyAlignment="1">
      <alignment wrapText="1"/>
      <protection/>
    </xf>
    <xf numFmtId="3" fontId="42" fillId="0" borderId="26" xfId="47" applyNumberFormat="1" applyFont="1" applyBorder="1" applyAlignment="1">
      <alignment/>
      <protection/>
    </xf>
    <xf numFmtId="0" fontId="15" fillId="0" borderId="25" xfId="47" applyFont="1" applyBorder="1" applyAlignment="1">
      <alignment horizontal="right" wrapText="1"/>
      <protection/>
    </xf>
    <xf numFmtId="0" fontId="43" fillId="0" borderId="7" xfId="47" applyFont="1" applyBorder="1">
      <alignment/>
      <protection/>
    </xf>
    <xf numFmtId="3" fontId="43" fillId="0" borderId="0" xfId="47" applyNumberFormat="1" applyFont="1" applyBorder="1">
      <alignment/>
      <protection/>
    </xf>
    <xf numFmtId="3" fontId="43" fillId="0" borderId="0" xfId="47" applyNumberFormat="1" applyFont="1">
      <alignment/>
      <protection/>
    </xf>
    <xf numFmtId="3" fontId="43" fillId="0" borderId="26" xfId="47" applyNumberFormat="1" applyFont="1" applyBorder="1">
      <alignment/>
      <protection/>
    </xf>
    <xf numFmtId="0" fontId="43" fillId="0" borderId="0" xfId="47" applyFont="1">
      <alignment/>
      <protection/>
    </xf>
    <xf numFmtId="0" fontId="12" fillId="0" borderId="5" xfId="47" applyFont="1" applyBorder="1">
      <alignment/>
      <protection/>
    </xf>
    <xf numFmtId="0" fontId="12" fillId="0" borderId="32" xfId="47" applyFont="1" applyBorder="1" applyAlignment="1">
      <alignment wrapText="1"/>
      <protection/>
    </xf>
    <xf numFmtId="0" fontId="24" fillId="0" borderId="0" xfId="47" applyBorder="1">
      <alignment/>
      <protection/>
    </xf>
    <xf numFmtId="0" fontId="15" fillId="0" borderId="33" xfId="47" applyFont="1" applyBorder="1" applyAlignment="1">
      <alignment horizontal="right" wrapText="1"/>
      <protection/>
    </xf>
    <xf numFmtId="0" fontId="24" fillId="0" borderId="34" xfId="47" applyBorder="1">
      <alignment/>
      <protection/>
    </xf>
    <xf numFmtId="3" fontId="24" fillId="0" borderId="35" xfId="47" applyNumberFormat="1" applyBorder="1">
      <alignment/>
      <protection/>
    </xf>
    <xf numFmtId="3" fontId="24" fillId="0" borderId="36" xfId="47" applyNumberFormat="1" applyBorder="1">
      <alignment/>
      <protection/>
    </xf>
    <xf numFmtId="0" fontId="12" fillId="0" borderId="0" xfId="47" applyFont="1" applyAlignment="1">
      <alignment wrapText="1"/>
      <protection/>
    </xf>
    <xf numFmtId="3" fontId="24" fillId="0" borderId="0" xfId="47" applyNumberFormat="1" applyBorder="1">
      <alignment/>
      <protection/>
    </xf>
    <xf numFmtId="0" fontId="24" fillId="0" borderId="0" xfId="47" applyBorder="1" applyAlignment="1">
      <alignment wrapText="1"/>
      <protection/>
    </xf>
    <xf numFmtId="0" fontId="12" fillId="0" borderId="0" xfId="47" applyFont="1" applyBorder="1" applyAlignment="1">
      <alignment wrapText="1"/>
      <protection/>
    </xf>
    <xf numFmtId="49" fontId="12" fillId="0" borderId="0" xfId="47" applyNumberFormat="1" applyFont="1" applyBorder="1" applyAlignment="1">
      <alignment vertical="top" wrapText="1"/>
      <protection/>
    </xf>
    <xf numFmtId="0" fontId="12" fillId="0" borderId="0" xfId="47" applyFont="1" applyBorder="1" applyAlignment="1">
      <alignment horizontal="center"/>
      <protection/>
    </xf>
    <xf numFmtId="49" fontId="12" fillId="0" borderId="0" xfId="47" applyNumberFormat="1" applyFont="1" applyBorder="1" applyAlignment="1">
      <alignment horizontal="center" vertical="top" wrapText="1"/>
      <protection/>
    </xf>
    <xf numFmtId="0" fontId="12" fillId="0" borderId="0" xfId="47" applyFont="1" applyBorder="1">
      <alignment/>
      <protection/>
    </xf>
    <xf numFmtId="49" fontId="30" fillId="0" borderId="0" xfId="47" applyNumberFormat="1" applyFont="1" applyBorder="1" applyAlignment="1">
      <alignment horizontal="center" vertical="top" wrapText="1"/>
      <protection/>
    </xf>
    <xf numFmtId="49" fontId="5" fillId="0" borderId="0" xfId="47" applyNumberFormat="1" applyFont="1" applyBorder="1" applyAlignment="1">
      <alignment vertical="top" wrapText="1"/>
      <protection/>
    </xf>
    <xf numFmtId="0" fontId="30" fillId="0" borderId="0" xfId="47" applyFont="1" applyBorder="1">
      <alignment/>
      <protection/>
    </xf>
    <xf numFmtId="0" fontId="41" fillId="0" borderId="0" xfId="47" applyFont="1" applyAlignment="1">
      <alignment/>
      <protection/>
    </xf>
    <xf numFmtId="0" fontId="5" fillId="0" borderId="37" xfId="47" applyFont="1" applyBorder="1" applyAlignment="1">
      <alignment horizontal="center" vertical="top" wrapText="1"/>
      <protection/>
    </xf>
    <xf numFmtId="0" fontId="5" fillId="0" borderId="37" xfId="47" applyFont="1" applyBorder="1" applyAlignment="1">
      <alignment horizontal="center" vertical="top"/>
      <protection/>
    </xf>
    <xf numFmtId="0" fontId="5" fillId="0" borderId="19" xfId="47" applyFont="1" applyBorder="1" applyAlignment="1">
      <alignment horizontal="center" vertical="top"/>
      <protection/>
    </xf>
    <xf numFmtId="0" fontId="5" fillId="0" borderId="19" xfId="47" applyFont="1" applyBorder="1" applyAlignment="1">
      <alignment horizontal="centerContinuous"/>
      <protection/>
    </xf>
    <xf numFmtId="0" fontId="5" fillId="0" borderId="18" xfId="47" applyFont="1" applyBorder="1" applyAlignment="1">
      <alignment horizontal="centerContinuous" vertical="center"/>
      <protection/>
    </xf>
    <xf numFmtId="0" fontId="5" fillId="0" borderId="17" xfId="47" applyFont="1" applyBorder="1" applyAlignment="1">
      <alignment horizontal="centerContinuous" vertical="center" wrapText="1"/>
      <protection/>
    </xf>
    <xf numFmtId="0" fontId="5" fillId="0" borderId="20" xfId="47" applyFont="1" applyBorder="1" applyAlignment="1">
      <alignment horizontal="center" vertical="top" wrapText="1"/>
      <protection/>
    </xf>
    <xf numFmtId="0" fontId="5" fillId="0" borderId="0" xfId="47" applyFont="1" applyAlignment="1">
      <alignment horizontal="centerContinuous"/>
      <protection/>
    </xf>
    <xf numFmtId="0" fontId="31" fillId="0" borderId="27" xfId="47" applyFont="1" applyBorder="1" applyAlignment="1">
      <alignment horizontal="center" vertical="top" wrapText="1"/>
      <protection/>
    </xf>
    <xf numFmtId="0" fontId="31" fillId="0" borderId="27" xfId="47" applyFont="1" applyBorder="1" applyAlignment="1">
      <alignment horizontal="center" vertical="top"/>
      <protection/>
    </xf>
    <xf numFmtId="0" fontId="31" fillId="0" borderId="22" xfId="47" applyFont="1" applyBorder="1" applyAlignment="1">
      <alignment horizontal="center" vertical="top"/>
      <protection/>
    </xf>
    <xf numFmtId="0" fontId="26" fillId="0" borderId="22" xfId="47" applyFont="1" applyBorder="1" applyAlignment="1">
      <alignment/>
      <protection/>
    </xf>
    <xf numFmtId="0" fontId="31" fillId="0" borderId="38" xfId="47" applyFont="1" applyBorder="1" applyAlignment="1">
      <alignment horizontal="centerContinuous"/>
      <protection/>
    </xf>
    <xf numFmtId="0" fontId="26" fillId="0" borderId="39" xfId="47" applyFont="1" applyBorder="1" applyAlignment="1">
      <alignment horizontal="centerContinuous"/>
      <protection/>
    </xf>
    <xf numFmtId="0" fontId="4" fillId="0" borderId="22" xfId="47" applyFont="1" applyBorder="1" applyAlignment="1">
      <alignment/>
      <protection/>
    </xf>
    <xf numFmtId="0" fontId="26" fillId="0" borderId="24" xfId="47" applyFont="1" applyBorder="1" applyAlignment="1">
      <alignment/>
      <protection/>
    </xf>
    <xf numFmtId="0" fontId="4" fillId="0" borderId="27" xfId="47" applyFont="1" applyBorder="1" applyAlignment="1">
      <alignment horizontal="center" vertical="top" wrapText="1"/>
      <protection/>
    </xf>
    <xf numFmtId="0" fontId="4" fillId="0" borderId="27" xfId="47" applyFont="1" applyBorder="1" applyAlignment="1">
      <alignment horizontal="center" vertical="top"/>
      <protection/>
    </xf>
    <xf numFmtId="0" fontId="4" fillId="0" borderId="22" xfId="47" applyFont="1" applyBorder="1" applyAlignment="1">
      <alignment horizontal="center" vertical="top" wrapText="1"/>
      <protection/>
    </xf>
    <xf numFmtId="0" fontId="4" fillId="0" borderId="24" xfId="47" applyFont="1" applyBorder="1" applyAlignment="1">
      <alignment horizontal="center" vertical="top" wrapText="1"/>
      <protection/>
    </xf>
    <xf numFmtId="0" fontId="4" fillId="0" borderId="5" xfId="47" applyFont="1" applyBorder="1" applyAlignment="1">
      <alignment horizontal="center" vertical="center" wrapText="1"/>
      <protection/>
    </xf>
    <xf numFmtId="0" fontId="4" fillId="0" borderId="1" xfId="47" applyFont="1" applyBorder="1" applyAlignment="1">
      <alignment horizontal="center" vertical="center"/>
      <protection/>
    </xf>
    <xf numFmtId="0" fontId="4" fillId="0" borderId="6" xfId="47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15" fillId="0" borderId="27" xfId="47" applyFont="1" applyBorder="1" applyAlignment="1">
      <alignment horizontal="left" wrapText="1"/>
      <protection/>
    </xf>
    <xf numFmtId="0" fontId="24" fillId="0" borderId="0" xfId="47" applyBorder="1" applyAlignment="1">
      <alignment horizontal="center" vertical="center"/>
      <protection/>
    </xf>
    <xf numFmtId="3" fontId="24" fillId="0" borderId="0" xfId="47" applyNumberFormat="1" applyBorder="1" applyAlignment="1">
      <alignment horizontal="center" vertical="center"/>
      <protection/>
    </xf>
    <xf numFmtId="3" fontId="24" fillId="0" borderId="26" xfId="47" applyNumberFormat="1" applyBorder="1" applyAlignment="1">
      <alignment horizontal="center" vertical="center"/>
      <protection/>
    </xf>
    <xf numFmtId="0" fontId="12" fillId="0" borderId="5" xfId="47" applyFont="1" applyBorder="1" applyAlignment="1">
      <alignment wrapText="1"/>
      <protection/>
    </xf>
    <xf numFmtId="0" fontId="24" fillId="0" borderId="27" xfId="47" applyBorder="1">
      <alignment/>
      <protection/>
    </xf>
    <xf numFmtId="0" fontId="15" fillId="0" borderId="5" xfId="47" applyFont="1" applyBorder="1" applyAlignment="1">
      <alignment horizontal="right" wrapText="1"/>
      <protection/>
    </xf>
    <xf numFmtId="0" fontId="33" fillId="0" borderId="1" xfId="47" applyFont="1" applyBorder="1">
      <alignment/>
      <protection/>
    </xf>
    <xf numFmtId="3" fontId="24" fillId="0" borderId="1" xfId="47" applyNumberFormat="1" applyFont="1" applyBorder="1">
      <alignment/>
      <protection/>
    </xf>
    <xf numFmtId="3" fontId="33" fillId="0" borderId="1" xfId="47" applyNumberFormat="1" applyFont="1" applyBorder="1">
      <alignment/>
      <protection/>
    </xf>
    <xf numFmtId="3" fontId="33" fillId="0" borderId="6" xfId="47" applyNumberFormat="1" applyFont="1" applyBorder="1">
      <alignment/>
      <protection/>
    </xf>
    <xf numFmtId="3" fontId="33" fillId="0" borderId="0" xfId="47" applyNumberFormat="1" applyFont="1">
      <alignment/>
      <protection/>
    </xf>
    <xf numFmtId="0" fontId="33" fillId="0" borderId="0" xfId="47" applyFont="1">
      <alignment/>
      <protection/>
    </xf>
    <xf numFmtId="0" fontId="15" fillId="0" borderId="32" xfId="47" applyFont="1" applyBorder="1" applyAlignment="1">
      <alignment horizontal="left" wrapText="1"/>
      <protection/>
    </xf>
    <xf numFmtId="0" fontId="24" fillId="0" borderId="40" xfId="47" applyBorder="1" applyAlignment="1">
      <alignment horizontal="center" vertical="center"/>
      <protection/>
    </xf>
    <xf numFmtId="3" fontId="24" fillId="0" borderId="40" xfId="47" applyNumberFormat="1" applyBorder="1" applyAlignment="1">
      <alignment horizontal="center" vertical="center"/>
      <protection/>
    </xf>
    <xf numFmtId="0" fontId="15" fillId="0" borderId="8" xfId="47" applyFont="1" applyBorder="1" applyAlignment="1">
      <alignment horizontal="right" wrapText="1"/>
      <protection/>
    </xf>
    <xf numFmtId="3" fontId="24" fillId="0" borderId="10" xfId="47" applyNumberFormat="1" applyBorder="1">
      <alignment/>
      <protection/>
    </xf>
    <xf numFmtId="49" fontId="31" fillId="0" borderId="0" xfId="47" applyNumberFormat="1" applyFont="1" applyBorder="1" applyAlignment="1">
      <alignment vertical="top" wrapText="1"/>
      <protection/>
    </xf>
    <xf numFmtId="0" fontId="26" fillId="0" borderId="0" xfId="47" applyFont="1" applyBorder="1" applyAlignment="1">
      <alignment horizontal="center"/>
      <protection/>
    </xf>
    <xf numFmtId="49" fontId="26" fillId="0" borderId="0" xfId="47" applyNumberFormat="1" applyFont="1" applyBorder="1" applyAlignment="1">
      <alignment horizontal="center" vertical="top" wrapText="1"/>
      <protection/>
    </xf>
    <xf numFmtId="0" fontId="31" fillId="0" borderId="0" xfId="47" applyFont="1" applyBorder="1" applyAlignment="1">
      <alignment horizontal="center"/>
      <protection/>
    </xf>
    <xf numFmtId="0" fontId="26" fillId="0" borderId="0" xfId="47" applyFont="1" applyBorder="1">
      <alignment/>
      <protection/>
    </xf>
    <xf numFmtId="3" fontId="12" fillId="0" borderId="0" xfId="47" applyNumberFormat="1" applyFont="1" applyBorder="1">
      <alignment/>
      <protection/>
    </xf>
    <xf numFmtId="49" fontId="5" fillId="0" borderId="0" xfId="47" applyNumberFormat="1" applyFont="1" applyFill="1" applyBorder="1" applyAlignment="1">
      <alignment horizontal="center" vertical="top" wrapText="1"/>
      <protection/>
    </xf>
    <xf numFmtId="0" fontId="24" fillId="0" borderId="0" xfId="47" applyNumberFormat="1" applyBorder="1" applyAlignment="1">
      <alignment horizontal="center"/>
      <protection/>
    </xf>
    <xf numFmtId="3" fontId="12" fillId="0" borderId="0" xfId="47" applyNumberFormat="1" applyFont="1" applyBorder="1" applyAlignment="1">
      <alignment horizontal="center"/>
      <protection/>
    </xf>
  </cellXfs>
  <cellStyles count="36">
    <cellStyle name="Normal" xfId="0"/>
    <cellStyle name="Comma" xfId="15"/>
    <cellStyle name="Comma [0]" xfId="16"/>
    <cellStyle name="Comma [0]_1TAB0798" xfId="17"/>
    <cellStyle name="Comma [0]_2T0798Eng" xfId="18"/>
    <cellStyle name="Comma [0]_3TAB0798" xfId="19"/>
    <cellStyle name="Comma [0]_4TAB0798" xfId="20"/>
    <cellStyle name="Comma [0]_M1998" xfId="21"/>
    <cellStyle name="Comma [0]_SUM0798" xfId="22"/>
    <cellStyle name="Comma_1TAB0798" xfId="23"/>
    <cellStyle name="Comma_2T0798Eng" xfId="24"/>
    <cellStyle name="Comma_3TAB0798" xfId="25"/>
    <cellStyle name="Comma_4TAB0798" xfId="26"/>
    <cellStyle name="Comma_M1998" xfId="27"/>
    <cellStyle name="Comma_SUM0798" xfId="28"/>
    <cellStyle name="Currency" xfId="29"/>
    <cellStyle name="Currency [0]" xfId="30"/>
    <cellStyle name="Currency [0]_1TAB0798" xfId="31"/>
    <cellStyle name="Currency [0]_2T0798Eng" xfId="32"/>
    <cellStyle name="Currency [0]_3TAB0798" xfId="33"/>
    <cellStyle name="Currency [0]_4TAB0798" xfId="34"/>
    <cellStyle name="Currency [0]_M1998" xfId="35"/>
    <cellStyle name="Currency [0]_SUM0798" xfId="36"/>
    <cellStyle name="Currency_1TAB0798" xfId="37"/>
    <cellStyle name="Currency_2T0798Eng" xfId="38"/>
    <cellStyle name="Currency_3TAB0798" xfId="39"/>
    <cellStyle name="Currency_4TAB0798" xfId="40"/>
    <cellStyle name="Currency_M1998" xfId="41"/>
    <cellStyle name="Currency_SUM0798" xfId="42"/>
    <cellStyle name="Normal_1TAB0798" xfId="43"/>
    <cellStyle name="Normal_2T0798Eng" xfId="44"/>
    <cellStyle name="Normal_3TAB0798" xfId="45"/>
    <cellStyle name="Normal_4TAB0798" xfId="46"/>
    <cellStyle name="Normal_M1998" xfId="47"/>
    <cellStyle name="Normal_SUM0798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6TAB0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1TAB07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2T0798E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3TAB07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4TAB07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5TAB07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7Pk\7TAB0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D13">
            <v>5582</v>
          </cell>
        </row>
        <row r="14">
          <cell r="H14">
            <v>0</v>
          </cell>
        </row>
        <row r="16">
          <cell r="D16">
            <v>19908</v>
          </cell>
        </row>
        <row r="18">
          <cell r="D18">
            <v>939</v>
          </cell>
        </row>
        <row r="19">
          <cell r="D19">
            <v>1</v>
          </cell>
        </row>
        <row r="21">
          <cell r="D21">
            <v>21</v>
          </cell>
        </row>
        <row r="23">
          <cell r="D23">
            <v>3845</v>
          </cell>
        </row>
        <row r="26">
          <cell r="D26">
            <v>402</v>
          </cell>
        </row>
        <row r="27">
          <cell r="D27">
            <v>30</v>
          </cell>
        </row>
        <row r="29">
          <cell r="D29">
            <v>0</v>
          </cell>
        </row>
        <row r="30">
          <cell r="D30">
            <v>0</v>
          </cell>
        </row>
        <row r="33">
          <cell r="D33">
            <v>2536</v>
          </cell>
        </row>
        <row r="34">
          <cell r="D34">
            <v>0</v>
          </cell>
        </row>
        <row r="36">
          <cell r="D36">
            <v>6</v>
          </cell>
        </row>
        <row r="37">
          <cell r="D37">
            <v>0</v>
          </cell>
        </row>
        <row r="39">
          <cell r="D39">
            <v>13</v>
          </cell>
        </row>
        <row r="42">
          <cell r="D42">
            <v>180</v>
          </cell>
        </row>
        <row r="44">
          <cell r="D44">
            <v>77</v>
          </cell>
        </row>
        <row r="45">
          <cell r="D45">
            <v>3</v>
          </cell>
        </row>
        <row r="48">
          <cell r="D48">
            <v>59</v>
          </cell>
        </row>
        <row r="50">
          <cell r="D50">
            <v>0</v>
          </cell>
        </row>
        <row r="52">
          <cell r="D52">
            <v>0</v>
          </cell>
        </row>
        <row r="57">
          <cell r="D57">
            <v>167</v>
          </cell>
        </row>
        <row r="58">
          <cell r="D58">
            <v>5</v>
          </cell>
        </row>
        <row r="61">
          <cell r="D61">
            <v>0</v>
          </cell>
        </row>
        <row r="65">
          <cell r="D65">
            <v>31</v>
          </cell>
        </row>
        <row r="66">
          <cell r="D66">
            <v>0</v>
          </cell>
        </row>
        <row r="68">
          <cell r="D68">
            <v>923</v>
          </cell>
        </row>
        <row r="69">
          <cell r="D69">
            <v>36</v>
          </cell>
        </row>
        <row r="71">
          <cell r="D71">
            <v>2</v>
          </cell>
        </row>
        <row r="73">
          <cell r="D73">
            <v>473</v>
          </cell>
        </row>
        <row r="74">
          <cell r="D74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8">
          <cell r="C8">
            <v>103826</v>
          </cell>
        </row>
        <row r="9">
          <cell r="C9">
            <v>59316</v>
          </cell>
        </row>
        <row r="10">
          <cell r="C10">
            <v>0</v>
          </cell>
        </row>
        <row r="11">
          <cell r="C11">
            <v>59316</v>
          </cell>
        </row>
        <row r="12">
          <cell r="C12">
            <v>51438</v>
          </cell>
        </row>
        <row r="13">
          <cell r="C13">
            <v>8684</v>
          </cell>
        </row>
        <row r="14">
          <cell r="C14">
            <v>8684</v>
          </cell>
        </row>
        <row r="15">
          <cell r="C15">
            <v>40083</v>
          </cell>
        </row>
        <row r="16">
          <cell r="C16">
            <v>27598</v>
          </cell>
        </row>
        <row r="17">
          <cell r="C17">
            <v>10968</v>
          </cell>
        </row>
        <row r="18">
          <cell r="C18">
            <v>1517</v>
          </cell>
        </row>
        <row r="19">
          <cell r="C19">
            <v>2671</v>
          </cell>
        </row>
        <row r="20">
          <cell r="C20">
            <v>3041</v>
          </cell>
        </row>
        <row r="21">
          <cell r="C21">
            <v>4837</v>
          </cell>
        </row>
        <row r="22">
          <cell r="C22">
            <v>48303</v>
          </cell>
        </row>
        <row r="23">
          <cell r="C23">
            <v>3793</v>
          </cell>
        </row>
        <row r="24">
          <cell r="C24">
            <v>44510</v>
          </cell>
        </row>
        <row r="25">
          <cell r="C25">
            <v>44510</v>
          </cell>
        </row>
        <row r="26">
          <cell r="C26">
            <v>34170</v>
          </cell>
        </row>
        <row r="27">
          <cell r="C27">
            <v>500</v>
          </cell>
        </row>
        <row r="28">
          <cell r="C28">
            <v>9840</v>
          </cell>
        </row>
        <row r="29">
          <cell r="C29">
            <v>79481</v>
          </cell>
        </row>
        <row r="30">
          <cell r="C30">
            <v>75461</v>
          </cell>
        </row>
        <row r="31">
          <cell r="C31">
            <v>44103</v>
          </cell>
        </row>
        <row r="32">
          <cell r="C32">
            <v>3793</v>
          </cell>
        </row>
        <row r="33">
          <cell r="C33">
            <v>40310</v>
          </cell>
        </row>
        <row r="34">
          <cell r="C34">
            <v>21034</v>
          </cell>
        </row>
        <row r="35">
          <cell r="C35">
            <v>9127</v>
          </cell>
        </row>
        <row r="36">
          <cell r="C36">
            <v>2169</v>
          </cell>
        </row>
        <row r="37">
          <cell r="C37">
            <v>16767</v>
          </cell>
        </row>
        <row r="38">
          <cell r="C38">
            <v>340</v>
          </cell>
        </row>
        <row r="40">
          <cell r="C40">
            <v>0</v>
          </cell>
        </row>
        <row r="41">
          <cell r="C41">
            <v>35151</v>
          </cell>
        </row>
        <row r="42">
          <cell r="C42">
            <v>24711</v>
          </cell>
        </row>
        <row r="43">
          <cell r="C43">
            <v>554</v>
          </cell>
        </row>
        <row r="44">
          <cell r="C44">
            <v>26</v>
          </cell>
        </row>
        <row r="45">
          <cell r="C45">
            <v>0</v>
          </cell>
        </row>
        <row r="46">
          <cell r="C46">
            <v>24157</v>
          </cell>
        </row>
        <row r="50">
          <cell r="C50">
            <v>10440</v>
          </cell>
        </row>
        <row r="51">
          <cell r="C51">
            <v>2836</v>
          </cell>
        </row>
        <row r="52">
          <cell r="C52">
            <v>495</v>
          </cell>
        </row>
        <row r="53">
          <cell r="C53">
            <v>7604</v>
          </cell>
        </row>
        <row r="54">
          <cell r="C54">
            <v>3290</v>
          </cell>
        </row>
        <row r="55">
          <cell r="C55">
            <v>1340</v>
          </cell>
        </row>
        <row r="56">
          <cell r="C56">
            <v>192</v>
          </cell>
        </row>
        <row r="57">
          <cell r="C57">
            <v>1</v>
          </cell>
        </row>
        <row r="58">
          <cell r="C58">
            <v>191</v>
          </cell>
        </row>
        <row r="59">
          <cell r="C59">
            <v>1758</v>
          </cell>
        </row>
        <row r="60">
          <cell r="C60">
            <v>1751</v>
          </cell>
        </row>
        <row r="61">
          <cell r="C61">
            <v>0</v>
          </cell>
        </row>
        <row r="62">
          <cell r="C62">
            <v>1751</v>
          </cell>
        </row>
        <row r="63">
          <cell r="C63">
            <v>7</v>
          </cell>
        </row>
        <row r="64">
          <cell r="C64">
            <v>730</v>
          </cell>
        </row>
        <row r="65">
          <cell r="C65">
            <v>2597</v>
          </cell>
        </row>
        <row r="66">
          <cell r="C66">
            <v>1867</v>
          </cell>
        </row>
        <row r="67">
          <cell r="C67">
            <v>3351</v>
          </cell>
        </row>
        <row r="68">
          <cell r="C68">
            <v>754</v>
          </cell>
        </row>
        <row r="69">
          <cell r="C69">
            <v>2597</v>
          </cell>
        </row>
        <row r="70">
          <cell r="C70">
            <v>2527</v>
          </cell>
        </row>
        <row r="71">
          <cell r="C71">
            <v>674</v>
          </cell>
        </row>
        <row r="72">
          <cell r="C72">
            <v>1853</v>
          </cell>
        </row>
        <row r="73">
          <cell r="C73">
            <v>0</v>
          </cell>
        </row>
        <row r="74">
          <cell r="C74">
            <v>14</v>
          </cell>
        </row>
        <row r="75">
          <cell r="C75">
            <v>24345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âris"/>
      <sheetName val="Februâri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8">
          <cell r="D8">
            <v>59316</v>
          </cell>
        </row>
        <row r="9">
          <cell r="D9">
            <v>51438</v>
          </cell>
        </row>
        <row r="10">
          <cell r="D10">
            <v>8684</v>
          </cell>
        </row>
        <row r="11">
          <cell r="D11">
            <v>8684</v>
          </cell>
        </row>
        <row r="12">
          <cell r="D12">
            <v>40083</v>
          </cell>
        </row>
        <row r="13">
          <cell r="D13">
            <v>27598</v>
          </cell>
        </row>
        <row r="14">
          <cell r="D14">
            <v>10968</v>
          </cell>
        </row>
        <row r="15">
          <cell r="D15">
            <v>1517</v>
          </cell>
        </row>
        <row r="16">
          <cell r="D16">
            <v>2671</v>
          </cell>
        </row>
        <row r="17">
          <cell r="D17">
            <v>3041</v>
          </cell>
        </row>
        <row r="19">
          <cell r="D19">
            <v>116</v>
          </cell>
        </row>
        <row r="20">
          <cell r="D20">
            <v>387</v>
          </cell>
        </row>
        <row r="21">
          <cell r="D21">
            <v>711</v>
          </cell>
        </row>
        <row r="22">
          <cell r="D22">
            <v>97</v>
          </cell>
        </row>
        <row r="23">
          <cell r="D23">
            <v>6</v>
          </cell>
        </row>
        <row r="24">
          <cell r="D24">
            <v>392</v>
          </cell>
        </row>
        <row r="25">
          <cell r="D25">
            <v>550</v>
          </cell>
        </row>
        <row r="28">
          <cell r="D28">
            <v>782</v>
          </cell>
        </row>
        <row r="29">
          <cell r="D29">
            <v>738</v>
          </cell>
        </row>
        <row r="30">
          <cell r="D30">
            <v>44</v>
          </cell>
        </row>
        <row r="31">
          <cell r="D31">
            <v>4837</v>
          </cell>
        </row>
        <row r="32">
          <cell r="D32">
            <v>4837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D12">
            <v>72</v>
          </cell>
        </row>
        <row r="13">
          <cell r="D13">
            <v>5</v>
          </cell>
        </row>
        <row r="15">
          <cell r="D15">
            <v>240</v>
          </cell>
        </row>
        <row r="16">
          <cell r="D16">
            <v>32</v>
          </cell>
        </row>
        <row r="18">
          <cell r="D18">
            <v>251</v>
          </cell>
        </row>
        <row r="19">
          <cell r="D19">
            <v>11</v>
          </cell>
        </row>
        <row r="21">
          <cell r="D21">
            <v>1583</v>
          </cell>
        </row>
        <row r="22">
          <cell r="D22">
            <v>48</v>
          </cell>
        </row>
        <row r="24">
          <cell r="D24">
            <v>1324</v>
          </cell>
        </row>
        <row r="25">
          <cell r="D25">
            <v>9</v>
          </cell>
        </row>
        <row r="27">
          <cell r="D27">
            <v>223</v>
          </cell>
        </row>
        <row r="28">
          <cell r="D28">
            <v>4</v>
          </cell>
        </row>
        <row r="30">
          <cell r="D30">
            <v>5699</v>
          </cell>
        </row>
        <row r="31">
          <cell r="D31">
            <v>696</v>
          </cell>
        </row>
        <row r="33">
          <cell r="D33">
            <v>5298</v>
          </cell>
        </row>
        <row r="34">
          <cell r="D34">
            <v>599</v>
          </cell>
        </row>
        <row r="36">
          <cell r="D36">
            <v>3474</v>
          </cell>
        </row>
        <row r="37">
          <cell r="D37">
            <v>50</v>
          </cell>
        </row>
        <row r="39">
          <cell r="D39">
            <v>3269</v>
          </cell>
        </row>
        <row r="40">
          <cell r="D40">
            <v>66</v>
          </cell>
        </row>
        <row r="42">
          <cell r="D42">
            <v>426</v>
          </cell>
        </row>
        <row r="43">
          <cell r="D43">
            <v>37</v>
          </cell>
        </row>
        <row r="45">
          <cell r="D45">
            <v>12012</v>
          </cell>
        </row>
        <row r="46">
          <cell r="D46">
            <v>782</v>
          </cell>
        </row>
        <row r="48">
          <cell r="D48">
            <v>555</v>
          </cell>
        </row>
        <row r="49">
          <cell r="D49">
            <v>29</v>
          </cell>
        </row>
        <row r="53">
          <cell r="D53">
            <v>421</v>
          </cell>
        </row>
        <row r="54">
          <cell r="D54">
            <v>154</v>
          </cell>
        </row>
        <row r="56">
          <cell r="D56">
            <v>948</v>
          </cell>
        </row>
        <row r="57">
          <cell r="D57">
            <v>93</v>
          </cell>
        </row>
        <row r="59">
          <cell r="D59">
            <v>612</v>
          </cell>
        </row>
        <row r="60">
          <cell r="D60">
            <v>98</v>
          </cell>
        </row>
        <row r="62">
          <cell r="D62">
            <v>42</v>
          </cell>
        </row>
        <row r="63">
          <cell r="D63">
            <v>2</v>
          </cell>
        </row>
        <row r="68">
          <cell r="D68">
            <v>13</v>
          </cell>
        </row>
        <row r="69">
          <cell r="D69">
            <v>2</v>
          </cell>
        </row>
        <row r="71">
          <cell r="D71">
            <v>413</v>
          </cell>
        </row>
        <row r="72">
          <cell r="D72">
            <v>5</v>
          </cell>
        </row>
        <row r="74">
          <cell r="D74">
            <v>5</v>
          </cell>
        </row>
        <row r="77">
          <cell r="D77">
            <v>3</v>
          </cell>
        </row>
        <row r="79">
          <cell r="D79">
            <v>66</v>
          </cell>
        </row>
        <row r="81">
          <cell r="D81">
            <v>529</v>
          </cell>
        </row>
        <row r="82">
          <cell r="D82">
            <v>18</v>
          </cell>
        </row>
        <row r="84">
          <cell r="D84">
            <v>4</v>
          </cell>
        </row>
        <row r="87">
          <cell r="D87">
            <v>351</v>
          </cell>
        </row>
        <row r="89">
          <cell r="D89">
            <v>149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1">
          <cell r="D11">
            <v>21034</v>
          </cell>
        </row>
        <row r="12">
          <cell r="D12">
            <v>9127</v>
          </cell>
        </row>
        <row r="13">
          <cell r="D13">
            <v>3105</v>
          </cell>
        </row>
        <row r="14">
          <cell r="D14">
            <v>8802</v>
          </cell>
        </row>
        <row r="15">
          <cell r="D15">
            <v>2169</v>
          </cell>
        </row>
        <row r="16">
          <cell r="D16">
            <v>1415</v>
          </cell>
        </row>
        <row r="17">
          <cell r="D17">
            <v>754</v>
          </cell>
        </row>
        <row r="18">
          <cell r="D18">
            <v>20560</v>
          </cell>
        </row>
        <row r="19">
          <cell r="D19">
            <v>603</v>
          </cell>
        </row>
        <row r="20">
          <cell r="D20">
            <v>6421</v>
          </cell>
        </row>
        <row r="21">
          <cell r="D21">
            <v>349</v>
          </cell>
        </row>
        <row r="22">
          <cell r="D22">
            <v>6576</v>
          </cell>
        </row>
        <row r="24">
          <cell r="D24">
            <v>5778</v>
          </cell>
        </row>
        <row r="25">
          <cell r="D25">
            <v>833</v>
          </cell>
        </row>
        <row r="26">
          <cell r="D26">
            <v>340</v>
          </cell>
        </row>
        <row r="27">
          <cell r="D27">
            <v>3091</v>
          </cell>
        </row>
        <row r="28">
          <cell r="D28">
            <v>1340</v>
          </cell>
        </row>
        <row r="29">
          <cell r="D29">
            <v>1751</v>
          </cell>
        </row>
        <row r="31">
          <cell r="D31">
            <v>3351</v>
          </cell>
        </row>
        <row r="32">
          <cell r="D32">
            <v>2527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1">
          <cell r="G11">
            <v>4636</v>
          </cell>
        </row>
        <row r="12">
          <cell r="G12">
            <v>2887</v>
          </cell>
        </row>
        <row r="15">
          <cell r="G15">
            <v>25795</v>
          </cell>
        </row>
        <row r="16">
          <cell r="G16">
            <v>2660</v>
          </cell>
        </row>
        <row r="17">
          <cell r="G17">
            <v>233</v>
          </cell>
        </row>
        <row r="18">
          <cell r="G18">
            <v>5482</v>
          </cell>
        </row>
        <row r="21">
          <cell r="G21">
            <v>569</v>
          </cell>
        </row>
        <row r="22">
          <cell r="G22">
            <v>1</v>
          </cell>
        </row>
        <row r="23">
          <cell r="G23">
            <v>742</v>
          </cell>
        </row>
        <row r="26">
          <cell r="G26">
            <v>789</v>
          </cell>
        </row>
        <row r="27">
          <cell r="G27">
            <v>500</v>
          </cell>
        </row>
        <row r="30">
          <cell r="G30">
            <v>103</v>
          </cell>
        </row>
        <row r="32">
          <cell r="G32">
            <v>77</v>
          </cell>
        </row>
        <row r="35">
          <cell r="G35">
            <v>277</v>
          </cell>
        </row>
        <row r="36">
          <cell r="G36">
            <v>38</v>
          </cell>
        </row>
        <row r="39">
          <cell r="G39">
            <v>139</v>
          </cell>
        </row>
        <row r="42">
          <cell r="G42">
            <v>98</v>
          </cell>
        </row>
        <row r="43">
          <cell r="G43">
            <v>3</v>
          </cell>
        </row>
        <row r="45">
          <cell r="G45">
            <v>24</v>
          </cell>
        </row>
        <row r="48">
          <cell r="G48">
            <v>15</v>
          </cell>
        </row>
        <row r="53">
          <cell r="G53">
            <v>0</v>
          </cell>
        </row>
        <row r="57">
          <cell r="G57">
            <v>474</v>
          </cell>
        </row>
        <row r="61">
          <cell r="G61">
            <v>25</v>
          </cell>
        </row>
        <row r="62">
          <cell r="G62">
            <v>8</v>
          </cell>
        </row>
        <row r="64">
          <cell r="G64">
            <v>2179</v>
          </cell>
        </row>
        <row r="65">
          <cell r="G65">
            <v>362</v>
          </cell>
        </row>
        <row r="67">
          <cell r="G67">
            <v>23</v>
          </cell>
        </row>
        <row r="69">
          <cell r="G69">
            <v>164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D13">
            <v>3390</v>
          </cell>
        </row>
        <row r="14">
          <cell r="D14">
            <v>521</v>
          </cell>
        </row>
        <row r="15">
          <cell r="D15">
            <v>167</v>
          </cell>
        </row>
        <row r="16">
          <cell r="D16">
            <v>2702</v>
          </cell>
        </row>
        <row r="17">
          <cell r="D17">
            <v>91</v>
          </cell>
        </row>
        <row r="18">
          <cell r="D18">
            <v>91</v>
          </cell>
        </row>
        <row r="20">
          <cell r="D20">
            <v>31369</v>
          </cell>
        </row>
        <row r="21">
          <cell r="D21">
            <v>288</v>
          </cell>
        </row>
        <row r="22">
          <cell r="D22">
            <v>6932</v>
          </cell>
        </row>
        <row r="24">
          <cell r="D24">
            <v>24149</v>
          </cell>
        </row>
        <row r="26">
          <cell r="D26">
            <v>301</v>
          </cell>
        </row>
        <row r="27">
          <cell r="D27">
            <v>199</v>
          </cell>
        </row>
        <row r="28">
          <cell r="D28">
            <v>192</v>
          </cell>
        </row>
        <row r="29">
          <cell r="D29">
            <v>7</v>
          </cell>
        </row>
        <row r="32">
          <cell r="D3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5" sqref="A15"/>
    </sheetView>
  </sheetViews>
  <sheetFormatPr defaultColWidth="9.33203125" defaultRowHeight="11.25"/>
  <cols>
    <col min="1" max="1" width="47.16015625" style="30" customWidth="1"/>
    <col min="2" max="2" width="18" style="30" customWidth="1"/>
    <col min="3" max="3" width="18.66015625" style="30" customWidth="1"/>
    <col min="4" max="4" width="20.66015625" style="30" customWidth="1"/>
    <col min="5" max="5" width="12.16015625" style="30" customWidth="1"/>
    <col min="6" max="6" width="13.33203125" style="30" customWidth="1"/>
    <col min="7" max="16384" width="10.66015625" style="30" customWidth="1"/>
  </cols>
  <sheetData>
    <row r="1" spans="1:5" ht="12.75">
      <c r="A1" s="28"/>
      <c r="B1" s="28"/>
      <c r="C1" s="28"/>
      <c r="D1" s="28"/>
      <c r="E1" s="29"/>
    </row>
    <row r="2" spans="1:5" ht="12.75">
      <c r="A2" s="28"/>
      <c r="B2" s="28"/>
      <c r="C2" s="28"/>
      <c r="D2" s="28"/>
      <c r="E2" s="29"/>
    </row>
    <row r="3" spans="1:4" ht="15.75">
      <c r="A3" s="31" t="s">
        <v>54</v>
      </c>
      <c r="B3" s="32"/>
      <c r="C3" s="32"/>
      <c r="D3" s="32"/>
    </row>
    <row r="4" spans="1:4" ht="15.75">
      <c r="A4" s="31" t="s">
        <v>55</v>
      </c>
      <c r="B4" s="32"/>
      <c r="C4" s="32"/>
      <c r="D4" s="32"/>
    </row>
    <row r="5" spans="1:4" ht="15.75">
      <c r="A5" s="31"/>
      <c r="B5" s="32"/>
      <c r="C5" s="32"/>
      <c r="D5" s="33" t="s">
        <v>56</v>
      </c>
    </row>
    <row r="6" spans="1:14" s="36" customFormat="1" ht="27" customHeight="1">
      <c r="A6" s="34" t="s">
        <v>3</v>
      </c>
      <c r="B6" s="35" t="s">
        <v>57</v>
      </c>
      <c r="C6" s="35" t="s">
        <v>58</v>
      </c>
      <c r="D6" s="35" t="s">
        <v>59</v>
      </c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39" customFormat="1" ht="20.25" customHeight="1">
      <c r="A7" s="37" t="s">
        <v>60</v>
      </c>
      <c r="B7" s="38">
        <v>202089</v>
      </c>
      <c r="C7" s="38">
        <v>53913</v>
      </c>
      <c r="D7" s="38">
        <v>247038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39" customFormat="1" ht="19.5" customHeight="1">
      <c r="A8" s="37" t="s">
        <v>61</v>
      </c>
      <c r="B8" s="38">
        <v>167369</v>
      </c>
      <c r="C8" s="38">
        <v>49705</v>
      </c>
      <c r="D8" s="38">
        <v>208110</v>
      </c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39" customFormat="1" ht="25.5" customHeight="1">
      <c r="A9" s="40" t="s">
        <v>62</v>
      </c>
      <c r="B9" s="38">
        <f>SUM(B7-B8)</f>
        <v>34720</v>
      </c>
      <c r="C9" s="38">
        <f>SUM(C7-C8)</f>
        <v>4208</v>
      </c>
      <c r="D9" s="38">
        <f>SUM(D7-D8)</f>
        <v>38928</v>
      </c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9" customFormat="1" ht="20.25" customHeight="1">
      <c r="A10" s="40" t="s">
        <v>63</v>
      </c>
      <c r="B10" s="38">
        <f>SUM(B11+B12)</f>
        <v>379</v>
      </c>
      <c r="C10" s="38">
        <f>SUM(C11+C12)</f>
        <v>347</v>
      </c>
      <c r="D10" s="38">
        <v>418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s="39" customFormat="1" ht="16.5" customHeight="1">
      <c r="A11" s="41" t="s">
        <v>64</v>
      </c>
      <c r="B11" s="42">
        <v>-538</v>
      </c>
      <c r="C11" s="42">
        <v>347</v>
      </c>
      <c r="D11" s="42">
        <v>-499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s="39" customFormat="1" ht="15.75" customHeight="1">
      <c r="A12" s="41" t="s">
        <v>65</v>
      </c>
      <c r="B12" s="42">
        <v>917</v>
      </c>
      <c r="C12" s="42"/>
      <c r="D12" s="42">
        <f>SUM(B12+C12)</f>
        <v>917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39" customFormat="1" ht="26.25" customHeight="1">
      <c r="A13" s="40" t="s">
        <v>66</v>
      </c>
      <c r="B13" s="38">
        <f>SUM(B9-B10)</f>
        <v>34341</v>
      </c>
      <c r="C13" s="38">
        <f>SUM(C9-C10)</f>
        <v>3861</v>
      </c>
      <c r="D13" s="38">
        <f>SUM(D9-D10)</f>
        <v>38510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43" customFormat="1" ht="17.25" customHeight="1">
      <c r="A14" s="37" t="s">
        <v>67</v>
      </c>
      <c r="B14" s="38">
        <f>SUM(B15+B29)</f>
        <v>-34341</v>
      </c>
      <c r="C14" s="38">
        <f>SUM(C15+C29)</f>
        <v>-3861</v>
      </c>
      <c r="D14" s="38">
        <f>SUM(D15+D29)</f>
        <v>-38510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43" customFormat="1" ht="17.25" customHeight="1">
      <c r="A15" s="37" t="s">
        <v>68</v>
      </c>
      <c r="B15" s="38">
        <f>SUM(B16+B19+B24+B28)</f>
        <v>-37714</v>
      </c>
      <c r="C15" s="38">
        <f>SUM(C16+C19+C24+C28)</f>
        <v>-3927</v>
      </c>
      <c r="D15" s="38">
        <f>SUM(D16+D19+D24+D28)</f>
        <v>-41949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s="43" customFormat="1" ht="15" customHeight="1">
      <c r="A16" s="44" t="s">
        <v>69</v>
      </c>
      <c r="B16" s="42"/>
      <c r="C16" s="42">
        <f>SUM(C17+C18)</f>
        <v>294</v>
      </c>
      <c r="D16" s="42">
        <v>-14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43" customFormat="1" ht="24">
      <c r="A17" s="45" t="s">
        <v>70</v>
      </c>
      <c r="B17" s="42"/>
      <c r="C17" s="42">
        <v>-14</v>
      </c>
      <c r="D17" s="42">
        <f>SUM(B17+C17)</f>
        <v>-14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43" customFormat="1" ht="12">
      <c r="A18" s="46" t="s">
        <v>71</v>
      </c>
      <c r="B18" s="42"/>
      <c r="C18" s="42">
        <v>308</v>
      </c>
      <c r="D18" s="47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s="43" customFormat="1" ht="12">
      <c r="A19" s="41" t="s">
        <v>72</v>
      </c>
      <c r="B19" s="42">
        <f>SUM(B20+B21+B22+B23)</f>
        <v>-37428</v>
      </c>
      <c r="C19" s="42">
        <f>SUM(C20+C21+C22+C23)</f>
        <v>0</v>
      </c>
      <c r="D19" s="42">
        <f>SUM(D20+D21+D22+D23)</f>
        <v>-37428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43" customFormat="1" ht="12">
      <c r="A20" s="48" t="s">
        <v>73</v>
      </c>
      <c r="B20" s="42"/>
      <c r="C20" s="42"/>
      <c r="D20" s="42">
        <f aca="true" t="shared" si="0" ref="D20:D29">SUM(B20+C20)</f>
        <v>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43" customFormat="1" ht="12">
      <c r="A21" s="48" t="s">
        <v>74</v>
      </c>
      <c r="B21" s="42">
        <v>-31048</v>
      </c>
      <c r="C21" s="42"/>
      <c r="D21" s="42">
        <f t="shared" si="0"/>
        <v>-31048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43" customFormat="1" ht="24">
      <c r="A22" s="48" t="s">
        <v>75</v>
      </c>
      <c r="B22" s="42">
        <v>7849</v>
      </c>
      <c r="C22" s="42"/>
      <c r="D22" s="42">
        <f t="shared" si="0"/>
        <v>7849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43" customFormat="1" ht="12">
      <c r="A23" s="48" t="s">
        <v>76</v>
      </c>
      <c r="B23" s="42">
        <v>-14229</v>
      </c>
      <c r="C23" s="42"/>
      <c r="D23" s="42">
        <f t="shared" si="0"/>
        <v>-14229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s="43" customFormat="1" ht="12">
      <c r="A24" s="49" t="s">
        <v>77</v>
      </c>
      <c r="B24" s="42">
        <f>SUM(B25+B26+B27)</f>
        <v>-286</v>
      </c>
      <c r="C24" s="42">
        <f>SUM(C25+C26+C27)</f>
        <v>-4204</v>
      </c>
      <c r="D24" s="42">
        <f t="shared" si="0"/>
        <v>-4490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43" customFormat="1" ht="12">
      <c r="A25" s="50" t="s">
        <v>78</v>
      </c>
      <c r="B25" s="42"/>
      <c r="C25" s="42">
        <v>-74</v>
      </c>
      <c r="D25" s="42">
        <f t="shared" si="0"/>
        <v>-74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s="43" customFormat="1" ht="12">
      <c r="A26" s="50" t="s">
        <v>79</v>
      </c>
      <c r="B26" s="42">
        <v>-286</v>
      </c>
      <c r="C26" s="42"/>
      <c r="D26" s="42">
        <f t="shared" si="0"/>
        <v>-286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43" customFormat="1" ht="24">
      <c r="A27" s="48" t="s">
        <v>75</v>
      </c>
      <c r="B27" s="47"/>
      <c r="C27" s="42">
        <v>-4130</v>
      </c>
      <c r="D27" s="42">
        <f t="shared" si="0"/>
        <v>-4130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43" customFormat="1" ht="16.5" customHeight="1">
      <c r="A28" s="49" t="s">
        <v>80</v>
      </c>
      <c r="B28" s="47"/>
      <c r="C28" s="42">
        <v>-17</v>
      </c>
      <c r="D28" s="42">
        <f t="shared" si="0"/>
        <v>-17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4" ht="12.75">
      <c r="A29" s="51" t="s">
        <v>81</v>
      </c>
      <c r="B29" s="38">
        <v>3373</v>
      </c>
      <c r="C29" s="38">
        <v>66</v>
      </c>
      <c r="D29" s="38">
        <f t="shared" si="0"/>
        <v>3439</v>
      </c>
    </row>
    <row r="31" spans="1:4" ht="12">
      <c r="A31" s="52" t="s">
        <v>82</v>
      </c>
      <c r="B31" s="53"/>
      <c r="C31" s="54"/>
      <c r="D31" s="54"/>
    </row>
    <row r="32" spans="1:4" ht="12">
      <c r="A32" s="55" t="s">
        <v>83</v>
      </c>
      <c r="B32" s="56"/>
      <c r="C32" s="57"/>
      <c r="D32" s="57"/>
    </row>
    <row r="33" spans="1:4" ht="12">
      <c r="A33" s="55" t="s">
        <v>84</v>
      </c>
      <c r="B33" s="56"/>
      <c r="C33" s="57"/>
      <c r="D33" s="57"/>
    </row>
    <row r="34" spans="1:4" ht="12">
      <c r="A34" s="55" t="s">
        <v>85</v>
      </c>
      <c r="B34" s="56"/>
      <c r="C34" s="57"/>
      <c r="D34" s="57"/>
    </row>
    <row r="35" spans="1:4" ht="12">
      <c r="A35" s="55"/>
      <c r="B35" s="56"/>
      <c r="C35" s="57"/>
      <c r="D35" s="57"/>
    </row>
    <row r="36" spans="1:4" ht="12">
      <c r="A36" s="55"/>
      <c r="B36" s="56"/>
      <c r="C36" s="57"/>
      <c r="D36" s="57"/>
    </row>
    <row r="37" spans="1:4" ht="12">
      <c r="A37" s="55"/>
      <c r="B37" s="56"/>
      <c r="C37" s="57"/>
      <c r="D37" s="57"/>
    </row>
    <row r="38" spans="1:4" ht="12">
      <c r="A38" s="55"/>
      <c r="B38" s="56"/>
      <c r="C38" s="57"/>
      <c r="D38" s="57"/>
    </row>
    <row r="39" spans="1:4" ht="12">
      <c r="A39" s="55"/>
      <c r="B39" s="56"/>
      <c r="C39" s="57"/>
      <c r="D39" s="57"/>
    </row>
    <row r="40" spans="1:4" ht="12">
      <c r="A40" s="55" t="s">
        <v>86</v>
      </c>
      <c r="B40" s="58"/>
      <c r="C40" s="59" t="s">
        <v>48</v>
      </c>
      <c r="D40" s="59"/>
    </row>
    <row r="41" spans="1:4" ht="12">
      <c r="A41" s="29"/>
      <c r="B41" s="56"/>
      <c r="C41" s="57"/>
      <c r="D41" s="57"/>
    </row>
    <row r="42" spans="1:4" ht="12">
      <c r="A42" s="55" t="s">
        <v>87</v>
      </c>
      <c r="B42" s="58"/>
      <c r="C42" s="59" t="s">
        <v>50</v>
      </c>
      <c r="D42" s="60"/>
    </row>
    <row r="43" spans="1:4" ht="12">
      <c r="A43" s="29"/>
      <c r="B43" s="29"/>
      <c r="C43" s="57"/>
      <c r="D43" s="29"/>
    </row>
    <row r="44" spans="1:4" ht="12">
      <c r="A44" s="29"/>
      <c r="B44" s="29"/>
      <c r="C44" s="57"/>
      <c r="D44" s="29"/>
    </row>
    <row r="45" spans="1:4" ht="12">
      <c r="A45" s="29"/>
      <c r="B45" s="29"/>
      <c r="C45" s="57"/>
      <c r="D45" s="29"/>
    </row>
    <row r="46" spans="1:4" ht="12">
      <c r="A46" s="29"/>
      <c r="B46" s="29"/>
      <c r="C46" s="57"/>
      <c r="D46" s="29"/>
    </row>
    <row r="47" spans="1:4" ht="12">
      <c r="A47" s="29" t="s">
        <v>51</v>
      </c>
      <c r="B47" s="29"/>
      <c r="C47" s="57"/>
      <c r="D47" s="29"/>
    </row>
    <row r="48" spans="1:4" ht="12">
      <c r="A48" s="29" t="s">
        <v>52</v>
      </c>
      <c r="B48" s="29"/>
      <c r="C48" s="29"/>
      <c r="D48" s="29"/>
    </row>
    <row r="49" spans="1:4" ht="12">
      <c r="A49" s="29"/>
      <c r="B49" s="29"/>
      <c r="C49" s="29"/>
      <c r="D49" s="29"/>
    </row>
    <row r="50" spans="1:4" ht="12">
      <c r="A50" s="29"/>
      <c r="B50" s="29"/>
      <c r="C50" s="29"/>
      <c r="D50" s="29"/>
    </row>
    <row r="51" spans="1:4" ht="12">
      <c r="A51" s="29"/>
      <c r="B51" s="29"/>
      <c r="C51" s="29"/>
      <c r="D51" s="29"/>
    </row>
    <row r="52" spans="1:4" ht="12">
      <c r="A52" s="29"/>
      <c r="B52" s="29"/>
      <c r="C52" s="29"/>
      <c r="D52" s="29"/>
    </row>
    <row r="53" spans="1:4" ht="12">
      <c r="A53" s="29"/>
      <c r="B53" s="29"/>
      <c r="C53" s="29"/>
      <c r="D53" s="29"/>
    </row>
    <row r="54" spans="1:4" ht="12">
      <c r="A54" s="29"/>
      <c r="B54" s="29"/>
      <c r="C54" s="29"/>
      <c r="D54" s="29"/>
    </row>
    <row r="55" spans="1:4" ht="12">
      <c r="A55" s="29"/>
      <c r="B55" s="29"/>
      <c r="C55" s="29"/>
      <c r="D55" s="29"/>
    </row>
    <row r="56" spans="1:4" ht="12">
      <c r="A56" s="29"/>
      <c r="B56" s="29"/>
      <c r="C56" s="29"/>
      <c r="D56" s="29"/>
    </row>
    <row r="57" spans="1:4" ht="12">
      <c r="A57" s="29"/>
      <c r="B57" s="29"/>
      <c r="C57" s="29"/>
      <c r="D57" s="29"/>
    </row>
    <row r="58" spans="1:4" ht="12">
      <c r="A58" s="29"/>
      <c r="B58" s="29"/>
      <c r="C58" s="29"/>
      <c r="D58" s="29"/>
    </row>
    <row r="59" spans="1:4" ht="12">
      <c r="A59" s="29"/>
      <c r="B59" s="29"/>
      <c r="C59" s="29"/>
      <c r="D59" s="29"/>
    </row>
    <row r="60" spans="1:4" ht="12">
      <c r="A60" s="29"/>
      <c r="B60" s="29"/>
      <c r="C60" s="29"/>
      <c r="D60" s="29"/>
    </row>
    <row r="61" spans="1:4" ht="12">
      <c r="A61" s="29"/>
      <c r="B61" s="29"/>
      <c r="C61" s="29"/>
      <c r="D61" s="29"/>
    </row>
  </sheetData>
  <printOptions/>
  <pageMargins left="0.61" right="0.75" top="0.49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showGridLines="0" showZeros="0" workbookViewId="0" topLeftCell="B1">
      <selection activeCell="B5" sqref="B5"/>
    </sheetView>
  </sheetViews>
  <sheetFormatPr defaultColWidth="9.33203125" defaultRowHeight="11.25"/>
  <cols>
    <col min="1" max="1" width="9.66015625" style="249" hidden="1" customWidth="1"/>
    <col min="2" max="2" width="43.33203125" style="250" customWidth="1"/>
    <col min="3" max="3" width="6.5" style="249" hidden="1" customWidth="1"/>
    <col min="4" max="4" width="3.66015625" style="251" hidden="1" customWidth="1"/>
    <col min="5" max="6" width="14.16015625" style="251" customWidth="1"/>
    <col min="7" max="8" width="13.16015625" style="251" customWidth="1"/>
    <col min="9" max="16384" width="9.33203125" style="251" customWidth="1"/>
  </cols>
  <sheetData>
    <row r="1" spans="7:8" ht="10.5">
      <c r="G1" s="252"/>
      <c r="H1" s="252"/>
    </row>
    <row r="2" spans="1:8" s="255" customFormat="1" ht="10.5">
      <c r="A2" s="253"/>
      <c r="B2" s="254"/>
      <c r="C2" s="253"/>
      <c r="F2" s="256"/>
      <c r="G2" s="257" t="s">
        <v>398</v>
      </c>
      <c r="H2" s="257"/>
    </row>
    <row r="4" spans="1:7" s="261" customFormat="1" ht="15.75">
      <c r="A4" s="258"/>
      <c r="B4" s="259" t="s">
        <v>399</v>
      </c>
      <c r="C4" s="307"/>
      <c r="D4" s="260"/>
      <c r="E4" s="260"/>
      <c r="F4" s="260"/>
      <c r="G4" s="260"/>
    </row>
    <row r="5" spans="3:7" ht="10.5">
      <c r="C5" s="308"/>
      <c r="D5" s="252"/>
      <c r="E5" s="252"/>
      <c r="F5" s="252"/>
      <c r="G5" s="252"/>
    </row>
    <row r="6" spans="3:7" ht="10.5">
      <c r="C6" s="308"/>
      <c r="D6" s="252"/>
      <c r="E6" s="252"/>
      <c r="F6" s="252"/>
      <c r="G6" s="252"/>
    </row>
    <row r="7" spans="1:8" s="255" customFormat="1" ht="10.5">
      <c r="A7" s="253"/>
      <c r="B7" s="254"/>
      <c r="C7" s="253"/>
      <c r="F7" s="257" t="s">
        <v>56</v>
      </c>
      <c r="G7" s="257"/>
      <c r="H7" s="263"/>
    </row>
    <row r="8" spans="1:9" s="269" customFormat="1" ht="40.5" customHeight="1">
      <c r="A8" s="264" t="s">
        <v>336</v>
      </c>
      <c r="B8" s="265" t="s">
        <v>3</v>
      </c>
      <c r="C8" s="266" t="s">
        <v>400</v>
      </c>
      <c r="D8" s="309"/>
      <c r="E8" s="266" t="s">
        <v>337</v>
      </c>
      <c r="F8" s="266" t="s">
        <v>6</v>
      </c>
      <c r="G8" s="266" t="s">
        <v>338</v>
      </c>
      <c r="H8" s="267" t="s">
        <v>10</v>
      </c>
      <c r="I8" s="268"/>
    </row>
    <row r="9" spans="1:8" ht="12" hidden="1">
      <c r="A9" s="310"/>
      <c r="B9" s="310"/>
      <c r="C9" s="311"/>
      <c r="D9" s="312"/>
      <c r="E9" s="312" t="s">
        <v>401</v>
      </c>
      <c r="F9" s="312"/>
      <c r="G9" s="312"/>
      <c r="H9" s="313"/>
    </row>
    <row r="10" spans="1:8" ht="12" hidden="1">
      <c r="A10" s="310" t="s">
        <v>402</v>
      </c>
      <c r="B10" s="310" t="s">
        <v>403</v>
      </c>
      <c r="C10" s="311" t="s">
        <v>404</v>
      </c>
      <c r="D10" s="312" t="s">
        <v>405</v>
      </c>
      <c r="E10" s="312" t="s">
        <v>406</v>
      </c>
      <c r="F10" s="312" t="s">
        <v>407</v>
      </c>
      <c r="G10" s="312" t="s">
        <v>408</v>
      </c>
      <c r="H10" s="313" t="s">
        <v>409</v>
      </c>
    </row>
    <row r="11" spans="1:8" ht="12.75" hidden="1">
      <c r="A11" s="314" t="s">
        <v>340</v>
      </c>
      <c r="B11" s="315" t="s">
        <v>410</v>
      </c>
      <c r="C11" s="272" t="s">
        <v>411</v>
      </c>
      <c r="D11" s="312" t="s">
        <v>339</v>
      </c>
      <c r="E11" s="316">
        <v>286638</v>
      </c>
      <c r="F11" s="316">
        <v>215045</v>
      </c>
      <c r="G11" s="317">
        <v>112.53</v>
      </c>
      <c r="H11" s="313">
        <v>26365</v>
      </c>
    </row>
    <row r="12" spans="1:8" ht="12" hidden="1">
      <c r="A12" s="314" t="s">
        <v>340</v>
      </c>
      <c r="B12" s="318" t="s">
        <v>412</v>
      </c>
      <c r="C12" s="272" t="s">
        <v>413</v>
      </c>
      <c r="D12" s="312" t="s">
        <v>414</v>
      </c>
      <c r="E12" s="316">
        <v>188643</v>
      </c>
      <c r="F12" s="316">
        <v>142336</v>
      </c>
      <c r="G12" s="317">
        <v>113.18</v>
      </c>
      <c r="H12" s="313">
        <v>19082</v>
      </c>
    </row>
    <row r="13" spans="1:8" ht="12" hidden="1">
      <c r="A13" s="314" t="s">
        <v>340</v>
      </c>
      <c r="B13" s="318" t="s">
        <v>415</v>
      </c>
      <c r="C13" s="272" t="s">
        <v>416</v>
      </c>
      <c r="D13" s="312" t="s">
        <v>417</v>
      </c>
      <c r="E13" s="316">
        <v>156656</v>
      </c>
      <c r="F13" s="316">
        <v>116909</v>
      </c>
      <c r="G13" s="317">
        <v>111.94</v>
      </c>
      <c r="H13" s="313">
        <v>15794</v>
      </c>
    </row>
    <row r="14" spans="1:8" ht="12" hidden="1">
      <c r="A14" s="314" t="s">
        <v>345</v>
      </c>
      <c r="B14" s="289" t="s">
        <v>346</v>
      </c>
      <c r="C14" s="272" t="s">
        <v>418</v>
      </c>
      <c r="D14" s="312" t="s">
        <v>419</v>
      </c>
      <c r="E14" s="316">
        <v>123941</v>
      </c>
      <c r="F14" s="316">
        <v>89060</v>
      </c>
      <c r="G14" s="317">
        <v>107.78</v>
      </c>
      <c r="H14" s="313">
        <v>11700</v>
      </c>
    </row>
    <row r="15" spans="1:8" ht="12" hidden="1">
      <c r="A15" s="314" t="s">
        <v>420</v>
      </c>
      <c r="B15" s="289" t="s">
        <v>421</v>
      </c>
      <c r="C15" s="272" t="s">
        <v>422</v>
      </c>
      <c r="D15" s="312" t="s">
        <v>423</v>
      </c>
      <c r="E15" s="316">
        <v>16712</v>
      </c>
      <c r="F15" s="316">
        <v>8151</v>
      </c>
      <c r="G15" s="317">
        <v>73.16</v>
      </c>
      <c r="H15" s="313">
        <v>2203</v>
      </c>
    </row>
    <row r="16" spans="1:8" ht="12" hidden="1">
      <c r="A16" s="314" t="s">
        <v>348</v>
      </c>
      <c r="B16" s="289" t="s">
        <v>349</v>
      </c>
      <c r="C16" s="272" t="s">
        <v>424</v>
      </c>
      <c r="D16" s="312" t="s">
        <v>425</v>
      </c>
      <c r="E16" s="316">
        <v>12694</v>
      </c>
      <c r="F16" s="316">
        <v>16941</v>
      </c>
      <c r="G16" s="317">
        <v>200.18</v>
      </c>
      <c r="H16" s="313">
        <v>1600</v>
      </c>
    </row>
    <row r="17" spans="1:8" ht="24" hidden="1">
      <c r="A17" s="314" t="s">
        <v>352</v>
      </c>
      <c r="B17" s="289" t="s">
        <v>353</v>
      </c>
      <c r="C17" s="272" t="s">
        <v>426</v>
      </c>
      <c r="D17" s="312" t="s">
        <v>427</v>
      </c>
      <c r="E17" s="316">
        <v>3309</v>
      </c>
      <c r="F17" s="316">
        <v>2757</v>
      </c>
      <c r="G17" s="317">
        <v>124.98</v>
      </c>
      <c r="H17" s="313">
        <v>291</v>
      </c>
    </row>
    <row r="18" spans="1:8" ht="12" hidden="1">
      <c r="A18" s="314" t="s">
        <v>340</v>
      </c>
      <c r="B18" s="318" t="s">
        <v>428</v>
      </c>
      <c r="C18" s="272" t="s">
        <v>429</v>
      </c>
      <c r="D18" s="312" t="s">
        <v>430</v>
      </c>
      <c r="E18" s="316">
        <v>31987</v>
      </c>
      <c r="F18" s="316">
        <v>25427</v>
      </c>
      <c r="G18" s="317">
        <v>119.24</v>
      </c>
      <c r="H18" s="313">
        <v>3288</v>
      </c>
    </row>
    <row r="19" spans="1:8" ht="12" hidden="1">
      <c r="A19" s="314" t="s">
        <v>355</v>
      </c>
      <c r="B19" s="289" t="s">
        <v>356</v>
      </c>
      <c r="C19" s="272" t="s">
        <v>431</v>
      </c>
      <c r="D19" s="312" t="s">
        <v>432</v>
      </c>
      <c r="E19" s="316">
        <v>97</v>
      </c>
      <c r="F19" s="316">
        <v>127</v>
      </c>
      <c r="G19" s="317">
        <v>195.38</v>
      </c>
      <c r="H19" s="313">
        <v>9</v>
      </c>
    </row>
    <row r="20" spans="1:8" ht="12" hidden="1">
      <c r="A20" s="314" t="s">
        <v>357</v>
      </c>
      <c r="B20" s="289" t="s">
        <v>433</v>
      </c>
      <c r="C20" s="272" t="s">
        <v>434</v>
      </c>
      <c r="D20" s="312" t="s">
        <v>435</v>
      </c>
      <c r="E20" s="316">
        <v>1806</v>
      </c>
      <c r="F20" s="316">
        <v>1218</v>
      </c>
      <c r="G20" s="317">
        <v>101.16</v>
      </c>
      <c r="H20" s="313">
        <v>106</v>
      </c>
    </row>
    <row r="21" spans="1:8" ht="24" hidden="1">
      <c r="A21" s="314" t="s">
        <v>359</v>
      </c>
      <c r="B21" s="289" t="s">
        <v>436</v>
      </c>
      <c r="C21" s="272" t="s">
        <v>437</v>
      </c>
      <c r="D21" s="312" t="s">
        <v>424</v>
      </c>
      <c r="E21" s="316">
        <v>20711</v>
      </c>
      <c r="F21" s="316">
        <v>16309</v>
      </c>
      <c r="G21" s="317">
        <v>118.12</v>
      </c>
      <c r="H21" s="313">
        <v>2217</v>
      </c>
    </row>
    <row r="22" spans="1:8" ht="12" hidden="1">
      <c r="A22" s="314" t="s">
        <v>361</v>
      </c>
      <c r="B22" s="289" t="s">
        <v>362</v>
      </c>
      <c r="C22" s="272" t="s">
        <v>438</v>
      </c>
      <c r="D22" s="312" t="s">
        <v>439</v>
      </c>
      <c r="E22" s="316">
        <v>167</v>
      </c>
      <c r="F22" s="316">
        <v>144</v>
      </c>
      <c r="G22" s="317">
        <v>129.73</v>
      </c>
      <c r="H22" s="313">
        <v>26</v>
      </c>
    </row>
    <row r="23" spans="1:8" ht="12" hidden="1">
      <c r="A23" s="314" t="s">
        <v>364</v>
      </c>
      <c r="B23" s="289" t="s">
        <v>365</v>
      </c>
      <c r="C23" s="272" t="s">
        <v>440</v>
      </c>
      <c r="D23" s="312" t="s">
        <v>426</v>
      </c>
      <c r="E23" s="316">
        <v>8931</v>
      </c>
      <c r="F23" s="316">
        <v>7466</v>
      </c>
      <c r="G23" s="317">
        <v>125.39</v>
      </c>
      <c r="H23" s="313">
        <v>884</v>
      </c>
    </row>
    <row r="24" spans="1:8" ht="24" hidden="1">
      <c r="A24" s="314" t="s">
        <v>366</v>
      </c>
      <c r="B24" s="289" t="s">
        <v>367</v>
      </c>
      <c r="C24" s="272" t="s">
        <v>441</v>
      </c>
      <c r="D24" s="312" t="s">
        <v>442</v>
      </c>
      <c r="E24" s="316">
        <v>262</v>
      </c>
      <c r="F24" s="316">
        <v>148</v>
      </c>
      <c r="G24" s="317">
        <v>84.57</v>
      </c>
      <c r="H24" s="313">
        <v>46</v>
      </c>
    </row>
    <row r="25" spans="1:8" ht="12" hidden="1">
      <c r="A25" s="314" t="s">
        <v>368</v>
      </c>
      <c r="B25" s="289" t="s">
        <v>369</v>
      </c>
      <c r="C25" s="272" t="s">
        <v>443</v>
      </c>
      <c r="D25" s="312" t="s">
        <v>429</v>
      </c>
      <c r="E25" s="316">
        <v>13</v>
      </c>
      <c r="F25" s="316">
        <v>14</v>
      </c>
      <c r="G25" s="317">
        <v>175</v>
      </c>
      <c r="H25" s="313">
        <v>0</v>
      </c>
    </row>
    <row r="26" spans="1:8" ht="12" hidden="1">
      <c r="A26" s="314" t="s">
        <v>340</v>
      </c>
      <c r="B26" s="318" t="s">
        <v>444</v>
      </c>
      <c r="C26" s="272" t="s">
        <v>445</v>
      </c>
      <c r="D26" s="312" t="s">
        <v>446</v>
      </c>
      <c r="E26" s="316">
        <v>97995</v>
      </c>
      <c r="F26" s="316">
        <v>72709</v>
      </c>
      <c r="G26" s="317">
        <v>111.29</v>
      </c>
      <c r="H26" s="313">
        <v>7283</v>
      </c>
    </row>
    <row r="27" spans="1:8" ht="12" hidden="1">
      <c r="A27" s="314" t="s">
        <v>371</v>
      </c>
      <c r="B27" s="289" t="s">
        <v>372</v>
      </c>
      <c r="C27" s="272" t="s">
        <v>447</v>
      </c>
      <c r="D27" s="312" t="s">
        <v>431</v>
      </c>
      <c r="E27" s="316">
        <v>3125</v>
      </c>
      <c r="F27" s="316">
        <v>1951</v>
      </c>
      <c r="G27" s="317">
        <v>93.66</v>
      </c>
      <c r="H27" s="313">
        <v>346</v>
      </c>
    </row>
    <row r="28" spans="1:8" ht="24" hidden="1">
      <c r="A28" s="314" t="s">
        <v>373</v>
      </c>
      <c r="B28" s="289" t="s">
        <v>448</v>
      </c>
      <c r="C28" s="272" t="s">
        <v>449</v>
      </c>
      <c r="D28" s="312" t="s">
        <v>450</v>
      </c>
      <c r="E28" s="316">
        <v>2840</v>
      </c>
      <c r="F28" s="316">
        <v>1681</v>
      </c>
      <c r="G28" s="317">
        <v>88.8</v>
      </c>
      <c r="H28" s="313">
        <v>269</v>
      </c>
    </row>
    <row r="29" spans="1:8" ht="24" hidden="1">
      <c r="A29" s="314" t="s">
        <v>375</v>
      </c>
      <c r="B29" s="289" t="s">
        <v>451</v>
      </c>
      <c r="C29" s="272" t="s">
        <v>452</v>
      </c>
      <c r="D29" s="312" t="s">
        <v>434</v>
      </c>
      <c r="E29" s="316">
        <v>100</v>
      </c>
      <c r="F29" s="316">
        <v>58</v>
      </c>
      <c r="G29" s="317">
        <v>86.57</v>
      </c>
      <c r="H29" s="313">
        <v>3</v>
      </c>
    </row>
    <row r="30" spans="1:8" ht="12" hidden="1">
      <c r="A30" s="314" t="s">
        <v>377</v>
      </c>
      <c r="B30" s="289" t="s">
        <v>378</v>
      </c>
      <c r="C30" s="272" t="s">
        <v>453</v>
      </c>
      <c r="D30" s="312" t="s">
        <v>454</v>
      </c>
      <c r="E30" s="316">
        <v>185</v>
      </c>
      <c r="F30" s="316">
        <v>212</v>
      </c>
      <c r="G30" s="317">
        <v>172.36</v>
      </c>
      <c r="H30" s="313">
        <v>75</v>
      </c>
    </row>
    <row r="31" spans="1:8" ht="12" hidden="1">
      <c r="A31" s="314" t="s">
        <v>379</v>
      </c>
      <c r="B31" s="289" t="s">
        <v>380</v>
      </c>
      <c r="C31" s="272" t="s">
        <v>455</v>
      </c>
      <c r="D31" s="312" t="s">
        <v>437</v>
      </c>
      <c r="E31" s="316">
        <v>16749</v>
      </c>
      <c r="F31" s="316">
        <v>12329</v>
      </c>
      <c r="G31" s="317">
        <v>110.42</v>
      </c>
      <c r="H31" s="313">
        <v>3015</v>
      </c>
    </row>
    <row r="32" spans="1:8" ht="12" hidden="1">
      <c r="A32" s="314" t="s">
        <v>381</v>
      </c>
      <c r="B32" s="289" t="s">
        <v>382</v>
      </c>
      <c r="C32" s="272" t="s">
        <v>456</v>
      </c>
      <c r="D32" s="312" t="s">
        <v>457</v>
      </c>
      <c r="E32" s="316">
        <v>117</v>
      </c>
      <c r="F32" s="316">
        <v>0</v>
      </c>
      <c r="G32" s="317">
        <v>0</v>
      </c>
      <c r="H32" s="313">
        <v>0</v>
      </c>
    </row>
    <row r="33" spans="1:8" ht="12" hidden="1">
      <c r="A33" s="314" t="s">
        <v>384</v>
      </c>
      <c r="B33" s="289" t="s">
        <v>385</v>
      </c>
      <c r="C33" s="272" t="s">
        <v>458</v>
      </c>
      <c r="D33" s="312" t="s">
        <v>438</v>
      </c>
      <c r="E33" s="316">
        <v>16632</v>
      </c>
      <c r="F33" s="316">
        <v>12329</v>
      </c>
      <c r="G33" s="317">
        <v>111.19</v>
      </c>
      <c r="H33" s="313">
        <v>3015</v>
      </c>
    </row>
    <row r="34" spans="1:8" ht="24" hidden="1">
      <c r="A34" s="314" t="s">
        <v>386</v>
      </c>
      <c r="B34" s="289" t="s">
        <v>459</v>
      </c>
      <c r="C34" s="272" t="s">
        <v>460</v>
      </c>
      <c r="D34" s="312" t="s">
        <v>461</v>
      </c>
      <c r="E34" s="316">
        <v>78121</v>
      </c>
      <c r="F34" s="316">
        <v>58429</v>
      </c>
      <c r="G34" s="317">
        <v>112.19</v>
      </c>
      <c r="H34" s="313">
        <v>3922</v>
      </c>
    </row>
    <row r="35" spans="1:8" ht="12" hidden="1">
      <c r="A35" s="314" t="s">
        <v>388</v>
      </c>
      <c r="B35" s="289" t="s">
        <v>382</v>
      </c>
      <c r="C35" s="272" t="s">
        <v>462</v>
      </c>
      <c r="D35" s="312" t="s">
        <v>440</v>
      </c>
      <c r="E35" s="316">
        <v>26431</v>
      </c>
      <c r="F35" s="316">
        <v>19756</v>
      </c>
      <c r="G35" s="317">
        <v>112.12</v>
      </c>
      <c r="H35" s="313">
        <v>2113</v>
      </c>
    </row>
    <row r="36" spans="1:8" ht="12" hidden="1">
      <c r="A36" s="314" t="s">
        <v>389</v>
      </c>
      <c r="B36" s="289" t="s">
        <v>385</v>
      </c>
      <c r="C36" s="272" t="s">
        <v>463</v>
      </c>
      <c r="D36" s="312" t="s">
        <v>464</v>
      </c>
      <c r="E36" s="316">
        <v>51690</v>
      </c>
      <c r="F36" s="316">
        <v>38673</v>
      </c>
      <c r="G36" s="317">
        <v>112.23</v>
      </c>
      <c r="H36" s="313">
        <v>1809</v>
      </c>
    </row>
    <row r="37" spans="1:8" ht="24" hidden="1">
      <c r="A37" s="314" t="s">
        <v>340</v>
      </c>
      <c r="B37" s="319" t="s">
        <v>465</v>
      </c>
      <c r="C37" s="272" t="s">
        <v>466</v>
      </c>
      <c r="D37" s="312" t="s">
        <v>441</v>
      </c>
      <c r="E37" s="316">
        <v>295</v>
      </c>
      <c r="F37" s="316">
        <v>102</v>
      </c>
      <c r="G37" s="317">
        <v>51.78</v>
      </c>
      <c r="H37" s="313">
        <v>32</v>
      </c>
    </row>
    <row r="38" spans="1:8" ht="12">
      <c r="A38" s="270" t="s">
        <v>339</v>
      </c>
      <c r="B38" s="271" t="s">
        <v>339</v>
      </c>
      <c r="C38" s="272"/>
      <c r="D38" s="312"/>
      <c r="E38" s="274">
        <v>2</v>
      </c>
      <c r="F38" s="274">
        <v>3</v>
      </c>
      <c r="G38" s="275">
        <v>4</v>
      </c>
      <c r="H38" s="276">
        <v>5</v>
      </c>
    </row>
    <row r="39" spans="1:8" s="280" customFormat="1" ht="12.75">
      <c r="A39" s="320" t="s">
        <v>340</v>
      </c>
      <c r="B39" s="321" t="s">
        <v>467</v>
      </c>
      <c r="C39" s="322" t="s">
        <v>468</v>
      </c>
      <c r="D39" s="323" t="s">
        <v>469</v>
      </c>
      <c r="E39" s="324">
        <v>0</v>
      </c>
      <c r="F39" s="279">
        <v>51036</v>
      </c>
      <c r="G39" s="325">
        <v>0</v>
      </c>
      <c r="H39" s="313">
        <v>28461</v>
      </c>
    </row>
    <row r="40" spans="1:8" s="268" customFormat="1" ht="12.75">
      <c r="A40" s="289" t="s">
        <v>340</v>
      </c>
      <c r="B40" s="326" t="s">
        <v>470</v>
      </c>
      <c r="C40" s="327" t="s">
        <v>471</v>
      </c>
      <c r="D40" s="328" t="s">
        <v>443</v>
      </c>
      <c r="E40" s="279">
        <v>0</v>
      </c>
      <c r="F40" s="279">
        <v>46434</v>
      </c>
      <c r="G40" s="329">
        <v>0</v>
      </c>
      <c r="H40" s="313">
        <v>26083</v>
      </c>
    </row>
    <row r="41" spans="1:8" s="268" customFormat="1" ht="12">
      <c r="A41" s="289" t="s">
        <v>472</v>
      </c>
      <c r="B41" s="289" t="s">
        <v>473</v>
      </c>
      <c r="C41" s="327" t="s">
        <v>474</v>
      </c>
      <c r="D41" s="328" t="s">
        <v>475</v>
      </c>
      <c r="E41" s="279">
        <v>0</v>
      </c>
      <c r="F41" s="279">
        <v>7965</v>
      </c>
      <c r="G41" s="329">
        <v>0</v>
      </c>
      <c r="H41" s="313">
        <v>5469</v>
      </c>
    </row>
    <row r="42" spans="1:8" s="268" customFormat="1" ht="12">
      <c r="A42" s="289" t="s">
        <v>476</v>
      </c>
      <c r="B42" s="289" t="s">
        <v>477</v>
      </c>
      <c r="C42" s="327" t="s">
        <v>478</v>
      </c>
      <c r="D42" s="328" t="s">
        <v>445</v>
      </c>
      <c r="E42" s="279">
        <v>0</v>
      </c>
      <c r="F42" s="279">
        <v>48</v>
      </c>
      <c r="G42" s="329">
        <v>0</v>
      </c>
      <c r="H42" s="313">
        <v>29</v>
      </c>
    </row>
    <row r="43" spans="1:12" s="268" customFormat="1" ht="24">
      <c r="A43" s="289" t="s">
        <v>479</v>
      </c>
      <c r="B43" s="289" t="s">
        <v>480</v>
      </c>
      <c r="C43" s="327" t="s">
        <v>435</v>
      </c>
      <c r="D43" s="328" t="s">
        <v>481</v>
      </c>
      <c r="E43" s="279">
        <v>0</v>
      </c>
      <c r="F43" s="279">
        <v>649</v>
      </c>
      <c r="G43" s="329">
        <v>0</v>
      </c>
      <c r="H43" s="313">
        <v>347</v>
      </c>
      <c r="L43" s="268" t="s">
        <v>53</v>
      </c>
    </row>
    <row r="44" spans="1:8" s="268" customFormat="1" ht="12">
      <c r="A44" s="289" t="s">
        <v>482</v>
      </c>
      <c r="B44" s="289" t="s">
        <v>483</v>
      </c>
      <c r="C44" s="327" t="s">
        <v>439</v>
      </c>
      <c r="D44" s="328" t="s">
        <v>447</v>
      </c>
      <c r="E44" s="279">
        <v>0</v>
      </c>
      <c r="F44" s="279">
        <v>23685</v>
      </c>
      <c r="G44" s="329">
        <v>0</v>
      </c>
      <c r="H44" s="313">
        <v>12602</v>
      </c>
    </row>
    <row r="45" spans="1:8" s="268" customFormat="1" ht="12">
      <c r="A45" s="289" t="s">
        <v>484</v>
      </c>
      <c r="B45" s="289" t="s">
        <v>485</v>
      </c>
      <c r="C45" s="327" t="s">
        <v>442</v>
      </c>
      <c r="D45" s="328" t="s">
        <v>363</v>
      </c>
      <c r="E45" s="279">
        <v>0</v>
      </c>
      <c r="F45" s="279">
        <v>534</v>
      </c>
      <c r="G45" s="329">
        <v>0</v>
      </c>
      <c r="H45" s="313">
        <v>363</v>
      </c>
    </row>
    <row r="46" spans="1:8" s="268" customFormat="1" ht="24">
      <c r="A46" s="289" t="s">
        <v>486</v>
      </c>
      <c r="B46" s="289" t="s">
        <v>487</v>
      </c>
      <c r="C46" s="327" t="s">
        <v>446</v>
      </c>
      <c r="D46" s="328" t="s">
        <v>449</v>
      </c>
      <c r="E46" s="279">
        <v>0</v>
      </c>
      <c r="F46" s="279">
        <v>3707</v>
      </c>
      <c r="G46" s="329">
        <v>0</v>
      </c>
      <c r="H46" s="313">
        <v>2041</v>
      </c>
    </row>
    <row r="47" spans="1:8" s="268" customFormat="1" ht="24">
      <c r="A47" s="289" t="s">
        <v>488</v>
      </c>
      <c r="B47" s="319" t="s">
        <v>489</v>
      </c>
      <c r="C47" s="327" t="s">
        <v>450</v>
      </c>
      <c r="D47" s="328" t="s">
        <v>490</v>
      </c>
      <c r="E47" s="279">
        <v>0</v>
      </c>
      <c r="F47" s="279">
        <v>1583</v>
      </c>
      <c r="G47" s="329">
        <v>0</v>
      </c>
      <c r="H47" s="313">
        <v>1095</v>
      </c>
    </row>
    <row r="48" spans="1:8" s="268" customFormat="1" ht="24">
      <c r="A48" s="289" t="s">
        <v>491</v>
      </c>
      <c r="B48" s="289" t="s">
        <v>492</v>
      </c>
      <c r="C48" s="327" t="s">
        <v>454</v>
      </c>
      <c r="D48" s="328" t="s">
        <v>452</v>
      </c>
      <c r="E48" s="279">
        <v>0</v>
      </c>
      <c r="F48" s="279">
        <v>6001</v>
      </c>
      <c r="G48" s="329">
        <v>0</v>
      </c>
      <c r="H48" s="313">
        <v>3273</v>
      </c>
    </row>
    <row r="49" spans="1:8" s="268" customFormat="1" ht="12">
      <c r="A49" s="289" t="s">
        <v>493</v>
      </c>
      <c r="B49" s="289" t="s">
        <v>494</v>
      </c>
      <c r="C49" s="327" t="s">
        <v>457</v>
      </c>
      <c r="D49" s="328" t="s">
        <v>495</v>
      </c>
      <c r="E49" s="279">
        <v>0</v>
      </c>
      <c r="F49" s="279">
        <v>2369</v>
      </c>
      <c r="G49" s="329">
        <v>0</v>
      </c>
      <c r="H49" s="313">
        <v>1304</v>
      </c>
    </row>
    <row r="50" spans="1:8" s="268" customFormat="1" ht="24">
      <c r="A50" s="289" t="s">
        <v>496</v>
      </c>
      <c r="B50" s="289" t="s">
        <v>497</v>
      </c>
      <c r="C50" s="327" t="s">
        <v>461</v>
      </c>
      <c r="D50" s="328" t="s">
        <v>453</v>
      </c>
      <c r="E50" s="279">
        <v>0</v>
      </c>
      <c r="F50" s="279">
        <v>387</v>
      </c>
      <c r="G50" s="329">
        <v>0</v>
      </c>
      <c r="H50" s="313">
        <v>162</v>
      </c>
    </row>
    <row r="51" spans="1:8" s="268" customFormat="1" ht="24">
      <c r="A51" s="289" t="s">
        <v>498</v>
      </c>
      <c r="B51" s="289" t="s">
        <v>499</v>
      </c>
      <c r="C51" s="327" t="s">
        <v>464</v>
      </c>
      <c r="D51" s="328" t="s">
        <v>500</v>
      </c>
      <c r="E51" s="279">
        <v>0</v>
      </c>
      <c r="F51" s="279">
        <v>43</v>
      </c>
      <c r="G51" s="329">
        <v>0</v>
      </c>
      <c r="H51" s="313">
        <v>27</v>
      </c>
    </row>
    <row r="52" spans="1:8" s="268" customFormat="1" ht="36">
      <c r="A52" s="289" t="s">
        <v>501</v>
      </c>
      <c r="B52" s="289" t="s">
        <v>502</v>
      </c>
      <c r="C52" s="327" t="s">
        <v>469</v>
      </c>
      <c r="D52" s="328" t="s">
        <v>455</v>
      </c>
      <c r="E52" s="279">
        <v>0</v>
      </c>
      <c r="F52" s="279">
        <v>2</v>
      </c>
      <c r="G52" s="329">
        <v>0</v>
      </c>
      <c r="H52" s="313">
        <v>2</v>
      </c>
    </row>
    <row r="53" spans="1:8" s="268" customFormat="1" ht="12">
      <c r="A53" s="289" t="s">
        <v>503</v>
      </c>
      <c r="B53" s="289" t="s">
        <v>504</v>
      </c>
      <c r="C53" s="327" t="s">
        <v>475</v>
      </c>
      <c r="D53" s="328" t="s">
        <v>505</v>
      </c>
      <c r="E53" s="279">
        <v>0</v>
      </c>
      <c r="F53" s="279">
        <v>649</v>
      </c>
      <c r="G53" s="329">
        <v>0</v>
      </c>
      <c r="H53" s="313">
        <v>328</v>
      </c>
    </row>
    <row r="54" spans="1:8" s="268" customFormat="1" ht="12">
      <c r="A54" s="289" t="s">
        <v>506</v>
      </c>
      <c r="B54" s="289" t="s">
        <v>507</v>
      </c>
      <c r="C54" s="327" t="s">
        <v>481</v>
      </c>
      <c r="D54" s="328" t="s">
        <v>456</v>
      </c>
      <c r="E54" s="279">
        <v>0</v>
      </c>
      <c r="F54" s="279">
        <v>93</v>
      </c>
      <c r="G54" s="329">
        <v>0</v>
      </c>
      <c r="H54" s="313">
        <v>54</v>
      </c>
    </row>
    <row r="55" spans="1:8" s="268" customFormat="1" ht="24" customHeight="1">
      <c r="A55" s="289" t="s">
        <v>508</v>
      </c>
      <c r="B55" s="289" t="s">
        <v>509</v>
      </c>
      <c r="C55" s="327" t="s">
        <v>363</v>
      </c>
      <c r="D55" s="328" t="s">
        <v>510</v>
      </c>
      <c r="E55" s="279">
        <v>0</v>
      </c>
      <c r="F55" s="279">
        <v>230</v>
      </c>
      <c r="G55" s="329">
        <v>0</v>
      </c>
      <c r="H55" s="313">
        <v>60</v>
      </c>
    </row>
    <row r="56" spans="1:8" s="268" customFormat="1" ht="12">
      <c r="A56" s="289"/>
      <c r="B56" s="289" t="s">
        <v>511</v>
      </c>
      <c r="C56" s="327"/>
      <c r="D56" s="328"/>
      <c r="E56" s="279">
        <v>0</v>
      </c>
      <c r="F56" s="279">
        <v>0</v>
      </c>
      <c r="G56" s="329">
        <v>0</v>
      </c>
      <c r="H56" s="313">
        <v>-5</v>
      </c>
    </row>
    <row r="57" spans="1:8" s="268" customFormat="1" ht="12">
      <c r="A57" s="289" t="s">
        <v>512</v>
      </c>
      <c r="B57" s="330" t="s">
        <v>513</v>
      </c>
      <c r="C57" s="327">
        <v>36</v>
      </c>
      <c r="D57" s="328" t="s">
        <v>458</v>
      </c>
      <c r="E57" s="279">
        <v>0</v>
      </c>
      <c r="F57" s="279">
        <v>22</v>
      </c>
      <c r="G57" s="329">
        <v>0</v>
      </c>
      <c r="H57" s="313">
        <v>22</v>
      </c>
    </row>
    <row r="58" spans="1:8" s="268" customFormat="1" ht="24" customHeight="1">
      <c r="A58" s="289" t="s">
        <v>514</v>
      </c>
      <c r="B58" s="289" t="s">
        <v>515</v>
      </c>
      <c r="C58" s="327" t="s">
        <v>495</v>
      </c>
      <c r="D58" s="328" t="s">
        <v>516</v>
      </c>
      <c r="E58" s="279">
        <v>0</v>
      </c>
      <c r="F58" s="279">
        <v>50</v>
      </c>
      <c r="G58" s="329">
        <v>0</v>
      </c>
      <c r="H58" s="313">
        <v>5</v>
      </c>
    </row>
    <row r="59" spans="1:8" s="268" customFormat="1" ht="12.75">
      <c r="A59" s="289" t="s">
        <v>340</v>
      </c>
      <c r="B59" s="326" t="s">
        <v>517</v>
      </c>
      <c r="C59" s="327" t="s">
        <v>500</v>
      </c>
      <c r="D59" s="328" t="s">
        <v>460</v>
      </c>
      <c r="E59" s="279">
        <v>0</v>
      </c>
      <c r="F59" s="279">
        <v>4602</v>
      </c>
      <c r="G59" s="329">
        <v>0</v>
      </c>
      <c r="H59" s="313">
        <v>2378</v>
      </c>
    </row>
    <row r="60" spans="1:8" s="268" customFormat="1" ht="12">
      <c r="A60" s="331" t="s">
        <v>518</v>
      </c>
      <c r="B60" s="271" t="s">
        <v>372</v>
      </c>
      <c r="C60" s="327" t="s">
        <v>505</v>
      </c>
      <c r="D60" s="328" t="s">
        <v>519</v>
      </c>
      <c r="E60" s="279">
        <v>0</v>
      </c>
      <c r="F60" s="279">
        <v>287</v>
      </c>
      <c r="G60" s="329">
        <v>0</v>
      </c>
      <c r="H60" s="313">
        <v>167</v>
      </c>
    </row>
    <row r="61" spans="1:8" s="268" customFormat="1" ht="24">
      <c r="A61" s="289" t="s">
        <v>520</v>
      </c>
      <c r="B61" s="331" t="s">
        <v>521</v>
      </c>
      <c r="C61" s="327" t="s">
        <v>510</v>
      </c>
      <c r="D61" s="328" t="s">
        <v>462</v>
      </c>
      <c r="E61" s="279">
        <v>0</v>
      </c>
      <c r="F61" s="279">
        <v>225</v>
      </c>
      <c r="G61" s="329">
        <v>0</v>
      </c>
      <c r="H61" s="313">
        <v>116</v>
      </c>
    </row>
    <row r="62" spans="1:8" s="268" customFormat="1" ht="24">
      <c r="A62" s="289" t="s">
        <v>522</v>
      </c>
      <c r="B62" s="331" t="s">
        <v>523</v>
      </c>
      <c r="C62" s="327" t="s">
        <v>516</v>
      </c>
      <c r="D62" s="328" t="s">
        <v>524</v>
      </c>
      <c r="E62" s="279">
        <v>0</v>
      </c>
      <c r="F62" s="279">
        <v>13</v>
      </c>
      <c r="G62" s="329">
        <v>0</v>
      </c>
      <c r="H62" s="313">
        <v>6</v>
      </c>
    </row>
    <row r="63" spans="1:8" s="268" customFormat="1" ht="12">
      <c r="A63" s="289" t="s">
        <v>525</v>
      </c>
      <c r="B63" s="331" t="s">
        <v>378</v>
      </c>
      <c r="C63" s="327" t="s">
        <v>519</v>
      </c>
      <c r="D63" s="328" t="s">
        <v>463</v>
      </c>
      <c r="E63" s="279">
        <v>0</v>
      </c>
      <c r="F63" s="279">
        <v>49</v>
      </c>
      <c r="G63" s="329">
        <v>0</v>
      </c>
      <c r="H63" s="313">
        <v>45</v>
      </c>
    </row>
    <row r="64" spans="1:8" s="268" customFormat="1" ht="24">
      <c r="A64" s="289" t="s">
        <v>526</v>
      </c>
      <c r="B64" s="271" t="s">
        <v>527</v>
      </c>
      <c r="C64" s="327" t="s">
        <v>524</v>
      </c>
      <c r="D64" s="328" t="s">
        <v>528</v>
      </c>
      <c r="E64" s="279">
        <v>0</v>
      </c>
      <c r="F64" s="279">
        <v>4315</v>
      </c>
      <c r="G64" s="329">
        <v>0</v>
      </c>
      <c r="H64" s="313">
        <v>2211</v>
      </c>
    </row>
    <row r="65" spans="1:8" s="297" customFormat="1" ht="12">
      <c r="A65" s="331" t="s">
        <v>340</v>
      </c>
      <c r="B65" s="331" t="s">
        <v>529</v>
      </c>
      <c r="C65" s="332" t="s">
        <v>528</v>
      </c>
      <c r="D65" s="333" t="s">
        <v>466</v>
      </c>
      <c r="E65" s="334">
        <v>0</v>
      </c>
      <c r="F65" s="290">
        <v>4315</v>
      </c>
      <c r="G65" s="335">
        <v>0</v>
      </c>
      <c r="H65" s="313">
        <v>2211</v>
      </c>
    </row>
    <row r="66" spans="1:8" s="268" customFormat="1" ht="24">
      <c r="A66" s="336" t="s">
        <v>340</v>
      </c>
      <c r="B66" s="337" t="s">
        <v>530</v>
      </c>
      <c r="C66" s="338" t="s">
        <v>531</v>
      </c>
      <c r="D66" s="328" t="s">
        <v>531</v>
      </c>
      <c r="E66" s="339">
        <v>0</v>
      </c>
      <c r="F66" s="339">
        <v>0</v>
      </c>
      <c r="G66" s="340">
        <v>0</v>
      </c>
      <c r="H66" s="341">
        <v>0</v>
      </c>
    </row>
    <row r="67" spans="1:8" s="268" customFormat="1" ht="24" hidden="1">
      <c r="A67" s="287" t="s">
        <v>340</v>
      </c>
      <c r="B67" s="342" t="s">
        <v>532</v>
      </c>
      <c r="C67" s="327" t="s">
        <v>533</v>
      </c>
      <c r="D67" s="328" t="s">
        <v>534</v>
      </c>
      <c r="E67" s="343">
        <v>284407</v>
      </c>
      <c r="F67" s="344">
        <v>212433</v>
      </c>
      <c r="G67" s="345">
        <v>112.04</v>
      </c>
      <c r="H67" s="346">
        <v>22112</v>
      </c>
    </row>
    <row r="68" spans="1:8" s="268" customFormat="1" ht="12" hidden="1">
      <c r="A68" s="287" t="s">
        <v>340</v>
      </c>
      <c r="B68" s="347" t="s">
        <v>535</v>
      </c>
      <c r="C68" s="327" t="s">
        <v>536</v>
      </c>
      <c r="D68" s="328" t="s">
        <v>533</v>
      </c>
      <c r="E68" s="343">
        <v>283337</v>
      </c>
      <c r="F68" s="344">
        <v>211544</v>
      </c>
      <c r="G68" s="345">
        <v>111.99</v>
      </c>
      <c r="H68" s="346">
        <v>21426</v>
      </c>
    </row>
    <row r="69" spans="1:8" s="268" customFormat="1" ht="12" hidden="1">
      <c r="A69" s="287" t="s">
        <v>340</v>
      </c>
      <c r="B69" s="287" t="s">
        <v>537</v>
      </c>
      <c r="C69" s="327" t="s">
        <v>538</v>
      </c>
      <c r="D69" s="328" t="s">
        <v>539</v>
      </c>
      <c r="E69" s="343">
        <v>82913</v>
      </c>
      <c r="F69" s="344">
        <v>59661</v>
      </c>
      <c r="G69" s="345">
        <v>107.93</v>
      </c>
      <c r="H69" s="346">
        <v>5091</v>
      </c>
    </row>
    <row r="70" spans="1:8" s="268" customFormat="1" ht="24" hidden="1">
      <c r="A70" s="287" t="s">
        <v>340</v>
      </c>
      <c r="B70" s="287" t="s">
        <v>540</v>
      </c>
      <c r="C70" s="327" t="s">
        <v>541</v>
      </c>
      <c r="D70" s="328" t="s">
        <v>536</v>
      </c>
      <c r="E70" s="343">
        <v>22940</v>
      </c>
      <c r="F70" s="344">
        <v>17408</v>
      </c>
      <c r="G70" s="345">
        <v>113.82</v>
      </c>
      <c r="H70" s="346">
        <v>1708</v>
      </c>
    </row>
    <row r="71" spans="1:8" s="268" customFormat="1" ht="24" hidden="1">
      <c r="A71" s="287" t="s">
        <v>340</v>
      </c>
      <c r="B71" s="287" t="s">
        <v>542</v>
      </c>
      <c r="C71" s="327" t="s">
        <v>543</v>
      </c>
      <c r="D71" s="328" t="s">
        <v>544</v>
      </c>
      <c r="E71" s="343">
        <v>110944</v>
      </c>
      <c r="F71" s="344">
        <v>83177</v>
      </c>
      <c r="G71" s="345">
        <v>112.46</v>
      </c>
      <c r="H71" s="346">
        <v>10032</v>
      </c>
    </row>
    <row r="72" spans="1:8" s="268" customFormat="1" ht="24" hidden="1">
      <c r="A72" s="287" t="s">
        <v>340</v>
      </c>
      <c r="B72" s="287" t="s">
        <v>545</v>
      </c>
      <c r="C72" s="327" t="s">
        <v>546</v>
      </c>
      <c r="D72" s="328" t="s">
        <v>538</v>
      </c>
      <c r="E72" s="343">
        <v>3044</v>
      </c>
      <c r="F72" s="344">
        <v>1283</v>
      </c>
      <c r="G72" s="345">
        <v>63.23</v>
      </c>
      <c r="H72" s="346">
        <v>101</v>
      </c>
    </row>
    <row r="73" spans="1:8" s="268" customFormat="1" ht="12" hidden="1">
      <c r="A73" s="287" t="s">
        <v>340</v>
      </c>
      <c r="B73" s="287" t="s">
        <v>547</v>
      </c>
      <c r="C73" s="327" t="s">
        <v>548</v>
      </c>
      <c r="D73" s="328" t="s">
        <v>549</v>
      </c>
      <c r="E73" s="343">
        <v>50656</v>
      </c>
      <c r="F73" s="344">
        <v>34982</v>
      </c>
      <c r="G73" s="345">
        <v>103.59</v>
      </c>
      <c r="H73" s="346">
        <v>2173</v>
      </c>
    </row>
    <row r="74" spans="1:8" s="268" customFormat="1" ht="24" hidden="1">
      <c r="A74" s="287" t="s">
        <v>340</v>
      </c>
      <c r="B74" s="348" t="s">
        <v>550</v>
      </c>
      <c r="C74" s="327" t="s">
        <v>551</v>
      </c>
      <c r="D74" s="328" t="s">
        <v>541</v>
      </c>
      <c r="E74" s="343">
        <v>1304</v>
      </c>
      <c r="F74" s="344">
        <v>267</v>
      </c>
      <c r="G74" s="345">
        <v>30.72</v>
      </c>
      <c r="H74" s="346">
        <v>33</v>
      </c>
    </row>
    <row r="75" spans="1:8" s="268" customFormat="1" ht="12" hidden="1">
      <c r="A75" s="287" t="s">
        <v>340</v>
      </c>
      <c r="B75" s="287" t="s">
        <v>552</v>
      </c>
      <c r="C75" s="327" t="s">
        <v>553</v>
      </c>
      <c r="D75" s="328" t="s">
        <v>554</v>
      </c>
      <c r="E75" s="343">
        <v>9348</v>
      </c>
      <c r="F75" s="344">
        <v>12167</v>
      </c>
      <c r="G75" s="345">
        <v>195.23</v>
      </c>
      <c r="H75" s="346">
        <v>1993</v>
      </c>
    </row>
    <row r="76" spans="1:8" s="268" customFormat="1" ht="12" hidden="1">
      <c r="A76" s="287" t="s">
        <v>340</v>
      </c>
      <c r="B76" s="287" t="s">
        <v>555</v>
      </c>
      <c r="C76" s="327" t="s">
        <v>556</v>
      </c>
      <c r="D76" s="328" t="s">
        <v>543</v>
      </c>
      <c r="E76" s="343">
        <v>23</v>
      </c>
      <c r="F76" s="344">
        <v>26</v>
      </c>
      <c r="G76" s="345">
        <v>162.5</v>
      </c>
      <c r="H76" s="346">
        <v>7</v>
      </c>
    </row>
    <row r="77" spans="1:8" s="268" customFormat="1" ht="12" hidden="1">
      <c r="A77" s="287" t="s">
        <v>340</v>
      </c>
      <c r="B77" s="287" t="s">
        <v>557</v>
      </c>
      <c r="C77" s="327" t="s">
        <v>558</v>
      </c>
      <c r="D77" s="328" t="s">
        <v>559</v>
      </c>
      <c r="E77" s="343">
        <v>3468</v>
      </c>
      <c r="F77" s="344">
        <v>2838</v>
      </c>
      <c r="G77" s="345">
        <v>122.75</v>
      </c>
      <c r="H77" s="346">
        <v>320</v>
      </c>
    </row>
    <row r="78" spans="1:8" s="268" customFormat="1" ht="12" hidden="1">
      <c r="A78" s="287" t="s">
        <v>340</v>
      </c>
      <c r="B78" s="347" t="s">
        <v>560</v>
      </c>
      <c r="C78" s="327" t="s">
        <v>561</v>
      </c>
      <c r="D78" s="328" t="s">
        <v>546</v>
      </c>
      <c r="E78" s="343">
        <v>1070</v>
      </c>
      <c r="F78" s="344">
        <v>890</v>
      </c>
      <c r="G78" s="345">
        <v>124.82</v>
      </c>
      <c r="H78" s="346">
        <v>687</v>
      </c>
    </row>
    <row r="79" spans="1:8" s="268" customFormat="1" ht="24" hidden="1">
      <c r="A79" s="287" t="s">
        <v>340</v>
      </c>
      <c r="B79" s="287" t="s">
        <v>562</v>
      </c>
      <c r="C79" s="327" t="s">
        <v>563</v>
      </c>
      <c r="D79" s="328" t="s">
        <v>564</v>
      </c>
      <c r="E79" s="343">
        <v>1064</v>
      </c>
      <c r="F79" s="344">
        <v>890</v>
      </c>
      <c r="G79" s="345">
        <v>125.53</v>
      </c>
      <c r="H79" s="346">
        <v>687</v>
      </c>
    </row>
    <row r="80" spans="1:8" s="268" customFormat="1" ht="24" hidden="1">
      <c r="A80" s="287" t="s">
        <v>340</v>
      </c>
      <c r="B80" s="348" t="s">
        <v>565</v>
      </c>
      <c r="C80" s="327" t="s">
        <v>566</v>
      </c>
      <c r="D80" s="328" t="s">
        <v>548</v>
      </c>
      <c r="E80" s="343">
        <v>662</v>
      </c>
      <c r="F80" s="344">
        <v>465</v>
      </c>
      <c r="G80" s="345">
        <v>105.44</v>
      </c>
      <c r="H80" s="346">
        <v>239</v>
      </c>
    </row>
    <row r="81" spans="1:8" s="268" customFormat="1" ht="24" hidden="1">
      <c r="A81" s="287" t="s">
        <v>340</v>
      </c>
      <c r="B81" s="348" t="s">
        <v>567</v>
      </c>
      <c r="C81" s="327" t="s">
        <v>568</v>
      </c>
      <c r="D81" s="328" t="s">
        <v>569</v>
      </c>
      <c r="E81" s="343">
        <v>402</v>
      </c>
      <c r="F81" s="344">
        <v>424</v>
      </c>
      <c r="G81" s="345">
        <v>158.21</v>
      </c>
      <c r="H81" s="346">
        <v>448</v>
      </c>
    </row>
    <row r="82" spans="1:8" s="268" customFormat="1" ht="24" hidden="1">
      <c r="A82" s="287" t="s">
        <v>340</v>
      </c>
      <c r="B82" s="287" t="s">
        <v>570</v>
      </c>
      <c r="C82" s="327" t="s">
        <v>571</v>
      </c>
      <c r="D82" s="328" t="s">
        <v>551</v>
      </c>
      <c r="E82" s="343">
        <v>6</v>
      </c>
      <c r="F82" s="344">
        <v>0</v>
      </c>
      <c r="G82" s="345">
        <v>0</v>
      </c>
      <c r="H82" s="346">
        <v>0</v>
      </c>
    </row>
    <row r="83" spans="1:8" s="268" customFormat="1" ht="24" hidden="1">
      <c r="A83" s="287" t="s">
        <v>340</v>
      </c>
      <c r="B83" s="348" t="s">
        <v>572</v>
      </c>
      <c r="C83" s="327" t="s">
        <v>573</v>
      </c>
      <c r="D83" s="328" t="s">
        <v>574</v>
      </c>
      <c r="E83" s="343">
        <v>0</v>
      </c>
      <c r="F83" s="344">
        <v>0</v>
      </c>
      <c r="G83" s="345">
        <v>0</v>
      </c>
      <c r="H83" s="346">
        <v>0</v>
      </c>
    </row>
    <row r="84" spans="1:8" s="268" customFormat="1" ht="24" hidden="1">
      <c r="A84" s="349"/>
      <c r="B84" s="348" t="s">
        <v>575</v>
      </c>
      <c r="C84" s="327">
        <v>90</v>
      </c>
      <c r="D84" s="328" t="s">
        <v>553</v>
      </c>
      <c r="E84" s="343">
        <v>6</v>
      </c>
      <c r="F84" s="344">
        <v>0</v>
      </c>
      <c r="G84" s="345">
        <v>0</v>
      </c>
      <c r="H84" s="346">
        <v>0</v>
      </c>
    </row>
    <row r="85" spans="1:8" s="268" customFormat="1" ht="12" hidden="1">
      <c r="A85" s="287" t="s">
        <v>340</v>
      </c>
      <c r="B85" s="347" t="s">
        <v>576</v>
      </c>
      <c r="C85" s="327" t="s">
        <v>577</v>
      </c>
      <c r="D85" s="328" t="s">
        <v>578</v>
      </c>
      <c r="E85" s="343">
        <v>2230</v>
      </c>
      <c r="F85" s="344">
        <v>2611</v>
      </c>
      <c r="G85" s="345">
        <v>175.59</v>
      </c>
      <c r="H85" s="346">
        <v>4253</v>
      </c>
    </row>
    <row r="86" spans="1:8" s="268" customFormat="1" ht="12" hidden="1">
      <c r="A86" s="287" t="s">
        <v>340</v>
      </c>
      <c r="B86" s="347" t="s">
        <v>579</v>
      </c>
      <c r="C86" s="327" t="s">
        <v>580</v>
      </c>
      <c r="D86" s="328" t="s">
        <v>556</v>
      </c>
      <c r="E86" s="343">
        <v>-2230</v>
      </c>
      <c r="F86" s="344">
        <v>-2611</v>
      </c>
      <c r="G86" s="345">
        <v>175.59</v>
      </c>
      <c r="H86" s="346">
        <v>-4253</v>
      </c>
    </row>
    <row r="87" spans="1:8" s="268" customFormat="1" ht="12" hidden="1">
      <c r="A87" s="287" t="s">
        <v>340</v>
      </c>
      <c r="B87" s="287" t="s">
        <v>581</v>
      </c>
      <c r="C87" s="327" t="s">
        <v>582</v>
      </c>
      <c r="D87" s="328" t="s">
        <v>583</v>
      </c>
      <c r="E87" s="343">
        <v>-2242</v>
      </c>
      <c r="F87" s="344">
        <v>-3426</v>
      </c>
      <c r="G87" s="345">
        <v>229.16</v>
      </c>
      <c r="H87" s="346">
        <v>-4251</v>
      </c>
    </row>
    <row r="88" spans="1:8" s="268" customFormat="1" ht="12" hidden="1">
      <c r="A88" s="327" t="s">
        <v>584</v>
      </c>
      <c r="B88" s="287" t="s">
        <v>69</v>
      </c>
      <c r="C88" s="327" t="s">
        <v>585</v>
      </c>
      <c r="D88" s="328" t="s">
        <v>558</v>
      </c>
      <c r="E88" s="343">
        <v>-2414</v>
      </c>
      <c r="F88" s="344">
        <v>9846</v>
      </c>
      <c r="G88" s="345">
        <v>-611.93</v>
      </c>
      <c r="H88" s="346">
        <v>905</v>
      </c>
    </row>
    <row r="89" spans="1:8" s="268" customFormat="1" ht="24" hidden="1">
      <c r="A89" s="327" t="s">
        <v>586</v>
      </c>
      <c r="B89" s="287" t="s">
        <v>587</v>
      </c>
      <c r="C89" s="327" t="s">
        <v>588</v>
      </c>
      <c r="D89" s="328" t="s">
        <v>589</v>
      </c>
      <c r="E89" s="343">
        <v>-98</v>
      </c>
      <c r="F89" s="344">
        <v>11</v>
      </c>
      <c r="G89" s="345">
        <v>-16.92</v>
      </c>
      <c r="H89" s="346">
        <v>6</v>
      </c>
    </row>
    <row r="90" spans="1:8" s="268" customFormat="1" ht="12" hidden="1">
      <c r="A90" s="327" t="s">
        <v>590</v>
      </c>
      <c r="B90" s="287" t="s">
        <v>591</v>
      </c>
      <c r="C90" s="327" t="s">
        <v>592</v>
      </c>
      <c r="D90" s="328" t="s">
        <v>561</v>
      </c>
      <c r="E90" s="343">
        <v>-2316</v>
      </c>
      <c r="F90" s="344">
        <v>9835</v>
      </c>
      <c r="G90" s="345">
        <v>-636.98</v>
      </c>
      <c r="H90" s="346">
        <v>899</v>
      </c>
    </row>
    <row r="91" spans="1:8" s="268" customFormat="1" ht="12" hidden="1">
      <c r="A91" s="327" t="s">
        <v>593</v>
      </c>
      <c r="B91" s="287" t="s">
        <v>594</v>
      </c>
      <c r="C91" s="327" t="s">
        <v>595</v>
      </c>
      <c r="D91" s="328" t="s">
        <v>596</v>
      </c>
      <c r="E91" s="343">
        <v>3066</v>
      </c>
      <c r="F91" s="344">
        <v>-9056</v>
      </c>
      <c r="G91" s="345">
        <v>-443.05</v>
      </c>
      <c r="H91" s="346">
        <v>-4814</v>
      </c>
    </row>
    <row r="92" spans="1:8" s="268" customFormat="1" ht="12" hidden="1">
      <c r="A92" s="327" t="s">
        <v>340</v>
      </c>
      <c r="B92" s="348" t="s">
        <v>597</v>
      </c>
      <c r="C92" s="327" t="s">
        <v>598</v>
      </c>
      <c r="D92" s="328" t="s">
        <v>563</v>
      </c>
      <c r="E92" s="343">
        <v>5221</v>
      </c>
      <c r="F92" s="344">
        <v>8816</v>
      </c>
      <c r="G92" s="345">
        <v>253.26</v>
      </c>
      <c r="H92" s="346">
        <v>0</v>
      </c>
    </row>
    <row r="93" spans="1:8" s="268" customFormat="1" ht="12" hidden="1">
      <c r="A93" s="327" t="s">
        <v>340</v>
      </c>
      <c r="B93" s="348" t="s">
        <v>599</v>
      </c>
      <c r="C93" s="327" t="s">
        <v>600</v>
      </c>
      <c r="D93" s="328" t="s">
        <v>601</v>
      </c>
      <c r="E93" s="343">
        <v>2155</v>
      </c>
      <c r="F93" s="344">
        <v>17873</v>
      </c>
      <c r="G93" s="345">
        <v>1244.64</v>
      </c>
      <c r="H93" s="346">
        <v>4815</v>
      </c>
    </row>
    <row r="94" spans="1:8" s="268" customFormat="1" ht="12" hidden="1">
      <c r="A94" s="327" t="s">
        <v>602</v>
      </c>
      <c r="B94" s="287" t="s">
        <v>77</v>
      </c>
      <c r="C94" s="327" t="s">
        <v>603</v>
      </c>
      <c r="D94" s="328" t="s">
        <v>566</v>
      </c>
      <c r="E94" s="343">
        <v>-2819</v>
      </c>
      <c r="F94" s="344">
        <v>-4244</v>
      </c>
      <c r="G94" s="345">
        <v>225.86</v>
      </c>
      <c r="H94" s="346">
        <v>-305</v>
      </c>
    </row>
    <row r="95" spans="1:8" s="268" customFormat="1" ht="12" hidden="1">
      <c r="A95" s="327" t="s">
        <v>604</v>
      </c>
      <c r="B95" s="287" t="s">
        <v>80</v>
      </c>
      <c r="C95" s="327" t="s">
        <v>605</v>
      </c>
      <c r="D95" s="328" t="s">
        <v>606</v>
      </c>
      <c r="E95" s="343">
        <v>-76</v>
      </c>
      <c r="F95" s="344">
        <v>28</v>
      </c>
      <c r="G95" s="345">
        <v>-54.9</v>
      </c>
      <c r="H95" s="346">
        <v>-37</v>
      </c>
    </row>
    <row r="96" spans="1:8" s="268" customFormat="1" ht="12" hidden="1">
      <c r="A96" s="327" t="s">
        <v>340</v>
      </c>
      <c r="B96" s="347" t="s">
        <v>607</v>
      </c>
      <c r="C96" s="327" t="s">
        <v>608</v>
      </c>
      <c r="D96" s="328" t="s">
        <v>568</v>
      </c>
      <c r="E96" s="343">
        <v>12</v>
      </c>
      <c r="F96" s="344">
        <v>815</v>
      </c>
      <c r="G96" s="345">
        <v>10187.5</v>
      </c>
      <c r="H96" s="346">
        <v>-2</v>
      </c>
    </row>
    <row r="97" spans="1:8" s="268" customFormat="1" ht="12" hidden="1">
      <c r="A97" s="327" t="s">
        <v>609</v>
      </c>
      <c r="B97" s="287" t="s">
        <v>610</v>
      </c>
      <c r="C97" s="327" t="s">
        <v>611</v>
      </c>
      <c r="D97" s="350" t="s">
        <v>612</v>
      </c>
      <c r="E97" s="351">
        <v>12</v>
      </c>
      <c r="F97" s="352">
        <v>815</v>
      </c>
      <c r="G97" s="353">
        <v>10187.5</v>
      </c>
      <c r="H97" s="354">
        <v>-2</v>
      </c>
    </row>
    <row r="98" spans="1:3" s="268" customFormat="1" ht="12">
      <c r="A98" s="355"/>
      <c r="B98" s="356"/>
      <c r="C98" s="355"/>
    </row>
    <row r="99" spans="1:6" s="268" customFormat="1" ht="12">
      <c r="A99" s="355"/>
      <c r="B99" s="356" t="s">
        <v>393</v>
      </c>
      <c r="C99" s="356"/>
      <c r="D99" s="357"/>
      <c r="E99" s="357" t="s">
        <v>397</v>
      </c>
      <c r="F99" s="357"/>
    </row>
    <row r="100" spans="1:6" s="268" customFormat="1" ht="12">
      <c r="A100" s="355"/>
      <c r="B100" s="356"/>
      <c r="C100" s="356"/>
      <c r="D100" s="357"/>
      <c r="E100" s="357"/>
      <c r="F100" s="357" t="s">
        <v>395</v>
      </c>
    </row>
    <row r="101" spans="1:6" s="268" customFormat="1" ht="12">
      <c r="A101" s="355"/>
      <c r="B101" s="356" t="s">
        <v>396</v>
      </c>
      <c r="C101" s="356"/>
      <c r="D101" s="357"/>
      <c r="E101" s="357" t="s">
        <v>397</v>
      </c>
      <c r="F101" s="357"/>
    </row>
    <row r="102" spans="1:6" s="268" customFormat="1" ht="12">
      <c r="A102" s="355"/>
      <c r="B102" s="356"/>
      <c r="C102" s="356"/>
      <c r="D102" s="357"/>
      <c r="E102" s="357"/>
      <c r="F102" s="357" t="s">
        <v>395</v>
      </c>
    </row>
    <row r="103" spans="1:3" s="268" customFormat="1" ht="12">
      <c r="A103" s="355"/>
      <c r="B103" s="356"/>
      <c r="C103" s="355"/>
    </row>
    <row r="104" spans="1:6" s="268" customFormat="1" ht="12">
      <c r="A104" s="355"/>
      <c r="B104" s="356"/>
      <c r="C104" s="356"/>
      <c r="D104" s="357"/>
      <c r="E104" s="357"/>
      <c r="F104" s="357"/>
    </row>
    <row r="105" spans="1:5" s="268" customFormat="1" ht="12">
      <c r="A105" s="355"/>
      <c r="B105" s="356"/>
      <c r="C105" s="356"/>
      <c r="D105" s="357"/>
      <c r="E105" s="357"/>
    </row>
    <row r="106" spans="2:7" ht="12">
      <c r="B106" s="356"/>
      <c r="C106" s="358"/>
      <c r="D106" s="303"/>
      <c r="E106" s="303"/>
      <c r="F106" s="359"/>
      <c r="G106" s="360"/>
    </row>
    <row r="107" ht="10.5">
      <c r="B107" s="305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&amp;L&amp;"RimAvantGarde,Roman"&amp;8Valsts kase / Pārskatu departaments
Sastādīšanas datums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1">
      <selection activeCell="A65" sqref="A65"/>
    </sheetView>
  </sheetViews>
  <sheetFormatPr defaultColWidth="9.33203125" defaultRowHeight="11.25"/>
  <cols>
    <col min="1" max="1" width="39.33203125" style="250" customWidth="1"/>
    <col min="2" max="2" width="6.5" style="249" hidden="1" customWidth="1"/>
    <col min="3" max="3" width="3.66015625" style="251" hidden="1" customWidth="1"/>
    <col min="4" max="5" width="14.5" style="251" customWidth="1"/>
    <col min="6" max="6" width="15.16015625" style="251" customWidth="1"/>
    <col min="7" max="7" width="13.16015625" style="251" customWidth="1"/>
    <col min="8" max="16384" width="9.33203125" style="251" customWidth="1"/>
  </cols>
  <sheetData>
    <row r="1" spans="6:7" ht="10.5">
      <c r="F1" s="252"/>
      <c r="G1" s="252"/>
    </row>
    <row r="2" spans="1:7" s="255" customFormat="1" ht="10.5">
      <c r="A2" s="254"/>
      <c r="B2" s="253"/>
      <c r="F2" s="257" t="s">
        <v>613</v>
      </c>
      <c r="G2" s="263"/>
    </row>
    <row r="4" spans="1:7" s="261" customFormat="1" ht="31.5">
      <c r="A4" s="259" t="s">
        <v>614</v>
      </c>
      <c r="B4" s="307"/>
      <c r="C4" s="260"/>
      <c r="D4" s="260"/>
      <c r="E4" s="260"/>
      <c r="F4" s="260"/>
      <c r="G4" s="260"/>
    </row>
    <row r="5" spans="1:6" ht="15">
      <c r="A5" s="361"/>
      <c r="B5" s="308"/>
      <c r="C5" s="252"/>
      <c r="D5" s="252"/>
      <c r="E5" s="252"/>
      <c r="F5" s="252"/>
    </row>
    <row r="6" spans="1:6" ht="15">
      <c r="A6" s="361"/>
      <c r="B6" s="308"/>
      <c r="C6" s="252"/>
      <c r="D6" s="252"/>
      <c r="E6" s="252"/>
      <c r="F6" s="252"/>
    </row>
    <row r="7" spans="1:7" s="255" customFormat="1" ht="10.5">
      <c r="A7" s="254"/>
      <c r="B7" s="253"/>
      <c r="E7" s="257" t="s">
        <v>56</v>
      </c>
      <c r="F7" s="263"/>
      <c r="G7" s="263"/>
    </row>
    <row r="8" spans="1:7" s="280" customFormat="1" ht="38.25">
      <c r="A8" s="265" t="s">
        <v>3</v>
      </c>
      <c r="B8" s="266" t="s">
        <v>400</v>
      </c>
      <c r="C8" s="309"/>
      <c r="D8" s="266" t="s">
        <v>337</v>
      </c>
      <c r="E8" s="266" t="s">
        <v>6</v>
      </c>
      <c r="F8" s="266" t="s">
        <v>615</v>
      </c>
      <c r="G8" s="266" t="s">
        <v>10</v>
      </c>
    </row>
    <row r="9" spans="1:7" ht="10.5" hidden="1">
      <c r="A9" s="310"/>
      <c r="B9" s="311"/>
      <c r="C9" s="312"/>
      <c r="D9" s="312" t="s">
        <v>401</v>
      </c>
      <c r="E9" s="312"/>
      <c r="F9" s="312"/>
      <c r="G9" s="362"/>
    </row>
    <row r="10" spans="1:7" ht="10.5" hidden="1">
      <c r="A10" s="310" t="s">
        <v>403</v>
      </c>
      <c r="B10" s="311" t="s">
        <v>404</v>
      </c>
      <c r="C10" s="312" t="s">
        <v>405</v>
      </c>
      <c r="D10" s="312" t="s">
        <v>406</v>
      </c>
      <c r="E10" s="312" t="s">
        <v>407</v>
      </c>
      <c r="F10" s="312" t="s">
        <v>408</v>
      </c>
      <c r="G10" s="362" t="s">
        <v>409</v>
      </c>
    </row>
    <row r="11" spans="1:7" ht="12.75" hidden="1">
      <c r="A11" s="315" t="s">
        <v>410</v>
      </c>
      <c r="B11" s="272" t="s">
        <v>411</v>
      </c>
      <c r="C11" s="312" t="s">
        <v>339</v>
      </c>
      <c r="D11" s="316">
        <v>286638</v>
      </c>
      <c r="E11" s="316">
        <v>215045</v>
      </c>
      <c r="F11" s="317">
        <v>112.53</v>
      </c>
      <c r="G11" s="363">
        <v>26365</v>
      </c>
    </row>
    <row r="12" spans="1:7" ht="24" hidden="1">
      <c r="A12" s="318" t="s">
        <v>412</v>
      </c>
      <c r="B12" s="272" t="s">
        <v>413</v>
      </c>
      <c r="C12" s="312" t="s">
        <v>414</v>
      </c>
      <c r="D12" s="316">
        <v>188643</v>
      </c>
      <c r="E12" s="316">
        <v>142336</v>
      </c>
      <c r="F12" s="317">
        <v>113.18</v>
      </c>
      <c r="G12" s="363">
        <v>19082</v>
      </c>
    </row>
    <row r="13" spans="1:7" ht="12" hidden="1">
      <c r="A13" s="318" t="s">
        <v>415</v>
      </c>
      <c r="B13" s="272" t="s">
        <v>416</v>
      </c>
      <c r="C13" s="312" t="s">
        <v>417</v>
      </c>
      <c r="D13" s="316">
        <v>156656</v>
      </c>
      <c r="E13" s="316">
        <v>116909</v>
      </c>
      <c r="F13" s="317">
        <v>111.94</v>
      </c>
      <c r="G13" s="363">
        <v>15794</v>
      </c>
    </row>
    <row r="14" spans="1:7" ht="12" hidden="1">
      <c r="A14" s="289" t="s">
        <v>346</v>
      </c>
      <c r="B14" s="272" t="s">
        <v>418</v>
      </c>
      <c r="C14" s="312" t="s">
        <v>419</v>
      </c>
      <c r="D14" s="316">
        <v>123941</v>
      </c>
      <c r="E14" s="316">
        <v>89060</v>
      </c>
      <c r="F14" s="317">
        <v>107.78</v>
      </c>
      <c r="G14" s="363">
        <v>11700</v>
      </c>
    </row>
    <row r="15" spans="1:7" ht="12" hidden="1">
      <c r="A15" s="289" t="s">
        <v>421</v>
      </c>
      <c r="B15" s="272" t="s">
        <v>422</v>
      </c>
      <c r="C15" s="312" t="s">
        <v>423</v>
      </c>
      <c r="D15" s="316">
        <v>16712</v>
      </c>
      <c r="E15" s="316">
        <v>8151</v>
      </c>
      <c r="F15" s="317">
        <v>73.16</v>
      </c>
      <c r="G15" s="363">
        <v>2203</v>
      </c>
    </row>
    <row r="16" spans="1:7" ht="12" hidden="1">
      <c r="A16" s="289" t="s">
        <v>349</v>
      </c>
      <c r="B16" s="272" t="s">
        <v>424</v>
      </c>
      <c r="C16" s="312" t="s">
        <v>425</v>
      </c>
      <c r="D16" s="316">
        <v>12694</v>
      </c>
      <c r="E16" s="316">
        <v>16941</v>
      </c>
      <c r="F16" s="317">
        <v>200.18</v>
      </c>
      <c r="G16" s="363">
        <v>1600</v>
      </c>
    </row>
    <row r="17" spans="1:7" ht="24" hidden="1">
      <c r="A17" s="289" t="s">
        <v>353</v>
      </c>
      <c r="B17" s="272" t="s">
        <v>426</v>
      </c>
      <c r="C17" s="312" t="s">
        <v>427</v>
      </c>
      <c r="D17" s="316">
        <v>3309</v>
      </c>
      <c r="E17" s="316">
        <v>2757</v>
      </c>
      <c r="F17" s="317">
        <v>124.98</v>
      </c>
      <c r="G17" s="363">
        <v>291</v>
      </c>
    </row>
    <row r="18" spans="1:7" ht="12" hidden="1">
      <c r="A18" s="318" t="s">
        <v>428</v>
      </c>
      <c r="B18" s="272" t="s">
        <v>429</v>
      </c>
      <c r="C18" s="312" t="s">
        <v>430</v>
      </c>
      <c r="D18" s="316">
        <v>31987</v>
      </c>
      <c r="E18" s="316">
        <v>25427</v>
      </c>
      <c r="F18" s="317">
        <v>119.24</v>
      </c>
      <c r="G18" s="363">
        <v>3288</v>
      </c>
    </row>
    <row r="19" spans="1:7" ht="24" hidden="1">
      <c r="A19" s="289" t="s">
        <v>356</v>
      </c>
      <c r="B19" s="272" t="s">
        <v>431</v>
      </c>
      <c r="C19" s="312" t="s">
        <v>432</v>
      </c>
      <c r="D19" s="316">
        <v>97</v>
      </c>
      <c r="E19" s="316">
        <v>127</v>
      </c>
      <c r="F19" s="317">
        <v>195.38</v>
      </c>
      <c r="G19" s="363">
        <v>9</v>
      </c>
    </row>
    <row r="20" spans="1:7" ht="12" hidden="1">
      <c r="A20" s="289" t="s">
        <v>433</v>
      </c>
      <c r="B20" s="272" t="s">
        <v>434</v>
      </c>
      <c r="C20" s="312" t="s">
        <v>435</v>
      </c>
      <c r="D20" s="316">
        <v>1806</v>
      </c>
      <c r="E20" s="316">
        <v>1218</v>
      </c>
      <c r="F20" s="317">
        <v>101.16</v>
      </c>
      <c r="G20" s="363">
        <v>106</v>
      </c>
    </row>
    <row r="21" spans="1:7" ht="24" hidden="1">
      <c r="A21" s="289" t="s">
        <v>436</v>
      </c>
      <c r="B21" s="272" t="s">
        <v>437</v>
      </c>
      <c r="C21" s="312" t="s">
        <v>424</v>
      </c>
      <c r="D21" s="316">
        <v>20711</v>
      </c>
      <c r="E21" s="316">
        <v>16309</v>
      </c>
      <c r="F21" s="317">
        <v>118.12</v>
      </c>
      <c r="G21" s="363">
        <v>2217</v>
      </c>
    </row>
    <row r="22" spans="1:7" ht="12" hidden="1">
      <c r="A22" s="289" t="s">
        <v>362</v>
      </c>
      <c r="B22" s="272" t="s">
        <v>438</v>
      </c>
      <c r="C22" s="312" t="s">
        <v>439</v>
      </c>
      <c r="D22" s="316">
        <v>167</v>
      </c>
      <c r="E22" s="316">
        <v>144</v>
      </c>
      <c r="F22" s="317">
        <v>129.73</v>
      </c>
      <c r="G22" s="363">
        <v>26</v>
      </c>
    </row>
    <row r="23" spans="1:7" ht="12" hidden="1">
      <c r="A23" s="289" t="s">
        <v>365</v>
      </c>
      <c r="B23" s="272" t="s">
        <v>440</v>
      </c>
      <c r="C23" s="312" t="s">
        <v>426</v>
      </c>
      <c r="D23" s="316">
        <v>8931</v>
      </c>
      <c r="E23" s="316">
        <v>7466</v>
      </c>
      <c r="F23" s="317">
        <v>125.39</v>
      </c>
      <c r="G23" s="363">
        <v>884</v>
      </c>
    </row>
    <row r="24" spans="1:7" ht="36" hidden="1">
      <c r="A24" s="289" t="s">
        <v>367</v>
      </c>
      <c r="B24" s="272" t="s">
        <v>441</v>
      </c>
      <c r="C24" s="312" t="s">
        <v>442</v>
      </c>
      <c r="D24" s="316">
        <v>262</v>
      </c>
      <c r="E24" s="316">
        <v>148</v>
      </c>
      <c r="F24" s="317">
        <v>84.57</v>
      </c>
      <c r="G24" s="363">
        <v>46</v>
      </c>
    </row>
    <row r="25" spans="1:7" ht="24" hidden="1">
      <c r="A25" s="289" t="s">
        <v>369</v>
      </c>
      <c r="B25" s="272" t="s">
        <v>443</v>
      </c>
      <c r="C25" s="312" t="s">
        <v>429</v>
      </c>
      <c r="D25" s="316">
        <v>13</v>
      </c>
      <c r="E25" s="316">
        <v>14</v>
      </c>
      <c r="F25" s="317">
        <v>175</v>
      </c>
      <c r="G25" s="363">
        <v>0</v>
      </c>
    </row>
    <row r="26" spans="1:7" ht="12" hidden="1">
      <c r="A26" s="318" t="s">
        <v>444</v>
      </c>
      <c r="B26" s="272" t="s">
        <v>445</v>
      </c>
      <c r="C26" s="312" t="s">
        <v>446</v>
      </c>
      <c r="D26" s="316">
        <v>97995</v>
      </c>
      <c r="E26" s="316">
        <v>72709</v>
      </c>
      <c r="F26" s="317">
        <v>111.29</v>
      </c>
      <c r="G26" s="363">
        <v>7283</v>
      </c>
    </row>
    <row r="27" spans="1:7" ht="12" hidden="1">
      <c r="A27" s="289" t="s">
        <v>372</v>
      </c>
      <c r="B27" s="272" t="s">
        <v>447</v>
      </c>
      <c r="C27" s="312" t="s">
        <v>431</v>
      </c>
      <c r="D27" s="316">
        <v>3125</v>
      </c>
      <c r="E27" s="316">
        <v>1951</v>
      </c>
      <c r="F27" s="317">
        <v>93.66</v>
      </c>
      <c r="G27" s="363">
        <v>346</v>
      </c>
    </row>
    <row r="28" spans="1:7" ht="24" hidden="1">
      <c r="A28" s="289" t="s">
        <v>448</v>
      </c>
      <c r="B28" s="272" t="s">
        <v>449</v>
      </c>
      <c r="C28" s="312" t="s">
        <v>450</v>
      </c>
      <c r="D28" s="316">
        <v>2840</v>
      </c>
      <c r="E28" s="316">
        <v>1681</v>
      </c>
      <c r="F28" s="317">
        <v>88.8</v>
      </c>
      <c r="G28" s="363">
        <v>269</v>
      </c>
    </row>
    <row r="29" spans="1:7" ht="36" hidden="1">
      <c r="A29" s="289" t="s">
        <v>451</v>
      </c>
      <c r="B29" s="272" t="s">
        <v>452</v>
      </c>
      <c r="C29" s="312" t="s">
        <v>434</v>
      </c>
      <c r="D29" s="316">
        <v>100</v>
      </c>
      <c r="E29" s="316">
        <v>58</v>
      </c>
      <c r="F29" s="317">
        <v>86.57</v>
      </c>
      <c r="G29" s="363">
        <v>3</v>
      </c>
    </row>
    <row r="30" spans="1:7" ht="12" hidden="1">
      <c r="A30" s="289" t="s">
        <v>378</v>
      </c>
      <c r="B30" s="272" t="s">
        <v>453</v>
      </c>
      <c r="C30" s="312" t="s">
        <v>454</v>
      </c>
      <c r="D30" s="316">
        <v>185</v>
      </c>
      <c r="E30" s="316">
        <v>212</v>
      </c>
      <c r="F30" s="317">
        <v>172.36</v>
      </c>
      <c r="G30" s="363">
        <v>75</v>
      </c>
    </row>
    <row r="31" spans="1:7" ht="12" hidden="1">
      <c r="A31" s="289" t="s">
        <v>380</v>
      </c>
      <c r="B31" s="272" t="s">
        <v>455</v>
      </c>
      <c r="C31" s="312" t="s">
        <v>437</v>
      </c>
      <c r="D31" s="316">
        <v>16749</v>
      </c>
      <c r="E31" s="316">
        <v>12329</v>
      </c>
      <c r="F31" s="317">
        <v>110.42</v>
      </c>
      <c r="G31" s="363">
        <v>3015</v>
      </c>
    </row>
    <row r="32" spans="1:7" ht="12" hidden="1">
      <c r="A32" s="289" t="s">
        <v>382</v>
      </c>
      <c r="B32" s="272" t="s">
        <v>456</v>
      </c>
      <c r="C32" s="312" t="s">
        <v>457</v>
      </c>
      <c r="D32" s="316">
        <v>117</v>
      </c>
      <c r="E32" s="316">
        <v>0</v>
      </c>
      <c r="F32" s="317">
        <v>0</v>
      </c>
      <c r="G32" s="363">
        <v>0</v>
      </c>
    </row>
    <row r="33" spans="1:7" ht="12" hidden="1">
      <c r="A33" s="289" t="s">
        <v>385</v>
      </c>
      <c r="B33" s="272" t="s">
        <v>458</v>
      </c>
      <c r="C33" s="312" t="s">
        <v>438</v>
      </c>
      <c r="D33" s="316">
        <v>16632</v>
      </c>
      <c r="E33" s="316">
        <v>12329</v>
      </c>
      <c r="F33" s="317">
        <v>111.19</v>
      </c>
      <c r="G33" s="363">
        <v>3015</v>
      </c>
    </row>
    <row r="34" spans="1:7" ht="24" hidden="1">
      <c r="A34" s="289" t="s">
        <v>459</v>
      </c>
      <c r="B34" s="272" t="s">
        <v>460</v>
      </c>
      <c r="C34" s="312" t="s">
        <v>461</v>
      </c>
      <c r="D34" s="316">
        <v>78121</v>
      </c>
      <c r="E34" s="316">
        <v>58429</v>
      </c>
      <c r="F34" s="317">
        <v>112.19</v>
      </c>
      <c r="G34" s="363">
        <v>3922</v>
      </c>
    </row>
    <row r="35" spans="1:7" ht="12" hidden="1">
      <c r="A35" s="289" t="s">
        <v>382</v>
      </c>
      <c r="B35" s="272" t="s">
        <v>462</v>
      </c>
      <c r="C35" s="312" t="s">
        <v>440</v>
      </c>
      <c r="D35" s="316">
        <v>26431</v>
      </c>
      <c r="E35" s="316">
        <v>19756</v>
      </c>
      <c r="F35" s="317">
        <v>112.12</v>
      </c>
      <c r="G35" s="363">
        <v>2113</v>
      </c>
    </row>
    <row r="36" spans="1:7" ht="12" hidden="1">
      <c r="A36" s="289" t="s">
        <v>385</v>
      </c>
      <c r="B36" s="272" t="s">
        <v>463</v>
      </c>
      <c r="C36" s="312" t="s">
        <v>464</v>
      </c>
      <c r="D36" s="316">
        <v>51690</v>
      </c>
      <c r="E36" s="316">
        <v>38673</v>
      </c>
      <c r="F36" s="317">
        <v>112.23</v>
      </c>
      <c r="G36" s="363">
        <v>1809</v>
      </c>
    </row>
    <row r="37" spans="1:7" ht="24" hidden="1">
      <c r="A37" s="319" t="s">
        <v>465</v>
      </c>
      <c r="B37" s="272" t="s">
        <v>466</v>
      </c>
      <c r="C37" s="312" t="s">
        <v>441</v>
      </c>
      <c r="D37" s="316">
        <v>295</v>
      </c>
      <c r="E37" s="316">
        <v>102</v>
      </c>
      <c r="F37" s="317">
        <v>51.78</v>
      </c>
      <c r="G37" s="363">
        <v>32</v>
      </c>
    </row>
    <row r="38" spans="1:7" ht="12.75" hidden="1">
      <c r="A38" s="315" t="s">
        <v>616</v>
      </c>
      <c r="B38" s="272" t="s">
        <v>468</v>
      </c>
      <c r="C38" s="312" t="s">
        <v>469</v>
      </c>
      <c r="D38" s="316">
        <v>284407</v>
      </c>
      <c r="E38" s="316">
        <v>212433</v>
      </c>
      <c r="F38" s="317">
        <v>112.04</v>
      </c>
      <c r="G38" s="363">
        <v>22112</v>
      </c>
    </row>
    <row r="39" spans="1:7" ht="12" hidden="1">
      <c r="A39" s="318" t="s">
        <v>617</v>
      </c>
      <c r="B39" s="272" t="s">
        <v>471</v>
      </c>
      <c r="C39" s="312" t="s">
        <v>443</v>
      </c>
      <c r="D39" s="316">
        <v>254343</v>
      </c>
      <c r="E39" s="316">
        <v>191630</v>
      </c>
      <c r="F39" s="317">
        <v>113.01</v>
      </c>
      <c r="G39" s="363">
        <v>19233</v>
      </c>
    </row>
    <row r="40" spans="1:7" ht="24" hidden="1">
      <c r="A40" s="289" t="s">
        <v>473</v>
      </c>
      <c r="B40" s="272" t="s">
        <v>474</v>
      </c>
      <c r="C40" s="312" t="s">
        <v>475</v>
      </c>
      <c r="D40" s="316">
        <v>28875</v>
      </c>
      <c r="E40" s="316">
        <v>22964</v>
      </c>
      <c r="F40" s="317">
        <v>119.29</v>
      </c>
      <c r="G40" s="363">
        <v>2741</v>
      </c>
    </row>
    <row r="41" spans="1:7" ht="12" hidden="1">
      <c r="A41" s="289" t="s">
        <v>477</v>
      </c>
      <c r="B41" s="272" t="s">
        <v>478</v>
      </c>
      <c r="C41" s="312" t="s">
        <v>445</v>
      </c>
      <c r="D41" s="316">
        <v>316</v>
      </c>
      <c r="E41" s="316">
        <v>241</v>
      </c>
      <c r="F41" s="317">
        <v>114.22</v>
      </c>
      <c r="G41" s="363">
        <v>26</v>
      </c>
    </row>
    <row r="42" spans="1:7" ht="24" hidden="1">
      <c r="A42" s="289" t="s">
        <v>480</v>
      </c>
      <c r="B42" s="272" t="s">
        <v>435</v>
      </c>
      <c r="C42" s="312" t="s">
        <v>481</v>
      </c>
      <c r="D42" s="316">
        <v>3757</v>
      </c>
      <c r="E42" s="316">
        <v>2763</v>
      </c>
      <c r="F42" s="317">
        <v>110.3</v>
      </c>
      <c r="G42" s="363">
        <v>362</v>
      </c>
    </row>
    <row r="43" spans="1:7" ht="12" hidden="1">
      <c r="A43" s="289" t="s">
        <v>483</v>
      </c>
      <c r="B43" s="272" t="s">
        <v>439</v>
      </c>
      <c r="C43" s="312" t="s">
        <v>447</v>
      </c>
      <c r="D43" s="316">
        <v>127684</v>
      </c>
      <c r="E43" s="316">
        <v>91965</v>
      </c>
      <c r="F43" s="317">
        <v>108.04</v>
      </c>
      <c r="G43" s="363">
        <v>7429</v>
      </c>
    </row>
    <row r="44" spans="1:7" ht="12" hidden="1">
      <c r="A44" s="289" t="s">
        <v>485</v>
      </c>
      <c r="B44" s="272" t="s">
        <v>442</v>
      </c>
      <c r="C44" s="312" t="s">
        <v>363</v>
      </c>
      <c r="D44" s="316">
        <v>5767</v>
      </c>
      <c r="E44" s="316">
        <v>5174</v>
      </c>
      <c r="F44" s="317">
        <v>134.6</v>
      </c>
      <c r="G44" s="363">
        <v>619</v>
      </c>
    </row>
    <row r="45" spans="1:7" ht="24" hidden="1">
      <c r="A45" s="289" t="s">
        <v>487</v>
      </c>
      <c r="B45" s="272" t="s">
        <v>446</v>
      </c>
      <c r="C45" s="312" t="s">
        <v>449</v>
      </c>
      <c r="D45" s="316">
        <v>23742</v>
      </c>
      <c r="E45" s="316">
        <v>16231</v>
      </c>
      <c r="F45" s="317">
        <v>102.55</v>
      </c>
      <c r="G45" s="363">
        <v>1856</v>
      </c>
    </row>
    <row r="46" spans="1:7" ht="24" hidden="1">
      <c r="A46" s="289" t="s">
        <v>489</v>
      </c>
      <c r="B46" s="272" t="s">
        <v>450</v>
      </c>
      <c r="C46" s="312" t="s">
        <v>490</v>
      </c>
      <c r="D46" s="316">
        <v>14155</v>
      </c>
      <c r="E46" s="316">
        <v>8172</v>
      </c>
      <c r="F46" s="317">
        <v>86.6</v>
      </c>
      <c r="G46" s="363">
        <v>1149</v>
      </c>
    </row>
    <row r="47" spans="1:7" ht="24" hidden="1">
      <c r="A47" s="289" t="s">
        <v>492</v>
      </c>
      <c r="B47" s="272" t="s">
        <v>454</v>
      </c>
      <c r="C47" s="312" t="s">
        <v>452</v>
      </c>
      <c r="D47" s="316">
        <v>35018</v>
      </c>
      <c r="E47" s="316">
        <v>30855</v>
      </c>
      <c r="F47" s="317">
        <v>132.17</v>
      </c>
      <c r="G47" s="363">
        <v>3146</v>
      </c>
    </row>
    <row r="48" spans="1:7" ht="12" hidden="1">
      <c r="A48" s="289" t="s">
        <v>494</v>
      </c>
      <c r="B48" s="272" t="s">
        <v>457</v>
      </c>
      <c r="C48" s="312" t="s">
        <v>495</v>
      </c>
      <c r="D48" s="316">
        <v>13987</v>
      </c>
      <c r="E48" s="316">
        <v>11004</v>
      </c>
      <c r="F48" s="317">
        <v>118.01</v>
      </c>
      <c r="G48" s="363">
        <v>1848</v>
      </c>
    </row>
    <row r="49" spans="1:7" ht="24" hidden="1">
      <c r="A49" s="289" t="s">
        <v>497</v>
      </c>
      <c r="B49" s="272" t="s">
        <v>461</v>
      </c>
      <c r="C49" s="312" t="s">
        <v>453</v>
      </c>
      <c r="D49" s="316">
        <v>3863</v>
      </c>
      <c r="E49" s="316">
        <v>4798</v>
      </c>
      <c r="F49" s="317">
        <v>186.33</v>
      </c>
      <c r="G49" s="363">
        <v>162</v>
      </c>
    </row>
    <row r="50" spans="1:7" ht="24" hidden="1">
      <c r="A50" s="289" t="s">
        <v>499</v>
      </c>
      <c r="B50" s="272" t="s">
        <v>464</v>
      </c>
      <c r="C50" s="312" t="s">
        <v>500</v>
      </c>
      <c r="D50" s="316">
        <v>288</v>
      </c>
      <c r="E50" s="316">
        <v>251</v>
      </c>
      <c r="F50" s="317">
        <v>130.73</v>
      </c>
      <c r="G50" s="363">
        <v>30</v>
      </c>
    </row>
    <row r="51" spans="1:7" ht="36" hidden="1">
      <c r="A51" s="289" t="s">
        <v>502</v>
      </c>
      <c r="B51" s="272" t="s">
        <v>469</v>
      </c>
      <c r="C51" s="312" t="s">
        <v>455</v>
      </c>
      <c r="D51" s="316">
        <v>0</v>
      </c>
      <c r="E51" s="316">
        <v>103</v>
      </c>
      <c r="F51" s="317">
        <v>0</v>
      </c>
      <c r="G51" s="363">
        <v>13</v>
      </c>
    </row>
    <row r="52" spans="1:7" ht="12" hidden="1">
      <c r="A52" s="289" t="s">
        <v>504</v>
      </c>
      <c r="B52" s="272" t="s">
        <v>475</v>
      </c>
      <c r="C52" s="312" t="s">
        <v>505</v>
      </c>
      <c r="D52" s="316">
        <v>3697</v>
      </c>
      <c r="E52" s="316">
        <v>2968</v>
      </c>
      <c r="F52" s="317">
        <v>120.45</v>
      </c>
      <c r="G52" s="363">
        <v>304</v>
      </c>
    </row>
    <row r="53" spans="1:7" ht="12" hidden="1">
      <c r="A53" s="289" t="s">
        <v>507</v>
      </c>
      <c r="B53" s="272" t="s">
        <v>481</v>
      </c>
      <c r="C53" s="312" t="s">
        <v>456</v>
      </c>
      <c r="D53" s="316">
        <v>559</v>
      </c>
      <c r="E53" s="316">
        <v>347</v>
      </c>
      <c r="F53" s="317">
        <v>93.03</v>
      </c>
      <c r="G53" s="363">
        <v>97</v>
      </c>
    </row>
    <row r="54" spans="1:7" ht="12" hidden="1">
      <c r="A54" s="289" t="s">
        <v>618</v>
      </c>
      <c r="B54" s="272" t="s">
        <v>363</v>
      </c>
      <c r="C54" s="312" t="s">
        <v>510</v>
      </c>
      <c r="D54" s="316">
        <v>2628</v>
      </c>
      <c r="E54" s="316">
        <v>802</v>
      </c>
      <c r="F54" s="317">
        <v>45.78</v>
      </c>
      <c r="G54" s="363">
        <v>65</v>
      </c>
    </row>
    <row r="55" spans="1:7" ht="12" hidden="1">
      <c r="A55" s="330" t="s">
        <v>619</v>
      </c>
      <c r="B55" s="272">
        <v>36</v>
      </c>
      <c r="C55" s="312" t="s">
        <v>458</v>
      </c>
      <c r="D55" s="316">
        <v>118</v>
      </c>
      <c r="E55" s="316">
        <v>49</v>
      </c>
      <c r="F55" s="317">
        <v>62.03</v>
      </c>
      <c r="G55" s="363">
        <v>4</v>
      </c>
    </row>
    <row r="56" spans="1:7" ht="24" hidden="1">
      <c r="A56" s="289" t="s">
        <v>620</v>
      </c>
      <c r="B56" s="272" t="s">
        <v>495</v>
      </c>
      <c r="C56" s="312" t="s">
        <v>516</v>
      </c>
      <c r="D56" s="316">
        <v>4046</v>
      </c>
      <c r="E56" s="316">
        <v>1115</v>
      </c>
      <c r="F56" s="317">
        <v>41.34</v>
      </c>
      <c r="G56" s="363">
        <v>533</v>
      </c>
    </row>
    <row r="57" spans="1:7" ht="12" hidden="1">
      <c r="A57" s="318" t="s">
        <v>621</v>
      </c>
      <c r="B57" s="272" t="s">
        <v>500</v>
      </c>
      <c r="C57" s="312" t="s">
        <v>460</v>
      </c>
      <c r="D57" s="316">
        <v>30064</v>
      </c>
      <c r="E57" s="316">
        <v>20803</v>
      </c>
      <c r="F57" s="317">
        <v>103.8</v>
      </c>
      <c r="G57" s="363">
        <v>2879</v>
      </c>
    </row>
    <row r="58" spans="1:7" ht="12" hidden="1">
      <c r="A58" s="289" t="s">
        <v>372</v>
      </c>
      <c r="B58" s="272" t="s">
        <v>505</v>
      </c>
      <c r="C58" s="312" t="s">
        <v>519</v>
      </c>
      <c r="D58" s="316">
        <v>4569</v>
      </c>
      <c r="E58" s="316">
        <v>2028</v>
      </c>
      <c r="F58" s="317">
        <v>66.58</v>
      </c>
      <c r="G58" s="363">
        <v>348</v>
      </c>
    </row>
    <row r="59" spans="1:7" ht="24" hidden="1">
      <c r="A59" s="364" t="s">
        <v>622</v>
      </c>
      <c r="B59" s="272" t="s">
        <v>510</v>
      </c>
      <c r="C59" s="312" t="s">
        <v>462</v>
      </c>
      <c r="D59" s="316">
        <v>4316</v>
      </c>
      <c r="E59" s="316">
        <v>1803</v>
      </c>
      <c r="F59" s="317">
        <v>62.67</v>
      </c>
      <c r="G59" s="363">
        <v>325</v>
      </c>
    </row>
    <row r="60" spans="1:7" ht="36" hidden="1">
      <c r="A60" s="364" t="s">
        <v>623</v>
      </c>
      <c r="B60" s="272" t="s">
        <v>516</v>
      </c>
      <c r="C60" s="312" t="s">
        <v>524</v>
      </c>
      <c r="D60" s="316">
        <v>113</v>
      </c>
      <c r="E60" s="316">
        <v>20</v>
      </c>
      <c r="F60" s="317">
        <v>26.67</v>
      </c>
      <c r="G60" s="363">
        <v>-31</v>
      </c>
    </row>
    <row r="61" spans="1:7" ht="12" hidden="1">
      <c r="A61" s="364" t="s">
        <v>378</v>
      </c>
      <c r="B61" s="272" t="s">
        <v>519</v>
      </c>
      <c r="C61" s="312" t="s">
        <v>463</v>
      </c>
      <c r="D61" s="316">
        <v>140</v>
      </c>
      <c r="E61" s="316">
        <v>205</v>
      </c>
      <c r="F61" s="317">
        <v>220.43</v>
      </c>
      <c r="G61" s="363">
        <v>55</v>
      </c>
    </row>
    <row r="62" spans="1:7" ht="12" hidden="1">
      <c r="A62" s="289" t="s">
        <v>624</v>
      </c>
      <c r="B62" s="272" t="s">
        <v>524</v>
      </c>
      <c r="C62" s="312" t="s">
        <v>528</v>
      </c>
      <c r="D62" s="316">
        <v>25495</v>
      </c>
      <c r="E62" s="316">
        <v>18775</v>
      </c>
      <c r="F62" s="317">
        <v>110.46</v>
      </c>
      <c r="G62" s="363">
        <v>2531</v>
      </c>
    </row>
    <row r="63" spans="1:7" ht="12" hidden="1">
      <c r="A63" s="364" t="s">
        <v>625</v>
      </c>
      <c r="B63" s="272" t="s">
        <v>528</v>
      </c>
      <c r="C63" s="312" t="s">
        <v>466</v>
      </c>
      <c r="D63" s="316">
        <v>24657</v>
      </c>
      <c r="E63" s="316">
        <v>17959</v>
      </c>
      <c r="F63" s="317">
        <v>109.25</v>
      </c>
      <c r="G63" s="363">
        <v>2423</v>
      </c>
    </row>
    <row r="64" spans="1:7" ht="12" hidden="1">
      <c r="A64" s="364" t="s">
        <v>626</v>
      </c>
      <c r="B64" s="272" t="s">
        <v>531</v>
      </c>
      <c r="C64" s="312" t="s">
        <v>531</v>
      </c>
      <c r="D64" s="316">
        <v>838</v>
      </c>
      <c r="E64" s="316">
        <v>816</v>
      </c>
      <c r="F64" s="317">
        <v>146.24</v>
      </c>
      <c r="G64" s="363">
        <v>108</v>
      </c>
    </row>
    <row r="65" spans="1:7" s="370" customFormat="1" ht="12">
      <c r="A65" s="365" t="s">
        <v>339</v>
      </c>
      <c r="B65" s="366"/>
      <c r="C65" s="367"/>
      <c r="D65" s="368">
        <v>2</v>
      </c>
      <c r="E65" s="291">
        <v>3</v>
      </c>
      <c r="F65" s="369">
        <v>4</v>
      </c>
      <c r="G65" s="369">
        <v>5</v>
      </c>
    </row>
    <row r="66" spans="1:7" s="286" customFormat="1" ht="12.75">
      <c r="A66" s="321" t="s">
        <v>627</v>
      </c>
      <c r="B66" s="371" t="s">
        <v>533</v>
      </c>
      <c r="C66" s="372" t="s">
        <v>534</v>
      </c>
      <c r="D66" s="317">
        <v>0</v>
      </c>
      <c r="E66" s="279">
        <v>51036</v>
      </c>
      <c r="F66" s="279">
        <v>0</v>
      </c>
      <c r="G66" s="279">
        <v>28461</v>
      </c>
    </row>
    <row r="67" spans="1:7" s="294" customFormat="1" ht="11.25" customHeight="1">
      <c r="A67" s="373" t="s">
        <v>628</v>
      </c>
      <c r="B67" s="374" t="s">
        <v>536</v>
      </c>
      <c r="C67" s="375" t="s">
        <v>533</v>
      </c>
      <c r="D67" s="317">
        <v>0</v>
      </c>
      <c r="E67" s="279">
        <v>48438</v>
      </c>
      <c r="F67" s="279">
        <v>0</v>
      </c>
      <c r="G67" s="279">
        <v>26941</v>
      </c>
    </row>
    <row r="68" spans="1:7" ht="12">
      <c r="A68" s="331" t="s">
        <v>629</v>
      </c>
      <c r="B68" s="272" t="s">
        <v>538</v>
      </c>
      <c r="C68" s="312" t="s">
        <v>539</v>
      </c>
      <c r="D68" s="317">
        <v>0</v>
      </c>
      <c r="E68" s="279">
        <v>14347</v>
      </c>
      <c r="F68" s="279">
        <v>0</v>
      </c>
      <c r="G68" s="279">
        <v>7686</v>
      </c>
    </row>
    <row r="69" spans="1:7" ht="24">
      <c r="A69" s="331" t="s">
        <v>630</v>
      </c>
      <c r="B69" s="272" t="s">
        <v>541</v>
      </c>
      <c r="C69" s="312" t="s">
        <v>536</v>
      </c>
      <c r="D69" s="317">
        <v>0</v>
      </c>
      <c r="E69" s="279">
        <v>4151</v>
      </c>
      <c r="F69" s="279">
        <v>0</v>
      </c>
      <c r="G69" s="279">
        <v>2126</v>
      </c>
    </row>
    <row r="70" spans="1:7" ht="12">
      <c r="A70" s="331" t="s">
        <v>631</v>
      </c>
      <c r="B70" s="272" t="s">
        <v>543</v>
      </c>
      <c r="C70" s="312" t="s">
        <v>544</v>
      </c>
      <c r="D70" s="317">
        <v>0</v>
      </c>
      <c r="E70" s="279">
        <v>22355</v>
      </c>
      <c r="F70" s="279">
        <v>0</v>
      </c>
      <c r="G70" s="279">
        <v>13137</v>
      </c>
    </row>
    <row r="71" spans="1:7" ht="24">
      <c r="A71" s="331" t="s">
        <v>632</v>
      </c>
      <c r="B71" s="272" t="s">
        <v>546</v>
      </c>
      <c r="C71" s="312" t="s">
        <v>538</v>
      </c>
      <c r="D71" s="317">
        <v>0</v>
      </c>
      <c r="E71" s="279">
        <v>296</v>
      </c>
      <c r="F71" s="279">
        <v>0</v>
      </c>
      <c r="G71" s="279">
        <v>97</v>
      </c>
    </row>
    <row r="72" spans="1:7" ht="12">
      <c r="A72" s="331" t="s">
        <v>633</v>
      </c>
      <c r="B72" s="272"/>
      <c r="C72" s="312"/>
      <c r="D72" s="317">
        <v>0</v>
      </c>
      <c r="E72" s="279">
        <v>7289</v>
      </c>
      <c r="F72" s="279">
        <v>0</v>
      </c>
      <c r="G72" s="279">
        <v>3895</v>
      </c>
    </row>
    <row r="73" spans="1:7" s="294" customFormat="1" ht="11.25" customHeight="1">
      <c r="A73" s="376" t="s">
        <v>634</v>
      </c>
      <c r="B73" s="374" t="s">
        <v>548</v>
      </c>
      <c r="C73" s="375" t="s">
        <v>549</v>
      </c>
      <c r="D73" s="317">
        <v>0</v>
      </c>
      <c r="E73" s="279">
        <v>2338</v>
      </c>
      <c r="F73" s="279">
        <v>0</v>
      </c>
      <c r="G73" s="279">
        <v>1491</v>
      </c>
    </row>
    <row r="74" spans="1:7" ht="24">
      <c r="A74" s="331" t="s">
        <v>635</v>
      </c>
      <c r="B74" s="272" t="s">
        <v>553</v>
      </c>
      <c r="C74" s="312" t="s">
        <v>554</v>
      </c>
      <c r="D74" s="317">
        <v>0</v>
      </c>
      <c r="E74" s="279">
        <v>1776</v>
      </c>
      <c r="F74" s="279">
        <v>0</v>
      </c>
      <c r="G74" s="279">
        <v>1076</v>
      </c>
    </row>
    <row r="75" spans="1:7" ht="12">
      <c r="A75" s="331" t="s">
        <v>636</v>
      </c>
      <c r="B75" s="272" t="s">
        <v>558</v>
      </c>
      <c r="C75" s="312" t="s">
        <v>559</v>
      </c>
      <c r="D75" s="317">
        <v>0</v>
      </c>
      <c r="E75" s="279">
        <v>562</v>
      </c>
      <c r="F75" s="279">
        <v>0</v>
      </c>
      <c r="G75" s="279">
        <v>415</v>
      </c>
    </row>
    <row r="76" spans="1:7" s="294" customFormat="1" ht="11.25" customHeight="1">
      <c r="A76" s="376" t="s">
        <v>637</v>
      </c>
      <c r="B76" s="374" t="s">
        <v>561</v>
      </c>
      <c r="C76" s="375" t="s">
        <v>546</v>
      </c>
      <c r="D76" s="317">
        <v>0</v>
      </c>
      <c r="E76" s="279">
        <v>260</v>
      </c>
      <c r="F76" s="279">
        <v>0</v>
      </c>
      <c r="G76" s="279">
        <v>29</v>
      </c>
    </row>
    <row r="77" spans="1:7" ht="24">
      <c r="A77" s="331" t="s">
        <v>638</v>
      </c>
      <c r="B77" s="272" t="s">
        <v>563</v>
      </c>
      <c r="C77" s="312" t="s">
        <v>564</v>
      </c>
      <c r="D77" s="317">
        <v>0</v>
      </c>
      <c r="E77" s="279">
        <v>260</v>
      </c>
      <c r="F77" s="279">
        <v>0</v>
      </c>
      <c r="G77" s="279">
        <v>29</v>
      </c>
    </row>
    <row r="78" spans="1:7" ht="24">
      <c r="A78" s="331" t="s">
        <v>639</v>
      </c>
      <c r="B78" s="272" t="s">
        <v>566</v>
      </c>
      <c r="C78" s="312" t="s">
        <v>548</v>
      </c>
      <c r="D78" s="317">
        <v>0</v>
      </c>
      <c r="E78" s="279">
        <v>426</v>
      </c>
      <c r="F78" s="279">
        <v>0</v>
      </c>
      <c r="G78" s="279">
        <v>126</v>
      </c>
    </row>
    <row r="79" spans="1:7" ht="24">
      <c r="A79" s="289" t="s">
        <v>640</v>
      </c>
      <c r="B79" s="272" t="s">
        <v>568</v>
      </c>
      <c r="C79" s="312" t="s">
        <v>569</v>
      </c>
      <c r="D79" s="317">
        <v>0</v>
      </c>
      <c r="E79" s="279">
        <v>-166</v>
      </c>
      <c r="F79" s="279">
        <v>0</v>
      </c>
      <c r="G79" s="279">
        <v>-97</v>
      </c>
    </row>
    <row r="80" spans="1:7" ht="36">
      <c r="A80" s="331" t="s">
        <v>641</v>
      </c>
      <c r="B80" s="272" t="s">
        <v>571</v>
      </c>
      <c r="C80" s="312" t="s">
        <v>551</v>
      </c>
      <c r="D80" s="317">
        <v>0</v>
      </c>
      <c r="E80" s="279">
        <v>0</v>
      </c>
      <c r="F80" s="279">
        <v>0</v>
      </c>
      <c r="G80" s="279">
        <v>0</v>
      </c>
    </row>
    <row r="81" spans="1:7" ht="24">
      <c r="A81" s="331" t="s">
        <v>639</v>
      </c>
      <c r="B81" s="272" t="s">
        <v>573</v>
      </c>
      <c r="C81" s="312" t="s">
        <v>574</v>
      </c>
      <c r="D81" s="317">
        <v>0</v>
      </c>
      <c r="E81" s="279">
        <v>0</v>
      </c>
      <c r="F81" s="279">
        <v>0</v>
      </c>
      <c r="G81" s="279">
        <v>0</v>
      </c>
    </row>
    <row r="82" spans="1:7" ht="24">
      <c r="A82" s="331" t="s">
        <v>640</v>
      </c>
      <c r="B82" s="377">
        <v>90</v>
      </c>
      <c r="C82" s="378" t="s">
        <v>553</v>
      </c>
      <c r="D82" s="279">
        <v>0</v>
      </c>
      <c r="E82" s="279">
        <v>0</v>
      </c>
      <c r="F82" s="279">
        <v>0</v>
      </c>
      <c r="G82" s="279">
        <v>0</v>
      </c>
    </row>
    <row r="83" spans="1:7" ht="25.5" hidden="1">
      <c r="A83" s="321" t="s">
        <v>576</v>
      </c>
      <c r="B83" s="272" t="s">
        <v>577</v>
      </c>
      <c r="C83" s="379" t="s">
        <v>578</v>
      </c>
      <c r="D83" s="380">
        <v>2230</v>
      </c>
      <c r="E83" s="381">
        <v>2611</v>
      </c>
      <c r="F83" s="382">
        <v>175.59</v>
      </c>
      <c r="G83" s="383">
        <v>4253</v>
      </c>
    </row>
    <row r="84" spans="1:7" ht="12.75" hidden="1">
      <c r="A84" s="321" t="s">
        <v>579</v>
      </c>
      <c r="B84" s="272" t="s">
        <v>580</v>
      </c>
      <c r="C84" s="379" t="s">
        <v>556</v>
      </c>
      <c r="D84" s="380">
        <v>-2230</v>
      </c>
      <c r="E84" s="381">
        <v>-2611</v>
      </c>
      <c r="F84" s="382">
        <v>175.59</v>
      </c>
      <c r="G84" s="383">
        <v>-4253</v>
      </c>
    </row>
    <row r="85" spans="1:7" ht="12.75" hidden="1">
      <c r="A85" s="321" t="s">
        <v>581</v>
      </c>
      <c r="B85" s="272" t="s">
        <v>582</v>
      </c>
      <c r="C85" s="379" t="s">
        <v>583</v>
      </c>
      <c r="D85" s="380">
        <v>-2242</v>
      </c>
      <c r="E85" s="381">
        <v>-3426</v>
      </c>
      <c r="F85" s="382">
        <v>229.16</v>
      </c>
      <c r="G85" s="383">
        <v>-4251</v>
      </c>
    </row>
    <row r="86" spans="1:7" ht="25.5" hidden="1">
      <c r="A86" s="321" t="s">
        <v>69</v>
      </c>
      <c r="B86" s="272" t="s">
        <v>585</v>
      </c>
      <c r="C86" s="379" t="s">
        <v>558</v>
      </c>
      <c r="D86" s="380">
        <v>-2414</v>
      </c>
      <c r="E86" s="381">
        <v>9846</v>
      </c>
      <c r="F86" s="382">
        <v>-611.93</v>
      </c>
      <c r="G86" s="383">
        <v>905</v>
      </c>
    </row>
    <row r="87" spans="1:7" ht="25.5" hidden="1">
      <c r="A87" s="321" t="s">
        <v>587</v>
      </c>
      <c r="B87" s="272" t="s">
        <v>588</v>
      </c>
      <c r="C87" s="379" t="s">
        <v>589</v>
      </c>
      <c r="D87" s="380">
        <v>-98</v>
      </c>
      <c r="E87" s="381">
        <v>11</v>
      </c>
      <c r="F87" s="382">
        <v>-16.92</v>
      </c>
      <c r="G87" s="383">
        <v>6</v>
      </c>
    </row>
    <row r="88" spans="1:7" ht="25.5" hidden="1">
      <c r="A88" s="321" t="s">
        <v>591</v>
      </c>
      <c r="B88" s="272" t="s">
        <v>592</v>
      </c>
      <c r="C88" s="379" t="s">
        <v>561</v>
      </c>
      <c r="D88" s="380">
        <v>-2316</v>
      </c>
      <c r="E88" s="381">
        <v>9835</v>
      </c>
      <c r="F88" s="382">
        <v>-636.98</v>
      </c>
      <c r="G88" s="383">
        <v>899</v>
      </c>
    </row>
    <row r="89" spans="1:7" ht="12.75" hidden="1">
      <c r="A89" s="321" t="s">
        <v>594</v>
      </c>
      <c r="B89" s="272" t="s">
        <v>595</v>
      </c>
      <c r="C89" s="379" t="s">
        <v>596</v>
      </c>
      <c r="D89" s="380">
        <v>3066</v>
      </c>
      <c r="E89" s="381">
        <v>-9056</v>
      </c>
      <c r="F89" s="382">
        <v>-443.05</v>
      </c>
      <c r="G89" s="383">
        <v>-4814</v>
      </c>
    </row>
    <row r="90" spans="1:7" ht="25.5" hidden="1">
      <c r="A90" s="321" t="s">
        <v>597</v>
      </c>
      <c r="B90" s="272" t="s">
        <v>598</v>
      </c>
      <c r="C90" s="379" t="s">
        <v>563</v>
      </c>
      <c r="D90" s="380">
        <v>5221</v>
      </c>
      <c r="E90" s="381">
        <v>8816</v>
      </c>
      <c r="F90" s="382">
        <v>253.26</v>
      </c>
      <c r="G90" s="383">
        <v>0</v>
      </c>
    </row>
    <row r="91" spans="1:7" ht="25.5" hidden="1">
      <c r="A91" s="321" t="s">
        <v>599</v>
      </c>
      <c r="B91" s="272" t="s">
        <v>600</v>
      </c>
      <c r="C91" s="379" t="s">
        <v>601</v>
      </c>
      <c r="D91" s="380">
        <v>2155</v>
      </c>
      <c r="E91" s="381">
        <v>17873</v>
      </c>
      <c r="F91" s="382">
        <v>1244.64</v>
      </c>
      <c r="G91" s="383">
        <v>4815</v>
      </c>
    </row>
    <row r="92" spans="1:7" ht="12.75" hidden="1">
      <c r="A92" s="321" t="s">
        <v>77</v>
      </c>
      <c r="B92" s="272" t="s">
        <v>603</v>
      </c>
      <c r="C92" s="379" t="s">
        <v>566</v>
      </c>
      <c r="D92" s="380">
        <v>-2819</v>
      </c>
      <c r="E92" s="381">
        <v>-4244</v>
      </c>
      <c r="F92" s="382">
        <v>225.86</v>
      </c>
      <c r="G92" s="383">
        <v>-305</v>
      </c>
    </row>
    <row r="93" spans="1:7" ht="12.75" hidden="1">
      <c r="A93" s="321" t="s">
        <v>80</v>
      </c>
      <c r="B93" s="272" t="s">
        <v>605</v>
      </c>
      <c r="C93" s="379" t="s">
        <v>606</v>
      </c>
      <c r="D93" s="380">
        <v>-76</v>
      </c>
      <c r="E93" s="381">
        <v>28</v>
      </c>
      <c r="F93" s="382">
        <v>-54.9</v>
      </c>
      <c r="G93" s="383">
        <v>-37</v>
      </c>
    </row>
    <row r="94" spans="1:7" ht="12.75" hidden="1">
      <c r="A94" s="321" t="s">
        <v>607</v>
      </c>
      <c r="B94" s="272" t="s">
        <v>608</v>
      </c>
      <c r="C94" s="379" t="s">
        <v>568</v>
      </c>
      <c r="D94" s="380">
        <v>12</v>
      </c>
      <c r="E94" s="381">
        <v>815</v>
      </c>
      <c r="F94" s="382">
        <v>10187.5</v>
      </c>
      <c r="G94" s="383">
        <v>-2</v>
      </c>
    </row>
    <row r="95" spans="1:7" ht="12.75" hidden="1">
      <c r="A95" s="321" t="s">
        <v>610</v>
      </c>
      <c r="B95" s="272" t="s">
        <v>611</v>
      </c>
      <c r="C95" s="384" t="s">
        <v>612</v>
      </c>
      <c r="D95" s="385">
        <v>12</v>
      </c>
      <c r="E95" s="386">
        <v>815</v>
      </c>
      <c r="F95" s="387">
        <v>10187.5</v>
      </c>
      <c r="G95" s="388">
        <v>-2</v>
      </c>
    </row>
    <row r="96" spans="1:3" s="268" customFormat="1" ht="12">
      <c r="A96" s="355"/>
      <c r="B96" s="356"/>
      <c r="C96" s="355"/>
    </row>
    <row r="97" spans="6:8" ht="12">
      <c r="F97" s="389"/>
      <c r="G97" s="359"/>
      <c r="H97" s="303"/>
    </row>
    <row r="98" spans="1:5" s="268" customFormat="1" ht="12">
      <c r="A98" s="356" t="s">
        <v>393</v>
      </c>
      <c r="B98" s="356"/>
      <c r="C98" s="357"/>
      <c r="D98" s="357" t="s">
        <v>642</v>
      </c>
      <c r="E98" s="357"/>
    </row>
    <row r="99" s="268" customFormat="1" ht="12">
      <c r="E99" s="268" t="s">
        <v>395</v>
      </c>
    </row>
    <row r="100" spans="1:6" s="268" customFormat="1" ht="12">
      <c r="A100" s="355"/>
      <c r="B100" s="356"/>
      <c r="C100" s="356"/>
      <c r="D100" s="357"/>
      <c r="E100" s="357"/>
      <c r="F100" s="357"/>
    </row>
    <row r="101" spans="1:7" s="268" customFormat="1" ht="12">
      <c r="A101" s="356" t="s">
        <v>396</v>
      </c>
      <c r="B101" s="356"/>
      <c r="C101" s="356"/>
      <c r="D101" s="357" t="s">
        <v>642</v>
      </c>
      <c r="E101" s="357"/>
      <c r="G101" s="356"/>
    </row>
    <row r="102" s="268" customFormat="1" ht="12">
      <c r="E102" s="268" t="s">
        <v>395</v>
      </c>
    </row>
    <row r="103" spans="1:4" s="268" customFormat="1" ht="12">
      <c r="A103" s="355"/>
      <c r="B103" s="356"/>
      <c r="C103" s="356"/>
      <c r="D103" s="357"/>
    </row>
    <row r="104" spans="1:7" ht="12">
      <c r="A104" s="249"/>
      <c r="B104" s="305"/>
      <c r="C104" s="358"/>
      <c r="D104" s="303"/>
      <c r="F104" s="359"/>
      <c r="G104" s="360"/>
    </row>
    <row r="105" spans="6:8" ht="12">
      <c r="F105" s="389"/>
      <c r="G105" s="359"/>
      <c r="H105" s="303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&amp;L&amp;"RimAvantGarde,Roman"&amp;8Valsts kase/ Pārskatu departaments
Sastādīšanas datums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U69"/>
  <sheetViews>
    <sheetView showZeros="0" workbookViewId="0" topLeftCell="A11">
      <selection activeCell="C5" sqref="C5"/>
    </sheetView>
  </sheetViews>
  <sheetFormatPr defaultColWidth="9.33203125" defaultRowHeight="11.25"/>
  <cols>
    <col min="1" max="1" width="46.33203125" style="251" customWidth="1"/>
    <col min="2" max="2" width="1.5" style="390" hidden="1" customWidth="1"/>
    <col min="3" max="3" width="1.83203125" style="251" hidden="1" customWidth="1"/>
    <col min="4" max="4" width="12.5" style="251" customWidth="1"/>
    <col min="5" max="5" width="13.16015625" style="251" customWidth="1"/>
    <col min="6" max="6" width="12.16015625" style="251" customWidth="1"/>
    <col min="7" max="7" width="12" style="251" customWidth="1"/>
    <col min="8" max="16384" width="9.33203125" style="251" customWidth="1"/>
  </cols>
  <sheetData>
    <row r="1" spans="6:7" ht="10.5">
      <c r="F1" s="252"/>
      <c r="G1" s="252"/>
    </row>
    <row r="2" spans="2:7" s="256" customFormat="1" ht="10.5">
      <c r="B2" s="391"/>
      <c r="F2" s="257" t="s">
        <v>643</v>
      </c>
      <c r="G2" s="257"/>
    </row>
    <row r="4" spans="1:7" s="261" customFormat="1" ht="15.75">
      <c r="A4" s="259" t="s">
        <v>644</v>
      </c>
      <c r="B4" s="260"/>
      <c r="C4" s="307"/>
      <c r="D4" s="260"/>
      <c r="E4" s="260"/>
      <c r="F4" s="260"/>
      <c r="G4" s="260"/>
    </row>
    <row r="5" spans="1:7" ht="15">
      <c r="A5" s="361"/>
      <c r="B5" s="252"/>
      <c r="C5" s="308"/>
      <c r="D5" s="252"/>
      <c r="E5" s="252"/>
      <c r="F5" s="252"/>
      <c r="G5" s="252"/>
    </row>
    <row r="6" spans="1:7" ht="15">
      <c r="A6" s="249"/>
      <c r="B6" s="361"/>
      <c r="C6" s="308"/>
      <c r="D6" s="252"/>
      <c r="E6" s="252"/>
      <c r="F6" s="252"/>
      <c r="G6" s="252"/>
    </row>
    <row r="7" spans="2:7" s="256" customFormat="1" ht="10.5">
      <c r="B7" s="391"/>
      <c r="F7" s="257" t="s">
        <v>56</v>
      </c>
      <c r="G7" s="257"/>
    </row>
    <row r="8" spans="1:7" s="280" customFormat="1" ht="41.25" customHeight="1">
      <c r="A8" s="265" t="s">
        <v>3</v>
      </c>
      <c r="B8" s="266" t="s">
        <v>400</v>
      </c>
      <c r="C8" s="309"/>
      <c r="D8" s="266" t="s">
        <v>337</v>
      </c>
      <c r="E8" s="266" t="s">
        <v>6</v>
      </c>
      <c r="F8" s="266" t="s">
        <v>338</v>
      </c>
      <c r="G8" s="267" t="s">
        <v>36</v>
      </c>
    </row>
    <row r="9" spans="1:7" ht="6.75" customHeight="1" hidden="1">
      <c r="A9" s="392" t="s">
        <v>403</v>
      </c>
      <c r="B9" s="393" t="s">
        <v>404</v>
      </c>
      <c r="C9" s="312"/>
      <c r="D9" s="312" t="s">
        <v>401</v>
      </c>
      <c r="E9" s="312"/>
      <c r="F9" s="312"/>
      <c r="G9" s="394"/>
    </row>
    <row r="10" spans="1:7" ht="6" customHeight="1" hidden="1">
      <c r="A10" s="392"/>
      <c r="B10" s="393"/>
      <c r="C10" s="312" t="s">
        <v>405</v>
      </c>
      <c r="D10" s="312" t="s">
        <v>406</v>
      </c>
      <c r="E10" s="312" t="s">
        <v>407</v>
      </c>
      <c r="F10" s="312" t="s">
        <v>408</v>
      </c>
      <c r="G10" s="394" t="s">
        <v>409</v>
      </c>
    </row>
    <row r="11" spans="1:7" s="268" customFormat="1" ht="11.25" customHeight="1">
      <c r="A11" s="395">
        <v>1</v>
      </c>
      <c r="B11" s="396"/>
      <c r="C11" s="397"/>
      <c r="D11" s="291">
        <v>2</v>
      </c>
      <c r="E11" s="291">
        <v>3</v>
      </c>
      <c r="F11" s="398">
        <v>4</v>
      </c>
      <c r="G11" s="276" t="s">
        <v>423</v>
      </c>
    </row>
    <row r="12" spans="1:7" s="268" customFormat="1" ht="12.75">
      <c r="A12" s="399" t="s">
        <v>645</v>
      </c>
      <c r="B12" s="396" t="s">
        <v>411</v>
      </c>
      <c r="C12" s="400" t="s">
        <v>339</v>
      </c>
      <c r="D12" s="291">
        <v>0</v>
      </c>
      <c r="E12" s="279">
        <v>5141</v>
      </c>
      <c r="F12" s="329">
        <v>0</v>
      </c>
      <c r="G12" s="401">
        <v>2702</v>
      </c>
    </row>
    <row r="13" spans="1:7" ht="24">
      <c r="A13" s="402" t="s">
        <v>646</v>
      </c>
      <c r="B13" s="393" t="s">
        <v>413</v>
      </c>
      <c r="C13" s="312" t="s">
        <v>414</v>
      </c>
      <c r="D13" s="279">
        <v>0</v>
      </c>
      <c r="E13" s="279">
        <v>4742</v>
      </c>
      <c r="F13" s="329">
        <v>0</v>
      </c>
      <c r="G13" s="401">
        <v>2514</v>
      </c>
    </row>
    <row r="14" spans="1:7" s="406" customFormat="1" ht="12">
      <c r="A14" s="403" t="s">
        <v>647</v>
      </c>
      <c r="B14" s="404" t="s">
        <v>416</v>
      </c>
      <c r="C14" s="405" t="s">
        <v>417</v>
      </c>
      <c r="D14" s="291">
        <v>0</v>
      </c>
      <c r="E14" s="279">
        <v>744</v>
      </c>
      <c r="F14" s="329">
        <v>0</v>
      </c>
      <c r="G14" s="401">
        <v>309</v>
      </c>
    </row>
    <row r="15" spans="1:7" s="406" customFormat="1" ht="12">
      <c r="A15" s="403" t="s">
        <v>648</v>
      </c>
      <c r="B15" s="404" t="s">
        <v>418</v>
      </c>
      <c r="C15" s="405" t="s">
        <v>419</v>
      </c>
      <c r="D15" s="279">
        <v>0</v>
      </c>
      <c r="E15" s="279">
        <v>457</v>
      </c>
      <c r="F15" s="329">
        <v>0</v>
      </c>
      <c r="G15" s="401">
        <v>343</v>
      </c>
    </row>
    <row r="16" spans="1:7" s="406" customFormat="1" ht="12">
      <c r="A16" s="403" t="s">
        <v>649</v>
      </c>
      <c r="B16" s="404" t="s">
        <v>422</v>
      </c>
      <c r="C16" s="405" t="s">
        <v>423</v>
      </c>
      <c r="D16" s="291">
        <v>0</v>
      </c>
      <c r="E16" s="279">
        <v>2111</v>
      </c>
      <c r="F16" s="329">
        <v>0</v>
      </c>
      <c r="G16" s="401">
        <v>1043</v>
      </c>
    </row>
    <row r="17" spans="1:7" s="406" customFormat="1" ht="12">
      <c r="A17" s="403" t="s">
        <v>650</v>
      </c>
      <c r="B17" s="404" t="s">
        <v>424</v>
      </c>
      <c r="C17" s="405" t="s">
        <v>425</v>
      </c>
      <c r="D17" s="279">
        <v>0</v>
      </c>
      <c r="E17" s="279">
        <v>1430</v>
      </c>
      <c r="F17" s="329">
        <v>0</v>
      </c>
      <c r="G17" s="401">
        <v>819</v>
      </c>
    </row>
    <row r="18" spans="1:7" ht="12">
      <c r="A18" s="407" t="s">
        <v>651</v>
      </c>
      <c r="B18" s="393" t="s">
        <v>426</v>
      </c>
      <c r="C18" s="312" t="s">
        <v>427</v>
      </c>
      <c r="D18" s="291">
        <v>0</v>
      </c>
      <c r="E18" s="279">
        <v>399</v>
      </c>
      <c r="F18" s="329">
        <v>0</v>
      </c>
      <c r="G18" s="401">
        <v>188</v>
      </c>
    </row>
    <row r="19" spans="1:7" s="268" customFormat="1" ht="12.75">
      <c r="A19" s="399" t="s">
        <v>652</v>
      </c>
      <c r="B19" s="396" t="s">
        <v>468</v>
      </c>
      <c r="C19" s="400" t="s">
        <v>430</v>
      </c>
      <c r="D19" s="279">
        <v>0</v>
      </c>
      <c r="E19" s="279">
        <v>3618</v>
      </c>
      <c r="F19" s="329">
        <v>0</v>
      </c>
      <c r="G19" s="401">
        <v>1991</v>
      </c>
    </row>
    <row r="20" spans="1:7" ht="24">
      <c r="A20" s="407" t="s">
        <v>653</v>
      </c>
      <c r="B20" s="393" t="s">
        <v>471</v>
      </c>
      <c r="C20" s="312" t="s">
        <v>432</v>
      </c>
      <c r="D20" s="291">
        <v>0</v>
      </c>
      <c r="E20" s="279">
        <v>3237</v>
      </c>
      <c r="F20" s="329">
        <v>0</v>
      </c>
      <c r="G20" s="401">
        <v>1777</v>
      </c>
    </row>
    <row r="21" spans="1:7" s="406" customFormat="1" ht="12">
      <c r="A21" s="403" t="s">
        <v>647</v>
      </c>
      <c r="B21" s="404" t="s">
        <v>474</v>
      </c>
      <c r="C21" s="405" t="s">
        <v>435</v>
      </c>
      <c r="D21" s="279">
        <v>0</v>
      </c>
      <c r="E21" s="279">
        <v>494</v>
      </c>
      <c r="F21" s="329">
        <v>0</v>
      </c>
      <c r="G21" s="401">
        <v>162</v>
      </c>
    </row>
    <row r="22" spans="1:7" s="406" customFormat="1" ht="12">
      <c r="A22" s="403" t="s">
        <v>648</v>
      </c>
      <c r="B22" s="404" t="s">
        <v>478</v>
      </c>
      <c r="C22" s="405" t="s">
        <v>424</v>
      </c>
      <c r="D22" s="291">
        <v>0</v>
      </c>
      <c r="E22" s="279">
        <v>248</v>
      </c>
      <c r="F22" s="329">
        <v>0</v>
      </c>
      <c r="G22" s="401">
        <v>184</v>
      </c>
    </row>
    <row r="23" spans="1:7" s="406" customFormat="1" ht="12">
      <c r="A23" s="403" t="s">
        <v>649</v>
      </c>
      <c r="B23" s="404" t="s">
        <v>435</v>
      </c>
      <c r="C23" s="405" t="s">
        <v>439</v>
      </c>
      <c r="D23" s="279">
        <v>0</v>
      </c>
      <c r="E23" s="279">
        <v>1217</v>
      </c>
      <c r="F23" s="329">
        <v>0</v>
      </c>
      <c r="G23" s="401">
        <v>680</v>
      </c>
    </row>
    <row r="24" spans="1:7" s="406" customFormat="1" ht="12">
      <c r="A24" s="403" t="s">
        <v>654</v>
      </c>
      <c r="B24" s="404" t="s">
        <v>439</v>
      </c>
      <c r="C24" s="405" t="s">
        <v>426</v>
      </c>
      <c r="D24" s="291">
        <v>0</v>
      </c>
      <c r="E24" s="279">
        <v>1278</v>
      </c>
      <c r="F24" s="329">
        <v>0</v>
      </c>
      <c r="G24" s="401">
        <v>751</v>
      </c>
    </row>
    <row r="25" spans="1:7" ht="24">
      <c r="A25" s="408" t="s">
        <v>655</v>
      </c>
      <c r="B25" s="409" t="s">
        <v>442</v>
      </c>
      <c r="C25" s="378" t="s">
        <v>442</v>
      </c>
      <c r="D25" s="339">
        <v>0</v>
      </c>
      <c r="E25" s="339">
        <v>381</v>
      </c>
      <c r="F25" s="340">
        <v>0</v>
      </c>
      <c r="G25" s="410">
        <v>214</v>
      </c>
    </row>
    <row r="26" spans="1:7" ht="25.5" hidden="1">
      <c r="A26" s="411" t="s">
        <v>656</v>
      </c>
      <c r="B26" s="390" t="s">
        <v>446</v>
      </c>
      <c r="C26" s="379" t="s">
        <v>429</v>
      </c>
      <c r="D26" s="380">
        <v>28800</v>
      </c>
      <c r="E26" s="381">
        <v>20229</v>
      </c>
      <c r="F26" s="382">
        <v>105.36</v>
      </c>
      <c r="G26" s="383">
        <v>3019</v>
      </c>
    </row>
    <row r="27" spans="1:7" ht="12" hidden="1">
      <c r="A27" s="412" t="s">
        <v>535</v>
      </c>
      <c r="B27" s="390" t="s">
        <v>450</v>
      </c>
      <c r="C27" s="379" t="s">
        <v>446</v>
      </c>
      <c r="D27" s="380">
        <v>28142</v>
      </c>
      <c r="E27" s="381">
        <v>19966</v>
      </c>
      <c r="F27" s="382">
        <v>106.42</v>
      </c>
      <c r="G27" s="383">
        <v>2969</v>
      </c>
    </row>
    <row r="28" spans="1:7" ht="12" hidden="1">
      <c r="A28" s="413" t="s">
        <v>537</v>
      </c>
      <c r="B28" s="390" t="s">
        <v>454</v>
      </c>
      <c r="C28" s="379" t="s">
        <v>431</v>
      </c>
      <c r="D28" s="380">
        <v>1313</v>
      </c>
      <c r="E28" s="381">
        <v>1037</v>
      </c>
      <c r="F28" s="382">
        <v>118.51</v>
      </c>
      <c r="G28" s="383">
        <v>123</v>
      </c>
    </row>
    <row r="29" spans="1:7" ht="12" hidden="1">
      <c r="A29" s="413" t="s">
        <v>540</v>
      </c>
      <c r="B29" s="390" t="s">
        <v>457</v>
      </c>
      <c r="C29" s="379" t="s">
        <v>450</v>
      </c>
      <c r="D29" s="380">
        <v>361</v>
      </c>
      <c r="E29" s="381">
        <v>300</v>
      </c>
      <c r="F29" s="382">
        <v>124.48</v>
      </c>
      <c r="G29" s="383">
        <v>23</v>
      </c>
    </row>
    <row r="30" spans="1:7" ht="24" hidden="1">
      <c r="A30" s="413" t="s">
        <v>542</v>
      </c>
      <c r="B30" s="390" t="s">
        <v>461</v>
      </c>
      <c r="C30" s="379" t="s">
        <v>434</v>
      </c>
      <c r="D30" s="380">
        <v>21479</v>
      </c>
      <c r="E30" s="381">
        <v>14236</v>
      </c>
      <c r="F30" s="382">
        <v>99.41</v>
      </c>
      <c r="G30" s="383">
        <v>2402</v>
      </c>
    </row>
    <row r="31" spans="1:7" ht="12" hidden="1">
      <c r="A31" s="413" t="s">
        <v>545</v>
      </c>
      <c r="B31" s="390" t="s">
        <v>464</v>
      </c>
      <c r="C31" s="379" t="s">
        <v>454</v>
      </c>
      <c r="D31" s="380">
        <v>154</v>
      </c>
      <c r="E31" s="381">
        <v>78</v>
      </c>
      <c r="F31" s="382">
        <v>75.73</v>
      </c>
      <c r="G31" s="383">
        <v>-6</v>
      </c>
    </row>
    <row r="32" spans="1:7" ht="12" hidden="1">
      <c r="A32" s="413" t="s">
        <v>547</v>
      </c>
      <c r="B32" s="390" t="s">
        <v>469</v>
      </c>
      <c r="C32" s="379" t="s">
        <v>437</v>
      </c>
      <c r="D32" s="380">
        <v>3004</v>
      </c>
      <c r="E32" s="381">
        <v>2460</v>
      </c>
      <c r="F32" s="382">
        <v>122.88</v>
      </c>
      <c r="G32" s="383">
        <v>201</v>
      </c>
    </row>
    <row r="33" spans="1:7" ht="24" hidden="1">
      <c r="A33" s="414" t="s">
        <v>550</v>
      </c>
      <c r="B33" s="390" t="s">
        <v>475</v>
      </c>
      <c r="C33" s="379" t="s">
        <v>457</v>
      </c>
      <c r="D33" s="380">
        <v>38</v>
      </c>
      <c r="E33" s="381">
        <v>27</v>
      </c>
      <c r="F33" s="382">
        <v>108</v>
      </c>
      <c r="G33" s="383">
        <v>-3</v>
      </c>
    </row>
    <row r="34" spans="1:7" ht="12" hidden="1">
      <c r="A34" s="413" t="s">
        <v>552</v>
      </c>
      <c r="B34" s="390" t="s">
        <v>481</v>
      </c>
      <c r="C34" s="379" t="s">
        <v>438</v>
      </c>
      <c r="D34" s="380">
        <v>1633</v>
      </c>
      <c r="E34" s="381">
        <v>1569</v>
      </c>
      <c r="F34" s="382">
        <v>144.08</v>
      </c>
      <c r="G34" s="383">
        <v>146</v>
      </c>
    </row>
    <row r="35" spans="1:7" ht="12" hidden="1">
      <c r="A35" s="413" t="s">
        <v>555</v>
      </c>
      <c r="B35" s="390" t="s">
        <v>363</v>
      </c>
      <c r="C35" s="379" t="s">
        <v>461</v>
      </c>
      <c r="D35" s="380">
        <v>29</v>
      </c>
      <c r="E35" s="381">
        <v>18</v>
      </c>
      <c r="F35" s="382">
        <v>94.74</v>
      </c>
      <c r="G35" s="383">
        <v>0</v>
      </c>
    </row>
    <row r="36" spans="1:7" ht="12" hidden="1">
      <c r="A36" s="413" t="s">
        <v>557</v>
      </c>
      <c r="B36" s="390" t="s">
        <v>490</v>
      </c>
      <c r="C36" s="379" t="s">
        <v>440</v>
      </c>
      <c r="D36" s="380">
        <v>168</v>
      </c>
      <c r="E36" s="381">
        <v>268</v>
      </c>
      <c r="F36" s="382">
        <v>239.29</v>
      </c>
      <c r="G36" s="383">
        <v>81</v>
      </c>
    </row>
    <row r="37" spans="1:7" ht="12" hidden="1">
      <c r="A37" s="412" t="s">
        <v>560</v>
      </c>
      <c r="B37" s="390" t="s">
        <v>495</v>
      </c>
      <c r="C37" s="379" t="s">
        <v>464</v>
      </c>
      <c r="D37" s="380">
        <v>658</v>
      </c>
      <c r="E37" s="381">
        <v>263</v>
      </c>
      <c r="F37" s="382">
        <v>59.91</v>
      </c>
      <c r="G37" s="383">
        <v>50</v>
      </c>
    </row>
    <row r="38" spans="1:7" ht="24" hidden="1">
      <c r="A38" s="413" t="s">
        <v>562</v>
      </c>
      <c r="B38" s="390" t="s">
        <v>500</v>
      </c>
      <c r="C38" s="379" t="s">
        <v>441</v>
      </c>
      <c r="D38" s="380">
        <v>658</v>
      </c>
      <c r="E38" s="381">
        <v>263</v>
      </c>
      <c r="F38" s="382">
        <v>59.91</v>
      </c>
      <c r="G38" s="383">
        <v>50</v>
      </c>
    </row>
    <row r="39" spans="1:7" ht="24" hidden="1">
      <c r="A39" s="414" t="s">
        <v>565</v>
      </c>
      <c r="B39" s="390" t="s">
        <v>505</v>
      </c>
      <c r="C39" s="379" t="s">
        <v>469</v>
      </c>
      <c r="D39" s="380">
        <v>758</v>
      </c>
      <c r="E39" s="381">
        <v>416</v>
      </c>
      <c r="F39" s="382">
        <v>82.38</v>
      </c>
      <c r="G39" s="383">
        <v>69</v>
      </c>
    </row>
    <row r="40" spans="1:7" ht="24" hidden="1">
      <c r="A40" s="414" t="s">
        <v>657</v>
      </c>
      <c r="B40" s="390" t="s">
        <v>510</v>
      </c>
      <c r="C40" s="379" t="s">
        <v>443</v>
      </c>
      <c r="D40" s="380">
        <v>-100</v>
      </c>
      <c r="E40" s="381">
        <v>-152</v>
      </c>
      <c r="F40" s="382">
        <v>226.87</v>
      </c>
      <c r="G40" s="383">
        <v>-19</v>
      </c>
    </row>
    <row r="41" spans="1:7" ht="24" hidden="1">
      <c r="A41" s="413" t="s">
        <v>570</v>
      </c>
      <c r="B41" s="390" t="s">
        <v>516</v>
      </c>
      <c r="C41" s="379" t="s">
        <v>475</v>
      </c>
      <c r="D41" s="380">
        <v>0</v>
      </c>
      <c r="E41" s="381">
        <v>0</v>
      </c>
      <c r="F41" s="382">
        <v>0</v>
      </c>
      <c r="G41" s="383">
        <v>0</v>
      </c>
    </row>
    <row r="42" spans="1:7" ht="24" hidden="1">
      <c r="A42" s="414" t="s">
        <v>572</v>
      </c>
      <c r="B42" s="390" t="s">
        <v>519</v>
      </c>
      <c r="C42" s="379" t="s">
        <v>445</v>
      </c>
      <c r="D42" s="380">
        <v>0</v>
      </c>
      <c r="E42" s="381">
        <v>0</v>
      </c>
      <c r="F42" s="382">
        <v>0</v>
      </c>
      <c r="G42" s="383">
        <v>0</v>
      </c>
    </row>
    <row r="43" spans="1:7" ht="24" hidden="1">
      <c r="A43" s="414" t="s">
        <v>658</v>
      </c>
      <c r="B43" s="390" t="s">
        <v>524</v>
      </c>
      <c r="C43" s="379" t="s">
        <v>481</v>
      </c>
      <c r="D43" s="380">
        <v>0</v>
      </c>
      <c r="E43" s="381">
        <v>0</v>
      </c>
      <c r="F43" s="382">
        <v>0</v>
      </c>
      <c r="G43" s="383">
        <v>0</v>
      </c>
    </row>
    <row r="44" spans="1:7" ht="25.5" hidden="1">
      <c r="A44" s="411" t="s">
        <v>659</v>
      </c>
      <c r="B44" s="390" t="s">
        <v>528</v>
      </c>
      <c r="C44" s="379" t="s">
        <v>447</v>
      </c>
      <c r="D44" s="380">
        <v>-2437</v>
      </c>
      <c r="E44" s="381">
        <v>1611</v>
      </c>
      <c r="F44" s="382">
        <v>-99.2</v>
      </c>
      <c r="G44" s="383">
        <v>-265</v>
      </c>
    </row>
    <row r="45" spans="1:7" ht="12.75" hidden="1">
      <c r="A45" s="411" t="s">
        <v>660</v>
      </c>
      <c r="B45" s="390" t="s">
        <v>531</v>
      </c>
      <c r="C45" s="379" t="s">
        <v>363</v>
      </c>
      <c r="D45" s="380">
        <v>2437</v>
      </c>
      <c r="E45" s="381">
        <v>-1611</v>
      </c>
      <c r="F45" s="382">
        <v>-99.2</v>
      </c>
      <c r="G45" s="383">
        <v>265</v>
      </c>
    </row>
    <row r="46" spans="1:7" ht="12" hidden="1">
      <c r="A46" s="412" t="s">
        <v>661</v>
      </c>
      <c r="B46" s="390" t="s">
        <v>533</v>
      </c>
      <c r="C46" s="379" t="s">
        <v>449</v>
      </c>
      <c r="D46" s="380">
        <v>2322</v>
      </c>
      <c r="E46" s="381">
        <v>-1726</v>
      </c>
      <c r="F46" s="382">
        <v>-111.5</v>
      </c>
      <c r="G46" s="383">
        <v>265</v>
      </c>
    </row>
    <row r="47" spans="1:7" ht="12" hidden="1">
      <c r="A47" s="413" t="s">
        <v>69</v>
      </c>
      <c r="B47" s="390" t="s">
        <v>536</v>
      </c>
      <c r="C47" s="379" t="s">
        <v>490</v>
      </c>
      <c r="D47" s="380">
        <v>0</v>
      </c>
      <c r="E47" s="381">
        <v>7</v>
      </c>
      <c r="F47" s="382">
        <v>0</v>
      </c>
      <c r="G47" s="383">
        <v>-25</v>
      </c>
    </row>
    <row r="48" spans="1:7" ht="24" hidden="1">
      <c r="A48" s="413" t="s">
        <v>587</v>
      </c>
      <c r="B48" s="390" t="s">
        <v>538</v>
      </c>
      <c r="C48" s="379" t="s">
        <v>452</v>
      </c>
      <c r="D48" s="380">
        <v>0</v>
      </c>
      <c r="E48" s="381">
        <v>0</v>
      </c>
      <c r="F48" s="382">
        <v>0</v>
      </c>
      <c r="G48" s="383">
        <v>0</v>
      </c>
    </row>
    <row r="49" spans="1:7" ht="12" hidden="1">
      <c r="A49" s="413" t="s">
        <v>591</v>
      </c>
      <c r="B49" s="390" t="s">
        <v>541</v>
      </c>
      <c r="C49" s="379" t="s">
        <v>495</v>
      </c>
      <c r="D49" s="380">
        <v>0</v>
      </c>
      <c r="E49" s="381">
        <v>7</v>
      </c>
      <c r="F49" s="382">
        <v>0</v>
      </c>
      <c r="G49" s="383">
        <v>-25</v>
      </c>
    </row>
    <row r="50" spans="1:7" ht="12" hidden="1">
      <c r="A50" s="413" t="s">
        <v>594</v>
      </c>
      <c r="B50" s="390" t="s">
        <v>543</v>
      </c>
      <c r="C50" s="379" t="s">
        <v>453</v>
      </c>
      <c r="D50" s="380">
        <v>2288</v>
      </c>
      <c r="E50" s="381">
        <v>-1821</v>
      </c>
      <c r="F50" s="382">
        <v>-119.41</v>
      </c>
      <c r="G50" s="383">
        <v>300</v>
      </c>
    </row>
    <row r="51" spans="1:7" ht="12" hidden="1">
      <c r="A51" s="414" t="s">
        <v>662</v>
      </c>
      <c r="B51" s="390" t="s">
        <v>548</v>
      </c>
      <c r="C51" s="379" t="s">
        <v>500</v>
      </c>
      <c r="D51" s="380">
        <v>3697</v>
      </c>
      <c r="E51" s="381">
        <v>4239</v>
      </c>
      <c r="F51" s="382">
        <v>172.04</v>
      </c>
      <c r="G51" s="383">
        <v>16</v>
      </c>
    </row>
    <row r="52" spans="1:7" ht="12" hidden="1">
      <c r="A52" s="414" t="s">
        <v>663</v>
      </c>
      <c r="B52" s="390" t="s">
        <v>551</v>
      </c>
      <c r="C52" s="379" t="s">
        <v>455</v>
      </c>
      <c r="D52" s="380">
        <v>1409</v>
      </c>
      <c r="E52" s="381">
        <v>6059</v>
      </c>
      <c r="F52" s="382">
        <v>645.26</v>
      </c>
      <c r="G52" s="383">
        <v>-284</v>
      </c>
    </row>
    <row r="53" spans="1:7" ht="12" hidden="1">
      <c r="A53" s="413" t="s">
        <v>77</v>
      </c>
      <c r="B53" s="390" t="s">
        <v>553</v>
      </c>
      <c r="C53" s="379" t="s">
        <v>505</v>
      </c>
      <c r="D53" s="380">
        <v>34</v>
      </c>
      <c r="E53" s="381">
        <v>113</v>
      </c>
      <c r="F53" s="382">
        <v>491.3</v>
      </c>
      <c r="G53" s="383">
        <v>-4</v>
      </c>
    </row>
    <row r="54" spans="1:7" ht="12" hidden="1">
      <c r="A54" s="413" t="s">
        <v>80</v>
      </c>
      <c r="B54" s="390" t="s">
        <v>556</v>
      </c>
      <c r="C54" s="379" t="s">
        <v>456</v>
      </c>
      <c r="D54" s="380">
        <v>0</v>
      </c>
      <c r="E54" s="381">
        <v>-26</v>
      </c>
      <c r="F54" s="382">
        <v>0</v>
      </c>
      <c r="G54" s="383">
        <v>-5</v>
      </c>
    </row>
    <row r="55" spans="1:7" ht="12" hidden="1">
      <c r="A55" s="412" t="s">
        <v>664</v>
      </c>
      <c r="B55" s="390" t="s">
        <v>558</v>
      </c>
      <c r="C55" s="379" t="s">
        <v>510</v>
      </c>
      <c r="D55" s="380">
        <v>115</v>
      </c>
      <c r="E55" s="381">
        <v>115</v>
      </c>
      <c r="F55" s="382">
        <v>149.35</v>
      </c>
      <c r="G55" s="383">
        <v>0</v>
      </c>
    </row>
    <row r="56" spans="1:7" ht="12" hidden="1">
      <c r="A56" s="413" t="s">
        <v>665</v>
      </c>
      <c r="B56" s="390" t="s">
        <v>561</v>
      </c>
      <c r="C56" s="384" t="s">
        <v>458</v>
      </c>
      <c r="D56" s="385">
        <v>115</v>
      </c>
      <c r="E56" s="386">
        <v>115</v>
      </c>
      <c r="F56" s="387">
        <v>149.35</v>
      </c>
      <c r="G56" s="388">
        <v>0</v>
      </c>
    </row>
    <row r="57" spans="1:3" ht="10.5">
      <c r="A57" s="249"/>
      <c r="B57" s="250"/>
      <c r="C57" s="249"/>
    </row>
    <row r="58" spans="1:3" s="416" customFormat="1" ht="10.5">
      <c r="A58" s="249"/>
      <c r="B58" s="415"/>
      <c r="C58" s="249"/>
    </row>
    <row r="59" spans="1:5" s="268" customFormat="1" ht="12">
      <c r="A59" s="356" t="s">
        <v>393</v>
      </c>
      <c r="B59" s="356"/>
      <c r="C59" s="357"/>
      <c r="D59" s="357" t="s">
        <v>642</v>
      </c>
      <c r="E59" s="357"/>
    </row>
    <row r="60" s="268" customFormat="1" ht="12">
      <c r="E60" s="268" t="s">
        <v>395</v>
      </c>
    </row>
    <row r="61" spans="1:5" ht="12.75">
      <c r="A61" s="417"/>
      <c r="B61" s="358"/>
      <c r="C61" s="303"/>
      <c r="D61" s="389"/>
      <c r="E61" s="303"/>
    </row>
    <row r="62" spans="1:5" s="268" customFormat="1" ht="11.25" customHeight="1">
      <c r="A62" s="356" t="s">
        <v>396</v>
      </c>
      <c r="B62" s="356"/>
      <c r="C62" s="357"/>
      <c r="D62" s="357" t="s">
        <v>642</v>
      </c>
      <c r="E62" s="357"/>
    </row>
    <row r="63" spans="1:5" s="268" customFormat="1" ht="12">
      <c r="A63" s="356"/>
      <c r="B63" s="356"/>
      <c r="C63" s="357"/>
      <c r="D63" s="357"/>
      <c r="E63" s="357" t="s">
        <v>395</v>
      </c>
    </row>
    <row r="64" spans="1:3" ht="10.5">
      <c r="A64" s="305"/>
      <c r="B64" s="250"/>
      <c r="C64" s="249"/>
    </row>
    <row r="65" spans="1:6" ht="10.5">
      <c r="A65" s="305"/>
      <c r="B65" s="250"/>
      <c r="C65" s="249"/>
      <c r="F65" s="360"/>
    </row>
    <row r="66" spans="1:255" s="286" customFormat="1" ht="12" customHeight="1">
      <c r="A66" s="417"/>
      <c r="B66" s="300" t="s">
        <v>393</v>
      </c>
      <c r="C66" s="418" t="s">
        <v>393</v>
      </c>
      <c r="GE66" s="286" t="s">
        <v>393</v>
      </c>
      <c r="GF66" s="286" t="s">
        <v>393</v>
      </c>
      <c r="GG66" s="286" t="s">
        <v>393</v>
      </c>
      <c r="GH66" s="286" t="s">
        <v>393</v>
      </c>
      <c r="GI66" s="286" t="s">
        <v>393</v>
      </c>
      <c r="GJ66" s="286" t="s">
        <v>393</v>
      </c>
      <c r="GK66" s="286" t="s">
        <v>393</v>
      </c>
      <c r="GL66" s="286" t="s">
        <v>393</v>
      </c>
      <c r="GM66" s="286" t="s">
        <v>393</v>
      </c>
      <c r="GN66" s="286" t="s">
        <v>393</v>
      </c>
      <c r="GO66" s="286" t="s">
        <v>393</v>
      </c>
      <c r="GP66" s="286" t="s">
        <v>393</v>
      </c>
      <c r="GQ66" s="286" t="s">
        <v>393</v>
      </c>
      <c r="GR66" s="286" t="s">
        <v>393</v>
      </c>
      <c r="GS66" s="286" t="s">
        <v>393</v>
      </c>
      <c r="GT66" s="286" t="s">
        <v>393</v>
      </c>
      <c r="GU66" s="286" t="s">
        <v>393</v>
      </c>
      <c r="GV66" s="286" t="s">
        <v>393</v>
      </c>
      <c r="GW66" s="286" t="s">
        <v>393</v>
      </c>
      <c r="GX66" s="286" t="s">
        <v>393</v>
      </c>
      <c r="GY66" s="286" t="s">
        <v>393</v>
      </c>
      <c r="GZ66" s="286" t="s">
        <v>393</v>
      </c>
      <c r="HA66" s="286" t="s">
        <v>393</v>
      </c>
      <c r="HB66" s="286" t="s">
        <v>393</v>
      </c>
      <c r="HC66" s="286" t="s">
        <v>393</v>
      </c>
      <c r="HD66" s="286" t="s">
        <v>393</v>
      </c>
      <c r="HE66" s="286" t="s">
        <v>393</v>
      </c>
      <c r="HF66" s="286" t="s">
        <v>393</v>
      </c>
      <c r="HG66" s="286" t="s">
        <v>393</v>
      </c>
      <c r="HH66" s="286" t="s">
        <v>393</v>
      </c>
      <c r="HI66" s="286" t="s">
        <v>393</v>
      </c>
      <c r="HJ66" s="286" t="s">
        <v>393</v>
      </c>
      <c r="HK66" s="286" t="s">
        <v>393</v>
      </c>
      <c r="HL66" s="286" t="s">
        <v>393</v>
      </c>
      <c r="HM66" s="286" t="s">
        <v>393</v>
      </c>
      <c r="HN66" s="286" t="s">
        <v>393</v>
      </c>
      <c r="HO66" s="286" t="s">
        <v>393</v>
      </c>
      <c r="HP66" s="286" t="s">
        <v>393</v>
      </c>
      <c r="HQ66" s="286" t="s">
        <v>393</v>
      </c>
      <c r="HR66" s="286" t="s">
        <v>393</v>
      </c>
      <c r="HS66" s="286" t="s">
        <v>393</v>
      </c>
      <c r="HT66" s="286" t="s">
        <v>393</v>
      </c>
      <c r="HU66" s="286" t="s">
        <v>393</v>
      </c>
      <c r="HV66" s="286" t="s">
        <v>393</v>
      </c>
      <c r="HW66" s="286" t="s">
        <v>393</v>
      </c>
      <c r="HX66" s="286" t="s">
        <v>393</v>
      </c>
      <c r="HY66" s="286" t="s">
        <v>393</v>
      </c>
      <c r="HZ66" s="286" t="s">
        <v>393</v>
      </c>
      <c r="IA66" s="286" t="s">
        <v>393</v>
      </c>
      <c r="IB66" s="286" t="s">
        <v>393</v>
      </c>
      <c r="IC66" s="286" t="s">
        <v>393</v>
      </c>
      <c r="ID66" s="286" t="s">
        <v>393</v>
      </c>
      <c r="IE66" s="286" t="s">
        <v>393</v>
      </c>
      <c r="IF66" s="286" t="s">
        <v>393</v>
      </c>
      <c r="IG66" s="286" t="s">
        <v>393</v>
      </c>
      <c r="IH66" s="286" t="s">
        <v>393</v>
      </c>
      <c r="II66" s="286" t="s">
        <v>393</v>
      </c>
      <c r="IJ66" s="286" t="s">
        <v>393</v>
      </c>
      <c r="IK66" s="286" t="s">
        <v>393</v>
      </c>
      <c r="IL66" s="286" t="s">
        <v>393</v>
      </c>
      <c r="IM66" s="286" t="s">
        <v>393</v>
      </c>
      <c r="IN66" s="286" t="s">
        <v>393</v>
      </c>
      <c r="IO66" s="286" t="s">
        <v>393</v>
      </c>
      <c r="IP66" s="286" t="s">
        <v>393</v>
      </c>
      <c r="IQ66" s="286" t="s">
        <v>393</v>
      </c>
      <c r="IR66" s="286" t="s">
        <v>393</v>
      </c>
      <c r="IS66" s="286" t="s">
        <v>393</v>
      </c>
      <c r="IT66" s="286" t="s">
        <v>393</v>
      </c>
      <c r="IU66" s="286" t="s">
        <v>393</v>
      </c>
    </row>
    <row r="67" spans="1:3" s="286" customFormat="1" ht="12" customHeight="1">
      <c r="A67" s="417"/>
      <c r="B67" s="300"/>
      <c r="C67" s="418"/>
    </row>
    <row r="68" spans="1:3" s="286" customFormat="1" ht="12" customHeight="1">
      <c r="A68" s="417"/>
      <c r="B68" s="300"/>
      <c r="C68" s="418"/>
    </row>
    <row r="69" ht="12.75">
      <c r="A69" s="417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 xml:space="preserve">&amp;L&amp;"RimAvantGarde,Roman"&amp;8Valsts kase / Pārskatu departaments
Sastādīšanas datums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5"/>
  <sheetViews>
    <sheetView showZeros="0" workbookViewId="0" topLeftCell="A31">
      <selection activeCell="C5" sqref="C5"/>
    </sheetView>
  </sheetViews>
  <sheetFormatPr defaultColWidth="9.33203125" defaultRowHeight="11.25"/>
  <cols>
    <col min="1" max="1" width="45.5" style="251" customWidth="1"/>
    <col min="2" max="2" width="1.5" style="390" hidden="1" customWidth="1"/>
    <col min="3" max="3" width="1.83203125" style="251" hidden="1" customWidth="1"/>
    <col min="4" max="4" width="13.83203125" style="251" customWidth="1"/>
    <col min="5" max="5" width="13.16015625" style="251" customWidth="1"/>
    <col min="6" max="6" width="12" style="251" customWidth="1"/>
    <col min="7" max="7" width="11.83203125" style="251" customWidth="1"/>
    <col min="8" max="16384" width="9.33203125" style="251" customWidth="1"/>
  </cols>
  <sheetData>
    <row r="1" spans="6:7" ht="10.5">
      <c r="F1" s="252"/>
      <c r="G1" s="252"/>
    </row>
    <row r="2" spans="2:7" s="256" customFormat="1" ht="10.5">
      <c r="B2" s="391"/>
      <c r="F2" s="257" t="s">
        <v>666</v>
      </c>
      <c r="G2" s="257"/>
    </row>
    <row r="3" spans="6:7" ht="10.5">
      <c r="F3" s="252"/>
      <c r="G3" s="252"/>
    </row>
    <row r="4" spans="1:7" s="261" customFormat="1" ht="31.5">
      <c r="A4" s="259" t="s">
        <v>667</v>
      </c>
      <c r="B4" s="260"/>
      <c r="C4" s="307"/>
      <c r="D4" s="260"/>
      <c r="E4" s="260"/>
      <c r="F4" s="260"/>
      <c r="G4" s="419"/>
    </row>
    <row r="5" spans="1:7" ht="15">
      <c r="A5" s="361"/>
      <c r="B5" s="252"/>
      <c r="C5" s="308"/>
      <c r="D5" s="252"/>
      <c r="E5" s="252"/>
      <c r="F5" s="252"/>
      <c r="G5" s="252"/>
    </row>
    <row r="6" spans="1:7" ht="15">
      <c r="A6" s="249"/>
      <c r="B6" s="361"/>
      <c r="C6" s="308"/>
      <c r="D6" s="252"/>
      <c r="E6" s="252"/>
      <c r="F6" s="252"/>
      <c r="G6" s="252"/>
    </row>
    <row r="7" spans="2:7" s="256" customFormat="1" ht="10.5">
      <c r="B7" s="391"/>
      <c r="F7" s="257" t="s">
        <v>56</v>
      </c>
      <c r="G7" s="257"/>
    </row>
    <row r="8" spans="1:7" s="280" customFormat="1" ht="39.75" customHeight="1">
      <c r="A8" s="265" t="s">
        <v>3</v>
      </c>
      <c r="B8" s="266" t="s">
        <v>400</v>
      </c>
      <c r="C8" s="309"/>
      <c r="D8" s="266" t="s">
        <v>337</v>
      </c>
      <c r="E8" s="266" t="s">
        <v>6</v>
      </c>
      <c r="F8" s="266" t="s">
        <v>615</v>
      </c>
      <c r="G8" s="267" t="s">
        <v>10</v>
      </c>
    </row>
    <row r="9" spans="1:7" ht="6.75" customHeight="1" hidden="1">
      <c r="A9" s="392" t="s">
        <v>403</v>
      </c>
      <c r="B9" s="393" t="s">
        <v>404</v>
      </c>
      <c r="C9" s="312"/>
      <c r="D9" s="312" t="s">
        <v>401</v>
      </c>
      <c r="E9" s="312"/>
      <c r="F9" s="312"/>
      <c r="G9" s="362"/>
    </row>
    <row r="10" spans="1:7" ht="6" customHeight="1" hidden="1">
      <c r="A10" s="392"/>
      <c r="B10" s="393"/>
      <c r="C10" s="312" t="s">
        <v>405</v>
      </c>
      <c r="D10" s="312" t="s">
        <v>406</v>
      </c>
      <c r="E10" s="312" t="s">
        <v>407</v>
      </c>
      <c r="F10" s="312" t="s">
        <v>408</v>
      </c>
      <c r="G10" s="362" t="s">
        <v>409</v>
      </c>
    </row>
    <row r="11" spans="1:7" ht="12.75" hidden="1">
      <c r="A11" s="420" t="s">
        <v>668</v>
      </c>
      <c r="B11" s="393" t="s">
        <v>411</v>
      </c>
      <c r="C11" s="312" t="s">
        <v>339</v>
      </c>
      <c r="D11" s="316">
        <v>26363</v>
      </c>
      <c r="E11" s="316">
        <v>21840</v>
      </c>
      <c r="F11" s="317">
        <v>124.26</v>
      </c>
      <c r="G11" s="363">
        <v>2754</v>
      </c>
    </row>
    <row r="12" spans="1:7" ht="24" hidden="1">
      <c r="A12" s="421" t="s">
        <v>669</v>
      </c>
      <c r="B12" s="393" t="s">
        <v>413</v>
      </c>
      <c r="C12" s="312" t="s">
        <v>414</v>
      </c>
      <c r="D12" s="316">
        <v>25199</v>
      </c>
      <c r="E12" s="316">
        <v>20442</v>
      </c>
      <c r="F12" s="317">
        <v>121.69</v>
      </c>
      <c r="G12" s="363">
        <v>2556</v>
      </c>
    </row>
    <row r="13" spans="1:7" ht="12" hidden="1">
      <c r="A13" s="422" t="s">
        <v>647</v>
      </c>
      <c r="B13" s="393" t="s">
        <v>416</v>
      </c>
      <c r="C13" s="312" t="s">
        <v>417</v>
      </c>
      <c r="D13" s="316">
        <v>5061</v>
      </c>
      <c r="E13" s="316">
        <v>3559</v>
      </c>
      <c r="F13" s="317">
        <v>105.48</v>
      </c>
      <c r="G13" s="363">
        <v>560</v>
      </c>
    </row>
    <row r="14" spans="1:7" ht="12" hidden="1">
      <c r="A14" s="422" t="s">
        <v>648</v>
      </c>
      <c r="B14" s="393" t="s">
        <v>418</v>
      </c>
      <c r="C14" s="312" t="s">
        <v>419</v>
      </c>
      <c r="D14" s="316">
        <v>1790</v>
      </c>
      <c r="E14" s="316">
        <v>1979</v>
      </c>
      <c r="F14" s="317">
        <v>165.88</v>
      </c>
      <c r="G14" s="363">
        <v>238</v>
      </c>
    </row>
    <row r="15" spans="1:7" ht="12" hidden="1">
      <c r="A15" s="422" t="s">
        <v>649</v>
      </c>
      <c r="B15" s="393" t="s">
        <v>422</v>
      </c>
      <c r="C15" s="312" t="s">
        <v>423</v>
      </c>
      <c r="D15" s="316">
        <v>11977</v>
      </c>
      <c r="E15" s="316">
        <v>7785</v>
      </c>
      <c r="F15" s="317">
        <v>97.5</v>
      </c>
      <c r="G15" s="363">
        <v>933</v>
      </c>
    </row>
    <row r="16" spans="1:7" ht="12" hidden="1">
      <c r="A16" s="422" t="s">
        <v>650</v>
      </c>
      <c r="B16" s="393" t="s">
        <v>424</v>
      </c>
      <c r="C16" s="312" t="s">
        <v>425</v>
      </c>
      <c r="D16" s="316">
        <v>6371</v>
      </c>
      <c r="E16" s="316">
        <v>7119</v>
      </c>
      <c r="F16" s="317">
        <v>167.58</v>
      </c>
      <c r="G16" s="363">
        <v>825</v>
      </c>
    </row>
    <row r="17" spans="1:7" ht="12" hidden="1">
      <c r="A17" s="421" t="s">
        <v>670</v>
      </c>
      <c r="B17" s="393" t="s">
        <v>426</v>
      </c>
      <c r="C17" s="312" t="s">
        <v>427</v>
      </c>
      <c r="D17" s="316">
        <v>1164</v>
      </c>
      <c r="E17" s="316">
        <v>1398</v>
      </c>
      <c r="F17" s="317">
        <v>180.15</v>
      </c>
      <c r="G17" s="363">
        <v>198</v>
      </c>
    </row>
    <row r="18" spans="1:7" ht="12.75" hidden="1">
      <c r="A18" s="420" t="s">
        <v>671</v>
      </c>
      <c r="B18" s="393" t="s">
        <v>468</v>
      </c>
      <c r="C18" s="312" t="s">
        <v>430</v>
      </c>
      <c r="D18" s="316">
        <v>28800</v>
      </c>
      <c r="E18" s="316">
        <v>20229</v>
      </c>
      <c r="F18" s="317">
        <v>105.36</v>
      </c>
      <c r="G18" s="363">
        <v>3019</v>
      </c>
    </row>
    <row r="19" spans="1:7" ht="24" hidden="1">
      <c r="A19" s="421" t="s">
        <v>672</v>
      </c>
      <c r="B19" s="393" t="s">
        <v>471</v>
      </c>
      <c r="C19" s="312" t="s">
        <v>432</v>
      </c>
      <c r="D19" s="316">
        <v>27544</v>
      </c>
      <c r="E19" s="316">
        <v>18876</v>
      </c>
      <c r="F19" s="317">
        <v>102.79</v>
      </c>
      <c r="G19" s="363">
        <v>2845</v>
      </c>
    </row>
    <row r="20" spans="1:7" ht="12" hidden="1">
      <c r="A20" s="422" t="s">
        <v>647</v>
      </c>
      <c r="B20" s="393" t="s">
        <v>474</v>
      </c>
      <c r="C20" s="312" t="s">
        <v>435</v>
      </c>
      <c r="D20" s="316">
        <v>5507</v>
      </c>
      <c r="E20" s="316">
        <v>2907</v>
      </c>
      <c r="F20" s="317">
        <v>79.17</v>
      </c>
      <c r="G20" s="363">
        <v>349</v>
      </c>
    </row>
    <row r="21" spans="1:7" ht="12" hidden="1">
      <c r="A21" s="422" t="s">
        <v>648</v>
      </c>
      <c r="B21" s="393" t="s">
        <v>478</v>
      </c>
      <c r="C21" s="312" t="s">
        <v>424</v>
      </c>
      <c r="D21" s="316">
        <v>1951</v>
      </c>
      <c r="E21" s="316">
        <v>1588</v>
      </c>
      <c r="F21" s="317">
        <v>122.06</v>
      </c>
      <c r="G21" s="363">
        <v>236</v>
      </c>
    </row>
    <row r="22" spans="1:7" ht="12" hidden="1">
      <c r="A22" s="422" t="s">
        <v>649</v>
      </c>
      <c r="B22" s="393" t="s">
        <v>435</v>
      </c>
      <c r="C22" s="312" t="s">
        <v>439</v>
      </c>
      <c r="D22" s="316">
        <v>12693</v>
      </c>
      <c r="E22" s="316">
        <v>7371</v>
      </c>
      <c r="F22" s="317">
        <v>87.11</v>
      </c>
      <c r="G22" s="363">
        <v>1178</v>
      </c>
    </row>
    <row r="23" spans="1:7" ht="12" hidden="1">
      <c r="A23" s="422" t="s">
        <v>654</v>
      </c>
      <c r="B23" s="393" t="s">
        <v>439</v>
      </c>
      <c r="C23" s="312" t="s">
        <v>426</v>
      </c>
      <c r="D23" s="316">
        <v>7393</v>
      </c>
      <c r="E23" s="316">
        <v>7010</v>
      </c>
      <c r="F23" s="317">
        <v>142.25</v>
      </c>
      <c r="G23" s="363">
        <v>1082</v>
      </c>
    </row>
    <row r="24" spans="1:7" ht="24" hidden="1">
      <c r="A24" s="421" t="s">
        <v>673</v>
      </c>
      <c r="B24" s="393" t="s">
        <v>442</v>
      </c>
      <c r="C24" s="312" t="s">
        <v>442</v>
      </c>
      <c r="D24" s="316">
        <v>1256</v>
      </c>
      <c r="E24" s="316">
        <v>1353</v>
      </c>
      <c r="F24" s="317">
        <v>161.65</v>
      </c>
      <c r="G24" s="363">
        <v>174</v>
      </c>
    </row>
    <row r="25" spans="1:7" ht="10.5" customHeight="1">
      <c r="A25" s="423">
        <v>1</v>
      </c>
      <c r="B25" s="393"/>
      <c r="C25" s="273"/>
      <c r="D25" s="274">
        <v>2</v>
      </c>
      <c r="E25" s="274">
        <v>3</v>
      </c>
      <c r="F25" s="275">
        <v>4</v>
      </c>
      <c r="G25" s="424">
        <v>5</v>
      </c>
    </row>
    <row r="26" spans="1:7" s="406" customFormat="1" ht="12.75">
      <c r="A26" s="399" t="s">
        <v>674</v>
      </c>
      <c r="B26" s="404" t="s">
        <v>446</v>
      </c>
      <c r="C26" s="405" t="s">
        <v>429</v>
      </c>
      <c r="D26" s="425">
        <v>0</v>
      </c>
      <c r="E26" s="279">
        <v>3618</v>
      </c>
      <c r="F26" s="329">
        <v>0</v>
      </c>
      <c r="G26" s="313">
        <v>1991</v>
      </c>
    </row>
    <row r="27" spans="1:7" s="286" customFormat="1" ht="12.75">
      <c r="A27" s="407" t="s">
        <v>628</v>
      </c>
      <c r="B27" s="426" t="s">
        <v>450</v>
      </c>
      <c r="C27" s="372" t="s">
        <v>446</v>
      </c>
      <c r="D27" s="427">
        <v>0</v>
      </c>
      <c r="E27" s="279">
        <v>3344</v>
      </c>
      <c r="F27" s="329">
        <v>0</v>
      </c>
      <c r="G27" s="313">
        <v>1830</v>
      </c>
    </row>
    <row r="28" spans="1:7" ht="12">
      <c r="A28" s="421" t="s">
        <v>629</v>
      </c>
      <c r="B28" s="393" t="s">
        <v>454</v>
      </c>
      <c r="C28" s="312" t="s">
        <v>431</v>
      </c>
      <c r="D28" s="316">
        <v>0</v>
      </c>
      <c r="E28" s="279">
        <v>183</v>
      </c>
      <c r="F28" s="329">
        <v>0</v>
      </c>
      <c r="G28" s="313">
        <v>100</v>
      </c>
    </row>
    <row r="29" spans="1:7" ht="24">
      <c r="A29" s="421" t="s">
        <v>675</v>
      </c>
      <c r="B29" s="393" t="s">
        <v>457</v>
      </c>
      <c r="C29" s="312" t="s">
        <v>450</v>
      </c>
      <c r="D29" s="316">
        <v>0</v>
      </c>
      <c r="E29" s="279">
        <v>51</v>
      </c>
      <c r="F29" s="329">
        <v>0</v>
      </c>
      <c r="G29" s="313">
        <v>26</v>
      </c>
    </row>
    <row r="30" spans="1:7" ht="12">
      <c r="A30" s="421" t="s">
        <v>676</v>
      </c>
      <c r="B30" s="393" t="s">
        <v>461</v>
      </c>
      <c r="C30" s="312" t="s">
        <v>434</v>
      </c>
      <c r="D30" s="316">
        <v>0</v>
      </c>
      <c r="E30" s="279">
        <v>2487</v>
      </c>
      <c r="F30" s="329">
        <v>0</v>
      </c>
      <c r="G30" s="313">
        <v>1396</v>
      </c>
    </row>
    <row r="31" spans="1:7" ht="12">
      <c r="A31" s="421" t="s">
        <v>677</v>
      </c>
      <c r="B31" s="393" t="s">
        <v>464</v>
      </c>
      <c r="C31" s="312" t="s">
        <v>454</v>
      </c>
      <c r="D31" s="316">
        <v>0</v>
      </c>
      <c r="E31" s="279">
        <v>16</v>
      </c>
      <c r="F31" s="329">
        <v>0</v>
      </c>
      <c r="G31" s="313">
        <v>8</v>
      </c>
    </row>
    <row r="32" spans="1:7" ht="14.25" customHeight="1">
      <c r="A32" s="421" t="s">
        <v>633</v>
      </c>
      <c r="B32" s="393" t="s">
        <v>469</v>
      </c>
      <c r="C32" s="312" t="s">
        <v>437</v>
      </c>
      <c r="D32" s="316">
        <v>0</v>
      </c>
      <c r="E32" s="279">
        <v>607</v>
      </c>
      <c r="F32" s="329">
        <v>0</v>
      </c>
      <c r="G32" s="313">
        <v>300</v>
      </c>
    </row>
    <row r="33" spans="1:7" s="286" customFormat="1" ht="12.75">
      <c r="A33" s="407" t="s">
        <v>634</v>
      </c>
      <c r="B33" s="426" t="s">
        <v>481</v>
      </c>
      <c r="C33" s="372" t="s">
        <v>438</v>
      </c>
      <c r="D33" s="427">
        <v>0</v>
      </c>
      <c r="E33" s="279">
        <v>187</v>
      </c>
      <c r="F33" s="329">
        <v>0</v>
      </c>
      <c r="G33" s="313">
        <v>99</v>
      </c>
    </row>
    <row r="34" spans="1:7" ht="24">
      <c r="A34" s="421" t="s">
        <v>635</v>
      </c>
      <c r="B34" s="393" t="s">
        <v>363</v>
      </c>
      <c r="C34" s="312" t="s">
        <v>461</v>
      </c>
      <c r="D34" s="316">
        <v>0</v>
      </c>
      <c r="E34" s="279">
        <v>155</v>
      </c>
      <c r="F34" s="329">
        <v>0</v>
      </c>
      <c r="G34" s="313">
        <v>88</v>
      </c>
    </row>
    <row r="35" spans="1:7" ht="12">
      <c r="A35" s="421" t="s">
        <v>678</v>
      </c>
      <c r="B35" s="393" t="s">
        <v>490</v>
      </c>
      <c r="C35" s="312" t="s">
        <v>440</v>
      </c>
      <c r="D35" s="316">
        <v>0</v>
      </c>
      <c r="E35" s="279">
        <v>32</v>
      </c>
      <c r="F35" s="329">
        <v>0</v>
      </c>
      <c r="G35" s="313">
        <v>11</v>
      </c>
    </row>
    <row r="36" spans="1:7" s="286" customFormat="1" ht="12.75">
      <c r="A36" s="407" t="s">
        <v>637</v>
      </c>
      <c r="B36" s="426" t="s">
        <v>495</v>
      </c>
      <c r="C36" s="372" t="s">
        <v>464</v>
      </c>
      <c r="D36" s="427">
        <v>0</v>
      </c>
      <c r="E36" s="279">
        <v>87</v>
      </c>
      <c r="F36" s="329">
        <v>0</v>
      </c>
      <c r="G36" s="313">
        <v>62</v>
      </c>
    </row>
    <row r="37" spans="1:7" ht="24">
      <c r="A37" s="428" t="s">
        <v>638</v>
      </c>
      <c r="B37" s="393" t="s">
        <v>500</v>
      </c>
      <c r="C37" s="312" t="s">
        <v>441</v>
      </c>
      <c r="D37" s="316">
        <v>0</v>
      </c>
      <c r="E37" s="279">
        <v>84</v>
      </c>
      <c r="F37" s="329">
        <v>0</v>
      </c>
      <c r="G37" s="313">
        <v>59</v>
      </c>
    </row>
    <row r="38" spans="1:7" s="406" customFormat="1" ht="11.25" customHeight="1">
      <c r="A38" s="421" t="s">
        <v>679</v>
      </c>
      <c r="B38" s="404" t="s">
        <v>505</v>
      </c>
      <c r="C38" s="405" t="s">
        <v>469</v>
      </c>
      <c r="D38" s="425">
        <v>0</v>
      </c>
      <c r="E38" s="279">
        <v>117</v>
      </c>
      <c r="F38" s="329">
        <v>0</v>
      </c>
      <c r="G38" s="313">
        <v>75</v>
      </c>
    </row>
    <row r="39" spans="1:7" s="406" customFormat="1" ht="24">
      <c r="A39" s="428" t="s">
        <v>680</v>
      </c>
      <c r="B39" s="404" t="s">
        <v>510</v>
      </c>
      <c r="C39" s="405" t="s">
        <v>443</v>
      </c>
      <c r="D39" s="425">
        <v>0</v>
      </c>
      <c r="E39" s="279">
        <v>-33</v>
      </c>
      <c r="F39" s="329">
        <v>0</v>
      </c>
      <c r="G39" s="313">
        <v>-16</v>
      </c>
    </row>
    <row r="40" spans="1:7" ht="24">
      <c r="A40" s="428" t="s">
        <v>681</v>
      </c>
      <c r="B40" s="393" t="s">
        <v>516</v>
      </c>
      <c r="C40" s="312" t="s">
        <v>475</v>
      </c>
      <c r="D40" s="316">
        <v>0</v>
      </c>
      <c r="E40" s="279">
        <v>3</v>
      </c>
      <c r="F40" s="329">
        <v>0</v>
      </c>
      <c r="G40" s="313">
        <v>3</v>
      </c>
    </row>
    <row r="41" spans="1:7" ht="12">
      <c r="A41" s="421" t="s">
        <v>639</v>
      </c>
      <c r="B41" s="393" t="s">
        <v>519</v>
      </c>
      <c r="C41" s="312" t="s">
        <v>445</v>
      </c>
      <c r="D41" s="316">
        <v>0</v>
      </c>
      <c r="E41" s="279">
        <v>4</v>
      </c>
      <c r="F41" s="329">
        <v>0</v>
      </c>
      <c r="G41" s="313">
        <v>4</v>
      </c>
    </row>
    <row r="42" spans="1:7" ht="24">
      <c r="A42" s="429" t="s">
        <v>680</v>
      </c>
      <c r="B42" s="409" t="s">
        <v>524</v>
      </c>
      <c r="C42" s="378" t="s">
        <v>481</v>
      </c>
      <c r="D42" s="430">
        <v>0</v>
      </c>
      <c r="E42" s="339">
        <v>-1</v>
      </c>
      <c r="F42" s="340">
        <v>0</v>
      </c>
      <c r="G42" s="341">
        <v>-1</v>
      </c>
    </row>
    <row r="43" spans="1:7" ht="25.5" hidden="1">
      <c r="A43" s="411" t="s">
        <v>659</v>
      </c>
      <c r="B43" s="390" t="s">
        <v>528</v>
      </c>
      <c r="C43" s="379" t="s">
        <v>447</v>
      </c>
      <c r="D43" s="380">
        <v>-2437</v>
      </c>
      <c r="E43" s="381">
        <v>1611</v>
      </c>
      <c r="F43" s="382">
        <v>-99.2</v>
      </c>
      <c r="G43" s="383">
        <v>-265</v>
      </c>
    </row>
    <row r="44" spans="1:7" ht="12.75" hidden="1">
      <c r="A44" s="411" t="s">
        <v>660</v>
      </c>
      <c r="B44" s="390" t="s">
        <v>531</v>
      </c>
      <c r="C44" s="379" t="s">
        <v>363</v>
      </c>
      <c r="D44" s="380">
        <v>2437</v>
      </c>
      <c r="E44" s="381">
        <v>-1611</v>
      </c>
      <c r="F44" s="382">
        <v>-99.2</v>
      </c>
      <c r="G44" s="383">
        <v>265</v>
      </c>
    </row>
    <row r="45" spans="1:7" ht="12" hidden="1">
      <c r="A45" s="412" t="s">
        <v>661</v>
      </c>
      <c r="B45" s="390" t="s">
        <v>533</v>
      </c>
      <c r="C45" s="379" t="s">
        <v>449</v>
      </c>
      <c r="D45" s="380">
        <v>2322</v>
      </c>
      <c r="E45" s="381">
        <v>-1726</v>
      </c>
      <c r="F45" s="382">
        <v>-111.5</v>
      </c>
      <c r="G45" s="383">
        <v>265</v>
      </c>
    </row>
    <row r="46" spans="1:7" ht="12" hidden="1">
      <c r="A46" s="413" t="s">
        <v>69</v>
      </c>
      <c r="B46" s="390" t="s">
        <v>536</v>
      </c>
      <c r="C46" s="379" t="s">
        <v>490</v>
      </c>
      <c r="D46" s="380">
        <v>0</v>
      </c>
      <c r="E46" s="381">
        <v>7</v>
      </c>
      <c r="F46" s="382">
        <v>0</v>
      </c>
      <c r="G46" s="383">
        <v>-25</v>
      </c>
    </row>
    <row r="47" spans="1:7" ht="24" hidden="1">
      <c r="A47" s="413" t="s">
        <v>587</v>
      </c>
      <c r="B47" s="390" t="s">
        <v>538</v>
      </c>
      <c r="C47" s="379" t="s">
        <v>452</v>
      </c>
      <c r="D47" s="380">
        <v>0</v>
      </c>
      <c r="E47" s="381">
        <v>0</v>
      </c>
      <c r="F47" s="382">
        <v>0</v>
      </c>
      <c r="G47" s="383">
        <v>0</v>
      </c>
    </row>
    <row r="48" spans="1:7" ht="12" hidden="1">
      <c r="A48" s="413" t="s">
        <v>591</v>
      </c>
      <c r="B48" s="390" t="s">
        <v>541</v>
      </c>
      <c r="C48" s="379" t="s">
        <v>495</v>
      </c>
      <c r="D48" s="380">
        <v>0</v>
      </c>
      <c r="E48" s="381">
        <v>7</v>
      </c>
      <c r="F48" s="382">
        <v>0</v>
      </c>
      <c r="G48" s="383">
        <v>-25</v>
      </c>
    </row>
    <row r="49" spans="1:7" ht="12" hidden="1">
      <c r="A49" s="413" t="s">
        <v>594</v>
      </c>
      <c r="B49" s="390" t="s">
        <v>543</v>
      </c>
      <c r="C49" s="379" t="s">
        <v>453</v>
      </c>
      <c r="D49" s="380">
        <v>2288</v>
      </c>
      <c r="E49" s="381">
        <v>-1821</v>
      </c>
      <c r="F49" s="382">
        <v>-119.41</v>
      </c>
      <c r="G49" s="383">
        <v>300</v>
      </c>
    </row>
    <row r="50" spans="1:7" ht="12" hidden="1">
      <c r="A50" s="414" t="s">
        <v>662</v>
      </c>
      <c r="B50" s="390" t="s">
        <v>548</v>
      </c>
      <c r="C50" s="379" t="s">
        <v>500</v>
      </c>
      <c r="D50" s="380">
        <v>3697</v>
      </c>
      <c r="E50" s="381">
        <v>4239</v>
      </c>
      <c r="F50" s="382">
        <v>172.04</v>
      </c>
      <c r="G50" s="383">
        <v>16</v>
      </c>
    </row>
    <row r="51" spans="1:7" ht="12" hidden="1">
      <c r="A51" s="414" t="s">
        <v>663</v>
      </c>
      <c r="B51" s="390" t="s">
        <v>551</v>
      </c>
      <c r="C51" s="379" t="s">
        <v>455</v>
      </c>
      <c r="D51" s="380">
        <v>1409</v>
      </c>
      <c r="E51" s="381">
        <v>6059</v>
      </c>
      <c r="F51" s="382">
        <v>645.26</v>
      </c>
      <c r="G51" s="383">
        <v>-284</v>
      </c>
    </row>
    <row r="52" spans="1:7" ht="12" hidden="1">
      <c r="A52" s="413" t="s">
        <v>77</v>
      </c>
      <c r="B52" s="390" t="s">
        <v>553</v>
      </c>
      <c r="C52" s="379" t="s">
        <v>505</v>
      </c>
      <c r="D52" s="380">
        <v>34</v>
      </c>
      <c r="E52" s="381">
        <v>113</v>
      </c>
      <c r="F52" s="382">
        <v>491.3</v>
      </c>
      <c r="G52" s="383">
        <v>-4</v>
      </c>
    </row>
    <row r="53" spans="1:7" ht="12" hidden="1">
      <c r="A53" s="413" t="s">
        <v>80</v>
      </c>
      <c r="B53" s="390" t="s">
        <v>556</v>
      </c>
      <c r="C53" s="379" t="s">
        <v>456</v>
      </c>
      <c r="D53" s="380">
        <v>0</v>
      </c>
      <c r="E53" s="381">
        <v>-26</v>
      </c>
      <c r="F53" s="382">
        <v>0</v>
      </c>
      <c r="G53" s="383">
        <v>-5</v>
      </c>
    </row>
    <row r="54" spans="1:7" ht="12" hidden="1">
      <c r="A54" s="412" t="s">
        <v>664</v>
      </c>
      <c r="B54" s="390" t="s">
        <v>558</v>
      </c>
      <c r="C54" s="379" t="s">
        <v>510</v>
      </c>
      <c r="D54" s="380">
        <v>115</v>
      </c>
      <c r="E54" s="381">
        <v>115</v>
      </c>
      <c r="F54" s="382">
        <v>149.35</v>
      </c>
      <c r="G54" s="383">
        <v>0</v>
      </c>
    </row>
    <row r="55" spans="1:7" ht="12" hidden="1">
      <c r="A55" s="413" t="s">
        <v>665</v>
      </c>
      <c r="B55" s="390" t="s">
        <v>561</v>
      </c>
      <c r="C55" s="384" t="s">
        <v>458</v>
      </c>
      <c r="D55" s="385">
        <v>115</v>
      </c>
      <c r="E55" s="386">
        <v>115</v>
      </c>
      <c r="F55" s="387">
        <v>149.35</v>
      </c>
      <c r="G55" s="388">
        <v>0</v>
      </c>
    </row>
    <row r="56" spans="1:3" ht="10.5">
      <c r="A56" s="431"/>
      <c r="B56" s="250"/>
      <c r="C56" s="249"/>
    </row>
    <row r="57" spans="1:3" ht="10.5">
      <c r="A57" s="249"/>
      <c r="B57" s="250"/>
      <c r="C57" s="249"/>
    </row>
    <row r="58" spans="1:3" ht="10.5">
      <c r="A58" s="295"/>
      <c r="B58" s="250"/>
      <c r="C58" s="249"/>
    </row>
    <row r="59" spans="1:6" s="268" customFormat="1" ht="12">
      <c r="A59" s="356" t="s">
        <v>393</v>
      </c>
      <c r="C59" s="356"/>
      <c r="D59" s="357" t="s">
        <v>682</v>
      </c>
      <c r="E59" s="357"/>
      <c r="F59" s="357"/>
    </row>
    <row r="60" spans="1:6" s="268" customFormat="1" ht="12">
      <c r="A60" s="356"/>
      <c r="B60" s="432"/>
      <c r="C60" s="355"/>
      <c r="D60" s="432"/>
      <c r="E60" s="432" t="s">
        <v>395</v>
      </c>
      <c r="F60" s="432"/>
    </row>
    <row r="61" spans="1:6" s="286" customFormat="1" ht="12.75">
      <c r="A61" s="249"/>
      <c r="C61" s="433"/>
      <c r="D61" s="434"/>
      <c r="E61" s="435"/>
      <c r="F61" s="434"/>
    </row>
    <row r="62" spans="1:255" s="356" customFormat="1" ht="16.5" customHeight="1">
      <c r="A62" s="356" t="s">
        <v>396</v>
      </c>
      <c r="B62" s="268"/>
      <c r="D62" s="357" t="s">
        <v>682</v>
      </c>
      <c r="E62" s="357"/>
      <c r="F62" s="357"/>
      <c r="H62" s="268"/>
      <c r="J62" s="357"/>
      <c r="K62" s="268"/>
      <c r="L62" s="357"/>
      <c r="M62" s="357"/>
      <c r="O62" s="268"/>
      <c r="Q62" s="357"/>
      <c r="R62" s="268"/>
      <c r="S62" s="357"/>
      <c r="T62" s="357"/>
      <c r="V62" s="268"/>
      <c r="X62" s="357"/>
      <c r="Y62" s="268"/>
      <c r="Z62" s="357"/>
      <c r="AA62" s="357"/>
      <c r="AC62" s="268"/>
      <c r="AE62" s="357"/>
      <c r="AF62" s="268"/>
      <c r="AG62" s="357"/>
      <c r="AH62" s="357"/>
      <c r="AJ62" s="268"/>
      <c r="AL62" s="357"/>
      <c r="AM62" s="268"/>
      <c r="AN62" s="357"/>
      <c r="AO62" s="357"/>
      <c r="AQ62" s="268"/>
      <c r="AS62" s="357"/>
      <c r="AT62" s="268"/>
      <c r="AU62" s="357"/>
      <c r="AV62" s="357"/>
      <c r="AX62" s="268"/>
      <c r="AZ62" s="357"/>
      <c r="BA62" s="268"/>
      <c r="BB62" s="357"/>
      <c r="BC62" s="357"/>
      <c r="BE62" s="268"/>
      <c r="BG62" s="357"/>
      <c r="BH62" s="268"/>
      <c r="BI62" s="357"/>
      <c r="BJ62" s="357"/>
      <c r="BL62" s="268"/>
      <c r="BN62" s="357"/>
      <c r="BO62" s="268"/>
      <c r="BP62" s="357"/>
      <c r="BQ62" s="357"/>
      <c r="BS62" s="268"/>
      <c r="BU62" s="357"/>
      <c r="BV62" s="268"/>
      <c r="BW62" s="357"/>
      <c r="BX62" s="357"/>
      <c r="BZ62" s="268"/>
      <c r="CB62" s="357"/>
      <c r="CC62" s="268"/>
      <c r="CD62" s="357"/>
      <c r="CE62" s="357"/>
      <c r="CG62" s="268"/>
      <c r="CI62" s="357"/>
      <c r="CJ62" s="268"/>
      <c r="CK62" s="357"/>
      <c r="CL62" s="357"/>
      <c r="CN62" s="268"/>
      <c r="CP62" s="357"/>
      <c r="CQ62" s="268"/>
      <c r="CR62" s="357"/>
      <c r="CS62" s="357"/>
      <c r="CU62" s="268"/>
      <c r="CW62" s="357"/>
      <c r="CX62" s="268"/>
      <c r="CY62" s="357"/>
      <c r="CZ62" s="357"/>
      <c r="DB62" s="268"/>
      <c r="DD62" s="357"/>
      <c r="DE62" s="268"/>
      <c r="DF62" s="357"/>
      <c r="DG62" s="357"/>
      <c r="DI62" s="268"/>
      <c r="DK62" s="357"/>
      <c r="DL62" s="268"/>
      <c r="DM62" s="357"/>
      <c r="DN62" s="357"/>
      <c r="DP62" s="268"/>
      <c r="DR62" s="357"/>
      <c r="DS62" s="268"/>
      <c r="DT62" s="357"/>
      <c r="DU62" s="357"/>
      <c r="DW62" s="268"/>
      <c r="DY62" s="357"/>
      <c r="DZ62" s="268"/>
      <c r="EA62" s="357"/>
      <c r="EB62" s="357"/>
      <c r="ED62" s="268"/>
      <c r="EF62" s="357"/>
      <c r="EG62" s="268"/>
      <c r="EH62" s="357"/>
      <c r="EI62" s="357"/>
      <c r="EK62" s="268"/>
      <c r="EM62" s="357"/>
      <c r="EN62" s="268"/>
      <c r="EO62" s="357"/>
      <c r="EP62" s="357"/>
      <c r="ER62" s="268"/>
      <c r="ET62" s="357"/>
      <c r="EU62" s="268"/>
      <c r="EV62" s="357"/>
      <c r="EW62" s="357"/>
      <c r="EY62" s="268"/>
      <c r="FA62" s="357"/>
      <c r="FB62" s="268"/>
      <c r="FC62" s="357"/>
      <c r="FD62" s="357"/>
      <c r="FF62" s="268"/>
      <c r="FH62" s="357"/>
      <c r="FI62" s="268"/>
      <c r="FJ62" s="357"/>
      <c r="FK62" s="357"/>
      <c r="FM62" s="268"/>
      <c r="FO62" s="357"/>
      <c r="FP62" s="268"/>
      <c r="FQ62" s="357"/>
      <c r="FR62" s="357"/>
      <c r="FT62" s="268"/>
      <c r="FV62" s="357"/>
      <c r="FW62" s="268"/>
      <c r="FX62" s="357"/>
      <c r="FY62" s="357"/>
      <c r="GA62" s="268"/>
      <c r="GC62" s="357"/>
      <c r="GD62" s="268"/>
      <c r="GE62" s="357"/>
      <c r="GF62" s="357"/>
      <c r="GH62" s="268"/>
      <c r="GJ62" s="357"/>
      <c r="GK62" s="268"/>
      <c r="GL62" s="357"/>
      <c r="GM62" s="357"/>
      <c r="GO62" s="268"/>
      <c r="GQ62" s="357"/>
      <c r="GR62" s="268"/>
      <c r="GS62" s="357"/>
      <c r="GT62" s="357"/>
      <c r="GV62" s="268"/>
      <c r="GX62" s="357"/>
      <c r="GY62" s="268"/>
      <c r="GZ62" s="357"/>
      <c r="HA62" s="357"/>
      <c r="HC62" s="268"/>
      <c r="HE62" s="357"/>
      <c r="HF62" s="268"/>
      <c r="HG62" s="357"/>
      <c r="HH62" s="357"/>
      <c r="HJ62" s="268"/>
      <c r="HL62" s="357"/>
      <c r="HM62" s="268"/>
      <c r="HN62" s="357"/>
      <c r="HO62" s="357"/>
      <c r="HQ62" s="268"/>
      <c r="HS62" s="357"/>
      <c r="HT62" s="268"/>
      <c r="HU62" s="357"/>
      <c r="HV62" s="357"/>
      <c r="HX62" s="268"/>
      <c r="HZ62" s="357"/>
      <c r="IA62" s="268"/>
      <c r="IB62" s="357"/>
      <c r="IC62" s="357"/>
      <c r="IE62" s="268"/>
      <c r="IG62" s="357"/>
      <c r="IH62" s="268"/>
      <c r="II62" s="357"/>
      <c r="IJ62" s="357"/>
      <c r="IL62" s="268"/>
      <c r="IN62" s="357"/>
      <c r="IO62" s="268"/>
      <c r="IP62" s="357"/>
      <c r="IQ62" s="357"/>
      <c r="IS62" s="268"/>
      <c r="IU62" s="357"/>
    </row>
    <row r="63" spans="1:6" s="268" customFormat="1" ht="12">
      <c r="A63" s="355"/>
      <c r="B63" s="432"/>
      <c r="C63" s="355"/>
      <c r="D63" s="432"/>
      <c r="E63" s="432" t="s">
        <v>395</v>
      </c>
      <c r="F63" s="432"/>
    </row>
    <row r="64" spans="1:3" s="286" customFormat="1" ht="12.75">
      <c r="A64" s="418"/>
      <c r="B64" s="300"/>
      <c r="C64" s="418"/>
    </row>
    <row r="65" spans="1:7" s="286" customFormat="1" ht="12.75">
      <c r="A65" s="417"/>
      <c r="B65" s="417"/>
      <c r="C65" s="417"/>
      <c r="D65" s="417"/>
      <c r="E65" s="417"/>
      <c r="F65" s="417"/>
      <c r="G65" s="417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&amp;L&amp;"RimAvantGarde,Roman"&amp;8Valsts kase / Pārskatu departaments
Sastādīšanas datums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4"/>
  <sheetViews>
    <sheetView showGridLines="0" showZeros="0" workbookViewId="0" topLeftCell="A1">
      <selection activeCell="C5" sqref="C5"/>
    </sheetView>
  </sheetViews>
  <sheetFormatPr defaultColWidth="9.33203125" defaultRowHeight="11.25"/>
  <cols>
    <col min="1" max="1" width="22" style="436" customWidth="1"/>
    <col min="2" max="2" width="0" style="251" hidden="1" customWidth="1"/>
    <col min="3" max="3" width="8.5" style="251" customWidth="1"/>
    <col min="4" max="4" width="7.66015625" style="251" customWidth="1"/>
    <col min="5" max="6" width="8.83203125" style="251" customWidth="1"/>
    <col min="7" max="7" width="8" style="251" customWidth="1"/>
    <col min="8" max="8" width="8.83203125" style="251" customWidth="1"/>
    <col min="9" max="9" width="9.83203125" style="251" customWidth="1"/>
    <col min="10" max="10" width="10.16015625" style="251" customWidth="1"/>
    <col min="11" max="11" width="9.16015625" style="251" customWidth="1"/>
    <col min="12" max="12" width="8.33203125" style="251" customWidth="1"/>
    <col min="13" max="13" width="10.16015625" style="251" customWidth="1"/>
    <col min="14" max="14" width="8.33203125" style="251" customWidth="1"/>
    <col min="15" max="15" width="7.5" style="251" customWidth="1"/>
    <col min="16" max="16" width="8.33203125" style="251" customWidth="1"/>
    <col min="17" max="17" width="8.83203125" style="251" customWidth="1"/>
    <col min="18" max="16384" width="9.33203125" style="251" customWidth="1"/>
  </cols>
  <sheetData>
    <row r="1" spans="15:16" ht="12">
      <c r="O1" s="437"/>
      <c r="P1" s="252"/>
    </row>
    <row r="2" spans="1:16" s="256" customFormat="1" ht="10.5">
      <c r="A2" s="438"/>
      <c r="O2" s="257" t="s">
        <v>683</v>
      </c>
      <c r="P2" s="257"/>
    </row>
    <row r="3" spans="1:17" s="441" customFormat="1" ht="15.75">
      <c r="A3" s="439" t="s">
        <v>684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</row>
    <row r="4" spans="1:17" ht="12.75">
      <c r="A4" s="44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s="256" customFormat="1" ht="11.25">
      <c r="A5" s="443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 t="s">
        <v>91</v>
      </c>
      <c r="O5" s="257"/>
      <c r="P5" s="257"/>
      <c r="Q5" s="257"/>
    </row>
    <row r="6" spans="1:17" s="280" customFormat="1" ht="12.75">
      <c r="A6" s="444"/>
      <c r="B6" s="445"/>
      <c r="C6" s="446" t="s">
        <v>685</v>
      </c>
      <c r="D6" s="446"/>
      <c r="E6" s="446"/>
      <c r="F6" s="447" t="s">
        <v>686</v>
      </c>
      <c r="G6" s="446"/>
      <c r="H6" s="446"/>
      <c r="I6" s="448"/>
      <c r="J6" s="448"/>
      <c r="K6" s="447" t="s">
        <v>661</v>
      </c>
      <c r="L6" s="446"/>
      <c r="M6" s="448"/>
      <c r="N6" s="446"/>
      <c r="O6" s="446"/>
      <c r="P6" s="446"/>
      <c r="Q6" s="449"/>
    </row>
    <row r="7" spans="1:17" ht="10.5">
      <c r="A7" s="450"/>
      <c r="B7" s="451"/>
      <c r="C7" s="451"/>
      <c r="D7" s="452"/>
      <c r="E7" s="452"/>
      <c r="F7" s="452"/>
      <c r="G7" s="452"/>
      <c r="H7" s="452"/>
      <c r="I7" s="452"/>
      <c r="J7" s="452"/>
      <c r="K7" s="452"/>
      <c r="L7" s="452"/>
      <c r="M7" s="452" t="s">
        <v>687</v>
      </c>
      <c r="N7" s="453"/>
      <c r="O7" s="451"/>
      <c r="P7" s="452"/>
      <c r="Q7" s="454"/>
    </row>
    <row r="8" spans="1:17" s="460" customFormat="1" ht="52.5">
      <c r="A8" s="455" t="s">
        <v>688</v>
      </c>
      <c r="B8" s="456"/>
      <c r="C8" s="457" t="s">
        <v>689</v>
      </c>
      <c r="D8" s="458" t="s">
        <v>690</v>
      </c>
      <c r="E8" s="458" t="s">
        <v>691</v>
      </c>
      <c r="F8" s="458" t="s">
        <v>692</v>
      </c>
      <c r="G8" s="458" t="s">
        <v>693</v>
      </c>
      <c r="H8" s="458" t="s">
        <v>694</v>
      </c>
      <c r="I8" s="458" t="s">
        <v>695</v>
      </c>
      <c r="J8" s="458" t="s">
        <v>696</v>
      </c>
      <c r="K8" s="458" t="s">
        <v>697</v>
      </c>
      <c r="L8" s="458" t="s">
        <v>594</v>
      </c>
      <c r="M8" s="458" t="s">
        <v>698</v>
      </c>
      <c r="N8" s="458" t="s">
        <v>699</v>
      </c>
      <c r="O8" s="458" t="s">
        <v>77</v>
      </c>
      <c r="P8" s="458" t="s">
        <v>700</v>
      </c>
      <c r="Q8" s="459" t="s">
        <v>701</v>
      </c>
    </row>
    <row r="9" spans="1:17" s="256" customFormat="1" ht="10.5">
      <c r="A9" s="461">
        <v>1</v>
      </c>
      <c r="B9" s="462"/>
      <c r="C9" s="463">
        <v>2</v>
      </c>
      <c r="D9" s="463">
        <v>3</v>
      </c>
      <c r="E9" s="463">
        <v>4</v>
      </c>
      <c r="F9" s="463">
        <v>5</v>
      </c>
      <c r="G9" s="463">
        <v>6</v>
      </c>
      <c r="H9" s="463">
        <v>7</v>
      </c>
      <c r="I9" s="463">
        <v>8</v>
      </c>
      <c r="J9" s="463">
        <v>9</v>
      </c>
      <c r="K9" s="463">
        <v>10</v>
      </c>
      <c r="L9" s="463">
        <v>11</v>
      </c>
      <c r="M9" s="463">
        <v>12</v>
      </c>
      <c r="N9" s="463">
        <v>13</v>
      </c>
      <c r="O9" s="463">
        <v>14</v>
      </c>
      <c r="P9" s="463">
        <v>15</v>
      </c>
      <c r="Q9" s="464">
        <v>16</v>
      </c>
    </row>
    <row r="10" spans="1:17" ht="12">
      <c r="A10" s="465" t="s">
        <v>702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466"/>
      <c r="P10" s="466"/>
      <c r="Q10" s="467"/>
    </row>
    <row r="11" spans="1:17" ht="10.5" hidden="1">
      <c r="A11" s="468" t="s">
        <v>403</v>
      </c>
      <c r="B11" s="469"/>
      <c r="C11" s="470" t="s">
        <v>401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2"/>
    </row>
    <row r="12" spans="1:17" ht="10.5" hidden="1">
      <c r="A12" s="468"/>
      <c r="B12" s="473" t="s">
        <v>703</v>
      </c>
      <c r="C12" s="474" t="s">
        <v>704</v>
      </c>
      <c r="D12" s="471" t="s">
        <v>705</v>
      </c>
      <c r="E12" s="471" t="s">
        <v>706</v>
      </c>
      <c r="F12" s="471" t="s">
        <v>707</v>
      </c>
      <c r="G12" s="471" t="s">
        <v>708</v>
      </c>
      <c r="H12" s="471" t="s">
        <v>709</v>
      </c>
      <c r="I12" s="471" t="s">
        <v>710</v>
      </c>
      <c r="J12" s="471" t="s">
        <v>711</v>
      </c>
      <c r="K12" s="471" t="s">
        <v>712</v>
      </c>
      <c r="L12" s="471" t="s">
        <v>713</v>
      </c>
      <c r="M12" s="471" t="s">
        <v>714</v>
      </c>
      <c r="N12" s="471" t="s">
        <v>715</v>
      </c>
      <c r="O12" s="471" t="s">
        <v>716</v>
      </c>
      <c r="P12" s="471" t="s">
        <v>717</v>
      </c>
      <c r="Q12" s="472"/>
    </row>
    <row r="13" spans="1:17" ht="12">
      <c r="A13" s="475" t="s">
        <v>718</v>
      </c>
      <c r="B13" s="469" t="s">
        <v>719</v>
      </c>
      <c r="C13" s="316">
        <v>14956.045</v>
      </c>
      <c r="D13" s="316">
        <v>3437.976</v>
      </c>
      <c r="E13" s="316">
        <v>18394.021</v>
      </c>
      <c r="F13" s="316">
        <v>15702.912</v>
      </c>
      <c r="G13" s="316">
        <v>2853.264</v>
      </c>
      <c r="H13" s="316">
        <v>18556.176</v>
      </c>
      <c r="I13" s="316">
        <v>-162.155</v>
      </c>
      <c r="J13" s="316">
        <v>162.155</v>
      </c>
      <c r="K13" s="316">
        <v>0</v>
      </c>
      <c r="L13" s="316">
        <v>162.155</v>
      </c>
      <c r="M13" s="316">
        <v>5411.852</v>
      </c>
      <c r="N13" s="316">
        <v>5249.697</v>
      </c>
      <c r="O13" s="316">
        <v>0</v>
      </c>
      <c r="P13" s="316">
        <v>0</v>
      </c>
      <c r="Q13" s="363">
        <v>0</v>
      </c>
    </row>
    <row r="14" spans="1:17" ht="12">
      <c r="A14" s="475" t="s">
        <v>720</v>
      </c>
      <c r="B14" s="379" t="s">
        <v>721</v>
      </c>
      <c r="C14" s="316">
        <v>1664.557</v>
      </c>
      <c r="D14" s="316">
        <v>589.943</v>
      </c>
      <c r="E14" s="316">
        <v>2254.5</v>
      </c>
      <c r="F14" s="316">
        <v>2093.999</v>
      </c>
      <c r="G14" s="316">
        <v>217.515</v>
      </c>
      <c r="H14" s="316">
        <v>2311.514</v>
      </c>
      <c r="I14" s="316">
        <v>-57.014</v>
      </c>
      <c r="J14" s="316">
        <v>57.014</v>
      </c>
      <c r="K14" s="316">
        <v>0</v>
      </c>
      <c r="L14" s="316">
        <v>57.014</v>
      </c>
      <c r="M14" s="316">
        <v>152.488</v>
      </c>
      <c r="N14" s="316">
        <v>95.474</v>
      </c>
      <c r="O14" s="316">
        <v>0</v>
      </c>
      <c r="P14" s="316">
        <v>0</v>
      </c>
      <c r="Q14" s="476">
        <v>0</v>
      </c>
    </row>
    <row r="15" spans="1:17" ht="12">
      <c r="A15" s="475" t="s">
        <v>722</v>
      </c>
      <c r="B15" s="379" t="s">
        <v>723</v>
      </c>
      <c r="C15" s="316">
        <v>886.443</v>
      </c>
      <c r="D15" s="316">
        <v>331.114</v>
      </c>
      <c r="E15" s="316">
        <v>1217.557</v>
      </c>
      <c r="F15" s="316">
        <v>972.812</v>
      </c>
      <c r="G15" s="316">
        <v>96.423</v>
      </c>
      <c r="H15" s="316">
        <v>1069.235</v>
      </c>
      <c r="I15" s="316">
        <v>148.322</v>
      </c>
      <c r="J15" s="316">
        <v>-148.322</v>
      </c>
      <c r="K15" s="316">
        <v>-80</v>
      </c>
      <c r="L15" s="316">
        <v>-40.822</v>
      </c>
      <c r="M15" s="316">
        <v>159.823</v>
      </c>
      <c r="N15" s="316">
        <v>200.645</v>
      </c>
      <c r="O15" s="316">
        <v>0</v>
      </c>
      <c r="P15" s="316">
        <v>-27.5</v>
      </c>
      <c r="Q15" s="363">
        <v>0</v>
      </c>
    </row>
    <row r="16" spans="1:17" ht="12">
      <c r="A16" s="475" t="s">
        <v>724</v>
      </c>
      <c r="B16" s="379" t="s">
        <v>725</v>
      </c>
      <c r="C16" s="316">
        <v>667.379</v>
      </c>
      <c r="D16" s="316">
        <v>226.407</v>
      </c>
      <c r="E16" s="316">
        <v>893.786</v>
      </c>
      <c r="F16" s="316">
        <v>898.65</v>
      </c>
      <c r="G16" s="316">
        <v>22.579</v>
      </c>
      <c r="H16" s="316">
        <v>921.229</v>
      </c>
      <c r="I16" s="316">
        <v>-27.443</v>
      </c>
      <c r="J16" s="316">
        <v>27.443</v>
      </c>
      <c r="K16" s="316">
        <v>-110</v>
      </c>
      <c r="L16" s="316">
        <v>137.443</v>
      </c>
      <c r="M16" s="316">
        <v>611.233</v>
      </c>
      <c r="N16" s="316">
        <v>473.79</v>
      </c>
      <c r="O16" s="316">
        <v>0</v>
      </c>
      <c r="P16" s="316">
        <v>0</v>
      </c>
      <c r="Q16" s="363">
        <v>0</v>
      </c>
    </row>
    <row r="17" spans="1:17" ht="12">
      <c r="A17" s="475" t="s">
        <v>726</v>
      </c>
      <c r="B17" s="379" t="s">
        <v>727</v>
      </c>
      <c r="C17" s="316">
        <v>1222.69</v>
      </c>
      <c r="D17" s="316">
        <v>469.44</v>
      </c>
      <c r="E17" s="316">
        <v>1692.13</v>
      </c>
      <c r="F17" s="316">
        <v>1539.378</v>
      </c>
      <c r="G17" s="316">
        <v>57.535</v>
      </c>
      <c r="H17" s="316">
        <v>1596.913</v>
      </c>
      <c r="I17" s="316">
        <v>95.217</v>
      </c>
      <c r="J17" s="316">
        <v>-95.217</v>
      </c>
      <c r="K17" s="316">
        <v>162</v>
      </c>
      <c r="L17" s="316">
        <v>-257.217</v>
      </c>
      <c r="M17" s="316">
        <v>248.155</v>
      </c>
      <c r="N17" s="316">
        <v>505.372</v>
      </c>
      <c r="O17" s="316">
        <v>0</v>
      </c>
      <c r="P17" s="316">
        <v>0</v>
      </c>
      <c r="Q17" s="363">
        <v>0</v>
      </c>
    </row>
    <row r="18" spans="1:17" ht="12">
      <c r="A18" s="475" t="s">
        <v>728</v>
      </c>
      <c r="B18" s="379" t="s">
        <v>729</v>
      </c>
      <c r="C18" s="316">
        <v>472.744</v>
      </c>
      <c r="D18" s="316">
        <v>233.167</v>
      </c>
      <c r="E18" s="316">
        <v>705.911</v>
      </c>
      <c r="F18" s="316">
        <v>619.094</v>
      </c>
      <c r="G18" s="316">
        <v>0.644</v>
      </c>
      <c r="H18" s="316">
        <v>619.738</v>
      </c>
      <c r="I18" s="316">
        <v>86.173</v>
      </c>
      <c r="J18" s="316">
        <v>-86.173</v>
      </c>
      <c r="K18" s="316">
        <v>-30</v>
      </c>
      <c r="L18" s="316">
        <v>-56.173</v>
      </c>
      <c r="M18" s="316">
        <v>42.256</v>
      </c>
      <c r="N18" s="316">
        <v>98.429</v>
      </c>
      <c r="O18" s="316">
        <v>0</v>
      </c>
      <c r="P18" s="316">
        <v>0</v>
      </c>
      <c r="Q18" s="363">
        <v>0</v>
      </c>
    </row>
    <row r="19" spans="1:17" ht="12">
      <c r="A19" s="475" t="s">
        <v>730</v>
      </c>
      <c r="B19" s="379" t="s">
        <v>731</v>
      </c>
      <c r="C19" s="316">
        <v>1798.145</v>
      </c>
      <c r="D19" s="316">
        <v>170.603</v>
      </c>
      <c r="E19" s="316">
        <v>1968.748</v>
      </c>
      <c r="F19" s="316">
        <v>869.442</v>
      </c>
      <c r="G19" s="316">
        <v>423.235</v>
      </c>
      <c r="H19" s="316">
        <v>1292.677</v>
      </c>
      <c r="I19" s="316">
        <v>676.071</v>
      </c>
      <c r="J19" s="316">
        <v>-676.071</v>
      </c>
      <c r="K19" s="316">
        <v>0</v>
      </c>
      <c r="L19" s="316">
        <v>-676.071</v>
      </c>
      <c r="M19" s="316">
        <v>55.769</v>
      </c>
      <c r="N19" s="316">
        <v>731.84</v>
      </c>
      <c r="O19" s="316">
        <v>0</v>
      </c>
      <c r="P19" s="316">
        <v>0</v>
      </c>
      <c r="Q19" s="363">
        <v>0</v>
      </c>
    </row>
    <row r="20" spans="1:17" ht="24" hidden="1">
      <c r="A20" s="475" t="s">
        <v>732</v>
      </c>
      <c r="B20" s="379" t="s">
        <v>733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>
        <v>-0.3</v>
      </c>
      <c r="Q20" s="363"/>
    </row>
    <row r="21" spans="1:17" ht="12" hidden="1">
      <c r="A21" s="475" t="s">
        <v>734</v>
      </c>
      <c r="B21" s="379" t="s">
        <v>735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>
        <v>19.47</v>
      </c>
      <c r="Q21" s="363"/>
    </row>
    <row r="22" spans="1:17" ht="12" hidden="1">
      <c r="A22" s="475" t="s">
        <v>736</v>
      </c>
      <c r="B22" s="379" t="s">
        <v>737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>
        <v>7.455</v>
      </c>
      <c r="Q22" s="363"/>
    </row>
    <row r="23" spans="1:17" ht="12" hidden="1">
      <c r="A23" s="475" t="s">
        <v>738</v>
      </c>
      <c r="B23" s="379" t="s">
        <v>739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>
        <v>0</v>
      </c>
      <c r="Q23" s="363"/>
    </row>
    <row r="24" spans="1:17" ht="12" hidden="1">
      <c r="A24" s="475" t="s">
        <v>740</v>
      </c>
      <c r="B24" s="379" t="s">
        <v>741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>
        <v>0</v>
      </c>
      <c r="Q24" s="363"/>
    </row>
    <row r="25" spans="1:17" ht="12" hidden="1">
      <c r="A25" s="475" t="s">
        <v>742</v>
      </c>
      <c r="B25" s="379" t="s">
        <v>743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>
        <v>0</v>
      </c>
      <c r="Q25" s="363"/>
    </row>
    <row r="26" spans="1:17" ht="12" hidden="1">
      <c r="A26" s="475" t="s">
        <v>744</v>
      </c>
      <c r="B26" s="379" t="s">
        <v>745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>
        <v>0</v>
      </c>
      <c r="Q26" s="363"/>
    </row>
    <row r="27" spans="1:17" ht="12" hidden="1">
      <c r="A27" s="475" t="s">
        <v>746</v>
      </c>
      <c r="B27" s="379" t="s">
        <v>747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>
        <v>2.608</v>
      </c>
      <c r="Q27" s="363"/>
    </row>
    <row r="28" spans="1:17" ht="12" hidden="1">
      <c r="A28" s="475" t="s">
        <v>748</v>
      </c>
      <c r="B28" s="379" t="s">
        <v>749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>
        <v>-4.656</v>
      </c>
      <c r="Q28" s="363"/>
    </row>
    <row r="29" spans="1:17" ht="12" hidden="1">
      <c r="A29" s="475" t="s">
        <v>750</v>
      </c>
      <c r="B29" s="379" t="s">
        <v>751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>
        <v>36.036</v>
      </c>
      <c r="Q29" s="363"/>
    </row>
    <row r="30" spans="1:17" ht="12" hidden="1">
      <c r="A30" s="475" t="s">
        <v>752</v>
      </c>
      <c r="B30" s="379" t="s">
        <v>753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>
        <v>0</v>
      </c>
      <c r="Q30" s="363"/>
    </row>
    <row r="31" spans="1:17" ht="12" hidden="1">
      <c r="A31" s="475" t="s">
        <v>754</v>
      </c>
      <c r="B31" s="379" t="s">
        <v>755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>
        <v>0</v>
      </c>
      <c r="Q31" s="363"/>
    </row>
    <row r="32" spans="1:17" ht="12" hidden="1">
      <c r="A32" s="475" t="s">
        <v>756</v>
      </c>
      <c r="B32" s="379" t="s">
        <v>757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>
        <v>0</v>
      </c>
      <c r="Q32" s="363"/>
    </row>
    <row r="33" spans="1:17" ht="12" hidden="1">
      <c r="A33" s="475" t="s">
        <v>758</v>
      </c>
      <c r="B33" s="379" t="s">
        <v>759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>
        <v>0</v>
      </c>
      <c r="Q33" s="363"/>
    </row>
    <row r="34" spans="1:17" ht="12" hidden="1">
      <c r="A34" s="475" t="s">
        <v>760</v>
      </c>
      <c r="B34" s="379" t="s">
        <v>761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>
        <v>0</v>
      </c>
      <c r="Q34" s="363"/>
    </row>
    <row r="35" spans="1:17" ht="12" hidden="1">
      <c r="A35" s="475" t="s">
        <v>762</v>
      </c>
      <c r="B35" s="379" t="s">
        <v>763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>
        <v>0</v>
      </c>
      <c r="Q35" s="363"/>
    </row>
    <row r="36" spans="1:17" ht="12" hidden="1">
      <c r="A36" s="475" t="s">
        <v>764</v>
      </c>
      <c r="B36" s="379" t="s">
        <v>765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>
        <v>0</v>
      </c>
      <c r="Q36" s="363"/>
    </row>
    <row r="37" spans="1:17" ht="12" hidden="1">
      <c r="A37" s="475" t="s">
        <v>766</v>
      </c>
      <c r="B37" s="379" t="s">
        <v>767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>
        <v>0</v>
      </c>
      <c r="Q37" s="363"/>
    </row>
    <row r="38" spans="1:17" ht="12" hidden="1">
      <c r="A38" s="475" t="s">
        <v>768</v>
      </c>
      <c r="B38" s="379" t="s">
        <v>769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>
        <v>0</v>
      </c>
      <c r="Q38" s="363"/>
    </row>
    <row r="39" spans="1:17" ht="12" hidden="1">
      <c r="A39" s="475" t="s">
        <v>770</v>
      </c>
      <c r="B39" s="379" t="s">
        <v>771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>
        <v>0</v>
      </c>
      <c r="Q39" s="363"/>
    </row>
    <row r="40" spans="1:17" ht="12" hidden="1">
      <c r="A40" s="475" t="s">
        <v>772</v>
      </c>
      <c r="B40" s="379" t="s">
        <v>773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>
        <v>22.777</v>
      </c>
      <c r="Q40" s="363"/>
    </row>
    <row r="41" spans="1:17" ht="12" hidden="1">
      <c r="A41" s="475" t="s">
        <v>774</v>
      </c>
      <c r="B41" s="379" t="s">
        <v>775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>
        <v>8.68</v>
      </c>
      <c r="Q41" s="363"/>
    </row>
    <row r="42" spans="1:17" ht="12" hidden="1">
      <c r="A42" s="475" t="s">
        <v>776</v>
      </c>
      <c r="B42" s="379" t="s">
        <v>777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>
        <v>9.204</v>
      </c>
      <c r="Q42" s="363"/>
    </row>
    <row r="43" spans="1:17" ht="12" hidden="1">
      <c r="A43" s="475" t="s">
        <v>778</v>
      </c>
      <c r="B43" s="379" t="s">
        <v>779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>
        <v>0</v>
      </c>
      <c r="Q43" s="363"/>
    </row>
    <row r="44" spans="1:17" ht="12" hidden="1">
      <c r="A44" s="475" t="s">
        <v>780</v>
      </c>
      <c r="B44" s="379" t="s">
        <v>781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>
        <v>0</v>
      </c>
      <c r="Q44" s="363"/>
    </row>
    <row r="45" spans="1:17" ht="12" hidden="1">
      <c r="A45" s="475" t="s">
        <v>782</v>
      </c>
      <c r="B45" s="384" t="s">
        <v>783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>
        <v>0</v>
      </c>
      <c r="Q45" s="363"/>
    </row>
    <row r="46" spans="1:17" ht="12">
      <c r="A46" s="477" t="s">
        <v>784</v>
      </c>
      <c r="C46" s="316">
        <f aca="true" t="shared" si="0" ref="C46:Q46">SUM(C13:C19)</f>
        <v>21668.002999999997</v>
      </c>
      <c r="D46" s="316">
        <f t="shared" si="0"/>
        <v>5458.65</v>
      </c>
      <c r="E46" s="316">
        <f t="shared" si="0"/>
        <v>27126.653000000002</v>
      </c>
      <c r="F46" s="316">
        <f t="shared" si="0"/>
        <v>22696.287000000004</v>
      </c>
      <c r="G46" s="316">
        <f t="shared" si="0"/>
        <v>3671.195</v>
      </c>
      <c r="H46" s="316">
        <f t="shared" si="0"/>
        <v>26367.482</v>
      </c>
      <c r="I46" s="316">
        <f t="shared" si="0"/>
        <v>759.171</v>
      </c>
      <c r="J46" s="316">
        <f t="shared" si="0"/>
        <v>-759.171</v>
      </c>
      <c r="K46" s="316">
        <f t="shared" si="0"/>
        <v>-58</v>
      </c>
      <c r="L46" s="316">
        <f t="shared" si="0"/>
        <v>-673.671</v>
      </c>
      <c r="M46" s="316">
        <f t="shared" si="0"/>
        <v>6681.576000000001</v>
      </c>
      <c r="N46" s="316">
        <f t="shared" si="0"/>
        <v>7355.247000000001</v>
      </c>
      <c r="O46" s="316">
        <f t="shared" si="0"/>
        <v>0</v>
      </c>
      <c r="P46" s="316">
        <f t="shared" si="0"/>
        <v>-27.5</v>
      </c>
      <c r="Q46" s="363">
        <f t="shared" si="0"/>
        <v>0</v>
      </c>
    </row>
    <row r="47" spans="1:17" ht="12" customHeight="1" hidden="1">
      <c r="A47" s="465" t="s">
        <v>785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467"/>
    </row>
    <row r="48" spans="1:17" ht="10.5" hidden="1">
      <c r="A48" s="468" t="s">
        <v>403</v>
      </c>
      <c r="B48" s="469"/>
      <c r="C48" s="470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2"/>
    </row>
    <row r="49" spans="1:17" ht="10.5" hidden="1">
      <c r="A49" s="468"/>
      <c r="B49" s="473" t="s">
        <v>703</v>
      </c>
      <c r="C49" s="474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2"/>
    </row>
    <row r="50" spans="1:17" ht="12" hidden="1">
      <c r="A50" s="475" t="s">
        <v>718</v>
      </c>
      <c r="B50" s="469" t="s">
        <v>719</v>
      </c>
      <c r="C50" s="474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2"/>
    </row>
    <row r="51" spans="1:17" ht="12" hidden="1">
      <c r="A51" s="475" t="s">
        <v>720</v>
      </c>
      <c r="B51" s="379" t="s">
        <v>721</v>
      </c>
      <c r="C51" s="380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467"/>
    </row>
    <row r="52" spans="1:17" ht="12" hidden="1">
      <c r="A52" s="475" t="s">
        <v>722</v>
      </c>
      <c r="B52" s="379" t="s">
        <v>723</v>
      </c>
      <c r="C52" s="380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467"/>
    </row>
    <row r="53" spans="1:17" ht="12" hidden="1">
      <c r="A53" s="475" t="s">
        <v>724</v>
      </c>
      <c r="B53" s="379" t="s">
        <v>725</v>
      </c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467"/>
    </row>
    <row r="54" spans="1:17" ht="12" hidden="1">
      <c r="A54" s="475" t="s">
        <v>726</v>
      </c>
      <c r="B54" s="379" t="s">
        <v>727</v>
      </c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467"/>
    </row>
    <row r="55" spans="1:17" ht="12" hidden="1">
      <c r="A55" s="475" t="s">
        <v>728</v>
      </c>
      <c r="B55" s="379" t="s">
        <v>729</v>
      </c>
      <c r="C55" s="380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467"/>
    </row>
    <row r="56" spans="1:17" ht="12" hidden="1">
      <c r="A56" s="475" t="s">
        <v>730</v>
      </c>
      <c r="B56" s="379" t="s">
        <v>731</v>
      </c>
      <c r="C56" s="380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467"/>
    </row>
    <row r="57" spans="1:17" s="482" customFormat="1" ht="12.75">
      <c r="A57" s="465" t="s">
        <v>785</v>
      </c>
      <c r="B57" s="478"/>
      <c r="C57" s="479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1"/>
    </row>
    <row r="58" spans="1:17" ht="24">
      <c r="A58" s="475" t="s">
        <v>732</v>
      </c>
      <c r="B58" s="379" t="s">
        <v>733</v>
      </c>
      <c r="C58" s="316">
        <v>414.095</v>
      </c>
      <c r="D58" s="316">
        <v>520.861</v>
      </c>
      <c r="E58" s="316">
        <v>934.956</v>
      </c>
      <c r="F58" s="316">
        <v>838.957</v>
      </c>
      <c r="G58" s="316">
        <v>69.169</v>
      </c>
      <c r="H58" s="316">
        <v>908.126</v>
      </c>
      <c r="I58" s="316">
        <v>26.83</v>
      </c>
      <c r="J58" s="316">
        <v>-26.83</v>
      </c>
      <c r="K58" s="316">
        <v>38.73</v>
      </c>
      <c r="L58" s="316">
        <v>-65.56</v>
      </c>
      <c r="M58" s="316">
        <v>184.236</v>
      </c>
      <c r="N58" s="316">
        <v>249.796</v>
      </c>
      <c r="O58" s="316">
        <v>0</v>
      </c>
      <c r="P58" s="316">
        <v>0</v>
      </c>
      <c r="Q58" s="363">
        <v>0</v>
      </c>
    </row>
    <row r="59" spans="1:17" ht="12">
      <c r="A59" s="475" t="s">
        <v>734</v>
      </c>
      <c r="B59" s="379" t="s">
        <v>735</v>
      </c>
      <c r="C59" s="316">
        <v>224.101</v>
      </c>
      <c r="D59" s="316">
        <v>356.418</v>
      </c>
      <c r="E59" s="316">
        <v>580.519</v>
      </c>
      <c r="F59" s="316">
        <v>563.774</v>
      </c>
      <c r="G59" s="316">
        <v>6.758</v>
      </c>
      <c r="H59" s="316">
        <v>570.532</v>
      </c>
      <c r="I59" s="316">
        <v>9.987</v>
      </c>
      <c r="J59" s="316">
        <v>-9.987</v>
      </c>
      <c r="K59" s="316">
        <v>-5</v>
      </c>
      <c r="L59" s="316">
        <v>-9.787</v>
      </c>
      <c r="M59" s="316">
        <v>118.102</v>
      </c>
      <c r="N59" s="316">
        <v>127.889</v>
      </c>
      <c r="O59" s="316">
        <v>0</v>
      </c>
      <c r="P59" s="316">
        <v>4.8</v>
      </c>
      <c r="Q59" s="363">
        <v>0</v>
      </c>
    </row>
    <row r="60" spans="1:17" ht="12">
      <c r="A60" s="475" t="s">
        <v>736</v>
      </c>
      <c r="B60" s="379" t="s">
        <v>737</v>
      </c>
      <c r="C60" s="316">
        <v>222.644</v>
      </c>
      <c r="D60" s="316">
        <v>416.804</v>
      </c>
      <c r="E60" s="316">
        <v>639.448</v>
      </c>
      <c r="F60" s="316">
        <v>652.392</v>
      </c>
      <c r="G60" s="316">
        <v>7.524</v>
      </c>
      <c r="H60" s="316">
        <v>659.916</v>
      </c>
      <c r="I60" s="316">
        <v>-20.468</v>
      </c>
      <c r="J60" s="316">
        <v>20.468</v>
      </c>
      <c r="K60" s="316">
        <v>0</v>
      </c>
      <c r="L60" s="316">
        <v>15.231</v>
      </c>
      <c r="M60" s="316">
        <v>86.449</v>
      </c>
      <c r="N60" s="316">
        <v>71.218</v>
      </c>
      <c r="O60" s="316">
        <v>0</v>
      </c>
      <c r="P60" s="316">
        <v>5.735</v>
      </c>
      <c r="Q60" s="363">
        <v>-0.498</v>
      </c>
    </row>
    <row r="61" spans="1:17" ht="12">
      <c r="A61" s="475" t="s">
        <v>738</v>
      </c>
      <c r="B61" s="379" t="s">
        <v>739</v>
      </c>
      <c r="C61" s="316">
        <v>459.379</v>
      </c>
      <c r="D61" s="316">
        <v>564.002</v>
      </c>
      <c r="E61" s="316">
        <v>1023.381</v>
      </c>
      <c r="F61" s="316">
        <v>937.389</v>
      </c>
      <c r="G61" s="316">
        <v>6.245</v>
      </c>
      <c r="H61" s="316">
        <v>943.634</v>
      </c>
      <c r="I61" s="316">
        <v>79.747</v>
      </c>
      <c r="J61" s="316">
        <v>-79.747</v>
      </c>
      <c r="K61" s="316">
        <v>190.851</v>
      </c>
      <c r="L61" s="316">
        <v>-270.598</v>
      </c>
      <c r="M61" s="316">
        <v>208.495</v>
      </c>
      <c r="N61" s="316">
        <v>479.093</v>
      </c>
      <c r="O61" s="316">
        <v>0</v>
      </c>
      <c r="P61" s="316">
        <v>0</v>
      </c>
      <c r="Q61" s="363">
        <v>0</v>
      </c>
    </row>
    <row r="62" spans="1:17" ht="12">
      <c r="A62" s="475" t="s">
        <v>740</v>
      </c>
      <c r="B62" s="379" t="s">
        <v>741</v>
      </c>
      <c r="C62" s="316">
        <v>648.224</v>
      </c>
      <c r="D62" s="316">
        <v>743.799</v>
      </c>
      <c r="E62" s="316">
        <v>1392.023</v>
      </c>
      <c r="F62" s="316">
        <v>1330.848</v>
      </c>
      <c r="G62" s="316">
        <v>10.356</v>
      </c>
      <c r="H62" s="316">
        <v>1341.204</v>
      </c>
      <c r="I62" s="316">
        <v>50.819</v>
      </c>
      <c r="J62" s="316">
        <v>-50.819</v>
      </c>
      <c r="K62" s="316">
        <v>2.5</v>
      </c>
      <c r="L62" s="316">
        <v>-88.088</v>
      </c>
      <c r="M62" s="316">
        <v>192.25</v>
      </c>
      <c r="N62" s="316">
        <v>280.338</v>
      </c>
      <c r="O62" s="316">
        <v>-0.9</v>
      </c>
      <c r="P62" s="316">
        <v>0</v>
      </c>
      <c r="Q62" s="363">
        <v>35.669</v>
      </c>
    </row>
    <row r="63" spans="1:17" ht="12">
      <c r="A63" s="475" t="s">
        <v>742</v>
      </c>
      <c r="B63" s="379" t="s">
        <v>743</v>
      </c>
      <c r="C63" s="316">
        <v>462.325</v>
      </c>
      <c r="D63" s="316">
        <v>481.035</v>
      </c>
      <c r="E63" s="316">
        <v>943.36</v>
      </c>
      <c r="F63" s="316">
        <v>818.417</v>
      </c>
      <c r="G63" s="316">
        <v>40.085</v>
      </c>
      <c r="H63" s="316">
        <v>858.502</v>
      </c>
      <c r="I63" s="316">
        <v>84.858</v>
      </c>
      <c r="J63" s="316">
        <v>-84.858</v>
      </c>
      <c r="K63" s="316">
        <v>-12.496</v>
      </c>
      <c r="L63" s="316">
        <v>-72.362</v>
      </c>
      <c r="M63" s="316">
        <v>278.735</v>
      </c>
      <c r="N63" s="316">
        <v>351.097</v>
      </c>
      <c r="O63" s="316">
        <v>0</v>
      </c>
      <c r="P63" s="316">
        <v>0</v>
      </c>
      <c r="Q63" s="363">
        <v>0</v>
      </c>
    </row>
    <row r="64" spans="1:17" ht="12">
      <c r="A64" s="475" t="s">
        <v>744</v>
      </c>
      <c r="B64" s="379" t="s">
        <v>745</v>
      </c>
      <c r="C64" s="316">
        <v>467.777</v>
      </c>
      <c r="D64" s="316">
        <v>397.229</v>
      </c>
      <c r="E64" s="316">
        <v>865.006</v>
      </c>
      <c r="F64" s="316">
        <v>864.818</v>
      </c>
      <c r="G64" s="316">
        <v>30.305</v>
      </c>
      <c r="H64" s="316">
        <v>895.123</v>
      </c>
      <c r="I64" s="316">
        <v>-30.117</v>
      </c>
      <c r="J64" s="316">
        <v>30.117</v>
      </c>
      <c r="K64" s="316">
        <v>-10.09</v>
      </c>
      <c r="L64" s="316">
        <v>40.207</v>
      </c>
      <c r="M64" s="316">
        <v>287.781</v>
      </c>
      <c r="N64" s="316">
        <v>247.574</v>
      </c>
      <c r="O64" s="316">
        <v>0</v>
      </c>
      <c r="P64" s="316">
        <v>0</v>
      </c>
      <c r="Q64" s="363">
        <v>0</v>
      </c>
    </row>
    <row r="65" spans="1:17" ht="12">
      <c r="A65" s="475" t="s">
        <v>746</v>
      </c>
      <c r="B65" s="379" t="s">
        <v>747</v>
      </c>
      <c r="C65" s="316">
        <v>291.348</v>
      </c>
      <c r="D65" s="316">
        <v>280.598</v>
      </c>
      <c r="E65" s="316">
        <v>571.946</v>
      </c>
      <c r="F65" s="316">
        <v>514.887</v>
      </c>
      <c r="G65" s="316">
        <v>7.903</v>
      </c>
      <c r="H65" s="316">
        <v>522.79</v>
      </c>
      <c r="I65" s="316">
        <v>49.156</v>
      </c>
      <c r="J65" s="316">
        <v>-49.156</v>
      </c>
      <c r="K65" s="316">
        <v>1.2</v>
      </c>
      <c r="L65" s="316">
        <v>-50.356</v>
      </c>
      <c r="M65" s="316">
        <v>56.326</v>
      </c>
      <c r="N65" s="316">
        <v>106.682</v>
      </c>
      <c r="O65" s="316">
        <v>0</v>
      </c>
      <c r="P65" s="316">
        <v>0</v>
      </c>
      <c r="Q65" s="363">
        <v>0</v>
      </c>
    </row>
    <row r="66" spans="1:17" ht="12">
      <c r="A66" s="475" t="s">
        <v>748</v>
      </c>
      <c r="B66" s="379" t="s">
        <v>749</v>
      </c>
      <c r="C66" s="316">
        <v>365.18</v>
      </c>
      <c r="D66" s="316">
        <v>391.622</v>
      </c>
      <c r="E66" s="316">
        <v>756.802</v>
      </c>
      <c r="F66" s="316">
        <v>741.185</v>
      </c>
      <c r="G66" s="316">
        <v>18.365</v>
      </c>
      <c r="H66" s="316">
        <v>759.55</v>
      </c>
      <c r="I66" s="316">
        <v>-2.748</v>
      </c>
      <c r="J66" s="316">
        <v>2.748</v>
      </c>
      <c r="K66" s="316">
        <v>-4.45</v>
      </c>
      <c r="L66" s="316">
        <v>12.417</v>
      </c>
      <c r="M66" s="316">
        <v>183.126</v>
      </c>
      <c r="N66" s="316">
        <v>170.709</v>
      </c>
      <c r="O66" s="316">
        <v>-4</v>
      </c>
      <c r="P66" s="316">
        <v>-1.219</v>
      </c>
      <c r="Q66" s="363">
        <v>0</v>
      </c>
    </row>
    <row r="67" spans="1:17" ht="12">
      <c r="A67" s="475" t="s">
        <v>750</v>
      </c>
      <c r="B67" s="379" t="s">
        <v>751</v>
      </c>
      <c r="C67" s="316">
        <v>479.483</v>
      </c>
      <c r="D67" s="316">
        <v>606.554</v>
      </c>
      <c r="E67" s="316">
        <v>1086.037</v>
      </c>
      <c r="F67" s="316">
        <v>1038.811</v>
      </c>
      <c r="G67" s="316">
        <v>7.089</v>
      </c>
      <c r="H67" s="316">
        <v>1045.9</v>
      </c>
      <c r="I67" s="316">
        <v>40.137</v>
      </c>
      <c r="J67" s="316">
        <v>-40.137</v>
      </c>
      <c r="K67" s="316">
        <v>0</v>
      </c>
      <c r="L67" s="316">
        <v>-37.855</v>
      </c>
      <c r="M67" s="316">
        <v>201.016</v>
      </c>
      <c r="N67" s="316">
        <v>238.871</v>
      </c>
      <c r="O67" s="316">
        <v>0</v>
      </c>
      <c r="P67" s="316">
        <v>-2.282</v>
      </c>
      <c r="Q67" s="363">
        <v>0</v>
      </c>
    </row>
    <row r="68" spans="1:17" ht="12">
      <c r="A68" s="475" t="s">
        <v>752</v>
      </c>
      <c r="B68" s="379" t="s">
        <v>753</v>
      </c>
      <c r="C68" s="316">
        <v>209.5</v>
      </c>
      <c r="D68" s="316">
        <v>441.944</v>
      </c>
      <c r="E68" s="316">
        <v>651.444</v>
      </c>
      <c r="F68" s="316">
        <v>733.823</v>
      </c>
      <c r="G68" s="316">
        <v>0.208</v>
      </c>
      <c r="H68" s="316">
        <v>734.031</v>
      </c>
      <c r="I68" s="316">
        <v>-82.587</v>
      </c>
      <c r="J68" s="316">
        <v>82.587</v>
      </c>
      <c r="K68" s="316">
        <v>140</v>
      </c>
      <c r="L68" s="316">
        <v>-33.413</v>
      </c>
      <c r="M68" s="316">
        <v>157.538</v>
      </c>
      <c r="N68" s="316">
        <v>190.951</v>
      </c>
      <c r="O68" s="316">
        <v>-24</v>
      </c>
      <c r="P68" s="316">
        <v>0</v>
      </c>
      <c r="Q68" s="363">
        <v>0</v>
      </c>
    </row>
    <row r="69" spans="1:17" ht="12">
      <c r="A69" s="475" t="s">
        <v>754</v>
      </c>
      <c r="B69" s="379" t="s">
        <v>755</v>
      </c>
      <c r="C69" s="316">
        <v>521.256</v>
      </c>
      <c r="D69" s="316">
        <v>464.587</v>
      </c>
      <c r="E69" s="316">
        <v>985.843</v>
      </c>
      <c r="F69" s="316">
        <v>877.539</v>
      </c>
      <c r="G69" s="316">
        <v>24.39</v>
      </c>
      <c r="H69" s="316">
        <v>901.929</v>
      </c>
      <c r="I69" s="316">
        <v>83.914</v>
      </c>
      <c r="J69" s="316">
        <v>-83.914</v>
      </c>
      <c r="K69" s="316">
        <v>-8</v>
      </c>
      <c r="L69" s="316">
        <v>-75.914</v>
      </c>
      <c r="M69" s="316">
        <v>129.025</v>
      </c>
      <c r="N69" s="316">
        <v>204.939</v>
      </c>
      <c r="O69" s="316">
        <v>0</v>
      </c>
      <c r="P69" s="316">
        <v>0</v>
      </c>
      <c r="Q69" s="363">
        <v>0</v>
      </c>
    </row>
    <row r="70" spans="1:17" ht="12">
      <c r="A70" s="475" t="s">
        <v>756</v>
      </c>
      <c r="B70" s="379" t="s">
        <v>757</v>
      </c>
      <c r="C70" s="316">
        <v>429.852</v>
      </c>
      <c r="D70" s="316">
        <v>555.917</v>
      </c>
      <c r="E70" s="316">
        <v>985.769</v>
      </c>
      <c r="F70" s="316">
        <v>863.486</v>
      </c>
      <c r="G70" s="316">
        <v>22.762</v>
      </c>
      <c r="H70" s="316">
        <v>886.248</v>
      </c>
      <c r="I70" s="316">
        <v>99.521</v>
      </c>
      <c r="J70" s="316">
        <v>-99.521</v>
      </c>
      <c r="K70" s="316">
        <v>0</v>
      </c>
      <c r="L70" s="316">
        <v>-99.521</v>
      </c>
      <c r="M70" s="316">
        <v>124.169</v>
      </c>
      <c r="N70" s="316">
        <v>223.69</v>
      </c>
      <c r="O70" s="316">
        <v>0</v>
      </c>
      <c r="P70" s="316">
        <v>0</v>
      </c>
      <c r="Q70" s="363">
        <v>0</v>
      </c>
    </row>
    <row r="71" spans="1:17" ht="12">
      <c r="A71" s="475" t="s">
        <v>758</v>
      </c>
      <c r="B71" s="379" t="s">
        <v>759</v>
      </c>
      <c r="C71" s="316">
        <v>366.304</v>
      </c>
      <c r="D71" s="316">
        <v>428.285</v>
      </c>
      <c r="E71" s="316">
        <v>794.589</v>
      </c>
      <c r="F71" s="316">
        <v>722.791</v>
      </c>
      <c r="G71" s="316">
        <v>48.588</v>
      </c>
      <c r="H71" s="316">
        <v>771.379</v>
      </c>
      <c r="I71" s="316">
        <v>23.21</v>
      </c>
      <c r="J71" s="316">
        <v>-23.21</v>
      </c>
      <c r="K71" s="316">
        <v>2.6</v>
      </c>
      <c r="L71" s="316">
        <v>-25.81</v>
      </c>
      <c r="M71" s="316">
        <v>163.561</v>
      </c>
      <c r="N71" s="316">
        <v>189.371</v>
      </c>
      <c r="O71" s="316">
        <v>0</v>
      </c>
      <c r="P71" s="316">
        <v>0</v>
      </c>
      <c r="Q71" s="363">
        <v>0</v>
      </c>
    </row>
    <row r="72" spans="1:17" ht="12">
      <c r="A72" s="475" t="s">
        <v>760</v>
      </c>
      <c r="B72" s="379" t="s">
        <v>761</v>
      </c>
      <c r="C72" s="316">
        <v>283.093</v>
      </c>
      <c r="D72" s="316">
        <v>411.173</v>
      </c>
      <c r="E72" s="316">
        <v>694.266</v>
      </c>
      <c r="F72" s="316">
        <v>613.932</v>
      </c>
      <c r="G72" s="316">
        <v>22.278</v>
      </c>
      <c r="H72" s="316">
        <v>636.21</v>
      </c>
      <c r="I72" s="316">
        <v>58.056</v>
      </c>
      <c r="J72" s="316">
        <v>-58.056</v>
      </c>
      <c r="K72" s="316">
        <v>21.229</v>
      </c>
      <c r="L72" s="316">
        <v>-79.285</v>
      </c>
      <c r="M72" s="316">
        <v>145.446</v>
      </c>
      <c r="N72" s="316">
        <v>224.731</v>
      </c>
      <c r="O72" s="316">
        <v>0</v>
      </c>
      <c r="P72" s="316">
        <v>0</v>
      </c>
      <c r="Q72" s="363">
        <v>0</v>
      </c>
    </row>
    <row r="73" spans="1:17" ht="12">
      <c r="A73" s="475" t="s">
        <v>762</v>
      </c>
      <c r="B73" s="379" t="s">
        <v>763</v>
      </c>
      <c r="C73" s="316">
        <v>427.465</v>
      </c>
      <c r="D73" s="316">
        <v>541.797</v>
      </c>
      <c r="E73" s="316">
        <v>969.262</v>
      </c>
      <c r="F73" s="316">
        <v>939.003</v>
      </c>
      <c r="G73" s="316">
        <v>16.868</v>
      </c>
      <c r="H73" s="316">
        <v>955.871</v>
      </c>
      <c r="I73" s="316">
        <v>13.391</v>
      </c>
      <c r="J73" s="316">
        <v>-13.391</v>
      </c>
      <c r="K73" s="316">
        <v>15</v>
      </c>
      <c r="L73" s="316">
        <v>-15.504</v>
      </c>
      <c r="M73" s="316">
        <v>201.481</v>
      </c>
      <c r="N73" s="316">
        <v>216.985</v>
      </c>
      <c r="O73" s="316">
        <v>-12.887</v>
      </c>
      <c r="P73" s="316">
        <v>0</v>
      </c>
      <c r="Q73" s="363">
        <v>0</v>
      </c>
    </row>
    <row r="74" spans="1:17" ht="12">
      <c r="A74" s="475" t="s">
        <v>764</v>
      </c>
      <c r="B74" s="379" t="s">
        <v>765</v>
      </c>
      <c r="C74" s="316">
        <v>708.719</v>
      </c>
      <c r="D74" s="316">
        <v>513.745</v>
      </c>
      <c r="E74" s="316">
        <v>1222.464</v>
      </c>
      <c r="F74" s="316">
        <v>1207.346</v>
      </c>
      <c r="G74" s="316">
        <v>27.772</v>
      </c>
      <c r="H74" s="316">
        <v>1235.118</v>
      </c>
      <c r="I74" s="316">
        <v>-12.654</v>
      </c>
      <c r="J74" s="316">
        <v>12.654</v>
      </c>
      <c r="K74" s="316">
        <v>40</v>
      </c>
      <c r="L74" s="316">
        <v>-26.184</v>
      </c>
      <c r="M74" s="316">
        <v>277.183</v>
      </c>
      <c r="N74" s="316">
        <v>303.367</v>
      </c>
      <c r="O74" s="316">
        <v>-1.162</v>
      </c>
      <c r="P74" s="316">
        <v>0</v>
      </c>
      <c r="Q74" s="363">
        <v>0</v>
      </c>
    </row>
    <row r="75" spans="1:17" ht="12">
      <c r="A75" s="483" t="s">
        <v>766</v>
      </c>
      <c r="B75" s="379"/>
      <c r="C75" s="316">
        <v>259.563</v>
      </c>
      <c r="D75" s="316">
        <v>510.698</v>
      </c>
      <c r="E75" s="316">
        <v>770.261</v>
      </c>
      <c r="F75" s="316">
        <v>651.441</v>
      </c>
      <c r="G75" s="316">
        <v>4.366</v>
      </c>
      <c r="H75" s="316">
        <v>655.807</v>
      </c>
      <c r="I75" s="316">
        <v>114.454</v>
      </c>
      <c r="J75" s="316">
        <v>-114.454</v>
      </c>
      <c r="K75" s="316">
        <v>-27.16</v>
      </c>
      <c r="L75" s="316">
        <v>-86.956</v>
      </c>
      <c r="M75" s="316">
        <v>142.882</v>
      </c>
      <c r="N75" s="316">
        <v>229.838</v>
      </c>
      <c r="O75" s="316">
        <v>-0.338</v>
      </c>
      <c r="P75" s="316">
        <v>0</v>
      </c>
      <c r="Q75" s="363">
        <v>0</v>
      </c>
    </row>
    <row r="76" spans="1:17" ht="12">
      <c r="A76" s="483" t="s">
        <v>768</v>
      </c>
      <c r="B76" s="379"/>
      <c r="C76" s="316">
        <v>218.722</v>
      </c>
      <c r="D76" s="316">
        <v>560.373</v>
      </c>
      <c r="E76" s="316">
        <v>779.095</v>
      </c>
      <c r="F76" s="316">
        <v>767.105</v>
      </c>
      <c r="G76" s="316">
        <v>16.771</v>
      </c>
      <c r="H76" s="316">
        <v>783.876</v>
      </c>
      <c r="I76" s="316">
        <v>-4.781</v>
      </c>
      <c r="J76" s="316">
        <v>4.781</v>
      </c>
      <c r="K76" s="316">
        <v>-3.2</v>
      </c>
      <c r="L76" s="316">
        <v>13.726</v>
      </c>
      <c r="M76" s="316">
        <v>173.129</v>
      </c>
      <c r="N76" s="316">
        <v>159.403</v>
      </c>
      <c r="O76" s="316">
        <v>-5.745</v>
      </c>
      <c r="P76" s="316">
        <v>0</v>
      </c>
      <c r="Q76" s="363">
        <v>0</v>
      </c>
    </row>
    <row r="77" spans="1:17" ht="12">
      <c r="A77" s="484" t="s">
        <v>770</v>
      </c>
      <c r="B77" s="379" t="s">
        <v>771</v>
      </c>
      <c r="C77" s="316">
        <v>2329.531</v>
      </c>
      <c r="D77" s="316">
        <v>945.077</v>
      </c>
      <c r="E77" s="316">
        <v>3274.608</v>
      </c>
      <c r="F77" s="316">
        <v>2578.61</v>
      </c>
      <c r="G77" s="316">
        <v>403.584</v>
      </c>
      <c r="H77" s="316">
        <v>2982.194</v>
      </c>
      <c r="I77" s="316">
        <v>292.414</v>
      </c>
      <c r="J77" s="316">
        <v>-292.414</v>
      </c>
      <c r="K77" s="316">
        <v>40.453</v>
      </c>
      <c r="L77" s="316">
        <v>-361.546</v>
      </c>
      <c r="M77" s="316">
        <v>787.345</v>
      </c>
      <c r="N77" s="316">
        <v>1148.891</v>
      </c>
      <c r="O77" s="316">
        <v>-1.666</v>
      </c>
      <c r="P77" s="316">
        <v>0</v>
      </c>
      <c r="Q77" s="363">
        <v>30.345</v>
      </c>
    </row>
    <row r="78" spans="1:17" ht="12">
      <c r="A78" s="475" t="s">
        <v>772</v>
      </c>
      <c r="B78" s="379" t="s">
        <v>773</v>
      </c>
      <c r="C78" s="316">
        <v>400.94</v>
      </c>
      <c r="D78" s="316">
        <v>456.577</v>
      </c>
      <c r="E78" s="316">
        <v>857.517</v>
      </c>
      <c r="F78" s="316">
        <v>865.906</v>
      </c>
      <c r="G78" s="316">
        <v>9.195</v>
      </c>
      <c r="H78" s="316">
        <v>875.101</v>
      </c>
      <c r="I78" s="316">
        <v>-17.584</v>
      </c>
      <c r="J78" s="316">
        <v>17.584</v>
      </c>
      <c r="K78" s="316">
        <v>83.767</v>
      </c>
      <c r="L78" s="316">
        <v>-66.183</v>
      </c>
      <c r="M78" s="316">
        <v>159.185</v>
      </c>
      <c r="N78" s="316">
        <v>225.368</v>
      </c>
      <c r="O78" s="316">
        <v>0</v>
      </c>
      <c r="P78" s="316">
        <v>0</v>
      </c>
      <c r="Q78" s="363">
        <v>0</v>
      </c>
    </row>
    <row r="79" spans="1:17" ht="12">
      <c r="A79" s="475" t="s">
        <v>774</v>
      </c>
      <c r="B79" s="379" t="s">
        <v>775</v>
      </c>
      <c r="C79" s="316">
        <v>543.241</v>
      </c>
      <c r="D79" s="316">
        <v>485.364</v>
      </c>
      <c r="E79" s="316">
        <v>1028.605</v>
      </c>
      <c r="F79" s="316">
        <v>985.462</v>
      </c>
      <c r="G79" s="316">
        <v>16.975</v>
      </c>
      <c r="H79" s="316">
        <v>1002.437</v>
      </c>
      <c r="I79" s="316">
        <v>26.168</v>
      </c>
      <c r="J79" s="316">
        <v>-26.168</v>
      </c>
      <c r="K79" s="316">
        <v>16.699</v>
      </c>
      <c r="L79" s="316">
        <v>-28.088</v>
      </c>
      <c r="M79" s="316">
        <v>154.839</v>
      </c>
      <c r="N79" s="316">
        <v>182.927</v>
      </c>
      <c r="O79" s="316">
        <v>-14.779</v>
      </c>
      <c r="P79" s="316">
        <v>0</v>
      </c>
      <c r="Q79" s="363">
        <v>0</v>
      </c>
    </row>
    <row r="80" spans="1:17" ht="12">
      <c r="A80" s="475" t="s">
        <v>776</v>
      </c>
      <c r="B80" s="379" t="s">
        <v>777</v>
      </c>
      <c r="C80" s="316">
        <v>667.222</v>
      </c>
      <c r="D80" s="316">
        <v>843.59</v>
      </c>
      <c r="E80" s="316">
        <v>1510.812</v>
      </c>
      <c r="F80" s="316">
        <v>1211.759</v>
      </c>
      <c r="G80" s="316">
        <v>28.971</v>
      </c>
      <c r="H80" s="316">
        <v>1240.73</v>
      </c>
      <c r="I80" s="316">
        <v>270.082</v>
      </c>
      <c r="J80" s="316">
        <v>-270.082</v>
      </c>
      <c r="K80" s="316">
        <v>73.75</v>
      </c>
      <c r="L80" s="316">
        <v>-326.323</v>
      </c>
      <c r="M80" s="316">
        <v>258.11</v>
      </c>
      <c r="N80" s="316">
        <v>584.433</v>
      </c>
      <c r="O80" s="316">
        <v>-12.445</v>
      </c>
      <c r="P80" s="316">
        <v>-5.064</v>
      </c>
      <c r="Q80" s="363">
        <v>0</v>
      </c>
    </row>
    <row r="81" spans="1:17" ht="12">
      <c r="A81" s="475" t="s">
        <v>778</v>
      </c>
      <c r="B81" s="379" t="s">
        <v>779</v>
      </c>
      <c r="C81" s="316">
        <v>375.739</v>
      </c>
      <c r="D81" s="316">
        <v>430.15</v>
      </c>
      <c r="E81" s="316">
        <v>805.889</v>
      </c>
      <c r="F81" s="316">
        <v>712.28</v>
      </c>
      <c r="G81" s="316">
        <v>30.969</v>
      </c>
      <c r="H81" s="316">
        <v>743.249</v>
      </c>
      <c r="I81" s="316">
        <v>62.64</v>
      </c>
      <c r="J81" s="316">
        <v>-62.64</v>
      </c>
      <c r="K81" s="316">
        <v>52.794</v>
      </c>
      <c r="L81" s="316">
        <v>-115.434</v>
      </c>
      <c r="M81" s="316">
        <v>165.528</v>
      </c>
      <c r="N81" s="316">
        <v>280.962</v>
      </c>
      <c r="O81" s="316">
        <v>0</v>
      </c>
      <c r="P81" s="316">
        <v>0</v>
      </c>
      <c r="Q81" s="363">
        <v>0</v>
      </c>
    </row>
    <row r="82" spans="1:17" ht="12">
      <c r="A82" s="475" t="s">
        <v>780</v>
      </c>
      <c r="B82" s="379" t="s">
        <v>781</v>
      </c>
      <c r="C82" s="316">
        <v>1139.33</v>
      </c>
      <c r="D82" s="316">
        <v>660.863</v>
      </c>
      <c r="E82" s="316">
        <v>1800.193</v>
      </c>
      <c r="F82" s="316">
        <v>1386.215</v>
      </c>
      <c r="G82" s="316">
        <v>33.947</v>
      </c>
      <c r="H82" s="316">
        <v>1420.162</v>
      </c>
      <c r="I82" s="316">
        <v>380.031</v>
      </c>
      <c r="J82" s="316">
        <v>-380.031</v>
      </c>
      <c r="K82" s="316">
        <v>-235</v>
      </c>
      <c r="L82" s="316">
        <v>-143.846</v>
      </c>
      <c r="M82" s="316">
        <v>219.176</v>
      </c>
      <c r="N82" s="316">
        <v>363.022</v>
      </c>
      <c r="O82" s="316">
        <v>-1.185</v>
      </c>
      <c r="P82" s="316">
        <v>0</v>
      </c>
      <c r="Q82" s="363">
        <v>0</v>
      </c>
    </row>
    <row r="83" spans="1:17" ht="12">
      <c r="A83" s="475" t="s">
        <v>782</v>
      </c>
      <c r="B83" s="384" t="s">
        <v>783</v>
      </c>
      <c r="C83" s="316">
        <v>172.5</v>
      </c>
      <c r="D83" s="316">
        <v>150.841</v>
      </c>
      <c r="E83" s="316">
        <v>323.341</v>
      </c>
      <c r="F83" s="316">
        <v>319.345</v>
      </c>
      <c r="G83" s="316">
        <v>19.268</v>
      </c>
      <c r="H83" s="316">
        <v>338.613</v>
      </c>
      <c r="I83" s="316">
        <v>-15.272</v>
      </c>
      <c r="J83" s="316">
        <v>15.272</v>
      </c>
      <c r="K83" s="316">
        <v>3.282</v>
      </c>
      <c r="L83" s="316">
        <v>5.212</v>
      </c>
      <c r="M83" s="316">
        <v>92.021</v>
      </c>
      <c r="N83" s="316">
        <v>86.809</v>
      </c>
      <c r="O83" s="316">
        <v>6.778</v>
      </c>
      <c r="P83" s="316">
        <v>0</v>
      </c>
      <c r="Q83" s="363">
        <v>0</v>
      </c>
    </row>
    <row r="84" spans="1:17" ht="12">
      <c r="A84" s="477" t="s">
        <v>786</v>
      </c>
      <c r="B84" s="485"/>
      <c r="C84" s="316">
        <f aca="true" t="shared" si="1" ref="C84:Q84">SUM(C58:C83)</f>
        <v>13087.533000000001</v>
      </c>
      <c r="D84" s="316">
        <f t="shared" si="1"/>
        <v>13159.902999999997</v>
      </c>
      <c r="E84" s="316">
        <f t="shared" si="1"/>
        <v>26247.435999999998</v>
      </c>
      <c r="F84" s="316">
        <f t="shared" si="1"/>
        <v>23737.521000000004</v>
      </c>
      <c r="G84" s="316">
        <f t="shared" si="1"/>
        <v>930.7110000000001</v>
      </c>
      <c r="H84" s="316">
        <f t="shared" si="1"/>
        <v>24668.232000000004</v>
      </c>
      <c r="I84" s="316">
        <f t="shared" si="1"/>
        <v>1579.2040000000002</v>
      </c>
      <c r="J84" s="316">
        <f t="shared" si="1"/>
        <v>-1579.2040000000002</v>
      </c>
      <c r="K84" s="316">
        <f t="shared" si="1"/>
        <v>417.459</v>
      </c>
      <c r="L84" s="316">
        <f t="shared" si="1"/>
        <v>-1991.82</v>
      </c>
      <c r="M84" s="316">
        <f t="shared" si="1"/>
        <v>5147.134</v>
      </c>
      <c r="N84" s="316">
        <f t="shared" si="1"/>
        <v>7138.9540000000015</v>
      </c>
      <c r="O84" s="316">
        <f t="shared" si="1"/>
        <v>-72.329</v>
      </c>
      <c r="P84" s="316">
        <f t="shared" si="1"/>
        <v>1.9700000000000006</v>
      </c>
      <c r="Q84" s="363">
        <f t="shared" si="1"/>
        <v>65.51599999999999</v>
      </c>
    </row>
    <row r="85" spans="1:17" ht="12">
      <c r="A85" s="486" t="s">
        <v>787</v>
      </c>
      <c r="B85" s="487"/>
      <c r="C85" s="488">
        <f>SUM(C84,C46)</f>
        <v>34755.536</v>
      </c>
      <c r="D85" s="488">
        <v>18618</v>
      </c>
      <c r="E85" s="488">
        <f aca="true" t="shared" si="2" ref="E85:Q85">SUM(E84,E46)</f>
        <v>53374.089</v>
      </c>
      <c r="F85" s="488">
        <f t="shared" si="2"/>
        <v>46433.808000000005</v>
      </c>
      <c r="G85" s="488">
        <f t="shared" si="2"/>
        <v>4601.906</v>
      </c>
      <c r="H85" s="488">
        <f t="shared" si="2"/>
        <v>51035.71400000001</v>
      </c>
      <c r="I85" s="488">
        <f t="shared" si="2"/>
        <v>2338.375</v>
      </c>
      <c r="J85" s="488">
        <f t="shared" si="2"/>
        <v>-2338.375</v>
      </c>
      <c r="K85" s="488">
        <f t="shared" si="2"/>
        <v>359.459</v>
      </c>
      <c r="L85" s="488">
        <f t="shared" si="2"/>
        <v>-2665.491</v>
      </c>
      <c r="M85" s="488">
        <f t="shared" si="2"/>
        <v>11828.710000000001</v>
      </c>
      <c r="N85" s="488">
        <f t="shared" si="2"/>
        <v>14494.201000000003</v>
      </c>
      <c r="O85" s="488">
        <f t="shared" si="2"/>
        <v>-72.329</v>
      </c>
      <c r="P85" s="488">
        <f t="shared" si="2"/>
        <v>-25.53</v>
      </c>
      <c r="Q85" s="489">
        <f t="shared" si="2"/>
        <v>65.51599999999999</v>
      </c>
    </row>
    <row r="86" spans="1:17" ht="12">
      <c r="A86" s="490"/>
      <c r="B86" s="485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</row>
    <row r="88" s="485" customFormat="1" ht="10.5">
      <c r="A88" s="492"/>
    </row>
    <row r="89" spans="1:17" s="485" customFormat="1" ht="24">
      <c r="A89" s="493" t="s">
        <v>393</v>
      </c>
      <c r="C89" s="491"/>
      <c r="D89" s="251"/>
      <c r="E89" s="251"/>
      <c r="F89" s="251"/>
      <c r="G89" s="251"/>
      <c r="H89" s="491"/>
      <c r="I89" s="491" t="s">
        <v>682</v>
      </c>
      <c r="J89" s="491"/>
      <c r="K89" s="491"/>
      <c r="L89" s="491"/>
      <c r="M89" s="491"/>
      <c r="N89" s="491"/>
      <c r="O89" s="491"/>
      <c r="P89" s="491"/>
      <c r="Q89" s="491"/>
    </row>
    <row r="90" spans="1:13" s="497" customFormat="1" ht="12">
      <c r="A90" s="494"/>
      <c r="B90" s="495"/>
      <c r="C90" s="496"/>
      <c r="D90" s="268"/>
      <c r="E90" s="268"/>
      <c r="F90" s="268"/>
      <c r="G90" s="268"/>
      <c r="I90" s="495"/>
      <c r="J90" s="495" t="s">
        <v>395</v>
      </c>
      <c r="K90" s="268"/>
      <c r="L90" s="495"/>
      <c r="M90" s="495"/>
    </row>
    <row r="91" spans="1:13" s="485" customFormat="1" ht="12.75">
      <c r="A91" s="498"/>
      <c r="B91" s="499"/>
      <c r="C91" s="498"/>
      <c r="D91" s="251"/>
      <c r="E91" s="251"/>
      <c r="F91" s="251"/>
      <c r="G91" s="251"/>
      <c r="I91" s="500"/>
      <c r="J91" s="500"/>
      <c r="K91" s="500"/>
      <c r="M91" s="500"/>
    </row>
    <row r="92" spans="1:17" s="485" customFormat="1" ht="36">
      <c r="A92" s="493" t="s">
        <v>396</v>
      </c>
      <c r="C92" s="491"/>
      <c r="D92" s="251"/>
      <c r="E92" s="251"/>
      <c r="F92" s="251"/>
      <c r="G92" s="251"/>
      <c r="H92" s="491"/>
      <c r="I92" s="491" t="s">
        <v>682</v>
      </c>
      <c r="J92" s="491"/>
      <c r="K92" s="491"/>
      <c r="L92" s="491"/>
      <c r="M92" s="491"/>
      <c r="N92" s="491"/>
      <c r="O92" s="491"/>
      <c r="P92" s="491"/>
      <c r="Q92" s="491"/>
    </row>
    <row r="93" spans="1:13" s="497" customFormat="1" ht="12">
      <c r="A93" s="496"/>
      <c r="B93" s="495"/>
      <c r="C93" s="496"/>
      <c r="D93" s="268"/>
      <c r="E93" s="268"/>
      <c r="F93" s="268"/>
      <c r="G93" s="268"/>
      <c r="I93" s="495"/>
      <c r="J93" s="495" t="s">
        <v>395</v>
      </c>
      <c r="K93" s="268"/>
      <c r="L93" s="495"/>
      <c r="M93" s="495"/>
    </row>
    <row r="94" s="485" customFormat="1" ht="10.5">
      <c r="A94" s="492"/>
    </row>
  </sheetData>
  <printOptions/>
  <pageMargins left="0.1968503937007874" right="0.1968503937007874" top="0.3937007874015748" bottom="0.5118110236220472" header="0" footer="0"/>
  <pageSetup horizontalDpi="600" verticalDpi="600" orientation="landscape" paperSize="9" r:id="rId1"/>
  <headerFooter alignWithMargins="0">
    <oddFooter>&amp;L&amp;"RimAvantGarde,Roman"Valsts kase / Pārskatu departaments
Sastādīšanas datums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showGridLines="0" showZeros="0" tabSelected="1" workbookViewId="0" topLeftCell="E74">
      <selection activeCell="K103" sqref="K103"/>
    </sheetView>
  </sheetViews>
  <sheetFormatPr defaultColWidth="9.33203125" defaultRowHeight="11.25"/>
  <cols>
    <col min="1" max="1" width="22.16015625" style="436" customWidth="1"/>
    <col min="2" max="2" width="1.66796875" style="251" hidden="1" customWidth="1"/>
    <col min="3" max="10" width="11.33203125" style="251" customWidth="1"/>
    <col min="11" max="11" width="13.83203125" style="251" customWidth="1"/>
    <col min="12" max="13" width="11.33203125" style="251" customWidth="1"/>
    <col min="14" max="17" width="8.33203125" style="251" customWidth="1"/>
    <col min="18" max="16384" width="9.33203125" style="251" customWidth="1"/>
  </cols>
  <sheetData>
    <row r="1" spans="12:13" ht="12">
      <c r="L1" s="437"/>
      <c r="M1" s="252"/>
    </row>
    <row r="2" spans="1:13" s="256" customFormat="1" ht="10.5">
      <c r="A2" s="438"/>
      <c r="L2" s="257" t="s">
        <v>788</v>
      </c>
      <c r="M2" s="257"/>
    </row>
    <row r="3" spans="1:17" s="441" customFormat="1" ht="15.75">
      <c r="A3" s="439" t="s">
        <v>789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501"/>
      <c r="N3" s="501"/>
      <c r="O3" s="501"/>
      <c r="P3" s="501"/>
      <c r="Q3" s="501"/>
    </row>
    <row r="4" spans="1:17" ht="12.75">
      <c r="A4" s="44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17" ht="12.75">
      <c r="A5" s="44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7" s="256" customFormat="1" ht="11.25">
      <c r="A6" s="443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 t="s">
        <v>91</v>
      </c>
      <c r="M6" s="257"/>
      <c r="O6" s="257"/>
      <c r="P6" s="257"/>
      <c r="Q6" s="257"/>
    </row>
    <row r="7" spans="1:17" s="280" customFormat="1" ht="12.75">
      <c r="A7" s="502"/>
      <c r="B7" s="503"/>
      <c r="C7" s="504"/>
      <c r="D7" s="504"/>
      <c r="E7" s="505"/>
      <c r="F7" s="505"/>
      <c r="G7" s="506" t="s">
        <v>661</v>
      </c>
      <c r="H7" s="446"/>
      <c r="I7" s="446"/>
      <c r="J7" s="507"/>
      <c r="K7" s="446"/>
      <c r="L7" s="446"/>
      <c r="M7" s="508"/>
      <c r="O7" s="509"/>
      <c r="P7" s="509"/>
      <c r="Q7" s="509"/>
    </row>
    <row r="8" spans="1:13" s="303" customFormat="1" ht="10.5">
      <c r="A8" s="510"/>
      <c r="B8" s="511"/>
      <c r="C8" s="512"/>
      <c r="D8" s="512"/>
      <c r="E8" s="513"/>
      <c r="F8" s="513"/>
      <c r="G8" s="513"/>
      <c r="H8" s="513"/>
      <c r="I8" s="514" t="s">
        <v>687</v>
      </c>
      <c r="J8" s="515"/>
      <c r="K8" s="513"/>
      <c r="L8" s="516"/>
      <c r="M8" s="517"/>
    </row>
    <row r="9" spans="1:17" s="406" customFormat="1" ht="42">
      <c r="A9" s="518" t="s">
        <v>790</v>
      </c>
      <c r="B9" s="519"/>
      <c r="C9" s="520" t="s">
        <v>691</v>
      </c>
      <c r="D9" s="520" t="s">
        <v>791</v>
      </c>
      <c r="E9" s="520" t="s">
        <v>792</v>
      </c>
      <c r="F9" s="520" t="s">
        <v>696</v>
      </c>
      <c r="G9" s="520" t="s">
        <v>697</v>
      </c>
      <c r="H9" s="520" t="s">
        <v>594</v>
      </c>
      <c r="I9" s="520" t="s">
        <v>698</v>
      </c>
      <c r="J9" s="520" t="s">
        <v>699</v>
      </c>
      <c r="K9" s="520" t="s">
        <v>77</v>
      </c>
      <c r="L9" s="520" t="s">
        <v>80</v>
      </c>
      <c r="M9" s="521" t="s">
        <v>793</v>
      </c>
      <c r="N9" s="357"/>
      <c r="O9" s="262"/>
      <c r="P9" s="262"/>
      <c r="Q9" s="262"/>
    </row>
    <row r="10" spans="1:17" s="256" customFormat="1" ht="10.5">
      <c r="A10" s="522">
        <v>1</v>
      </c>
      <c r="B10" s="523"/>
      <c r="C10" s="523">
        <v>2</v>
      </c>
      <c r="D10" s="523">
        <v>3</v>
      </c>
      <c r="E10" s="523">
        <v>4</v>
      </c>
      <c r="F10" s="523">
        <v>5</v>
      </c>
      <c r="G10" s="523">
        <v>6</v>
      </c>
      <c r="H10" s="523">
        <v>7</v>
      </c>
      <c r="I10" s="523">
        <v>8</v>
      </c>
      <c r="J10" s="523">
        <v>9</v>
      </c>
      <c r="K10" s="523">
        <v>10</v>
      </c>
      <c r="L10" s="523">
        <v>11</v>
      </c>
      <c r="M10" s="524">
        <v>12</v>
      </c>
      <c r="N10" s="525"/>
      <c r="O10" s="257"/>
      <c r="P10" s="257"/>
      <c r="Q10" s="257"/>
    </row>
    <row r="11" spans="1:17" ht="12" customHeight="1">
      <c r="A11" s="526" t="s">
        <v>702</v>
      </c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N11" s="357"/>
      <c r="O11" s="252"/>
      <c r="P11" s="252"/>
      <c r="Q11" s="252"/>
    </row>
    <row r="12" spans="1:13" ht="10.5" hidden="1">
      <c r="A12" s="468" t="s">
        <v>403</v>
      </c>
      <c r="B12" s="469"/>
      <c r="C12" s="470" t="s">
        <v>401</v>
      </c>
      <c r="D12" s="471"/>
      <c r="E12" s="471"/>
      <c r="F12" s="471"/>
      <c r="G12" s="471"/>
      <c r="H12" s="471"/>
      <c r="I12" s="471"/>
      <c r="J12" s="471"/>
      <c r="K12" s="471"/>
      <c r="L12" s="471"/>
      <c r="M12" s="472"/>
    </row>
    <row r="13" spans="1:13" ht="10.5" hidden="1">
      <c r="A13" s="468"/>
      <c r="B13" s="473" t="s">
        <v>703</v>
      </c>
      <c r="C13" s="474" t="s">
        <v>704</v>
      </c>
      <c r="D13" s="471" t="s">
        <v>705</v>
      </c>
      <c r="E13" s="471" t="s">
        <v>706</v>
      </c>
      <c r="F13" s="471" t="s">
        <v>707</v>
      </c>
      <c r="G13" s="471" t="s">
        <v>708</v>
      </c>
      <c r="H13" s="471" t="s">
        <v>709</v>
      </c>
      <c r="I13" s="471" t="s">
        <v>710</v>
      </c>
      <c r="J13" s="471" t="s">
        <v>711</v>
      </c>
      <c r="K13" s="471" t="s">
        <v>712</v>
      </c>
      <c r="L13" s="471" t="s">
        <v>713</v>
      </c>
      <c r="M13" s="472" t="s">
        <v>714</v>
      </c>
    </row>
    <row r="14" spans="1:14" ht="12">
      <c r="A14" s="530" t="s">
        <v>718</v>
      </c>
      <c r="B14" s="469" t="s">
        <v>719</v>
      </c>
      <c r="C14" s="316">
        <v>1264.648</v>
      </c>
      <c r="D14" s="316">
        <v>703.247</v>
      </c>
      <c r="E14" s="316">
        <v>561.401</v>
      </c>
      <c r="F14" s="316">
        <v>-561.401</v>
      </c>
      <c r="G14" s="316">
        <v>-70</v>
      </c>
      <c r="H14" s="316">
        <v>-491.401</v>
      </c>
      <c r="I14" s="316">
        <v>1304.937</v>
      </c>
      <c r="J14" s="316">
        <v>1796.338</v>
      </c>
      <c r="K14" s="316">
        <v>0</v>
      </c>
      <c r="L14" s="316">
        <v>0</v>
      </c>
      <c r="M14" s="363">
        <v>0</v>
      </c>
      <c r="N14" s="531"/>
    </row>
    <row r="15" spans="1:14" ht="12">
      <c r="A15" s="530" t="s">
        <v>720</v>
      </c>
      <c r="B15" s="379" t="s">
        <v>721</v>
      </c>
      <c r="C15" s="316">
        <v>160.215</v>
      </c>
      <c r="D15" s="316">
        <v>92.426</v>
      </c>
      <c r="E15" s="316">
        <v>67.789</v>
      </c>
      <c r="F15" s="316">
        <v>-67.789</v>
      </c>
      <c r="G15" s="316">
        <v>0</v>
      </c>
      <c r="H15" s="316">
        <v>-67.789</v>
      </c>
      <c r="I15" s="316">
        <v>28.164</v>
      </c>
      <c r="J15" s="316">
        <v>95.953</v>
      </c>
      <c r="K15" s="316">
        <v>0</v>
      </c>
      <c r="L15" s="316">
        <v>0</v>
      </c>
      <c r="M15" s="363">
        <v>0</v>
      </c>
      <c r="N15" s="531"/>
    </row>
    <row r="16" spans="1:14" ht="12">
      <c r="A16" s="530" t="s">
        <v>722</v>
      </c>
      <c r="B16" s="379" t="s">
        <v>723</v>
      </c>
      <c r="C16" s="316">
        <v>157.14</v>
      </c>
      <c r="D16" s="316">
        <v>128.864</v>
      </c>
      <c r="E16" s="316">
        <v>28.276</v>
      </c>
      <c r="F16" s="316">
        <v>-28.276</v>
      </c>
      <c r="G16" s="316">
        <v>0</v>
      </c>
      <c r="H16" s="316">
        <v>-28.276</v>
      </c>
      <c r="I16" s="316">
        <v>62.515</v>
      </c>
      <c r="J16" s="316">
        <v>90.791</v>
      </c>
      <c r="K16" s="316">
        <v>0</v>
      </c>
      <c r="L16" s="316">
        <v>0</v>
      </c>
      <c r="M16" s="363">
        <v>0</v>
      </c>
      <c r="N16" s="531"/>
    </row>
    <row r="17" spans="1:14" ht="12">
      <c r="A17" s="530" t="s">
        <v>724</v>
      </c>
      <c r="B17" s="379" t="s">
        <v>725</v>
      </c>
      <c r="C17" s="316">
        <v>293.738</v>
      </c>
      <c r="D17" s="316">
        <v>276.551</v>
      </c>
      <c r="E17" s="316">
        <v>17.187</v>
      </c>
      <c r="F17" s="316">
        <v>-17.187</v>
      </c>
      <c r="G17" s="316">
        <v>0</v>
      </c>
      <c r="H17" s="316">
        <v>-17.187</v>
      </c>
      <c r="I17" s="316">
        <v>447.057</v>
      </c>
      <c r="J17" s="316">
        <v>464.244</v>
      </c>
      <c r="K17" s="316">
        <v>0</v>
      </c>
      <c r="L17" s="316">
        <v>0</v>
      </c>
      <c r="M17" s="363">
        <v>0</v>
      </c>
      <c r="N17" s="531"/>
    </row>
    <row r="18" spans="1:14" ht="12">
      <c r="A18" s="530" t="s">
        <v>726</v>
      </c>
      <c r="B18" s="379" t="s">
        <v>727</v>
      </c>
      <c r="C18" s="316">
        <v>152.092</v>
      </c>
      <c r="D18" s="316">
        <v>100.157</v>
      </c>
      <c r="E18" s="316">
        <v>51.935</v>
      </c>
      <c r="F18" s="316">
        <v>-51.935</v>
      </c>
      <c r="G18" s="316">
        <v>0</v>
      </c>
      <c r="H18" s="316">
        <v>-51.935</v>
      </c>
      <c r="I18" s="316">
        <v>118.517</v>
      </c>
      <c r="J18" s="316">
        <v>170.452</v>
      </c>
      <c r="K18" s="316">
        <v>0</v>
      </c>
      <c r="L18" s="316">
        <v>0</v>
      </c>
      <c r="M18" s="363">
        <v>0</v>
      </c>
      <c r="N18" s="531"/>
    </row>
    <row r="19" spans="1:14" ht="12">
      <c r="A19" s="530" t="s">
        <v>728</v>
      </c>
      <c r="B19" s="379" t="s">
        <v>729</v>
      </c>
      <c r="C19" s="316">
        <v>23.184</v>
      </c>
      <c r="D19" s="316">
        <v>20.896</v>
      </c>
      <c r="E19" s="316">
        <v>2.288</v>
      </c>
      <c r="F19" s="316">
        <v>-2.288</v>
      </c>
      <c r="G19" s="316">
        <v>0</v>
      </c>
      <c r="H19" s="316">
        <v>-2.288</v>
      </c>
      <c r="I19" s="316">
        <v>14.119</v>
      </c>
      <c r="J19" s="316">
        <v>16.407</v>
      </c>
      <c r="K19" s="316">
        <v>0</v>
      </c>
      <c r="L19" s="316">
        <v>0</v>
      </c>
      <c r="M19" s="363">
        <v>0</v>
      </c>
      <c r="N19" s="531"/>
    </row>
    <row r="20" spans="1:14" ht="12" customHeight="1">
      <c r="A20" s="530" t="s">
        <v>730</v>
      </c>
      <c r="B20" s="379" t="s">
        <v>731</v>
      </c>
      <c r="C20" s="316">
        <v>28.738</v>
      </c>
      <c r="D20" s="316">
        <v>35.138</v>
      </c>
      <c r="E20" s="316">
        <v>-6.4</v>
      </c>
      <c r="F20" s="316">
        <v>6.4</v>
      </c>
      <c r="G20" s="316">
        <v>0</v>
      </c>
      <c r="H20" s="316">
        <v>6.4</v>
      </c>
      <c r="I20" s="316">
        <v>27.498</v>
      </c>
      <c r="J20" s="316">
        <v>21.098</v>
      </c>
      <c r="K20" s="316">
        <v>0</v>
      </c>
      <c r="L20" s="316">
        <v>0</v>
      </c>
      <c r="M20" s="363">
        <v>0</v>
      </c>
      <c r="N20" s="531"/>
    </row>
    <row r="21" spans="1:14" ht="24" hidden="1">
      <c r="A21" s="530" t="s">
        <v>732</v>
      </c>
      <c r="B21" s="379" t="s">
        <v>733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63"/>
      <c r="N21" s="531"/>
    </row>
    <row r="22" spans="1:14" ht="12" hidden="1">
      <c r="A22" s="530" t="s">
        <v>734</v>
      </c>
      <c r="B22" s="379" t="s">
        <v>735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63"/>
      <c r="N22" s="531"/>
    </row>
    <row r="23" spans="1:14" ht="12" hidden="1">
      <c r="A23" s="530" t="s">
        <v>736</v>
      </c>
      <c r="B23" s="379" t="s">
        <v>737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63"/>
      <c r="N23" s="531"/>
    </row>
    <row r="24" spans="1:14" ht="12" hidden="1">
      <c r="A24" s="530" t="s">
        <v>738</v>
      </c>
      <c r="B24" s="379" t="s">
        <v>739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63"/>
      <c r="N24" s="531"/>
    </row>
    <row r="25" spans="1:14" ht="12" hidden="1">
      <c r="A25" s="530" t="s">
        <v>740</v>
      </c>
      <c r="B25" s="379" t="s">
        <v>741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63"/>
      <c r="N25" s="531"/>
    </row>
    <row r="26" spans="1:14" ht="12" hidden="1">
      <c r="A26" s="530" t="s">
        <v>742</v>
      </c>
      <c r="B26" s="379" t="s">
        <v>743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63"/>
      <c r="N26" s="531"/>
    </row>
    <row r="27" spans="1:14" ht="12" hidden="1">
      <c r="A27" s="530" t="s">
        <v>744</v>
      </c>
      <c r="B27" s="379" t="s">
        <v>745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63"/>
      <c r="N27" s="531"/>
    </row>
    <row r="28" spans="1:14" ht="12" hidden="1">
      <c r="A28" s="530" t="s">
        <v>746</v>
      </c>
      <c r="B28" s="379" t="s">
        <v>747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63"/>
      <c r="N28" s="531"/>
    </row>
    <row r="29" spans="1:14" ht="12" hidden="1">
      <c r="A29" s="530" t="s">
        <v>748</v>
      </c>
      <c r="B29" s="379" t="s">
        <v>749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63"/>
      <c r="N29" s="531"/>
    </row>
    <row r="30" spans="1:14" ht="12" hidden="1">
      <c r="A30" s="530" t="s">
        <v>750</v>
      </c>
      <c r="B30" s="379" t="s">
        <v>751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63"/>
      <c r="N30" s="531"/>
    </row>
    <row r="31" spans="1:14" ht="12" hidden="1">
      <c r="A31" s="530" t="s">
        <v>752</v>
      </c>
      <c r="B31" s="379" t="s">
        <v>753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63"/>
      <c r="N31" s="531"/>
    </row>
    <row r="32" spans="1:14" ht="12" hidden="1">
      <c r="A32" s="530" t="s">
        <v>754</v>
      </c>
      <c r="B32" s="379" t="s">
        <v>755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63"/>
      <c r="N32" s="531"/>
    </row>
    <row r="33" spans="1:14" ht="12" hidden="1">
      <c r="A33" s="530" t="s">
        <v>756</v>
      </c>
      <c r="B33" s="379" t="s">
        <v>757</v>
      </c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63"/>
      <c r="N33" s="531"/>
    </row>
    <row r="34" spans="1:14" ht="12" hidden="1">
      <c r="A34" s="530" t="s">
        <v>758</v>
      </c>
      <c r="B34" s="379" t="s">
        <v>759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63"/>
      <c r="N34" s="531"/>
    </row>
    <row r="35" spans="1:14" ht="12" hidden="1">
      <c r="A35" s="530" t="s">
        <v>760</v>
      </c>
      <c r="B35" s="379" t="s">
        <v>761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63"/>
      <c r="N35" s="531"/>
    </row>
    <row r="36" spans="1:14" ht="12" hidden="1">
      <c r="A36" s="530" t="s">
        <v>762</v>
      </c>
      <c r="B36" s="379" t="s">
        <v>763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63"/>
      <c r="N36" s="531"/>
    </row>
    <row r="37" spans="1:14" ht="12" hidden="1">
      <c r="A37" s="530" t="s">
        <v>764</v>
      </c>
      <c r="B37" s="379" t="s">
        <v>765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63"/>
      <c r="N37" s="531"/>
    </row>
    <row r="38" spans="1:14" ht="12" hidden="1">
      <c r="A38" s="530" t="s">
        <v>766</v>
      </c>
      <c r="B38" s="379" t="s">
        <v>767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63"/>
      <c r="N38" s="531"/>
    </row>
    <row r="39" spans="1:14" ht="12" hidden="1">
      <c r="A39" s="530" t="s">
        <v>768</v>
      </c>
      <c r="B39" s="379" t="s">
        <v>769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63"/>
      <c r="N39" s="531"/>
    </row>
    <row r="40" spans="1:14" ht="12" hidden="1">
      <c r="A40" s="530" t="s">
        <v>770</v>
      </c>
      <c r="B40" s="379" t="s">
        <v>771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63"/>
      <c r="N40" s="531"/>
    </row>
    <row r="41" spans="1:14" ht="12" hidden="1">
      <c r="A41" s="530" t="s">
        <v>772</v>
      </c>
      <c r="B41" s="379" t="s">
        <v>773</v>
      </c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63"/>
      <c r="N41" s="531"/>
    </row>
    <row r="42" spans="1:14" ht="12" hidden="1">
      <c r="A42" s="530" t="s">
        <v>774</v>
      </c>
      <c r="B42" s="379" t="s">
        <v>775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63"/>
      <c r="N42" s="531"/>
    </row>
    <row r="43" spans="1:14" ht="12" hidden="1">
      <c r="A43" s="530" t="s">
        <v>776</v>
      </c>
      <c r="B43" s="379" t="s">
        <v>777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63"/>
      <c r="N43" s="531"/>
    </row>
    <row r="44" spans="1:14" ht="12" hidden="1">
      <c r="A44" s="530" t="s">
        <v>778</v>
      </c>
      <c r="B44" s="379" t="s">
        <v>779</v>
      </c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63"/>
      <c r="N44" s="531"/>
    </row>
    <row r="45" spans="1:14" ht="12" hidden="1">
      <c r="A45" s="530" t="s">
        <v>780</v>
      </c>
      <c r="B45" s="379" t="s">
        <v>781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63"/>
      <c r="N45" s="531"/>
    </row>
    <row r="46" spans="1:14" ht="12" hidden="1">
      <c r="A46" s="530" t="s">
        <v>782</v>
      </c>
      <c r="B46" s="384" t="s">
        <v>783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63"/>
      <c r="N46" s="531"/>
    </row>
    <row r="47" spans="1:17" s="538" customFormat="1" ht="12">
      <c r="A47" s="532" t="s">
        <v>784</v>
      </c>
      <c r="B47" s="533"/>
      <c r="C47" s="534">
        <f aca="true" t="shared" si="0" ref="C47:M47">SUM(C14:C46)</f>
        <v>2079.7549999999997</v>
      </c>
      <c r="D47" s="534">
        <f t="shared" si="0"/>
        <v>1357.2789999999998</v>
      </c>
      <c r="E47" s="534">
        <f t="shared" si="0"/>
        <v>722.476</v>
      </c>
      <c r="F47" s="534">
        <f t="shared" si="0"/>
        <v>-722.476</v>
      </c>
      <c r="G47" s="534">
        <f t="shared" si="0"/>
        <v>-70</v>
      </c>
      <c r="H47" s="534">
        <f t="shared" si="0"/>
        <v>-652.476</v>
      </c>
      <c r="I47" s="534">
        <f t="shared" si="0"/>
        <v>2002.807</v>
      </c>
      <c r="J47" s="534">
        <f t="shared" si="0"/>
        <v>2655.2830000000004</v>
      </c>
      <c r="K47" s="534">
        <f t="shared" si="0"/>
        <v>0</v>
      </c>
      <c r="L47" s="535">
        <f t="shared" si="0"/>
        <v>0</v>
      </c>
      <c r="M47" s="536">
        <f t="shared" si="0"/>
        <v>0</v>
      </c>
      <c r="N47" s="537"/>
      <c r="O47" s="537"/>
      <c r="P47" s="537"/>
      <c r="Q47" s="537"/>
    </row>
    <row r="48" spans="1:17" ht="12">
      <c r="A48" s="539" t="s">
        <v>785</v>
      </c>
      <c r="B48" s="540"/>
      <c r="C48" s="541"/>
      <c r="D48" s="541"/>
      <c r="E48" s="541"/>
      <c r="F48" s="541"/>
      <c r="G48" s="541"/>
      <c r="H48" s="541"/>
      <c r="I48" s="541"/>
      <c r="J48" s="541"/>
      <c r="K48" s="541"/>
      <c r="L48" s="541"/>
      <c r="M48" s="363"/>
      <c r="N48" s="357"/>
      <c r="O48" s="252"/>
      <c r="P48" s="252"/>
      <c r="Q48" s="252"/>
    </row>
    <row r="49" spans="1:13" ht="10.5" hidden="1">
      <c r="A49" s="468" t="s">
        <v>403</v>
      </c>
      <c r="B49" s="469"/>
      <c r="C49" s="470"/>
      <c r="D49" s="471"/>
      <c r="E49" s="471"/>
      <c r="F49" s="471"/>
      <c r="G49" s="471"/>
      <c r="H49" s="471"/>
      <c r="I49" s="471"/>
      <c r="J49" s="471"/>
      <c r="K49" s="471"/>
      <c r="L49" s="471"/>
      <c r="M49" s="363"/>
    </row>
    <row r="50" spans="1:13" ht="10.5" hidden="1">
      <c r="A50" s="468"/>
      <c r="B50" s="473" t="s">
        <v>703</v>
      </c>
      <c r="C50" s="474"/>
      <c r="D50" s="471"/>
      <c r="E50" s="471"/>
      <c r="F50" s="471"/>
      <c r="G50" s="471"/>
      <c r="H50" s="471"/>
      <c r="I50" s="471"/>
      <c r="J50" s="471"/>
      <c r="K50" s="471"/>
      <c r="L50" s="471"/>
      <c r="M50" s="363"/>
    </row>
    <row r="51" spans="1:14" ht="12" hidden="1">
      <c r="A51" s="530" t="s">
        <v>718</v>
      </c>
      <c r="B51" s="469" t="s">
        <v>719</v>
      </c>
      <c r="C51" s="474"/>
      <c r="D51" s="471"/>
      <c r="E51" s="471"/>
      <c r="F51" s="471"/>
      <c r="G51" s="471"/>
      <c r="H51" s="471"/>
      <c r="I51" s="471"/>
      <c r="J51" s="471"/>
      <c r="K51" s="471"/>
      <c r="L51" s="471"/>
      <c r="M51" s="363"/>
      <c r="N51" s="531"/>
    </row>
    <row r="52" spans="1:14" ht="12" hidden="1">
      <c r="A52" s="530" t="s">
        <v>720</v>
      </c>
      <c r="B52" s="379" t="s">
        <v>721</v>
      </c>
      <c r="C52" s="380"/>
      <c r="D52" s="381"/>
      <c r="E52" s="381"/>
      <c r="F52" s="381"/>
      <c r="G52" s="381"/>
      <c r="H52" s="381"/>
      <c r="I52" s="381"/>
      <c r="J52" s="381"/>
      <c r="K52" s="381"/>
      <c r="L52" s="381"/>
      <c r="M52" s="363"/>
      <c r="N52" s="531"/>
    </row>
    <row r="53" spans="1:14" ht="12" hidden="1">
      <c r="A53" s="530" t="s">
        <v>722</v>
      </c>
      <c r="B53" s="379" t="s">
        <v>723</v>
      </c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63"/>
      <c r="N53" s="531"/>
    </row>
    <row r="54" spans="1:14" ht="12" hidden="1">
      <c r="A54" s="530" t="s">
        <v>724</v>
      </c>
      <c r="B54" s="379" t="s">
        <v>725</v>
      </c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63"/>
      <c r="N54" s="531"/>
    </row>
    <row r="55" spans="1:14" ht="12" hidden="1">
      <c r="A55" s="530" t="s">
        <v>726</v>
      </c>
      <c r="B55" s="379" t="s">
        <v>727</v>
      </c>
      <c r="C55" s="380"/>
      <c r="D55" s="381"/>
      <c r="E55" s="381"/>
      <c r="F55" s="381"/>
      <c r="G55" s="381"/>
      <c r="H55" s="381"/>
      <c r="I55" s="381"/>
      <c r="J55" s="381"/>
      <c r="K55" s="381"/>
      <c r="L55" s="381"/>
      <c r="M55" s="363"/>
      <c r="N55" s="531"/>
    </row>
    <row r="56" spans="1:14" ht="12" hidden="1">
      <c r="A56" s="530" t="s">
        <v>728</v>
      </c>
      <c r="B56" s="379" t="s">
        <v>729</v>
      </c>
      <c r="C56" s="380"/>
      <c r="D56" s="381"/>
      <c r="E56" s="381"/>
      <c r="F56" s="381"/>
      <c r="G56" s="381"/>
      <c r="H56" s="381"/>
      <c r="I56" s="381"/>
      <c r="J56" s="381"/>
      <c r="K56" s="381"/>
      <c r="L56" s="381"/>
      <c r="M56" s="363"/>
      <c r="N56" s="531"/>
    </row>
    <row r="57" spans="1:14" ht="12" customHeight="1" hidden="1">
      <c r="A57" s="530" t="s">
        <v>730</v>
      </c>
      <c r="B57" s="379" t="s">
        <v>731</v>
      </c>
      <c r="C57" s="380"/>
      <c r="D57" s="381"/>
      <c r="E57" s="381"/>
      <c r="F57" s="381"/>
      <c r="G57" s="381"/>
      <c r="H57" s="381"/>
      <c r="I57" s="381"/>
      <c r="J57" s="381"/>
      <c r="K57" s="381"/>
      <c r="L57" s="381"/>
      <c r="M57" s="363"/>
      <c r="N57" s="531"/>
    </row>
    <row r="58" spans="1:14" ht="24">
      <c r="A58" s="530" t="s">
        <v>732</v>
      </c>
      <c r="B58" s="379" t="s">
        <v>733</v>
      </c>
      <c r="C58" s="316">
        <v>86.762</v>
      </c>
      <c r="D58" s="316">
        <v>62.571</v>
      </c>
      <c r="E58" s="316">
        <v>24.191</v>
      </c>
      <c r="F58" s="316">
        <v>-24.191</v>
      </c>
      <c r="G58" s="316">
        <v>0</v>
      </c>
      <c r="H58" s="316">
        <v>-24.191</v>
      </c>
      <c r="I58" s="316">
        <v>116.238</v>
      </c>
      <c r="J58" s="316">
        <v>140.429</v>
      </c>
      <c r="K58" s="316">
        <v>0</v>
      </c>
      <c r="L58" s="316">
        <v>0</v>
      </c>
      <c r="M58" s="363">
        <v>0</v>
      </c>
      <c r="N58" s="531"/>
    </row>
    <row r="59" spans="1:14" ht="12">
      <c r="A59" s="530" t="s">
        <v>734</v>
      </c>
      <c r="B59" s="379" t="s">
        <v>735</v>
      </c>
      <c r="C59" s="316">
        <v>58.606</v>
      </c>
      <c r="D59" s="316">
        <v>63.477</v>
      </c>
      <c r="E59" s="316">
        <v>-4.871</v>
      </c>
      <c r="F59" s="316">
        <v>4.871</v>
      </c>
      <c r="G59" s="316">
        <v>0</v>
      </c>
      <c r="H59" s="316">
        <v>4.871</v>
      </c>
      <c r="I59" s="316">
        <v>124.924</v>
      </c>
      <c r="J59" s="316">
        <v>120.053</v>
      </c>
      <c r="K59" s="316">
        <v>0</v>
      </c>
      <c r="L59" s="316">
        <v>0</v>
      </c>
      <c r="M59" s="363">
        <v>0</v>
      </c>
      <c r="N59" s="531"/>
    </row>
    <row r="60" spans="1:14" ht="12">
      <c r="A60" s="530" t="s">
        <v>736</v>
      </c>
      <c r="B60" s="379" t="s">
        <v>737</v>
      </c>
      <c r="C60" s="316">
        <v>71.222</v>
      </c>
      <c r="D60" s="316">
        <v>62.346</v>
      </c>
      <c r="E60" s="316">
        <v>8.876</v>
      </c>
      <c r="F60" s="316">
        <v>-8.876</v>
      </c>
      <c r="G60" s="316">
        <v>0</v>
      </c>
      <c r="H60" s="316">
        <v>-8.876</v>
      </c>
      <c r="I60" s="316">
        <v>142.06</v>
      </c>
      <c r="J60" s="316">
        <v>150.936</v>
      </c>
      <c r="K60" s="316">
        <v>0</v>
      </c>
      <c r="L60" s="316">
        <v>0</v>
      </c>
      <c r="M60" s="363">
        <v>0</v>
      </c>
      <c r="N60" s="531"/>
    </row>
    <row r="61" spans="1:14" ht="12">
      <c r="A61" s="530" t="s">
        <v>738</v>
      </c>
      <c r="B61" s="379" t="s">
        <v>739</v>
      </c>
      <c r="C61" s="316">
        <v>91.264</v>
      </c>
      <c r="D61" s="316">
        <v>60.978</v>
      </c>
      <c r="E61" s="316">
        <v>30.286</v>
      </c>
      <c r="F61" s="316">
        <v>-30.286</v>
      </c>
      <c r="G61" s="316">
        <v>0</v>
      </c>
      <c r="H61" s="316">
        <v>-30.286</v>
      </c>
      <c r="I61" s="316">
        <v>122.74</v>
      </c>
      <c r="J61" s="316">
        <v>153.026</v>
      </c>
      <c r="K61" s="316">
        <v>0</v>
      </c>
      <c r="L61" s="316">
        <v>0</v>
      </c>
      <c r="M61" s="363">
        <v>0</v>
      </c>
      <c r="N61" s="531"/>
    </row>
    <row r="62" spans="1:14" ht="12">
      <c r="A62" s="530" t="s">
        <v>740</v>
      </c>
      <c r="B62" s="379" t="s">
        <v>741</v>
      </c>
      <c r="C62" s="316">
        <v>150.489</v>
      </c>
      <c r="D62" s="316">
        <v>122.331</v>
      </c>
      <c r="E62" s="316">
        <v>28.158</v>
      </c>
      <c r="F62" s="316">
        <v>-28.158</v>
      </c>
      <c r="G62" s="316">
        <v>5</v>
      </c>
      <c r="H62" s="316">
        <v>-33.158</v>
      </c>
      <c r="I62" s="316">
        <v>234.617</v>
      </c>
      <c r="J62" s="316">
        <v>267.775</v>
      </c>
      <c r="K62" s="316">
        <v>0</v>
      </c>
      <c r="L62" s="316">
        <v>0</v>
      </c>
      <c r="M62" s="363">
        <v>0</v>
      </c>
      <c r="N62" s="531"/>
    </row>
    <row r="63" spans="1:14" ht="12">
      <c r="A63" s="530" t="s">
        <v>742</v>
      </c>
      <c r="B63" s="379" t="s">
        <v>743</v>
      </c>
      <c r="C63" s="316">
        <v>133.764</v>
      </c>
      <c r="D63" s="316">
        <v>103.1</v>
      </c>
      <c r="E63" s="316">
        <v>30.664</v>
      </c>
      <c r="F63" s="316">
        <v>-30.664</v>
      </c>
      <c r="G63" s="316">
        <v>0</v>
      </c>
      <c r="H63" s="316">
        <v>-30.664</v>
      </c>
      <c r="I63" s="316">
        <v>111.036</v>
      </c>
      <c r="J63" s="316">
        <v>141.7</v>
      </c>
      <c r="K63" s="316">
        <v>0</v>
      </c>
      <c r="L63" s="316">
        <v>0</v>
      </c>
      <c r="M63" s="363">
        <v>0</v>
      </c>
      <c r="N63" s="531"/>
    </row>
    <row r="64" spans="1:14" ht="12">
      <c r="A64" s="530" t="s">
        <v>744</v>
      </c>
      <c r="B64" s="379" t="s">
        <v>745</v>
      </c>
      <c r="C64" s="316">
        <v>84.913</v>
      </c>
      <c r="D64" s="316">
        <v>32.952</v>
      </c>
      <c r="E64" s="316">
        <v>51.961</v>
      </c>
      <c r="F64" s="316">
        <v>-51.961</v>
      </c>
      <c r="G64" s="316">
        <v>0</v>
      </c>
      <c r="H64" s="316">
        <v>-51.961</v>
      </c>
      <c r="I64" s="316">
        <v>73.713</v>
      </c>
      <c r="J64" s="316">
        <v>125.674</v>
      </c>
      <c r="K64" s="316">
        <v>0</v>
      </c>
      <c r="L64" s="316">
        <v>0</v>
      </c>
      <c r="M64" s="363">
        <v>0</v>
      </c>
      <c r="N64" s="531"/>
    </row>
    <row r="65" spans="1:14" ht="12">
      <c r="A65" s="530" t="s">
        <v>746</v>
      </c>
      <c r="B65" s="379" t="s">
        <v>747</v>
      </c>
      <c r="C65" s="316">
        <v>51.684</v>
      </c>
      <c r="D65" s="316">
        <v>44.444</v>
      </c>
      <c r="E65" s="316">
        <v>7.24</v>
      </c>
      <c r="F65" s="316">
        <v>-7.24</v>
      </c>
      <c r="G65" s="316">
        <v>0</v>
      </c>
      <c r="H65" s="316">
        <v>-7.24</v>
      </c>
      <c r="I65" s="316">
        <v>70.882</v>
      </c>
      <c r="J65" s="316">
        <v>78.122</v>
      </c>
      <c r="K65" s="316">
        <v>0</v>
      </c>
      <c r="L65" s="316">
        <v>0</v>
      </c>
      <c r="M65" s="363">
        <v>0</v>
      </c>
      <c r="N65" s="531"/>
    </row>
    <row r="66" spans="1:14" ht="12">
      <c r="A66" s="530" t="s">
        <v>748</v>
      </c>
      <c r="B66" s="379" t="s">
        <v>749</v>
      </c>
      <c r="C66" s="316">
        <v>113.254</v>
      </c>
      <c r="D66" s="316">
        <v>81.682</v>
      </c>
      <c r="E66" s="316">
        <v>31.572</v>
      </c>
      <c r="F66" s="316">
        <v>-31.572</v>
      </c>
      <c r="G66" s="316">
        <v>0</v>
      </c>
      <c r="H66" s="316">
        <v>-32.908</v>
      </c>
      <c r="I66" s="316">
        <v>280.082</v>
      </c>
      <c r="J66" s="316">
        <v>312.99</v>
      </c>
      <c r="K66" s="316">
        <v>1.336</v>
      </c>
      <c r="L66" s="316">
        <v>0</v>
      </c>
      <c r="M66" s="363">
        <v>0</v>
      </c>
      <c r="N66" s="531"/>
    </row>
    <row r="67" spans="1:14" ht="12">
      <c r="A67" s="530" t="s">
        <v>750</v>
      </c>
      <c r="B67" s="379" t="s">
        <v>751</v>
      </c>
      <c r="C67" s="316">
        <v>128.522</v>
      </c>
      <c r="D67" s="316">
        <v>65.046</v>
      </c>
      <c r="E67" s="316">
        <v>63.476</v>
      </c>
      <c r="F67" s="316">
        <v>-63.476</v>
      </c>
      <c r="G67" s="316">
        <v>0</v>
      </c>
      <c r="H67" s="316">
        <v>-63.476</v>
      </c>
      <c r="I67" s="316">
        <v>110.961</v>
      </c>
      <c r="J67" s="316">
        <v>174.437</v>
      </c>
      <c r="K67" s="316">
        <v>0</v>
      </c>
      <c r="L67" s="316">
        <v>0</v>
      </c>
      <c r="M67" s="363">
        <v>0</v>
      </c>
      <c r="N67" s="531"/>
    </row>
    <row r="68" spans="1:14" ht="12">
      <c r="A68" s="530" t="s">
        <v>752</v>
      </c>
      <c r="B68" s="379" t="s">
        <v>753</v>
      </c>
      <c r="C68" s="316">
        <v>134.156</v>
      </c>
      <c r="D68" s="316">
        <v>94.787</v>
      </c>
      <c r="E68" s="316">
        <v>39.369</v>
      </c>
      <c r="F68" s="316">
        <v>-39.369</v>
      </c>
      <c r="G68" s="316">
        <v>0</v>
      </c>
      <c r="H68" s="316">
        <v>-39.369</v>
      </c>
      <c r="I68" s="316">
        <v>197.569</v>
      </c>
      <c r="J68" s="316">
        <v>236.938</v>
      </c>
      <c r="K68" s="316">
        <v>0</v>
      </c>
      <c r="L68" s="316">
        <v>0</v>
      </c>
      <c r="M68" s="363">
        <v>0</v>
      </c>
      <c r="N68" s="531"/>
    </row>
    <row r="69" spans="1:14" ht="12">
      <c r="A69" s="530" t="s">
        <v>754</v>
      </c>
      <c r="B69" s="379" t="s">
        <v>755</v>
      </c>
      <c r="C69" s="316">
        <v>91.363</v>
      </c>
      <c r="D69" s="316">
        <v>82.019</v>
      </c>
      <c r="E69" s="316">
        <v>9.344</v>
      </c>
      <c r="F69" s="316">
        <v>-9.344</v>
      </c>
      <c r="G69" s="316">
        <v>0</v>
      </c>
      <c r="H69" s="316">
        <v>-9.344</v>
      </c>
      <c r="I69" s="316">
        <v>126.425</v>
      </c>
      <c r="J69" s="316">
        <v>135.769</v>
      </c>
      <c r="K69" s="316">
        <v>0</v>
      </c>
      <c r="L69" s="316">
        <v>0</v>
      </c>
      <c r="M69" s="363">
        <v>0</v>
      </c>
      <c r="N69" s="531"/>
    </row>
    <row r="70" spans="1:14" ht="12">
      <c r="A70" s="530" t="s">
        <v>756</v>
      </c>
      <c r="B70" s="379" t="s">
        <v>757</v>
      </c>
      <c r="C70" s="316">
        <v>173.248</v>
      </c>
      <c r="D70" s="316">
        <v>145.274</v>
      </c>
      <c r="E70" s="316">
        <v>27.974</v>
      </c>
      <c r="F70" s="316">
        <v>-27.974</v>
      </c>
      <c r="G70" s="316">
        <v>0</v>
      </c>
      <c r="H70" s="316">
        <v>-27.974</v>
      </c>
      <c r="I70" s="316">
        <v>134.25</v>
      </c>
      <c r="J70" s="316">
        <v>162.224</v>
      </c>
      <c r="K70" s="316">
        <v>0</v>
      </c>
      <c r="L70" s="316">
        <v>0</v>
      </c>
      <c r="M70" s="363">
        <v>0</v>
      </c>
      <c r="N70" s="531"/>
    </row>
    <row r="71" spans="1:14" ht="12">
      <c r="A71" s="530" t="s">
        <v>758</v>
      </c>
      <c r="B71" s="379" t="s">
        <v>759</v>
      </c>
      <c r="C71" s="316">
        <v>136.407</v>
      </c>
      <c r="D71" s="316">
        <v>85.437</v>
      </c>
      <c r="E71" s="316">
        <v>50.97</v>
      </c>
      <c r="F71" s="316">
        <v>-50.97</v>
      </c>
      <c r="G71" s="316">
        <v>0</v>
      </c>
      <c r="H71" s="316">
        <v>-50.97</v>
      </c>
      <c r="I71" s="316">
        <v>233.12</v>
      </c>
      <c r="J71" s="316">
        <v>284.09</v>
      </c>
      <c r="K71" s="316">
        <v>0</v>
      </c>
      <c r="L71" s="316">
        <v>0</v>
      </c>
      <c r="M71" s="363">
        <v>0</v>
      </c>
      <c r="N71" s="531"/>
    </row>
    <row r="72" spans="1:14" ht="12">
      <c r="A72" s="530" t="s">
        <v>760</v>
      </c>
      <c r="B72" s="379" t="s">
        <v>761</v>
      </c>
      <c r="C72" s="316">
        <v>105.272</v>
      </c>
      <c r="D72" s="316">
        <v>51.652</v>
      </c>
      <c r="E72" s="316">
        <v>53.62</v>
      </c>
      <c r="F72" s="316">
        <v>-53.62</v>
      </c>
      <c r="G72" s="316">
        <v>0</v>
      </c>
      <c r="H72" s="316">
        <v>-53.62</v>
      </c>
      <c r="I72" s="316">
        <v>159.507</v>
      </c>
      <c r="J72" s="316">
        <v>213.127</v>
      </c>
      <c r="K72" s="316">
        <v>0</v>
      </c>
      <c r="L72" s="316">
        <v>0</v>
      </c>
      <c r="M72" s="363">
        <v>0</v>
      </c>
      <c r="N72" s="531"/>
    </row>
    <row r="73" spans="1:14" ht="12">
      <c r="A73" s="530" t="s">
        <v>762</v>
      </c>
      <c r="B73" s="379" t="s">
        <v>763</v>
      </c>
      <c r="C73" s="316">
        <v>125.43</v>
      </c>
      <c r="D73" s="316">
        <v>68.622</v>
      </c>
      <c r="E73" s="316">
        <v>56.808</v>
      </c>
      <c r="F73" s="316">
        <v>-56.808</v>
      </c>
      <c r="G73" s="316">
        <v>0</v>
      </c>
      <c r="H73" s="316">
        <v>-56.808</v>
      </c>
      <c r="I73" s="316">
        <v>163.33</v>
      </c>
      <c r="J73" s="316">
        <v>220.138</v>
      </c>
      <c r="K73" s="316">
        <v>0</v>
      </c>
      <c r="L73" s="316">
        <v>0</v>
      </c>
      <c r="M73" s="363">
        <v>0</v>
      </c>
      <c r="N73" s="531"/>
    </row>
    <row r="74" spans="1:14" ht="12">
      <c r="A74" s="530" t="s">
        <v>764</v>
      </c>
      <c r="B74" s="379" t="s">
        <v>765</v>
      </c>
      <c r="C74" s="316">
        <v>132.575</v>
      </c>
      <c r="D74" s="316">
        <v>102.856</v>
      </c>
      <c r="E74" s="316">
        <v>29.719</v>
      </c>
      <c r="F74" s="316">
        <v>-29.719</v>
      </c>
      <c r="G74" s="316">
        <v>0</v>
      </c>
      <c r="H74" s="316">
        <v>-29.719</v>
      </c>
      <c r="I74" s="316">
        <v>259.552</v>
      </c>
      <c r="J74" s="316">
        <v>289.271</v>
      </c>
      <c r="K74" s="316">
        <v>0</v>
      </c>
      <c r="L74" s="316">
        <v>0</v>
      </c>
      <c r="M74" s="363">
        <v>0</v>
      </c>
      <c r="N74" s="531"/>
    </row>
    <row r="75" spans="1:14" ht="12">
      <c r="A75" s="530" t="s">
        <v>766</v>
      </c>
      <c r="B75" s="379" t="s">
        <v>767</v>
      </c>
      <c r="C75" s="316">
        <v>192.799</v>
      </c>
      <c r="D75" s="316">
        <v>189.542</v>
      </c>
      <c r="E75" s="316">
        <v>3.257</v>
      </c>
      <c r="F75" s="316">
        <v>-3.257</v>
      </c>
      <c r="G75" s="316">
        <v>0</v>
      </c>
      <c r="H75" s="316">
        <v>-3.257</v>
      </c>
      <c r="I75" s="316">
        <v>80.511</v>
      </c>
      <c r="J75" s="316">
        <v>83.768</v>
      </c>
      <c r="K75" s="316">
        <v>0</v>
      </c>
      <c r="L75" s="316">
        <v>0</v>
      </c>
      <c r="M75" s="363">
        <v>0</v>
      </c>
      <c r="N75" s="531"/>
    </row>
    <row r="76" spans="1:14" ht="12">
      <c r="A76" s="530" t="s">
        <v>768</v>
      </c>
      <c r="B76" s="379"/>
      <c r="C76" s="316">
        <v>87.743</v>
      </c>
      <c r="D76" s="316">
        <v>79.983</v>
      </c>
      <c r="E76" s="316">
        <v>7.76</v>
      </c>
      <c r="F76" s="316">
        <v>-7.76</v>
      </c>
      <c r="G76" s="316">
        <v>0</v>
      </c>
      <c r="H76" s="316">
        <v>-7.76</v>
      </c>
      <c r="I76" s="316">
        <v>141.611</v>
      </c>
      <c r="J76" s="316">
        <v>149.371</v>
      </c>
      <c r="K76" s="316">
        <v>0</v>
      </c>
      <c r="L76" s="316">
        <v>0</v>
      </c>
      <c r="M76" s="363">
        <v>0</v>
      </c>
      <c r="N76" s="531"/>
    </row>
    <row r="77" spans="1:14" ht="12">
      <c r="A77" s="530" t="s">
        <v>770</v>
      </c>
      <c r="B77" s="379" t="s">
        <v>771</v>
      </c>
      <c r="C77" s="316">
        <v>408.864</v>
      </c>
      <c r="D77" s="316">
        <v>309.651</v>
      </c>
      <c r="E77" s="316">
        <v>99.213</v>
      </c>
      <c r="F77" s="316">
        <v>-99.213</v>
      </c>
      <c r="G77" s="316">
        <v>0</v>
      </c>
      <c r="H77" s="316">
        <v>-99.213</v>
      </c>
      <c r="I77" s="316">
        <v>553.58</v>
      </c>
      <c r="J77" s="316">
        <v>652.793</v>
      </c>
      <c r="K77" s="316">
        <v>0</v>
      </c>
      <c r="L77" s="316">
        <v>0</v>
      </c>
      <c r="M77" s="363">
        <v>0</v>
      </c>
      <c r="N77" s="531"/>
    </row>
    <row r="78" spans="1:14" ht="12">
      <c r="A78" s="530" t="s">
        <v>772</v>
      </c>
      <c r="B78" s="379" t="s">
        <v>773</v>
      </c>
      <c r="C78" s="316">
        <v>74.803</v>
      </c>
      <c r="D78" s="316">
        <v>54.855</v>
      </c>
      <c r="E78" s="316">
        <v>19.948</v>
      </c>
      <c r="F78" s="316">
        <v>-19.948</v>
      </c>
      <c r="G78" s="316">
        <v>0</v>
      </c>
      <c r="H78" s="316">
        <v>-19.948</v>
      </c>
      <c r="I78" s="316">
        <v>158.705</v>
      </c>
      <c r="J78" s="316">
        <v>178.653</v>
      </c>
      <c r="K78" s="316">
        <v>0</v>
      </c>
      <c r="L78" s="316">
        <v>0</v>
      </c>
      <c r="M78" s="363">
        <v>0</v>
      </c>
      <c r="N78" s="531"/>
    </row>
    <row r="79" spans="1:14" ht="12">
      <c r="A79" s="530" t="s">
        <v>774</v>
      </c>
      <c r="B79" s="379" t="s">
        <v>775</v>
      </c>
      <c r="C79" s="316">
        <v>101.374</v>
      </c>
      <c r="D79" s="316">
        <v>64.679</v>
      </c>
      <c r="E79" s="316">
        <v>36.695</v>
      </c>
      <c r="F79" s="316">
        <v>-36.695</v>
      </c>
      <c r="G79" s="316">
        <v>0</v>
      </c>
      <c r="H79" s="316">
        <v>-36.695</v>
      </c>
      <c r="I79" s="316">
        <v>138.737</v>
      </c>
      <c r="J79" s="316">
        <v>175.432</v>
      </c>
      <c r="K79" s="316">
        <v>0</v>
      </c>
      <c r="L79" s="316">
        <v>0</v>
      </c>
      <c r="M79" s="363">
        <v>0</v>
      </c>
      <c r="N79" s="531"/>
    </row>
    <row r="80" spans="1:14" ht="12">
      <c r="A80" s="530" t="s">
        <v>776</v>
      </c>
      <c r="B80" s="379" t="s">
        <v>777</v>
      </c>
      <c r="C80" s="316">
        <v>122.821</v>
      </c>
      <c r="D80" s="316">
        <v>83.698</v>
      </c>
      <c r="E80" s="316">
        <v>39.123</v>
      </c>
      <c r="F80" s="316">
        <v>-39.123</v>
      </c>
      <c r="G80" s="316">
        <v>0</v>
      </c>
      <c r="H80" s="316">
        <v>-44.587</v>
      </c>
      <c r="I80" s="316">
        <v>162.674</v>
      </c>
      <c r="J80" s="316">
        <v>207.261</v>
      </c>
      <c r="K80" s="316">
        <v>-3.6</v>
      </c>
      <c r="L80" s="316">
        <v>9.064</v>
      </c>
      <c r="M80" s="363">
        <v>0</v>
      </c>
      <c r="N80" s="531"/>
    </row>
    <row r="81" spans="1:14" ht="12">
      <c r="A81" s="530" t="s">
        <v>778</v>
      </c>
      <c r="B81" s="379" t="s">
        <v>779</v>
      </c>
      <c r="C81" s="316">
        <v>63.62</v>
      </c>
      <c r="D81" s="316">
        <v>25.833</v>
      </c>
      <c r="E81" s="316">
        <v>37.787</v>
      </c>
      <c r="F81" s="316">
        <v>-37.787</v>
      </c>
      <c r="G81" s="316">
        <v>0</v>
      </c>
      <c r="H81" s="316">
        <v>-37.787</v>
      </c>
      <c r="I81" s="316">
        <v>93.465</v>
      </c>
      <c r="J81" s="316">
        <v>131.252</v>
      </c>
      <c r="K81" s="316">
        <v>0</v>
      </c>
      <c r="L81" s="316">
        <v>0</v>
      </c>
      <c r="M81" s="363">
        <v>0</v>
      </c>
      <c r="N81" s="531"/>
    </row>
    <row r="82" spans="1:14" ht="12">
      <c r="A82" s="530" t="s">
        <v>780</v>
      </c>
      <c r="B82" s="379" t="s">
        <v>781</v>
      </c>
      <c r="C82" s="316">
        <v>88.547</v>
      </c>
      <c r="D82" s="316">
        <v>46.998</v>
      </c>
      <c r="E82" s="316">
        <v>41.549</v>
      </c>
      <c r="F82" s="316">
        <v>-41.549</v>
      </c>
      <c r="G82" s="316">
        <v>0</v>
      </c>
      <c r="H82" s="316">
        <v>-41.549</v>
      </c>
      <c r="I82" s="316">
        <v>181.011</v>
      </c>
      <c r="J82" s="316">
        <v>222.56</v>
      </c>
      <c r="K82" s="316">
        <v>0</v>
      </c>
      <c r="L82" s="316">
        <v>0</v>
      </c>
      <c r="M82" s="363">
        <v>0</v>
      </c>
      <c r="N82" s="531"/>
    </row>
    <row r="83" spans="1:14" ht="12">
      <c r="A83" s="530" t="s">
        <v>782</v>
      </c>
      <c r="B83" s="384" t="s">
        <v>783</v>
      </c>
      <c r="C83" s="316">
        <v>51.372</v>
      </c>
      <c r="D83" s="316">
        <v>75.473</v>
      </c>
      <c r="E83" s="316">
        <v>-24.101</v>
      </c>
      <c r="F83" s="316">
        <v>24.101</v>
      </c>
      <c r="G83" s="316">
        <v>0</v>
      </c>
      <c r="H83" s="316">
        <v>24.101</v>
      </c>
      <c r="I83" s="316">
        <v>216.005</v>
      </c>
      <c r="J83" s="316">
        <v>191.904</v>
      </c>
      <c r="K83" s="316">
        <v>0</v>
      </c>
      <c r="L83" s="316">
        <v>0</v>
      </c>
      <c r="M83" s="363">
        <v>0</v>
      </c>
      <c r="N83" s="531"/>
    </row>
    <row r="84" spans="1:13" ht="12">
      <c r="A84" s="532" t="s">
        <v>786</v>
      </c>
      <c r="B84" s="312"/>
      <c r="C84" s="316">
        <f aca="true" t="shared" si="1" ref="C84:M84">SUM(C58:C83)</f>
        <v>3060.8739999999993</v>
      </c>
      <c r="D84" s="316">
        <f t="shared" si="1"/>
        <v>2260.286</v>
      </c>
      <c r="E84" s="316">
        <f t="shared" si="1"/>
        <v>800.5880000000001</v>
      </c>
      <c r="F84" s="316">
        <f t="shared" si="1"/>
        <v>-800.5880000000001</v>
      </c>
      <c r="G84" s="316">
        <f t="shared" si="1"/>
        <v>5</v>
      </c>
      <c r="H84" s="316">
        <f t="shared" si="1"/>
        <v>-812.388</v>
      </c>
      <c r="I84" s="316">
        <f t="shared" si="1"/>
        <v>4387.305</v>
      </c>
      <c r="J84" s="316">
        <f t="shared" si="1"/>
        <v>5199.693000000001</v>
      </c>
      <c r="K84" s="316">
        <f t="shared" si="1"/>
        <v>-2.2640000000000002</v>
      </c>
      <c r="L84" s="316">
        <f t="shared" si="1"/>
        <v>9.064</v>
      </c>
      <c r="M84" s="363">
        <f t="shared" si="1"/>
        <v>0</v>
      </c>
    </row>
    <row r="85" spans="1:13" ht="12">
      <c r="A85" s="542" t="s">
        <v>787</v>
      </c>
      <c r="B85" s="378"/>
      <c r="C85" s="430">
        <f aca="true" t="shared" si="2" ref="C85:M85">SUM(C84,C47)</f>
        <v>5140.628999999999</v>
      </c>
      <c r="D85" s="430">
        <f t="shared" si="2"/>
        <v>3617.5649999999996</v>
      </c>
      <c r="E85" s="430">
        <f t="shared" si="2"/>
        <v>1523.064</v>
      </c>
      <c r="F85" s="430">
        <f t="shared" si="2"/>
        <v>-1523.064</v>
      </c>
      <c r="G85" s="430">
        <f t="shared" si="2"/>
        <v>-65</v>
      </c>
      <c r="H85" s="430">
        <f t="shared" si="2"/>
        <v>-1464.864</v>
      </c>
      <c r="I85" s="430">
        <f t="shared" si="2"/>
        <v>6390.112</v>
      </c>
      <c r="J85" s="430">
        <f t="shared" si="2"/>
        <v>7854.9760000000015</v>
      </c>
      <c r="K85" s="430">
        <f t="shared" si="2"/>
        <v>-2.2640000000000002</v>
      </c>
      <c r="L85" s="430">
        <f t="shared" si="2"/>
        <v>9.064</v>
      </c>
      <c r="M85" s="543">
        <f t="shared" si="2"/>
        <v>0</v>
      </c>
    </row>
    <row r="89" spans="1:17" s="485" customFormat="1" ht="24">
      <c r="A89" s="493" t="s">
        <v>393</v>
      </c>
      <c r="C89" s="491"/>
      <c r="D89" s="251"/>
      <c r="E89" s="251"/>
      <c r="F89" s="251"/>
      <c r="G89" s="251"/>
      <c r="H89" s="491"/>
      <c r="I89" s="491" t="s">
        <v>682</v>
      </c>
      <c r="J89" s="491"/>
      <c r="K89" s="491"/>
      <c r="L89" s="491"/>
      <c r="M89" s="491"/>
      <c r="N89" s="491"/>
      <c r="O89" s="491"/>
      <c r="P89" s="491"/>
      <c r="Q89" s="491"/>
    </row>
    <row r="90" spans="1:9" s="268" customFormat="1" ht="12">
      <c r="A90" s="490"/>
      <c r="I90" s="495" t="s">
        <v>395</v>
      </c>
    </row>
    <row r="91" spans="1:9" s="548" customFormat="1" ht="10.5">
      <c r="A91" s="544"/>
      <c r="B91" s="545"/>
      <c r="C91" s="546"/>
      <c r="D91" s="251"/>
      <c r="E91" s="547"/>
      <c r="F91" s="251"/>
      <c r="G91" s="547"/>
      <c r="H91" s="547"/>
      <c r="I91" s="251"/>
    </row>
    <row r="92" spans="1:8" s="485" customFormat="1" ht="36">
      <c r="A92" s="493" t="s">
        <v>396</v>
      </c>
      <c r="B92" s="499"/>
      <c r="C92" s="498"/>
      <c r="D92" s="251"/>
      <c r="E92" s="500"/>
      <c r="F92" s="500"/>
      <c r="H92" s="491" t="s">
        <v>682</v>
      </c>
    </row>
    <row r="93" spans="1:17" s="497" customFormat="1" ht="12">
      <c r="A93" s="490"/>
      <c r="C93" s="549"/>
      <c r="D93" s="268"/>
      <c r="E93" s="549"/>
      <c r="F93" s="549"/>
      <c r="G93" s="549"/>
      <c r="H93" s="268"/>
      <c r="I93" s="495" t="s">
        <v>395</v>
      </c>
      <c r="J93" s="549"/>
      <c r="K93" s="549"/>
      <c r="L93" s="549"/>
      <c r="M93" s="549"/>
      <c r="N93" s="549"/>
      <c r="O93" s="549"/>
      <c r="P93" s="549"/>
      <c r="Q93" s="549"/>
    </row>
    <row r="94" s="485" customFormat="1" ht="10.5">
      <c r="A94" s="492"/>
    </row>
    <row r="95" s="485" customFormat="1" ht="10.5">
      <c r="A95" s="492"/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  <headerFooter alignWithMargins="0">
    <oddFooter>&amp;L&amp;"RimAvantGarde,Roman"Valsts kase / Pārskatu departaments
Sastādīšanas datums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8" sqref="A8"/>
    </sheetView>
  </sheetViews>
  <sheetFormatPr defaultColWidth="9.33203125" defaultRowHeight="11.25"/>
  <cols>
    <col min="1" max="1" width="55.16015625" style="63" customWidth="1"/>
    <col min="2" max="2" width="15.33203125" style="63" customWidth="1"/>
    <col min="3" max="3" width="14.83203125" style="63" customWidth="1"/>
    <col min="4" max="4" width="11.66015625" style="63" customWidth="1"/>
    <col min="5" max="5" width="13.66015625" style="63" customWidth="1"/>
    <col min="6" max="16384" width="10.66015625" style="63" customWidth="1"/>
  </cols>
  <sheetData>
    <row r="1" spans="1:5" ht="12.75">
      <c r="A1" s="61"/>
      <c r="B1" s="61"/>
      <c r="C1" s="61"/>
      <c r="D1" s="62"/>
      <c r="E1" s="61"/>
    </row>
    <row r="2" spans="1:5" ht="12.75">
      <c r="A2" s="61"/>
      <c r="B2" s="61"/>
      <c r="C2" s="61"/>
      <c r="D2" s="62" t="s">
        <v>88</v>
      </c>
      <c r="E2" s="61"/>
    </row>
    <row r="3" spans="1:5" ht="18">
      <c r="A3" s="64" t="s">
        <v>89</v>
      </c>
      <c r="B3" s="65"/>
      <c r="C3" s="66"/>
      <c r="D3" s="61"/>
      <c r="E3" s="61"/>
    </row>
    <row r="4" spans="1:5" ht="18">
      <c r="A4" s="64" t="s">
        <v>90</v>
      </c>
      <c r="B4" s="65"/>
      <c r="C4" s="66"/>
      <c r="D4" s="61"/>
      <c r="E4" s="61"/>
    </row>
    <row r="5" spans="1:5" ht="18">
      <c r="A5" s="65"/>
      <c r="B5" s="65"/>
      <c r="C5" s="66"/>
      <c r="D5" s="62" t="s">
        <v>91</v>
      </c>
      <c r="E5" s="61"/>
    </row>
    <row r="6" spans="1:5" ht="45">
      <c r="A6" s="67" t="s">
        <v>3</v>
      </c>
      <c r="B6" s="67" t="s">
        <v>92</v>
      </c>
      <c r="C6" s="67" t="s">
        <v>93</v>
      </c>
      <c r="D6" s="67" t="s">
        <v>94</v>
      </c>
      <c r="E6" s="67" t="s">
        <v>10</v>
      </c>
    </row>
    <row r="7" spans="1:5" ht="12.75">
      <c r="A7" s="67">
        <v>1</v>
      </c>
      <c r="B7" s="67">
        <v>2</v>
      </c>
      <c r="C7" s="67">
        <v>3</v>
      </c>
      <c r="D7" s="67">
        <v>4</v>
      </c>
      <c r="E7" s="67">
        <v>5</v>
      </c>
    </row>
    <row r="8" spans="1:5" ht="15.75" customHeight="1">
      <c r="A8" s="68" t="s">
        <v>95</v>
      </c>
      <c r="B8" s="69">
        <f>SUM(B11+B24)</f>
        <v>1212526</v>
      </c>
      <c r="C8" s="69">
        <f>SUM(C11+C24)</f>
        <v>202089</v>
      </c>
      <c r="D8" s="70">
        <f aca="true" t="shared" si="0" ref="D8:D18">SUM(C8/B8)</f>
        <v>0.1666677662994443</v>
      </c>
      <c r="E8" s="69">
        <f>SUM(C8-'[2]Janvāris'!C8)</f>
        <v>98263</v>
      </c>
    </row>
    <row r="9" spans="1:5" ht="12.75">
      <c r="A9" s="71" t="s">
        <v>96</v>
      </c>
      <c r="B9" s="72">
        <v>647368</v>
      </c>
      <c r="C9" s="72">
        <v>111989</v>
      </c>
      <c r="D9" s="73">
        <f t="shared" si="0"/>
        <v>0.17299125072601673</v>
      </c>
      <c r="E9" s="72">
        <f>SUM(C9-'[2]Janvāris'!C9)</f>
        <v>52673</v>
      </c>
    </row>
    <row r="10" spans="1:5" ht="12.75">
      <c r="A10" s="74" t="s">
        <v>97</v>
      </c>
      <c r="B10" s="72">
        <v>50590</v>
      </c>
      <c r="C10" s="72">
        <v>0</v>
      </c>
      <c r="D10" s="73">
        <f t="shared" si="0"/>
        <v>0</v>
      </c>
      <c r="E10" s="72">
        <f>SUM(C10-'[2]Janvāris'!C10)</f>
        <v>0</v>
      </c>
    </row>
    <row r="11" spans="1:5" ht="12.75">
      <c r="A11" s="75" t="s">
        <v>98</v>
      </c>
      <c r="B11" s="69">
        <f>SUM(B12+B20+B21)</f>
        <v>596778</v>
      </c>
      <c r="C11" s="69">
        <f>SUM(C12+C20+C21)</f>
        <v>111989</v>
      </c>
      <c r="D11" s="70">
        <f t="shared" si="0"/>
        <v>0.18765604630197494</v>
      </c>
      <c r="E11" s="69">
        <f>SUM(C11-'[2]Janvāris'!C11)</f>
        <v>52673</v>
      </c>
    </row>
    <row r="12" spans="1:5" ht="12.75">
      <c r="A12" s="76" t="s">
        <v>99</v>
      </c>
      <c r="B12" s="69">
        <f>SUM(B13+B15+B19)</f>
        <v>496805</v>
      </c>
      <c r="C12" s="69">
        <f>SUM(C13+C15+C19)</f>
        <v>96234</v>
      </c>
      <c r="D12" s="70">
        <f t="shared" si="0"/>
        <v>0.19370577993377683</v>
      </c>
      <c r="E12" s="69">
        <f>SUM(C12-'[2]Janvāris'!C12)</f>
        <v>44796</v>
      </c>
    </row>
    <row r="13" spans="1:5" ht="12.75">
      <c r="A13" s="76" t="s">
        <v>100</v>
      </c>
      <c r="B13" s="69">
        <f>SUM(B14)</f>
        <v>62037</v>
      </c>
      <c r="C13" s="69">
        <f>SUM(C14)</f>
        <v>16678</v>
      </c>
      <c r="D13" s="70">
        <f t="shared" si="0"/>
        <v>0.26883956348630655</v>
      </c>
      <c r="E13" s="69">
        <f>SUM(C13-'[2]Janvāris'!C13)</f>
        <v>7994</v>
      </c>
    </row>
    <row r="14" spans="1:5" ht="12.75">
      <c r="A14" s="71" t="s">
        <v>101</v>
      </c>
      <c r="B14" s="72">
        <v>62037</v>
      </c>
      <c r="C14" s="72">
        <v>16678</v>
      </c>
      <c r="D14" s="73">
        <f t="shared" si="0"/>
        <v>0.26883956348630655</v>
      </c>
      <c r="E14" s="72">
        <f>SUM(C14-'[2]Janvāris'!C14)</f>
        <v>7994</v>
      </c>
    </row>
    <row r="15" spans="1:5" ht="12.75">
      <c r="A15" s="76" t="s">
        <v>102</v>
      </c>
      <c r="B15" s="69">
        <f>SUM(B16+B17+B18+B19)</f>
        <v>434768</v>
      </c>
      <c r="C15" s="69">
        <f>SUM(C16+C17+C18)</f>
        <v>75462</v>
      </c>
      <c r="D15" s="70">
        <f t="shared" si="0"/>
        <v>0.17356843189931181</v>
      </c>
      <c r="E15" s="69">
        <f>SUM(C15-'[2]Janvāris'!C15)</f>
        <v>35379</v>
      </c>
    </row>
    <row r="16" spans="1:5" ht="12.75">
      <c r="A16" s="77" t="s">
        <v>103</v>
      </c>
      <c r="B16" s="72">
        <v>318473</v>
      </c>
      <c r="C16" s="72">
        <v>52526</v>
      </c>
      <c r="D16" s="73">
        <f t="shared" si="0"/>
        <v>0.1649307790613333</v>
      </c>
      <c r="E16" s="72">
        <f>SUM(C16-'[2]Janvāris'!C16)</f>
        <v>24928</v>
      </c>
    </row>
    <row r="17" spans="1:5" ht="12.75">
      <c r="A17" s="71" t="s">
        <v>104</v>
      </c>
      <c r="B17" s="72">
        <v>99050</v>
      </c>
      <c r="C17" s="72">
        <v>19867</v>
      </c>
      <c r="D17" s="73">
        <f t="shared" si="0"/>
        <v>0.20057546693589096</v>
      </c>
      <c r="E17" s="72">
        <f>SUM(C17-'[2]Janvāris'!C17)</f>
        <v>8899</v>
      </c>
    </row>
    <row r="18" spans="1:5" ht="12.75">
      <c r="A18" s="71" t="s">
        <v>105</v>
      </c>
      <c r="B18" s="72">
        <v>17245</v>
      </c>
      <c r="C18" s="72">
        <v>3069</v>
      </c>
      <c r="D18" s="73">
        <f t="shared" si="0"/>
        <v>0.17796462742824007</v>
      </c>
      <c r="E18" s="72">
        <f>SUM(C18-'[2]Janvāris'!C18)</f>
        <v>1552</v>
      </c>
    </row>
    <row r="19" spans="1:5" ht="12.75">
      <c r="A19" s="76" t="s">
        <v>106</v>
      </c>
      <c r="B19" s="72"/>
      <c r="C19" s="69">
        <v>4094</v>
      </c>
      <c r="D19" s="78"/>
      <c r="E19" s="72">
        <f>SUM(C19-'[2]Janvāris'!C19)</f>
        <v>1423</v>
      </c>
    </row>
    <row r="20" spans="1:5" ht="12.75">
      <c r="A20" s="76" t="s">
        <v>107</v>
      </c>
      <c r="B20" s="69">
        <v>32121</v>
      </c>
      <c r="C20" s="69">
        <v>5496</v>
      </c>
      <c r="D20" s="70">
        <f aca="true" t="shared" si="1" ref="D20:D46">SUM(C20/B20)</f>
        <v>0.17110301671803493</v>
      </c>
      <c r="E20" s="69">
        <f>SUM(C20-'[2]Janvāris'!C20)</f>
        <v>2455</v>
      </c>
    </row>
    <row r="21" spans="1:5" ht="12.75">
      <c r="A21" s="75" t="s">
        <v>108</v>
      </c>
      <c r="B21" s="69">
        <v>67852</v>
      </c>
      <c r="C21" s="69">
        <v>10259</v>
      </c>
      <c r="D21" s="70">
        <f t="shared" si="1"/>
        <v>0.15119672227789896</v>
      </c>
      <c r="E21" s="69">
        <f>SUM(C21-'[2]Janvāris'!C21)</f>
        <v>5422</v>
      </c>
    </row>
    <row r="22" spans="1:5" ht="12.75">
      <c r="A22" s="71" t="s">
        <v>109</v>
      </c>
      <c r="B22" s="72">
        <v>633420</v>
      </c>
      <c r="C22" s="72">
        <v>95760</v>
      </c>
      <c r="D22" s="73">
        <f t="shared" si="1"/>
        <v>0.151179312304632</v>
      </c>
      <c r="E22" s="72">
        <f>SUM(C22-'[2]Janvāris'!C22)</f>
        <v>47457</v>
      </c>
    </row>
    <row r="23" spans="1:5" ht="12.75">
      <c r="A23" s="74" t="s">
        <v>110</v>
      </c>
      <c r="B23" s="72">
        <v>17672</v>
      </c>
      <c r="C23" s="72">
        <v>5660</v>
      </c>
      <c r="D23" s="73">
        <f t="shared" si="1"/>
        <v>0.3202806699864192</v>
      </c>
      <c r="E23" s="72">
        <f>SUM(C23-'[2]Janvāris'!C23)</f>
        <v>1867</v>
      </c>
    </row>
    <row r="24" spans="1:5" ht="12.75">
      <c r="A24" s="75" t="s">
        <v>111</v>
      </c>
      <c r="B24" s="69">
        <f>SUM(B22-B23)</f>
        <v>615748</v>
      </c>
      <c r="C24" s="69">
        <f>SUM(C22-C23)</f>
        <v>90100</v>
      </c>
      <c r="D24" s="70">
        <f t="shared" si="1"/>
        <v>0.14632609444123246</v>
      </c>
      <c r="E24" s="69">
        <f>SUM(C24-'[2]Janvāris'!C24)</f>
        <v>45590</v>
      </c>
    </row>
    <row r="25" spans="1:5" ht="12.75">
      <c r="A25" s="75" t="s">
        <v>112</v>
      </c>
      <c r="B25" s="69">
        <f>SUM(B26+B27+B28)</f>
        <v>615748</v>
      </c>
      <c r="C25" s="69">
        <f>SUM(C26+C27+C28)</f>
        <v>90100</v>
      </c>
      <c r="D25" s="70">
        <f t="shared" si="1"/>
        <v>0.14632609444123246</v>
      </c>
      <c r="E25" s="69">
        <f>SUM(C25-'[2]Janvāris'!C25)</f>
        <v>45590</v>
      </c>
    </row>
    <row r="26" spans="1:5" ht="12.75">
      <c r="A26" s="71" t="s">
        <v>113</v>
      </c>
      <c r="B26" s="72">
        <v>416738</v>
      </c>
      <c r="C26" s="72">
        <v>67271</v>
      </c>
      <c r="D26" s="73">
        <f t="shared" si="1"/>
        <v>0.16142276442273082</v>
      </c>
      <c r="E26" s="72">
        <f>SUM(C26-'[2]Janvāris'!C26)</f>
        <v>33101</v>
      </c>
    </row>
    <row r="27" spans="1:5" ht="12.75">
      <c r="A27" s="79" t="s">
        <v>114</v>
      </c>
      <c r="B27" s="72">
        <v>47050</v>
      </c>
      <c r="C27" s="72">
        <v>3782</v>
      </c>
      <c r="D27" s="73">
        <f t="shared" si="1"/>
        <v>0.08038257173219979</v>
      </c>
      <c r="E27" s="72">
        <f>SUM(C27-'[2]Janvāris'!C27)</f>
        <v>3282</v>
      </c>
    </row>
    <row r="28" spans="1:5" ht="12.75">
      <c r="A28" s="79" t="s">
        <v>115</v>
      </c>
      <c r="B28" s="72">
        <v>151960</v>
      </c>
      <c r="C28" s="72">
        <v>19047</v>
      </c>
      <c r="D28" s="73">
        <f t="shared" si="1"/>
        <v>0.12534219531455645</v>
      </c>
      <c r="E28" s="72">
        <f>SUM(C28-'[2]Janvāris'!C28)</f>
        <v>9207</v>
      </c>
    </row>
    <row r="29" spans="1:5" ht="26.25" customHeight="1">
      <c r="A29" s="80" t="s">
        <v>116</v>
      </c>
      <c r="B29" s="69">
        <f>SUM(B30+B54+B64)</f>
        <v>1280388</v>
      </c>
      <c r="C29" s="69">
        <f>SUM(C30+C54+C64)</f>
        <v>167748</v>
      </c>
      <c r="D29" s="70">
        <f t="shared" si="1"/>
        <v>0.13101341155962098</v>
      </c>
      <c r="E29" s="69">
        <f>SUM(C29-'[2]Janvāris'!C29)</f>
        <v>88267</v>
      </c>
    </row>
    <row r="30" spans="1:5" ht="12.75">
      <c r="A30" s="68" t="s">
        <v>117</v>
      </c>
      <c r="B30" s="69">
        <f>SUM(B33+B41)</f>
        <v>1155851</v>
      </c>
      <c r="C30" s="69">
        <f>SUM(C33+C41)</f>
        <v>161365</v>
      </c>
      <c r="D30" s="70">
        <f t="shared" si="1"/>
        <v>0.1396070946860798</v>
      </c>
      <c r="E30" s="69">
        <f>SUM(C30-'[2]Janvāris'!C30)</f>
        <v>85904</v>
      </c>
    </row>
    <row r="31" spans="1:5" ht="12.75">
      <c r="A31" s="81" t="s">
        <v>118</v>
      </c>
      <c r="B31" s="72">
        <v>589946</v>
      </c>
      <c r="C31" s="72">
        <v>87409</v>
      </c>
      <c r="D31" s="73">
        <f t="shared" si="1"/>
        <v>0.14816440826787536</v>
      </c>
      <c r="E31" s="72">
        <f>SUM(C31-'[2]Janvāris'!C31)</f>
        <v>43306</v>
      </c>
    </row>
    <row r="32" spans="1:5" ht="12.75">
      <c r="A32" s="74" t="s">
        <v>119</v>
      </c>
      <c r="B32" s="72">
        <v>17314</v>
      </c>
      <c r="C32" s="72">
        <v>5660</v>
      </c>
      <c r="D32" s="73">
        <f t="shared" si="1"/>
        <v>0.32690308420931036</v>
      </c>
      <c r="E32" s="72">
        <f>SUM(C32-'[2]Janvāris'!C32)</f>
        <v>1867</v>
      </c>
    </row>
    <row r="33" spans="1:5" ht="19.5" customHeight="1">
      <c r="A33" s="80" t="s">
        <v>120</v>
      </c>
      <c r="B33" s="69">
        <f>SUM(B34+B36+B37+B38)</f>
        <v>572632</v>
      </c>
      <c r="C33" s="69">
        <f>SUM(C34+C36+C37+C38)</f>
        <v>81749</v>
      </c>
      <c r="D33" s="70">
        <f t="shared" si="1"/>
        <v>0.14276009723522262</v>
      </c>
      <c r="E33" s="69">
        <f>SUM(C33-'[2]Janvāris'!C33)</f>
        <v>41439</v>
      </c>
    </row>
    <row r="34" spans="1:5" ht="12.75">
      <c r="A34" s="71" t="s">
        <v>121</v>
      </c>
      <c r="B34" s="72">
        <v>306008</v>
      </c>
      <c r="C34" s="72">
        <v>44255</v>
      </c>
      <c r="D34" s="73">
        <f t="shared" si="1"/>
        <v>0.14462040208099133</v>
      </c>
      <c r="E34" s="72">
        <f>SUM(C34-'[2]Janvāris'!C34)</f>
        <v>23221</v>
      </c>
    </row>
    <row r="35" spans="1:5" ht="12.75">
      <c r="A35" s="77" t="s">
        <v>122</v>
      </c>
      <c r="B35" s="72">
        <v>139403</v>
      </c>
      <c r="C35" s="72">
        <v>19681</v>
      </c>
      <c r="D35" s="73">
        <f t="shared" si="1"/>
        <v>0.14118060586931414</v>
      </c>
      <c r="E35" s="72">
        <f>SUM(C35-'[2]Janvāris'!C35)</f>
        <v>10554</v>
      </c>
    </row>
    <row r="36" spans="1:5" ht="12.75">
      <c r="A36" s="77" t="s">
        <v>123</v>
      </c>
      <c r="B36" s="72">
        <v>50609</v>
      </c>
      <c r="C36" s="72">
        <v>3286</v>
      </c>
      <c r="D36" s="73">
        <f t="shared" si="1"/>
        <v>0.06492916279713094</v>
      </c>
      <c r="E36" s="72">
        <f>SUM(C36-'[2]Janvāris'!C36)</f>
        <v>1117</v>
      </c>
    </row>
    <row r="37" spans="1:5" ht="12.75">
      <c r="A37" s="82" t="s">
        <v>124</v>
      </c>
      <c r="B37" s="72">
        <v>208761</v>
      </c>
      <c r="C37" s="72">
        <v>33529</v>
      </c>
      <c r="D37" s="73">
        <f t="shared" si="1"/>
        <v>0.16060950081672343</v>
      </c>
      <c r="E37" s="72">
        <f>SUM(C37-'[2]Janvāris'!C37)</f>
        <v>16762</v>
      </c>
    </row>
    <row r="38" spans="1:5" ht="12.75">
      <c r="A38" s="82" t="s">
        <v>125</v>
      </c>
      <c r="B38" s="72">
        <v>7254</v>
      </c>
      <c r="C38" s="72">
        <v>679</v>
      </c>
      <c r="D38" s="73">
        <f t="shared" si="1"/>
        <v>0.09360352908740005</v>
      </c>
      <c r="E38" s="72">
        <f>SUM(C38-'[2]Janvāris'!C38)</f>
        <v>339</v>
      </c>
    </row>
    <row r="39" spans="1:5" ht="15" customHeight="1">
      <c r="A39" s="77" t="s">
        <v>126</v>
      </c>
      <c r="B39" s="72">
        <v>633809</v>
      </c>
      <c r="C39" s="72">
        <v>79616</v>
      </c>
      <c r="D39" s="73">
        <f t="shared" si="1"/>
        <v>0.12561513011017514</v>
      </c>
      <c r="E39" s="72">
        <v>44465</v>
      </c>
    </row>
    <row r="40" spans="1:5" ht="12.75">
      <c r="A40" s="74" t="s">
        <v>127</v>
      </c>
      <c r="B40" s="72">
        <v>50590</v>
      </c>
      <c r="C40" s="72">
        <v>0</v>
      </c>
      <c r="D40" s="73">
        <f t="shared" si="1"/>
        <v>0</v>
      </c>
      <c r="E40" s="72">
        <f>SUM(C40-'[2]Janvāris'!C40)</f>
        <v>0</v>
      </c>
    </row>
    <row r="41" spans="1:5" ht="27" customHeight="1">
      <c r="A41" s="80" t="s">
        <v>128</v>
      </c>
      <c r="B41" s="69">
        <f>SUM(B42+B50)</f>
        <v>583219</v>
      </c>
      <c r="C41" s="69">
        <f>SUM(C42+C50)</f>
        <v>79616</v>
      </c>
      <c r="D41" s="70">
        <f t="shared" si="1"/>
        <v>0.1365113276487906</v>
      </c>
      <c r="E41" s="69">
        <f>SUM(C41-'[2]Janvāris'!C41)</f>
        <v>44465</v>
      </c>
    </row>
    <row r="42" spans="1:5" ht="12.75">
      <c r="A42" s="71" t="s">
        <v>129</v>
      </c>
      <c r="B42" s="72">
        <v>421331</v>
      </c>
      <c r="C42" s="72">
        <f>SUM(C43+C45+C46+C47)</f>
        <v>57427</v>
      </c>
      <c r="D42" s="73">
        <f t="shared" si="1"/>
        <v>0.13629901431416155</v>
      </c>
      <c r="E42" s="72">
        <f>SUM(C42-'[2]Janvāris'!C42)</f>
        <v>32716</v>
      </c>
    </row>
    <row r="43" spans="1:5" ht="12.75">
      <c r="A43" s="71" t="s">
        <v>130</v>
      </c>
      <c r="B43" s="72">
        <v>10927</v>
      </c>
      <c r="C43" s="72">
        <v>1193</v>
      </c>
      <c r="D43" s="73">
        <f t="shared" si="1"/>
        <v>0.10917909764802781</v>
      </c>
      <c r="E43" s="72">
        <f>SUM(C43-'[2]Janvāris'!C43)</f>
        <v>639</v>
      </c>
    </row>
    <row r="44" spans="1:5" ht="12.75">
      <c r="A44" s="82" t="s">
        <v>131</v>
      </c>
      <c r="B44" s="72">
        <v>2125</v>
      </c>
      <c r="C44" s="72">
        <v>10</v>
      </c>
      <c r="D44" s="73">
        <f t="shared" si="1"/>
        <v>0.004705882352941176</v>
      </c>
      <c r="E44" s="72">
        <f>SUM(C44-'[2]Janvāris'!C44)</f>
        <v>-16</v>
      </c>
    </row>
    <row r="45" spans="1:5" ht="12.75">
      <c r="A45" s="77" t="s">
        <v>132</v>
      </c>
      <c r="B45" s="72">
        <v>215</v>
      </c>
      <c r="C45" s="72">
        <v>0</v>
      </c>
      <c r="D45" s="73">
        <f t="shared" si="1"/>
        <v>0</v>
      </c>
      <c r="E45" s="72">
        <f>SUM(C45-'[2]Janvāris'!C45)</f>
        <v>0</v>
      </c>
    </row>
    <row r="46" spans="1:5" ht="12.75">
      <c r="A46" s="82" t="s">
        <v>133</v>
      </c>
      <c r="B46" s="72">
        <v>410189</v>
      </c>
      <c r="C46" s="72">
        <v>56234</v>
      </c>
      <c r="D46" s="73">
        <f t="shared" si="1"/>
        <v>0.13709290107730826</v>
      </c>
      <c r="E46" s="72">
        <f>SUM(C46-'[2]Janvāris'!C46)</f>
        <v>32077</v>
      </c>
    </row>
    <row r="47" spans="1:5" ht="12.75">
      <c r="A47" s="82" t="s">
        <v>134</v>
      </c>
      <c r="B47" s="72"/>
      <c r="C47" s="72"/>
      <c r="D47" s="78"/>
      <c r="E47" s="72"/>
    </row>
    <row r="48" spans="1:5" ht="44.25" customHeight="1">
      <c r="A48" s="67" t="s">
        <v>3</v>
      </c>
      <c r="B48" s="67" t="s">
        <v>92</v>
      </c>
      <c r="C48" s="67" t="s">
        <v>93</v>
      </c>
      <c r="D48" s="67" t="s">
        <v>94</v>
      </c>
      <c r="E48" s="67" t="s">
        <v>10</v>
      </c>
    </row>
    <row r="49" spans="1:5" ht="12.75">
      <c r="A49" s="67">
        <v>1</v>
      </c>
      <c r="B49" s="67">
        <v>2</v>
      </c>
      <c r="C49" s="67">
        <v>3</v>
      </c>
      <c r="D49" s="67">
        <v>4</v>
      </c>
      <c r="E49" s="67">
        <v>5</v>
      </c>
    </row>
    <row r="50" spans="1:5" ht="15.75" customHeight="1">
      <c r="A50" s="82" t="s">
        <v>135</v>
      </c>
      <c r="B50" s="72">
        <f>SUM(B51+B53)</f>
        <v>161888</v>
      </c>
      <c r="C50" s="72">
        <f>SUM(C51+C53)</f>
        <v>22189</v>
      </c>
      <c r="D50" s="73">
        <f aca="true" t="shared" si="2" ref="D50:D75">SUM(C50/B50)</f>
        <v>0.1370638960268828</v>
      </c>
      <c r="E50" s="72">
        <f>SUM(C50-'[2]Janvāris'!C50)</f>
        <v>11749</v>
      </c>
    </row>
    <row r="51" spans="1:5" ht="12.75">
      <c r="A51" s="82" t="s">
        <v>130</v>
      </c>
      <c r="B51" s="72">
        <v>40895</v>
      </c>
      <c r="C51" s="72">
        <v>6368</v>
      </c>
      <c r="D51" s="73">
        <f t="shared" si="2"/>
        <v>0.15571585768431348</v>
      </c>
      <c r="E51" s="72">
        <f>SUM(C51-'[2]Janvāris'!C51)</f>
        <v>3532</v>
      </c>
    </row>
    <row r="52" spans="1:5" ht="12.75">
      <c r="A52" s="82" t="s">
        <v>136</v>
      </c>
      <c r="B52" s="72">
        <v>8211</v>
      </c>
      <c r="C52" s="72">
        <v>1101</v>
      </c>
      <c r="D52" s="73">
        <f t="shared" si="2"/>
        <v>0.134088417975886</v>
      </c>
      <c r="E52" s="72">
        <f>SUM(C52-'[2]Janvāris'!C52)</f>
        <v>606</v>
      </c>
    </row>
    <row r="53" spans="1:5" ht="12.75">
      <c r="A53" s="82" t="s">
        <v>134</v>
      </c>
      <c r="B53" s="72">
        <v>120993</v>
      </c>
      <c r="C53" s="72">
        <v>15821</v>
      </c>
      <c r="D53" s="73">
        <f t="shared" si="2"/>
        <v>0.13075963072243849</v>
      </c>
      <c r="E53" s="72">
        <f>SUM(C53-'[2]Janvāris'!C53)</f>
        <v>8217</v>
      </c>
    </row>
    <row r="54" spans="1:5" ht="18" customHeight="1">
      <c r="A54" s="80" t="s">
        <v>137</v>
      </c>
      <c r="B54" s="69">
        <f>SUM(B55+B56+B59)</f>
        <v>92313</v>
      </c>
      <c r="C54" s="69">
        <f>SUM(C55+C56+C59)</f>
        <v>6004</v>
      </c>
      <c r="D54" s="70">
        <f t="shared" si="2"/>
        <v>0.06503959355670383</v>
      </c>
      <c r="E54" s="69">
        <f>SUM(C54-'[2]Janvāris'!C54)</f>
        <v>2714</v>
      </c>
    </row>
    <row r="55" spans="1:5" ht="23.25" customHeight="1">
      <c r="A55" s="83" t="s">
        <v>138</v>
      </c>
      <c r="B55" s="72">
        <v>14625</v>
      </c>
      <c r="C55" s="72">
        <v>2170</v>
      </c>
      <c r="D55" s="73">
        <f t="shared" si="2"/>
        <v>0.14837606837606837</v>
      </c>
      <c r="E55" s="72">
        <f>SUM(C55-'[2]Janvāris'!C55)</f>
        <v>830</v>
      </c>
    </row>
    <row r="56" spans="1:5" ht="24" customHeight="1">
      <c r="A56" s="83" t="s">
        <v>139</v>
      </c>
      <c r="B56" s="72">
        <v>6532</v>
      </c>
      <c r="C56" s="72">
        <v>414</v>
      </c>
      <c r="D56" s="73">
        <f t="shared" si="2"/>
        <v>0.06338028169014084</v>
      </c>
      <c r="E56" s="72">
        <f>SUM(C56-'[2]Janvāris'!C56)</f>
        <v>222</v>
      </c>
    </row>
    <row r="57" spans="1:5" ht="12.75">
      <c r="A57" s="77" t="s">
        <v>140</v>
      </c>
      <c r="B57" s="72">
        <v>1020</v>
      </c>
      <c r="C57" s="72">
        <v>2</v>
      </c>
      <c r="D57" s="73">
        <f t="shared" si="2"/>
        <v>0.00196078431372549</v>
      </c>
      <c r="E57" s="72">
        <f>SUM(C57-'[2]Janvāris'!C57)</f>
        <v>1</v>
      </c>
    </row>
    <row r="58" spans="1:5" ht="12.75">
      <c r="A58" s="77" t="s">
        <v>141</v>
      </c>
      <c r="B58" s="72">
        <v>5512</v>
      </c>
      <c r="C58" s="72">
        <v>412</v>
      </c>
      <c r="D58" s="73">
        <f t="shared" si="2"/>
        <v>0.07474600870827286</v>
      </c>
      <c r="E58" s="72">
        <f>SUM(C58-'[2]Janvāris'!C58)</f>
        <v>221</v>
      </c>
    </row>
    <row r="59" spans="1:5" ht="12.75">
      <c r="A59" s="77" t="s">
        <v>142</v>
      </c>
      <c r="B59" s="72">
        <v>71156</v>
      </c>
      <c r="C59" s="72">
        <f>SUM(C62+C63)</f>
        <v>3420</v>
      </c>
      <c r="D59" s="73">
        <f t="shared" si="2"/>
        <v>0.04806340997245489</v>
      </c>
      <c r="E59" s="72">
        <f>SUM(C59-'[2]Janvāris'!C59)</f>
        <v>1662</v>
      </c>
    </row>
    <row r="60" spans="1:5" ht="12.75">
      <c r="A60" s="77" t="s">
        <v>143</v>
      </c>
      <c r="B60" s="72">
        <v>43372</v>
      </c>
      <c r="C60" s="72">
        <v>3241</v>
      </c>
      <c r="D60" s="73">
        <f t="shared" si="2"/>
        <v>0.07472562943834732</v>
      </c>
      <c r="E60" s="72">
        <f>SUM(C60-'[2]Janvāris'!C60)</f>
        <v>1490</v>
      </c>
    </row>
    <row r="61" spans="1:5" ht="12.75">
      <c r="A61" s="84" t="s">
        <v>144</v>
      </c>
      <c r="B61" s="72">
        <v>357</v>
      </c>
      <c r="C61" s="72">
        <v>0</v>
      </c>
      <c r="D61" s="73">
        <f t="shared" si="2"/>
        <v>0</v>
      </c>
      <c r="E61" s="72">
        <f>SUM(C61-'[2]Janvāris'!C61)</f>
        <v>0</v>
      </c>
    </row>
    <row r="62" spans="1:5" ht="12.75">
      <c r="A62" s="85" t="s">
        <v>145</v>
      </c>
      <c r="B62" s="72">
        <f>SUM(B60-B61)</f>
        <v>43015</v>
      </c>
      <c r="C62" s="72">
        <f>SUM(C60-C61)</f>
        <v>3241</v>
      </c>
      <c r="D62" s="73">
        <f t="shared" si="2"/>
        <v>0.07534580960130187</v>
      </c>
      <c r="E62" s="72">
        <f>SUM(C62-'[2]Janvāris'!C62)</f>
        <v>1490</v>
      </c>
    </row>
    <row r="63" spans="1:5" ht="12.75">
      <c r="A63" s="77" t="s">
        <v>146</v>
      </c>
      <c r="B63" s="72">
        <v>28141</v>
      </c>
      <c r="C63" s="72">
        <v>179</v>
      </c>
      <c r="D63" s="73">
        <f t="shared" si="2"/>
        <v>0.006360825841299172</v>
      </c>
      <c r="E63" s="72">
        <f>SUM(C63-'[2]Janvāris'!C63)</f>
        <v>172</v>
      </c>
    </row>
    <row r="64" spans="1:5" ht="12.75">
      <c r="A64" s="80" t="s">
        <v>147</v>
      </c>
      <c r="B64" s="69">
        <f>SUM(B65-B66)</f>
        <v>32224</v>
      </c>
      <c r="C64" s="69">
        <f>SUM(C65-C66)</f>
        <v>379</v>
      </c>
      <c r="D64" s="70">
        <f t="shared" si="2"/>
        <v>0.01176142005958292</v>
      </c>
      <c r="E64" s="69">
        <f>SUM(C64-'[2]Janvāris'!C64)</f>
        <v>-351</v>
      </c>
    </row>
    <row r="65" spans="1:5" ht="12.75">
      <c r="A65" s="71" t="s">
        <v>148</v>
      </c>
      <c r="B65" s="72">
        <f>SUM(B69+B73)</f>
        <v>74106</v>
      </c>
      <c r="C65" s="72">
        <f>SUM(C69+C73)</f>
        <v>3978</v>
      </c>
      <c r="D65" s="73">
        <f t="shared" si="2"/>
        <v>0.05367986397862521</v>
      </c>
      <c r="E65" s="72">
        <f>SUM(C65-'[2]Janvāris'!C65)</f>
        <v>1381</v>
      </c>
    </row>
    <row r="66" spans="1:5" ht="12.75">
      <c r="A66" s="77" t="s">
        <v>149</v>
      </c>
      <c r="B66" s="72">
        <f>SUM(B72+B74)</f>
        <v>41882</v>
      </c>
      <c r="C66" s="72">
        <f>SUM(C72+C74)</f>
        <v>3599</v>
      </c>
      <c r="D66" s="73">
        <f t="shared" si="2"/>
        <v>0.08593190392053866</v>
      </c>
      <c r="E66" s="72">
        <f>SUM(C66-'[2]Janvāris'!C66)</f>
        <v>1732</v>
      </c>
    </row>
    <row r="67" spans="1:5" ht="12.75">
      <c r="A67" s="71" t="s">
        <v>150</v>
      </c>
      <c r="B67" s="72">
        <v>89885</v>
      </c>
      <c r="C67" s="72">
        <v>4732</v>
      </c>
      <c r="D67" s="73">
        <f t="shared" si="2"/>
        <v>0.05264504644823942</v>
      </c>
      <c r="E67" s="72">
        <f>SUM(C67-'[2]Janvāris'!C67)</f>
        <v>1381</v>
      </c>
    </row>
    <row r="68" spans="1:5" ht="12.75">
      <c r="A68" s="84" t="s">
        <v>144</v>
      </c>
      <c r="B68" s="72">
        <v>20303</v>
      </c>
      <c r="C68" s="72">
        <v>754</v>
      </c>
      <c r="D68" s="73">
        <f t="shared" si="2"/>
        <v>0.03713736886174457</v>
      </c>
      <c r="E68" s="72">
        <f>SUM(C68-'[2]Janvāris'!C68)</f>
        <v>0</v>
      </c>
    </row>
    <row r="69" spans="1:5" ht="12.75">
      <c r="A69" s="85" t="s">
        <v>151</v>
      </c>
      <c r="B69" s="72">
        <f>SUM(B67-B68)</f>
        <v>69582</v>
      </c>
      <c r="C69" s="72">
        <f>SUM(C67-C68)</f>
        <v>3978</v>
      </c>
      <c r="D69" s="73">
        <f t="shared" si="2"/>
        <v>0.057169957747693366</v>
      </c>
      <c r="E69" s="72">
        <f>SUM(C69-'[2]Janvāris'!C69)</f>
        <v>1381</v>
      </c>
    </row>
    <row r="70" spans="1:5" ht="12.75">
      <c r="A70" s="77" t="s">
        <v>152</v>
      </c>
      <c r="B70" s="72">
        <v>43687</v>
      </c>
      <c r="C70" s="72">
        <v>4260</v>
      </c>
      <c r="D70" s="73">
        <f t="shared" si="2"/>
        <v>0.09751184562913452</v>
      </c>
      <c r="E70" s="72">
        <f>SUM(C70-'[2]Janvāris'!C70)</f>
        <v>1733</v>
      </c>
    </row>
    <row r="71" spans="1:5" ht="12.75">
      <c r="A71" s="84" t="s">
        <v>153</v>
      </c>
      <c r="B71" s="72">
        <v>6888</v>
      </c>
      <c r="C71" s="72">
        <v>674</v>
      </c>
      <c r="D71" s="73">
        <f t="shared" si="2"/>
        <v>0.0978513356562137</v>
      </c>
      <c r="E71" s="72">
        <f>SUM(C71-'[2]Janvāris'!C71)</f>
        <v>0</v>
      </c>
    </row>
    <row r="72" spans="1:5" ht="12.75">
      <c r="A72" s="85" t="s">
        <v>154</v>
      </c>
      <c r="B72" s="72">
        <f>SUM(B70-B71)</f>
        <v>36799</v>
      </c>
      <c r="C72" s="72">
        <f>SUM(C70-C71)</f>
        <v>3586</v>
      </c>
      <c r="D72" s="73">
        <f t="shared" si="2"/>
        <v>0.09744830022554961</v>
      </c>
      <c r="E72" s="72">
        <f>SUM(C72-'[2]Janvāris'!C72)</f>
        <v>1733</v>
      </c>
    </row>
    <row r="73" spans="1:5" ht="12.75">
      <c r="A73" s="77" t="s">
        <v>155</v>
      </c>
      <c r="B73" s="72">
        <v>4524</v>
      </c>
      <c r="C73" s="72">
        <v>0</v>
      </c>
      <c r="D73" s="73">
        <f t="shared" si="2"/>
        <v>0</v>
      </c>
      <c r="E73" s="72">
        <f>SUM(C73-'[2]Janvāris'!C73)</f>
        <v>0</v>
      </c>
    </row>
    <row r="74" spans="1:5" ht="12.75">
      <c r="A74" s="77" t="s">
        <v>156</v>
      </c>
      <c r="B74" s="72">
        <v>5083</v>
      </c>
      <c r="C74" s="72">
        <v>13</v>
      </c>
      <c r="D74" s="73">
        <f t="shared" si="2"/>
        <v>0.0025575447570332483</v>
      </c>
      <c r="E74" s="72">
        <f>SUM(C74-'[2]Janvāris'!C74)</f>
        <v>-1</v>
      </c>
    </row>
    <row r="75" spans="1:5" ht="28.5" customHeight="1">
      <c r="A75" s="80" t="s">
        <v>157</v>
      </c>
      <c r="B75" s="69">
        <f>SUM(B8-B29)</f>
        <v>-67862</v>
      </c>
      <c r="C75" s="69">
        <f>SUM(C8-C29)</f>
        <v>34341</v>
      </c>
      <c r="D75" s="70">
        <f t="shared" si="2"/>
        <v>-0.5060416728065781</v>
      </c>
      <c r="E75" s="69">
        <f>SUM(C75-'[2]Janvāris'!C75)</f>
        <v>9996</v>
      </c>
    </row>
    <row r="76" spans="1:5" ht="12.75">
      <c r="A76" s="62" t="s">
        <v>46</v>
      </c>
      <c r="B76" s="61"/>
      <c r="C76" s="61"/>
      <c r="D76" s="61"/>
      <c r="E76" s="61"/>
    </row>
    <row r="77" spans="1:5" ht="12.75">
      <c r="A77" s="61"/>
      <c r="B77" s="61"/>
      <c r="C77" s="61"/>
      <c r="D77" s="61"/>
      <c r="E77" s="61"/>
    </row>
    <row r="78" spans="1:5" ht="12.75">
      <c r="A78" s="61"/>
      <c r="B78" s="61"/>
      <c r="C78" s="61"/>
      <c r="D78" s="61"/>
      <c r="E78" s="61"/>
    </row>
    <row r="79" spans="1:5" ht="12.75">
      <c r="A79" s="61"/>
      <c r="B79" s="61"/>
      <c r="C79" s="61"/>
      <c r="D79" s="61"/>
      <c r="E79" s="61"/>
    </row>
    <row r="80" spans="1:5" ht="12.75">
      <c r="A80" s="61"/>
      <c r="B80" s="61"/>
      <c r="C80" s="61"/>
      <c r="D80" s="61"/>
      <c r="E80" s="61"/>
    </row>
    <row r="81" spans="1:5" ht="12.75">
      <c r="A81" s="61"/>
      <c r="B81" s="61"/>
      <c r="C81" s="61"/>
      <c r="D81" s="61"/>
      <c r="E81" s="61"/>
    </row>
    <row r="82" spans="1:5" ht="12.75">
      <c r="A82" s="61"/>
      <c r="B82" s="61"/>
      <c r="C82" s="61"/>
      <c r="D82" s="61"/>
      <c r="E82" s="61"/>
    </row>
    <row r="83" spans="1:5" ht="12.75">
      <c r="A83" s="61"/>
      <c r="B83" s="61"/>
      <c r="C83" s="61"/>
      <c r="D83" s="61"/>
      <c r="E83" s="61"/>
    </row>
    <row r="84" spans="1:5" ht="12.75">
      <c r="A84" s="61"/>
      <c r="B84" s="61"/>
      <c r="C84" s="61"/>
      <c r="D84" s="61"/>
      <c r="E84" s="61"/>
    </row>
    <row r="85" spans="1:5" ht="12.75">
      <c r="A85" s="86" t="s">
        <v>158</v>
      </c>
      <c r="B85" s="86" t="s">
        <v>48</v>
      </c>
      <c r="C85" s="62"/>
      <c r="D85" s="62"/>
      <c r="E85" s="62"/>
    </row>
    <row r="86" spans="1:5" ht="12.75">
      <c r="A86" s="86"/>
      <c r="B86" s="61"/>
      <c r="C86" s="61"/>
      <c r="D86" s="61"/>
      <c r="E86" s="61"/>
    </row>
    <row r="87" spans="1:5" ht="12.75">
      <c r="A87" s="86" t="s">
        <v>159</v>
      </c>
      <c r="B87" s="86" t="s">
        <v>50</v>
      </c>
      <c r="C87" s="62"/>
      <c r="D87" s="62"/>
      <c r="E87" s="62"/>
    </row>
    <row r="88" spans="1:5" ht="12.75">
      <c r="A88" s="86"/>
      <c r="B88" s="61"/>
      <c r="C88" s="61"/>
      <c r="D88" s="61"/>
      <c r="E88" s="61"/>
    </row>
    <row r="89" spans="1:5" ht="12.75">
      <c r="A89" s="61"/>
      <c r="B89" s="61"/>
      <c r="C89" s="61"/>
      <c r="D89" s="61"/>
      <c r="E89" s="61"/>
    </row>
    <row r="90" spans="1:5" ht="12.75">
      <c r="A90" s="61"/>
      <c r="B90" s="61"/>
      <c r="C90" s="61"/>
      <c r="D90" s="61"/>
      <c r="E90" s="61"/>
    </row>
    <row r="91" spans="1:5" ht="12.75">
      <c r="A91" s="61"/>
      <c r="B91" s="61"/>
      <c r="C91" s="61"/>
      <c r="D91" s="61"/>
      <c r="E91" s="61"/>
    </row>
    <row r="92" spans="1:5" ht="12.75">
      <c r="A92" s="61"/>
      <c r="B92" s="61"/>
      <c r="C92" s="61"/>
      <c r="D92" s="61"/>
      <c r="E92" s="61"/>
    </row>
    <row r="93" spans="1:5" ht="12.75">
      <c r="A93" s="61"/>
      <c r="B93" s="61"/>
      <c r="C93" s="61"/>
      <c r="D93" s="61"/>
      <c r="E93" s="61"/>
    </row>
    <row r="94" spans="1:5" ht="12.75">
      <c r="A94" s="61"/>
      <c r="B94" s="61"/>
      <c r="C94" s="61"/>
      <c r="D94" s="61"/>
      <c r="E94" s="61"/>
    </row>
    <row r="95" spans="1:5" ht="12.75">
      <c r="A95" s="86" t="s">
        <v>51</v>
      </c>
      <c r="B95" s="61"/>
      <c r="C95" s="61"/>
      <c r="D95" s="61"/>
      <c r="E95" s="61"/>
    </row>
    <row r="96" spans="1:5" ht="12.75">
      <c r="A96" s="86" t="s">
        <v>52</v>
      </c>
      <c r="B96" s="61"/>
      <c r="C96" s="61"/>
      <c r="D96" s="61"/>
      <c r="E96" s="61"/>
    </row>
    <row r="97" spans="1:5" ht="12.75">
      <c r="A97" s="61"/>
      <c r="B97" s="61"/>
      <c r="C97" s="61"/>
      <c r="D97" s="61"/>
      <c r="E97" s="61"/>
    </row>
    <row r="98" spans="1:5" ht="12.75">
      <c r="A98" s="61"/>
      <c r="B98" s="61"/>
      <c r="C98" s="61"/>
      <c r="D98" s="61"/>
      <c r="E98" s="61"/>
    </row>
    <row r="99" spans="1:5" ht="12.75">
      <c r="A99" s="61"/>
      <c r="B99" s="61"/>
      <c r="C99" s="61"/>
      <c r="D99" s="61"/>
      <c r="E99" s="61"/>
    </row>
  </sheetData>
  <printOptions/>
  <pageMargins left="0.54" right="0.42" top="0.74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4"/>
  <sheetViews>
    <sheetView workbookViewId="0" topLeftCell="A1">
      <selection activeCell="A8" sqref="A8"/>
    </sheetView>
  </sheetViews>
  <sheetFormatPr defaultColWidth="9.33203125" defaultRowHeight="11.25"/>
  <cols>
    <col min="1" max="1" width="32" style="87" customWidth="1"/>
    <col min="2" max="2" width="15" style="87" customWidth="1"/>
    <col min="3" max="3" width="13.83203125" style="87" customWidth="1"/>
    <col min="4" max="4" width="13.16015625" style="87" customWidth="1"/>
    <col min="5" max="5" width="9.83203125" style="87" customWidth="1"/>
    <col min="6" max="6" width="12" style="87" customWidth="1"/>
    <col min="7" max="7" width="12.66015625" style="87" customWidth="1"/>
    <col min="8" max="8" width="11.33203125" style="87" customWidth="1"/>
    <col min="9" max="16384" width="10.66015625" style="87" customWidth="1"/>
  </cols>
  <sheetData>
    <row r="1" ht="12">
      <c r="G1" s="88"/>
    </row>
    <row r="2" spans="1:38" ht="14.25">
      <c r="A2" s="89"/>
      <c r="B2" s="89"/>
      <c r="C2" s="89"/>
      <c r="D2" s="90"/>
      <c r="E2" s="91"/>
      <c r="F2" s="89"/>
      <c r="G2" s="88" t="s">
        <v>160</v>
      </c>
      <c r="H2" s="91"/>
      <c r="I2" s="89"/>
      <c r="J2" s="89"/>
      <c r="K2" s="89"/>
      <c r="L2" s="89"/>
      <c r="M2" s="89"/>
      <c r="N2" s="89"/>
      <c r="AC2" s="89"/>
      <c r="AD2" s="89"/>
      <c r="AE2" s="89"/>
      <c r="AF2" s="89"/>
      <c r="AG2" s="89"/>
      <c r="AH2" s="89"/>
      <c r="AI2" s="89"/>
      <c r="AJ2" s="89"/>
      <c r="AK2" s="89"/>
      <c r="AL2" s="89"/>
    </row>
    <row r="3" spans="1:38" ht="15.75">
      <c r="A3" s="92" t="s">
        <v>161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38" ht="15.75">
      <c r="A4" s="92" t="s">
        <v>162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AC4" s="89"/>
      <c r="AD4" s="89"/>
      <c r="AE4" s="89"/>
      <c r="AF4" s="89"/>
      <c r="AG4" s="89"/>
      <c r="AH4" s="89"/>
      <c r="AI4" s="89"/>
      <c r="AJ4" s="89"/>
      <c r="AK4" s="89"/>
      <c r="AL4" s="89"/>
    </row>
    <row r="5" spans="1:38" ht="18">
      <c r="A5" s="93"/>
      <c r="B5" s="89"/>
      <c r="C5" s="89"/>
      <c r="D5" s="90"/>
      <c r="E5" s="94"/>
      <c r="F5" s="95"/>
      <c r="G5" s="96" t="s">
        <v>163</v>
      </c>
      <c r="H5" s="89"/>
      <c r="I5" s="89"/>
      <c r="J5" s="89"/>
      <c r="K5" s="89"/>
      <c r="L5" s="89"/>
      <c r="M5" s="89"/>
      <c r="N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ht="47.25" customHeight="1">
      <c r="A6" s="97" t="s">
        <v>164</v>
      </c>
      <c r="B6" s="97" t="s">
        <v>165</v>
      </c>
      <c r="C6" s="97" t="s">
        <v>166</v>
      </c>
      <c r="D6" s="97" t="s">
        <v>167</v>
      </c>
      <c r="E6" s="97" t="s">
        <v>168</v>
      </c>
      <c r="F6" s="97" t="s">
        <v>169</v>
      </c>
      <c r="G6" s="97" t="s">
        <v>170</v>
      </c>
      <c r="H6" s="97" t="s">
        <v>171</v>
      </c>
      <c r="I6" s="89"/>
      <c r="J6" s="89"/>
      <c r="K6" s="89"/>
      <c r="L6" s="89"/>
      <c r="M6" s="89"/>
      <c r="N6" s="89"/>
      <c r="AC6" s="89"/>
      <c r="AD6" s="89"/>
      <c r="AE6" s="89"/>
      <c r="AF6" s="89"/>
      <c r="AG6" s="89"/>
      <c r="AH6" s="89"/>
      <c r="AI6" s="89"/>
      <c r="AJ6" s="89"/>
      <c r="AK6" s="89"/>
      <c r="AL6" s="89"/>
    </row>
    <row r="7" spans="1:38" s="102" customFormat="1" ht="13.5" customHeight="1">
      <c r="A7" s="98">
        <v>1</v>
      </c>
      <c r="B7" s="99">
        <v>2</v>
      </c>
      <c r="C7" s="100">
        <v>3</v>
      </c>
      <c r="D7" s="100">
        <v>4</v>
      </c>
      <c r="E7" s="100">
        <v>5</v>
      </c>
      <c r="F7" s="99">
        <v>6</v>
      </c>
      <c r="G7" s="98">
        <v>7</v>
      </c>
      <c r="H7" s="99">
        <v>8</v>
      </c>
      <c r="I7" s="89"/>
      <c r="J7" s="89"/>
      <c r="K7" s="89"/>
      <c r="L7" s="89"/>
      <c r="M7" s="89"/>
      <c r="N7" s="89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101"/>
      <c r="AD7" s="101"/>
      <c r="AE7" s="101"/>
      <c r="AF7" s="101"/>
      <c r="AG7" s="101"/>
      <c r="AH7" s="101"/>
      <c r="AI7" s="101"/>
      <c r="AJ7" s="101"/>
      <c r="AK7" s="101"/>
      <c r="AL7" s="101"/>
    </row>
    <row r="8" spans="1:38" s="102" customFormat="1" ht="17.25" customHeight="1">
      <c r="A8" s="103" t="s">
        <v>172</v>
      </c>
      <c r="B8" s="104">
        <f>SUM(B9+B17+B31)</f>
        <v>647368</v>
      </c>
      <c r="C8" s="105">
        <v>1.009</v>
      </c>
      <c r="D8" s="104">
        <f>SUM(D9+D17+D31)</f>
        <v>111989</v>
      </c>
      <c r="E8" s="106">
        <f aca="true" t="shared" si="0" ref="E8:E15">SUM(D8/B8)</f>
        <v>0.17299125072601673</v>
      </c>
      <c r="F8" s="104">
        <f>SUM(F9+F17+F31)</f>
        <v>40137</v>
      </c>
      <c r="G8" s="104">
        <f>SUM(D8-'[3]Janvâris'!D8)</f>
        <v>52673</v>
      </c>
      <c r="H8" s="105">
        <f aca="true" t="shared" si="1" ref="H8:H15">SUM(G8/F8)</f>
        <v>1.3123302688292597</v>
      </c>
      <c r="I8" s="89"/>
      <c r="J8" s="89"/>
      <c r="K8" s="89"/>
      <c r="L8" s="89"/>
      <c r="M8" s="89"/>
      <c r="N8" s="89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101"/>
      <c r="AD8" s="101"/>
      <c r="AE8" s="101"/>
      <c r="AF8" s="101"/>
      <c r="AG8" s="101"/>
      <c r="AH8" s="101"/>
      <c r="AI8" s="101"/>
      <c r="AJ8" s="101"/>
      <c r="AK8" s="101"/>
      <c r="AL8" s="101"/>
    </row>
    <row r="9" spans="1:38" s="109" customFormat="1" ht="15" customHeight="1">
      <c r="A9" s="103" t="s">
        <v>173</v>
      </c>
      <c r="B9" s="104">
        <f>SUM(B10+B12)</f>
        <v>496805</v>
      </c>
      <c r="C9" s="105">
        <v>1.016</v>
      </c>
      <c r="D9" s="104">
        <f>SUM(D10+D12+D16)</f>
        <v>96234</v>
      </c>
      <c r="E9" s="107">
        <f t="shared" si="0"/>
        <v>0.19370577993377683</v>
      </c>
      <c r="F9" s="104">
        <f>SUM(F10+F12)</f>
        <v>34032</v>
      </c>
      <c r="G9" s="104">
        <f>SUM(D9-'[3]Janvâris'!D9)</f>
        <v>44796</v>
      </c>
      <c r="H9" s="105">
        <f t="shared" si="1"/>
        <v>1.3162905500705218</v>
      </c>
      <c r="I9" s="89"/>
      <c r="J9" s="89"/>
      <c r="K9" s="89"/>
      <c r="L9" s="89"/>
      <c r="M9" s="89"/>
      <c r="N9" s="89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108"/>
      <c r="AD9" s="108"/>
      <c r="AE9" s="108"/>
      <c r="AF9" s="108"/>
      <c r="AG9" s="108"/>
      <c r="AH9" s="108"/>
      <c r="AI9" s="108"/>
      <c r="AJ9" s="108"/>
      <c r="AK9" s="108"/>
      <c r="AL9" s="108"/>
    </row>
    <row r="10" spans="1:38" s="109" customFormat="1" ht="17.25" customHeight="1">
      <c r="A10" s="103" t="s">
        <v>174</v>
      </c>
      <c r="B10" s="104">
        <f>SUM(B11)</f>
        <v>62037</v>
      </c>
      <c r="C10" s="105">
        <f>SUM(C11)</f>
        <v>1.06</v>
      </c>
      <c r="D10" s="104">
        <f>SUM(D11)</f>
        <v>16678</v>
      </c>
      <c r="E10" s="107">
        <f t="shared" si="0"/>
        <v>0.26883956348630655</v>
      </c>
      <c r="F10" s="104">
        <f>SUM(F11)</f>
        <v>4554</v>
      </c>
      <c r="G10" s="104">
        <f>SUM(D10-'[3]Janvâris'!D10)</f>
        <v>7994</v>
      </c>
      <c r="H10" s="105">
        <f t="shared" si="1"/>
        <v>1.7553798858146685</v>
      </c>
      <c r="I10" s="89"/>
      <c r="J10" s="89"/>
      <c r="K10" s="89"/>
      <c r="L10" s="89"/>
      <c r="M10" s="89"/>
      <c r="N10" s="89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s="109" customFormat="1" ht="13.5" customHeight="1">
      <c r="A11" s="110" t="s">
        <v>175</v>
      </c>
      <c r="B11" s="111">
        <v>62037</v>
      </c>
      <c r="C11" s="112">
        <v>1.06</v>
      </c>
      <c r="D11" s="111">
        <v>16678</v>
      </c>
      <c r="E11" s="113">
        <f t="shared" si="0"/>
        <v>0.26883956348630655</v>
      </c>
      <c r="F11" s="111">
        <v>4554</v>
      </c>
      <c r="G11" s="111">
        <f>SUM(D11-'[3]Janvâris'!D11)</f>
        <v>7994</v>
      </c>
      <c r="H11" s="112">
        <f t="shared" si="1"/>
        <v>1.7553798858146685</v>
      </c>
      <c r="I11" s="89"/>
      <c r="J11" s="89"/>
      <c r="K11" s="89"/>
      <c r="L11" s="89"/>
      <c r="M11" s="89"/>
      <c r="N11" s="89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</row>
    <row r="12" spans="1:38" s="109" customFormat="1" ht="15" customHeight="1">
      <c r="A12" s="103" t="s">
        <v>176</v>
      </c>
      <c r="B12" s="104">
        <f>SUM(B13+B14+B15+B16)</f>
        <v>434768</v>
      </c>
      <c r="C12" s="105">
        <v>1</v>
      </c>
      <c r="D12" s="104">
        <f>SUM(D13+D14+D15)</f>
        <v>75462</v>
      </c>
      <c r="E12" s="107">
        <f t="shared" si="0"/>
        <v>0.17356843189931181</v>
      </c>
      <c r="F12" s="104">
        <f>SUM(F13+F14+F15+F16)</f>
        <v>29478</v>
      </c>
      <c r="G12" s="104">
        <f>SUM(D12-'[3]Janvâris'!D12)</f>
        <v>35379</v>
      </c>
      <c r="H12" s="105">
        <f t="shared" si="1"/>
        <v>1.200183187461836</v>
      </c>
      <c r="I12" s="89"/>
      <c r="J12" s="89"/>
      <c r="K12" s="89"/>
      <c r="L12" s="89"/>
      <c r="M12" s="89"/>
      <c r="N12" s="89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pans="1:38" s="109" customFormat="1" ht="13.5" customHeight="1">
      <c r="A13" s="110" t="s">
        <v>177</v>
      </c>
      <c r="B13" s="111">
        <v>318473</v>
      </c>
      <c r="C13" s="112">
        <v>1.006</v>
      </c>
      <c r="D13" s="111">
        <v>52526</v>
      </c>
      <c r="E13" s="113">
        <f t="shared" si="0"/>
        <v>0.1649307790613333</v>
      </c>
      <c r="F13" s="111">
        <v>21000</v>
      </c>
      <c r="G13" s="111">
        <f>SUM(D13-'[3]Janvâris'!D13)</f>
        <v>24928</v>
      </c>
      <c r="H13" s="112">
        <f t="shared" si="1"/>
        <v>1.1870476190476191</v>
      </c>
      <c r="I13" s="89"/>
      <c r="J13" s="89"/>
      <c r="K13" s="89"/>
      <c r="L13" s="89"/>
      <c r="M13" s="89"/>
      <c r="N13" s="89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</row>
    <row r="14" spans="1:38" s="109" customFormat="1" ht="14.25" customHeight="1">
      <c r="A14" s="110" t="s">
        <v>178</v>
      </c>
      <c r="B14" s="111">
        <v>99050</v>
      </c>
      <c r="C14" s="112">
        <v>1.023</v>
      </c>
      <c r="D14" s="114">
        <v>19867</v>
      </c>
      <c r="E14" s="113">
        <f t="shared" si="0"/>
        <v>0.20057546693589096</v>
      </c>
      <c r="F14" s="114">
        <v>6926</v>
      </c>
      <c r="G14" s="111">
        <f>SUM(D14-'[3]Janvâris'!D14)</f>
        <v>8899</v>
      </c>
      <c r="H14" s="112">
        <f t="shared" si="1"/>
        <v>1.284868611030898</v>
      </c>
      <c r="I14" s="89"/>
      <c r="J14" s="89"/>
      <c r="K14" s="89"/>
      <c r="L14" s="89"/>
      <c r="M14" s="89"/>
      <c r="N14" s="89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</row>
    <row r="15" spans="1:38" s="109" customFormat="1" ht="13.5" customHeight="1">
      <c r="A15" s="115" t="s">
        <v>179</v>
      </c>
      <c r="B15" s="111">
        <v>17245</v>
      </c>
      <c r="C15" s="112">
        <v>1</v>
      </c>
      <c r="D15" s="114">
        <v>3069</v>
      </c>
      <c r="E15" s="113">
        <f t="shared" si="0"/>
        <v>0.17796462742824007</v>
      </c>
      <c r="F15" s="114">
        <v>1552</v>
      </c>
      <c r="G15" s="111">
        <f>SUM(D15-'[3]Janvâris'!D15)</f>
        <v>1552</v>
      </c>
      <c r="H15" s="112">
        <f t="shared" si="1"/>
        <v>1</v>
      </c>
      <c r="I15" s="89"/>
      <c r="J15" s="89"/>
      <c r="K15" s="89"/>
      <c r="L15" s="89"/>
      <c r="M15" s="89"/>
      <c r="N15" s="89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pans="1:38" s="109" customFormat="1" ht="15" customHeight="1">
      <c r="A16" s="116" t="s">
        <v>180</v>
      </c>
      <c r="B16" s="111"/>
      <c r="C16" s="112"/>
      <c r="D16" s="117">
        <v>4094</v>
      </c>
      <c r="E16" s="107"/>
      <c r="F16" s="114"/>
      <c r="G16" s="104">
        <f>SUM(D16-'[3]Janvâris'!D16)</f>
        <v>1423</v>
      </c>
      <c r="H16" s="112"/>
      <c r="I16" s="89"/>
      <c r="J16" s="89"/>
      <c r="K16" s="89"/>
      <c r="L16" s="89"/>
      <c r="M16" s="89"/>
      <c r="N16" s="89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</row>
    <row r="17" spans="1:38" s="109" customFormat="1" ht="16.5" customHeight="1">
      <c r="A17" s="103" t="s">
        <v>181</v>
      </c>
      <c r="B17" s="104">
        <f>SUM(B18+B19+B20+B21+B22+B23+B24+B25+B27+B28)</f>
        <v>82711</v>
      </c>
      <c r="C17" s="105">
        <v>0.972</v>
      </c>
      <c r="D17" s="104">
        <f>SUM(D18+D19+D20+D21+D22+D23+D24+D25+D27+D28)</f>
        <v>5496</v>
      </c>
      <c r="E17" s="107">
        <f>SUM(D17/B17)</f>
        <v>0.06644823542213249</v>
      </c>
      <c r="F17" s="104">
        <f>SUM(F18+F19+F20+F21+F22+F23+F24+F25+F27+F28)</f>
        <v>1932</v>
      </c>
      <c r="G17" s="104">
        <f>SUM(D17-'[3]Janvâris'!D17)</f>
        <v>2455</v>
      </c>
      <c r="H17" s="105">
        <f>SUM(G17/F17)</f>
        <v>1.270703933747412</v>
      </c>
      <c r="I17" s="89"/>
      <c r="J17" s="89"/>
      <c r="K17" s="89"/>
      <c r="L17" s="89"/>
      <c r="M17" s="89"/>
      <c r="N17" s="89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</row>
    <row r="18" spans="1:38" s="109" customFormat="1" ht="15.75" customHeight="1">
      <c r="A18" s="115" t="s">
        <v>182</v>
      </c>
      <c r="B18" s="111">
        <v>2901</v>
      </c>
      <c r="C18" s="112"/>
      <c r="D18" s="114"/>
      <c r="E18" s="113"/>
      <c r="F18" s="114"/>
      <c r="G18" s="111"/>
      <c r="H18" s="112"/>
      <c r="I18" s="89"/>
      <c r="J18" s="89"/>
      <c r="K18" s="89"/>
      <c r="L18" s="89"/>
      <c r="M18" s="89"/>
      <c r="N18" s="89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</row>
    <row r="19" spans="1:38" s="109" customFormat="1" ht="24" customHeight="1">
      <c r="A19" s="118" t="s">
        <v>183</v>
      </c>
      <c r="B19" s="111">
        <v>2400</v>
      </c>
      <c r="C19" s="112">
        <v>0.965</v>
      </c>
      <c r="D19" s="114">
        <v>150</v>
      </c>
      <c r="E19" s="113">
        <f aca="true" t="shared" si="2" ref="E19:E25">SUM(D19/B19)</f>
        <v>0.0625</v>
      </c>
      <c r="F19" s="114">
        <v>200</v>
      </c>
      <c r="G19" s="111">
        <f>SUM(D19-'[3]Janvâris'!D19)</f>
        <v>34</v>
      </c>
      <c r="H19" s="112">
        <f aca="true" t="shared" si="3" ref="H19:H25">SUM(G19/F19)</f>
        <v>0.17</v>
      </c>
      <c r="I19" s="89"/>
      <c r="J19" s="89"/>
      <c r="K19" s="89"/>
      <c r="L19" s="89"/>
      <c r="M19" s="89"/>
      <c r="N19" s="89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</row>
    <row r="20" spans="1:38" s="109" customFormat="1" ht="15" customHeight="1">
      <c r="A20" s="110" t="s">
        <v>184</v>
      </c>
      <c r="B20" s="111">
        <v>7820</v>
      </c>
      <c r="C20" s="112">
        <v>1.014</v>
      </c>
      <c r="D20" s="114">
        <v>1127</v>
      </c>
      <c r="E20" s="113">
        <f t="shared" si="2"/>
        <v>0.14411764705882352</v>
      </c>
      <c r="F20" s="114">
        <v>471</v>
      </c>
      <c r="G20" s="111">
        <f>SUM(D20-'[3]Janvâris'!D20)</f>
        <v>740</v>
      </c>
      <c r="H20" s="112">
        <f t="shared" si="3"/>
        <v>1.5711252653927814</v>
      </c>
      <c r="I20" s="89"/>
      <c r="J20" s="89"/>
      <c r="K20" s="89"/>
      <c r="L20" s="89"/>
      <c r="M20" s="89"/>
      <c r="N20" s="89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</row>
    <row r="21" spans="1:38" s="109" customFormat="1" ht="23.25" customHeight="1">
      <c r="A21" s="118" t="s">
        <v>185</v>
      </c>
      <c r="B21" s="111">
        <v>8500</v>
      </c>
      <c r="C21" s="112">
        <v>1.027</v>
      </c>
      <c r="D21" s="114">
        <v>1588</v>
      </c>
      <c r="E21" s="113">
        <f t="shared" si="2"/>
        <v>0.1868235294117647</v>
      </c>
      <c r="F21" s="114">
        <v>508</v>
      </c>
      <c r="G21" s="111">
        <f>SUM(D21-'[3]Janvâris'!D21)</f>
        <v>877</v>
      </c>
      <c r="H21" s="112">
        <f t="shared" si="3"/>
        <v>1.7263779527559056</v>
      </c>
      <c r="I21" s="89"/>
      <c r="J21" s="89"/>
      <c r="K21" s="89"/>
      <c r="L21" s="89"/>
      <c r="M21" s="89"/>
      <c r="N21" s="89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</row>
    <row r="22" spans="1:38" s="109" customFormat="1" ht="33.75" customHeight="1">
      <c r="A22" s="118" t="s">
        <v>186</v>
      </c>
      <c r="B22" s="111">
        <v>1280</v>
      </c>
      <c r="C22" s="112">
        <v>1.006</v>
      </c>
      <c r="D22" s="114">
        <v>187</v>
      </c>
      <c r="E22" s="113">
        <f t="shared" si="2"/>
        <v>0.14609375</v>
      </c>
      <c r="F22" s="114">
        <v>107</v>
      </c>
      <c r="G22" s="111">
        <f>SUM(D22-'[3]Janvâris'!D22)</f>
        <v>90</v>
      </c>
      <c r="H22" s="112">
        <f t="shared" si="3"/>
        <v>0.8411214953271028</v>
      </c>
      <c r="I22" s="89"/>
      <c r="J22" s="89"/>
      <c r="K22" s="89"/>
      <c r="L22" s="89"/>
      <c r="M22" s="89"/>
      <c r="N22" s="89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</row>
    <row r="23" spans="1:38" s="109" customFormat="1" ht="22.5" customHeight="1">
      <c r="A23" s="118" t="s">
        <v>187</v>
      </c>
      <c r="B23" s="111">
        <v>100</v>
      </c>
      <c r="C23" s="112">
        <v>0.977</v>
      </c>
      <c r="D23" s="114">
        <v>17</v>
      </c>
      <c r="E23" s="113">
        <f t="shared" si="2"/>
        <v>0.17</v>
      </c>
      <c r="F23" s="114">
        <v>8</v>
      </c>
      <c r="G23" s="111">
        <f>SUM(D23-'[3]Janvâris'!D23)</f>
        <v>11</v>
      </c>
      <c r="H23" s="112">
        <f t="shared" si="3"/>
        <v>1.375</v>
      </c>
      <c r="I23" s="89"/>
      <c r="J23" s="89"/>
      <c r="K23" s="89"/>
      <c r="L23" s="89"/>
      <c r="M23" s="89"/>
      <c r="N23" s="89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s="109" customFormat="1" ht="14.25" customHeight="1">
      <c r="A24" s="110" t="s">
        <v>188</v>
      </c>
      <c r="B24" s="111">
        <v>5900</v>
      </c>
      <c r="C24" s="112">
        <v>0.983</v>
      </c>
      <c r="D24" s="114">
        <v>750</v>
      </c>
      <c r="E24" s="113">
        <f t="shared" si="2"/>
        <v>0.1271186440677966</v>
      </c>
      <c r="F24" s="114">
        <v>400</v>
      </c>
      <c r="G24" s="111">
        <f>SUM(D24-'[3]Janvâris'!D24)</f>
        <v>358</v>
      </c>
      <c r="H24" s="112">
        <f t="shared" si="3"/>
        <v>0.895</v>
      </c>
      <c r="I24" s="89"/>
      <c r="J24" s="89"/>
      <c r="K24" s="89"/>
      <c r="L24" s="89"/>
      <c r="M24" s="89"/>
      <c r="N24" s="89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s="109" customFormat="1" ht="14.25" customHeight="1">
      <c r="A25" s="110" t="s">
        <v>189</v>
      </c>
      <c r="B25" s="111">
        <v>2850</v>
      </c>
      <c r="C25" s="112">
        <v>1.11</v>
      </c>
      <c r="D25" s="114">
        <v>895</v>
      </c>
      <c r="E25" s="113">
        <f t="shared" si="2"/>
        <v>0.3140350877192982</v>
      </c>
      <c r="F25" s="114">
        <v>238</v>
      </c>
      <c r="G25" s="111">
        <f>SUM(D25-'[3]Janvâris'!D25)</f>
        <v>345</v>
      </c>
      <c r="H25" s="112">
        <f t="shared" si="3"/>
        <v>1.449579831932773</v>
      </c>
      <c r="I25" s="89"/>
      <c r="J25" s="89"/>
      <c r="K25" s="89"/>
      <c r="L25" s="89"/>
      <c r="M25" s="89"/>
      <c r="N25" s="89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s="109" customFormat="1" ht="36" customHeight="1">
      <c r="A26" s="119" t="s">
        <v>190</v>
      </c>
      <c r="B26" s="120">
        <v>1300</v>
      </c>
      <c r="C26" s="121"/>
      <c r="D26" s="120"/>
      <c r="E26" s="122"/>
      <c r="F26" s="120"/>
      <c r="G26" s="120"/>
      <c r="H26" s="121"/>
      <c r="I26" s="89"/>
      <c r="J26" s="89"/>
      <c r="K26" s="89"/>
      <c r="L26" s="89"/>
      <c r="M26" s="89"/>
      <c r="N26" s="8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109" customFormat="1" ht="14.25" customHeight="1">
      <c r="A27" s="123" t="s">
        <v>191</v>
      </c>
      <c r="B27" s="111">
        <v>49290</v>
      </c>
      <c r="C27" s="112"/>
      <c r="D27" s="114"/>
      <c r="E27" s="113"/>
      <c r="F27" s="114"/>
      <c r="G27" s="111"/>
      <c r="H27" s="112"/>
      <c r="I27" s="89"/>
      <c r="J27" s="89"/>
      <c r="K27" s="89"/>
      <c r="L27" s="89"/>
      <c r="M27" s="89"/>
      <c r="N27" s="89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1:38" s="109" customFormat="1" ht="22.5" customHeight="1">
      <c r="A28" s="124" t="s">
        <v>192</v>
      </c>
      <c r="B28" s="111">
        <f>SUM(B29+B30)</f>
        <v>1670</v>
      </c>
      <c r="C28" s="112">
        <v>1.024</v>
      </c>
      <c r="D28" s="111">
        <f>SUM(D29+D30)</f>
        <v>782</v>
      </c>
      <c r="E28" s="113">
        <f>SUM(D28/B28)</f>
        <v>0.4682634730538922</v>
      </c>
      <c r="F28" s="111">
        <v>0</v>
      </c>
      <c r="G28" s="111">
        <f>SUM(D28-'[3]Janvâris'!D28)</f>
        <v>0</v>
      </c>
      <c r="H28" s="112">
        <v>0</v>
      </c>
      <c r="I28" s="89"/>
      <c r="J28" s="89"/>
      <c r="K28" s="89"/>
      <c r="L28" s="89"/>
      <c r="M28" s="89"/>
      <c r="N28" s="89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s="109" customFormat="1" ht="22.5" customHeight="1">
      <c r="A29" s="119" t="s">
        <v>193</v>
      </c>
      <c r="B29" s="120">
        <v>1370</v>
      </c>
      <c r="C29" s="121">
        <v>1.064</v>
      </c>
      <c r="D29" s="120">
        <v>738</v>
      </c>
      <c r="E29" s="122">
        <f>SUM(D29/B29)</f>
        <v>0.5386861313868613</v>
      </c>
      <c r="F29" s="120">
        <v>0</v>
      </c>
      <c r="G29" s="120">
        <f>SUM(D29-'[3]Janvâris'!D29)</f>
        <v>0</v>
      </c>
      <c r="H29" s="121">
        <v>0</v>
      </c>
      <c r="I29" s="89"/>
      <c r="J29" s="89"/>
      <c r="K29" s="89"/>
      <c r="L29" s="89"/>
      <c r="M29" s="89"/>
      <c r="N29" s="89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8" s="109" customFormat="1" ht="36.75" customHeight="1">
      <c r="A30" s="119" t="s">
        <v>194</v>
      </c>
      <c r="B30" s="120">
        <v>300</v>
      </c>
      <c r="C30" s="121">
        <v>1.013</v>
      </c>
      <c r="D30" s="120">
        <v>44</v>
      </c>
      <c r="E30" s="122">
        <f>SUM(D30/B30)</f>
        <v>0.14666666666666667</v>
      </c>
      <c r="F30" s="120">
        <v>0</v>
      </c>
      <c r="G30" s="120">
        <f>SUM(D30-'[3]Janvâris'!D30)</f>
        <v>0</v>
      </c>
      <c r="H30" s="121">
        <v>0</v>
      </c>
      <c r="I30" s="89"/>
      <c r="J30" s="89"/>
      <c r="K30" s="89"/>
      <c r="L30" s="89"/>
      <c r="M30" s="89"/>
      <c r="N30" s="89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16.5" customHeight="1">
      <c r="A31" s="125" t="s">
        <v>195</v>
      </c>
      <c r="B31" s="104">
        <f>SUM(B32)</f>
        <v>67852</v>
      </c>
      <c r="C31" s="105">
        <f>SUM(C32)</f>
        <v>1.002</v>
      </c>
      <c r="D31" s="104">
        <f>SUM(D32)</f>
        <v>10259</v>
      </c>
      <c r="E31" s="107">
        <f>SUM(D31/B31)</f>
        <v>0.15119672227789896</v>
      </c>
      <c r="F31" s="104">
        <f>SUM(F32)</f>
        <v>4173</v>
      </c>
      <c r="G31" s="104">
        <f>SUM(D31-'[3]Janvâris'!D31)</f>
        <v>5422</v>
      </c>
      <c r="H31" s="112">
        <f>SUM(G31/F31)</f>
        <v>1.2993050563144022</v>
      </c>
      <c r="I31" s="89"/>
      <c r="J31" s="89"/>
      <c r="K31" s="89"/>
      <c r="L31" s="89"/>
      <c r="M31" s="89"/>
      <c r="N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</row>
    <row r="32" spans="1:38" ht="21.75" customHeight="1">
      <c r="A32" s="118" t="s">
        <v>196</v>
      </c>
      <c r="B32" s="111">
        <v>67852</v>
      </c>
      <c r="C32" s="112">
        <v>1.002</v>
      </c>
      <c r="D32" s="111">
        <v>10259</v>
      </c>
      <c r="E32" s="113">
        <f>SUM(D32/B32)</f>
        <v>0.15119672227789896</v>
      </c>
      <c r="F32" s="111">
        <v>4173</v>
      </c>
      <c r="G32" s="111">
        <f>SUM(D32-'[3]Janvâris'!D32)</f>
        <v>5422</v>
      </c>
      <c r="H32" s="112">
        <f>SUM(G32/F32)</f>
        <v>1.2993050563144022</v>
      </c>
      <c r="I32" s="89"/>
      <c r="J32" s="89"/>
      <c r="K32" s="89"/>
      <c r="L32" s="89"/>
      <c r="M32" s="89"/>
      <c r="N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</row>
    <row r="33" spans="1:38" ht="14.25" customHeight="1">
      <c r="A33" s="126" t="s">
        <v>197</v>
      </c>
      <c r="B33" s="127"/>
      <c r="C33" s="128"/>
      <c r="D33" s="128"/>
      <c r="E33" s="129"/>
      <c r="F33" s="128"/>
      <c r="G33" s="89"/>
      <c r="H33" s="89"/>
      <c r="I33" s="89"/>
      <c r="J33" s="89"/>
      <c r="K33" s="89"/>
      <c r="L33" s="89"/>
      <c r="M33" s="89"/>
      <c r="N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</row>
    <row r="34" spans="1:38" ht="14.25" customHeight="1">
      <c r="A34" s="126"/>
      <c r="B34" s="127"/>
      <c r="C34" s="128"/>
      <c r="D34" s="128"/>
      <c r="E34" s="129"/>
      <c r="F34" s="128"/>
      <c r="G34" s="89"/>
      <c r="H34" s="89"/>
      <c r="I34" s="89"/>
      <c r="J34" s="89"/>
      <c r="K34" s="89"/>
      <c r="L34" s="89"/>
      <c r="M34" s="89"/>
      <c r="N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</row>
    <row r="35" spans="1:38" ht="18.75" customHeight="1">
      <c r="A35" s="130"/>
      <c r="B35" s="127"/>
      <c r="C35" s="128"/>
      <c r="D35" s="128"/>
      <c r="E35" s="129"/>
      <c r="F35" s="128"/>
      <c r="G35" s="89"/>
      <c r="H35" s="89"/>
      <c r="I35" s="89"/>
      <c r="J35" s="89"/>
      <c r="K35" s="89"/>
      <c r="L35" s="89"/>
      <c r="M35" s="89"/>
      <c r="N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8" ht="12">
      <c r="A36" s="89" t="s">
        <v>198</v>
      </c>
      <c r="B36" s="131"/>
      <c r="C36" s="132"/>
      <c r="D36" s="132"/>
      <c r="E36" s="133" t="s">
        <v>48</v>
      </c>
      <c r="F36" s="134"/>
      <c r="G36" s="135"/>
      <c r="H36" s="135"/>
      <c r="I36" s="89"/>
      <c r="J36" s="89"/>
      <c r="K36" s="89"/>
      <c r="L36" s="89"/>
      <c r="M36" s="89"/>
      <c r="N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</row>
    <row r="37" spans="1:38" ht="12">
      <c r="A37" s="135"/>
      <c r="B37" s="136"/>
      <c r="C37" s="132"/>
      <c r="D37" s="137"/>
      <c r="E37" s="138"/>
      <c r="F37" s="134"/>
      <c r="G37" s="135"/>
      <c r="H37" s="135"/>
      <c r="I37" s="89"/>
      <c r="J37" s="89"/>
      <c r="K37" s="89"/>
      <c r="L37" s="89"/>
      <c r="M37" s="89"/>
      <c r="N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</row>
    <row r="38" spans="1:38" ht="12">
      <c r="A38" s="89" t="s">
        <v>199</v>
      </c>
      <c r="B38" s="131"/>
      <c r="C38" s="132"/>
      <c r="D38" s="132"/>
      <c r="E38" s="133" t="s">
        <v>50</v>
      </c>
      <c r="F38" s="134"/>
      <c r="G38" s="135"/>
      <c r="H38" s="135"/>
      <c r="I38" s="89"/>
      <c r="J38" s="89"/>
      <c r="K38" s="89"/>
      <c r="L38" s="89"/>
      <c r="M38" s="89"/>
      <c r="N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</row>
    <row r="39" spans="1:38" ht="14.25">
      <c r="A39" s="90"/>
      <c r="B39" s="139"/>
      <c r="C39" s="132"/>
      <c r="D39" s="140"/>
      <c r="E39" s="133"/>
      <c r="F39" s="141"/>
      <c r="G39" s="89"/>
      <c r="H39" s="89"/>
      <c r="I39" s="89"/>
      <c r="J39" s="89"/>
      <c r="K39" s="89"/>
      <c r="L39" s="89"/>
      <c r="M39" s="89"/>
      <c r="N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</row>
    <row r="40" spans="1:38" ht="12">
      <c r="A40" s="89"/>
      <c r="B40" s="132"/>
      <c r="C40" s="132"/>
      <c r="D40" s="132"/>
      <c r="E40" s="89"/>
      <c r="F40" s="132"/>
      <c r="G40" s="89"/>
      <c r="H40" s="89"/>
      <c r="I40" s="89"/>
      <c r="J40" s="89"/>
      <c r="K40" s="89"/>
      <c r="L40" s="89"/>
      <c r="M40" s="89"/>
      <c r="N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</row>
    <row r="41" spans="1:38" ht="12">
      <c r="A41" s="89" t="s">
        <v>200</v>
      </c>
      <c r="B41" s="132"/>
      <c r="C41" s="132"/>
      <c r="D41" s="132"/>
      <c r="E41" s="89"/>
      <c r="F41" s="132"/>
      <c r="G41" s="89"/>
      <c r="H41" s="89"/>
      <c r="I41" s="89"/>
      <c r="J41" s="89"/>
      <c r="K41" s="89"/>
      <c r="L41" s="89"/>
      <c r="M41" s="89"/>
      <c r="N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</row>
    <row r="42" spans="1:38" ht="12">
      <c r="A42" s="89" t="s">
        <v>52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</row>
    <row r="43" spans="1:38" ht="1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</row>
    <row r="44" spans="1:38" ht="1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</row>
    <row r="45" spans="7:38" ht="12">
      <c r="G45" s="89"/>
      <c r="H45" s="89"/>
      <c r="I45" s="89"/>
      <c r="J45" s="89"/>
      <c r="K45" s="89"/>
      <c r="L45" s="89"/>
      <c r="M45" s="89"/>
      <c r="N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</row>
    <row r="46" spans="7:38" ht="12">
      <c r="G46" s="89"/>
      <c r="H46" s="89"/>
      <c r="I46" s="89"/>
      <c r="J46" s="89"/>
      <c r="K46" s="89"/>
      <c r="L46" s="89"/>
      <c r="M46" s="89"/>
      <c r="N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7:38" ht="12">
      <c r="G47" s="89"/>
      <c r="H47" s="89"/>
      <c r="I47" s="89"/>
      <c r="J47" s="89"/>
      <c r="K47" s="89"/>
      <c r="L47" s="89"/>
      <c r="M47" s="89"/>
      <c r="N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7:38" ht="12">
      <c r="G48" s="89"/>
      <c r="H48" s="89"/>
      <c r="I48" s="89"/>
      <c r="J48" s="89"/>
      <c r="K48" s="89"/>
      <c r="L48" s="89"/>
      <c r="M48" s="89"/>
      <c r="N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7:38" ht="12">
      <c r="G49" s="89"/>
      <c r="H49" s="89"/>
      <c r="I49" s="89"/>
      <c r="J49" s="89"/>
      <c r="K49" s="89"/>
      <c r="L49" s="89"/>
      <c r="M49" s="89"/>
      <c r="N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7:38" ht="12">
      <c r="G50" s="89"/>
      <c r="H50" s="89"/>
      <c r="I50" s="89"/>
      <c r="J50" s="89"/>
      <c r="K50" s="89"/>
      <c r="L50" s="89"/>
      <c r="M50" s="89"/>
      <c r="N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</row>
    <row r="51" spans="7:38" ht="12">
      <c r="G51" s="89"/>
      <c r="H51" s="89"/>
      <c r="I51" s="89"/>
      <c r="J51" s="89"/>
      <c r="K51" s="89"/>
      <c r="L51" s="89"/>
      <c r="M51" s="89"/>
      <c r="N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</row>
    <row r="52" spans="7:38" ht="12">
      <c r="G52" s="89"/>
      <c r="H52" s="89"/>
      <c r="I52" s="89"/>
      <c r="J52" s="89"/>
      <c r="K52" s="89"/>
      <c r="L52" s="89"/>
      <c r="M52" s="89"/>
      <c r="N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</row>
    <row r="53" spans="7:38" ht="12">
      <c r="G53" s="89"/>
      <c r="H53" s="89"/>
      <c r="I53" s="89"/>
      <c r="J53" s="89"/>
      <c r="K53" s="89"/>
      <c r="L53" s="89"/>
      <c r="M53" s="89"/>
      <c r="N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</row>
    <row r="54" spans="7:38" ht="12">
      <c r="G54" s="89"/>
      <c r="H54" s="89"/>
      <c r="I54" s="89"/>
      <c r="J54" s="89"/>
      <c r="K54" s="89"/>
      <c r="L54" s="89"/>
      <c r="M54" s="89"/>
      <c r="N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</row>
    <row r="55" spans="7:38" ht="12">
      <c r="G55" s="89"/>
      <c r="H55" s="89"/>
      <c r="I55" s="89"/>
      <c r="J55" s="89"/>
      <c r="K55" s="89"/>
      <c r="L55" s="89"/>
      <c r="M55" s="89"/>
      <c r="N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</row>
    <row r="56" spans="7:38" ht="12">
      <c r="G56" s="89"/>
      <c r="H56" s="89"/>
      <c r="I56" s="89"/>
      <c r="J56" s="89"/>
      <c r="K56" s="89"/>
      <c r="L56" s="89"/>
      <c r="M56" s="89"/>
      <c r="N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</row>
    <row r="57" spans="7:38" ht="12">
      <c r="G57" s="89"/>
      <c r="H57" s="89"/>
      <c r="I57" s="89"/>
      <c r="J57" s="89"/>
      <c r="K57" s="89"/>
      <c r="L57" s="89"/>
      <c r="M57" s="89"/>
      <c r="N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</row>
    <row r="58" spans="7:38" ht="12">
      <c r="G58" s="89"/>
      <c r="H58" s="89"/>
      <c r="I58" s="89"/>
      <c r="J58" s="89"/>
      <c r="K58" s="89"/>
      <c r="L58" s="89"/>
      <c r="M58" s="89"/>
      <c r="N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</row>
    <row r="59" spans="7:38" ht="12">
      <c r="G59" s="89"/>
      <c r="H59" s="89"/>
      <c r="I59" s="89"/>
      <c r="J59" s="89"/>
      <c r="K59" s="89"/>
      <c r="L59" s="89"/>
      <c r="M59" s="89"/>
      <c r="N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</row>
    <row r="60" spans="7:38" ht="12">
      <c r="G60" s="89"/>
      <c r="H60" s="89"/>
      <c r="I60" s="89"/>
      <c r="J60" s="89"/>
      <c r="K60" s="89"/>
      <c r="L60" s="89"/>
      <c r="M60" s="89"/>
      <c r="N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</row>
    <row r="61" spans="7:38" ht="12">
      <c r="G61" s="89"/>
      <c r="H61" s="89"/>
      <c r="I61" s="89"/>
      <c r="J61" s="89"/>
      <c r="K61" s="89"/>
      <c r="L61" s="89"/>
      <c r="M61" s="89"/>
      <c r="N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</row>
    <row r="62" spans="1:38" ht="1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</row>
    <row r="63" spans="1:38" ht="1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</row>
    <row r="64" spans="1:38" ht="1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</row>
    <row r="65" spans="1:38" ht="1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</row>
    <row r="66" spans="1:38" ht="12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</row>
    <row r="67" spans="1:38" ht="1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</row>
    <row r="68" spans="1:38" ht="1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</row>
    <row r="69" spans="1:38" ht="12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</row>
    <row r="70" spans="1:38" ht="12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</row>
    <row r="71" spans="1:38" ht="12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</row>
    <row r="72" spans="1:38" ht="12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</row>
    <row r="73" spans="1:38" ht="12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</row>
    <row r="74" spans="1:38" ht="12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</row>
    <row r="75" spans="1:38" ht="12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</row>
    <row r="76" spans="1:38" ht="12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</row>
    <row r="77" spans="1:38" ht="1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</row>
    <row r="78" spans="1:38" ht="12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</row>
    <row r="79" spans="1:38" ht="12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</row>
    <row r="80" spans="1:38" ht="12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</row>
    <row r="81" spans="1:38" ht="1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</row>
    <row r="82" spans="1:38" ht="12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</row>
    <row r="83" spans="1:38" ht="12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</row>
    <row r="84" spans="1:38" ht="12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</row>
    <row r="85" spans="1:38" ht="12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</row>
    <row r="86" spans="1:38" ht="12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</row>
    <row r="87" spans="1:38" ht="12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</row>
    <row r="88" spans="1:38" ht="12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</row>
    <row r="89" spans="1:38" ht="12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</row>
    <row r="90" spans="1:38" ht="12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</row>
    <row r="91" spans="1:38" ht="12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</row>
    <row r="92" spans="1:38" ht="12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</row>
    <row r="93" spans="1:38" ht="12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</row>
    <row r="94" spans="1:38" ht="1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</row>
    <row r="95" spans="1:38" ht="1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</row>
    <row r="96" spans="1:38" ht="1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</row>
    <row r="97" spans="1:38" ht="1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</row>
    <row r="98" spans="1:38" ht="1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</row>
    <row r="99" spans="1:38" ht="1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</row>
    <row r="100" spans="1:38" ht="1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</row>
    <row r="101" spans="1:38" ht="1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</row>
    <row r="102" spans="1:38" ht="1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</row>
    <row r="103" spans="1:38" ht="12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</row>
    <row r="104" spans="1:38" ht="12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</row>
    <row r="105" spans="1:38" ht="12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</row>
    <row r="106" spans="1:38" ht="12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</row>
    <row r="107" spans="1:38" ht="12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</row>
    <row r="108" spans="1:38" ht="12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</row>
    <row r="109" spans="1:38" ht="12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</row>
    <row r="110" spans="1:38" ht="12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</row>
    <row r="111" spans="1:38" ht="12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</row>
    <row r="112" spans="1:38" ht="12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</row>
    <row r="113" spans="1:38" ht="12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</row>
    <row r="114" spans="1:38" ht="12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</row>
    <row r="115" spans="1:38" ht="1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</row>
    <row r="116" spans="1:38" ht="12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</row>
    <row r="117" spans="1:38" ht="12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</row>
    <row r="118" spans="1:38" ht="12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</row>
    <row r="119" spans="1:38" ht="12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</row>
    <row r="120" spans="1:38" ht="12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</row>
    <row r="121" spans="1:38" ht="1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</row>
    <row r="122" spans="1:38" ht="12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</row>
    <row r="123" spans="1:38" ht="12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</row>
    <row r="124" spans="1:38" ht="12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</row>
    <row r="125" spans="1:38" ht="12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</row>
    <row r="126" spans="1:38" ht="12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</row>
    <row r="127" spans="1:38" ht="12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</row>
    <row r="128" spans="1:38" ht="12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</row>
    <row r="129" spans="1:38" ht="12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</row>
    <row r="130" spans="1:38" ht="12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</row>
    <row r="131" spans="1:38" ht="1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</row>
    <row r="132" spans="1:38" ht="12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</row>
    <row r="133" spans="1:38" ht="12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</row>
    <row r="134" spans="1:38" ht="12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</row>
    <row r="135" spans="1:38" ht="12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</row>
    <row r="136" spans="1:38" ht="12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</row>
    <row r="137" spans="1:38" ht="12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</row>
    <row r="138" spans="1:38" ht="12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</row>
    <row r="139" spans="1:38" ht="1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</row>
    <row r="140" spans="1:38" ht="12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</row>
    <row r="141" spans="1:38" ht="12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</row>
    <row r="142" spans="1:38" ht="12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</row>
    <row r="143" spans="1:38" ht="12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</row>
    <row r="144" spans="1:38" ht="12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</row>
    <row r="145" spans="1:38" ht="12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</row>
    <row r="146" spans="1:38" ht="12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</row>
    <row r="147" spans="1:38" ht="12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</row>
    <row r="148" spans="1:38" ht="12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</row>
    <row r="149" spans="1:38" ht="12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</row>
    <row r="150" spans="1:38" ht="12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</row>
    <row r="151" spans="1:38" ht="12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</row>
    <row r="152" spans="1:38" ht="12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</row>
    <row r="153" spans="1:38" ht="12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</row>
    <row r="154" spans="1:38" ht="12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</row>
    <row r="155" spans="1:38" ht="12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</row>
    <row r="156" spans="1:38" ht="12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</row>
    <row r="157" spans="1:38" ht="1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</row>
    <row r="158" spans="1:38" ht="12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</row>
    <row r="159" spans="1:38" ht="12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</row>
    <row r="160" spans="1:38" ht="12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</row>
    <row r="161" spans="1:38" ht="12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</row>
    <row r="162" spans="1:38" ht="12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</row>
    <row r="163" spans="1:38" ht="12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</row>
    <row r="164" spans="1:38" ht="12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</row>
    <row r="165" spans="1:38" ht="12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</row>
    <row r="166" spans="1:38" ht="12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</row>
    <row r="167" spans="1:38" ht="12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</row>
    <row r="168" spans="1:38" ht="12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</row>
    <row r="169" spans="1:38" ht="12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</row>
    <row r="170" spans="1:38" ht="12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</row>
    <row r="171" spans="1:38" ht="12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</row>
    <row r="172" spans="1:38" ht="12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</row>
    <row r="173" spans="1:38" ht="12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</row>
    <row r="174" spans="1:38" ht="12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</row>
    <row r="175" spans="1:38" ht="12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</row>
    <row r="176" spans="1:38" ht="12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</row>
    <row r="177" spans="1:38" ht="12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</row>
    <row r="178" spans="1:38" ht="12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</row>
    <row r="179" spans="1:38" ht="12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</row>
    <row r="180" spans="1:38" ht="12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</row>
    <row r="181" spans="1:38" ht="12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</row>
    <row r="182" spans="1:38" ht="12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</row>
    <row r="183" spans="1:38" ht="12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</row>
    <row r="184" spans="1:38" ht="12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</row>
    <row r="185" spans="1:38" ht="12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</row>
    <row r="186" spans="1:38" ht="12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</row>
    <row r="187" spans="1:38" ht="12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</row>
    <row r="188" spans="1:38" ht="12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</row>
    <row r="189" spans="1:38" ht="1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</row>
    <row r="190" spans="1:38" ht="12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</row>
    <row r="191" spans="1:38" ht="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</row>
    <row r="192" spans="1:38" ht="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</row>
    <row r="193" spans="1:38" ht="12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</row>
    <row r="194" spans="1:38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</row>
    <row r="195" spans="1:38" ht="12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</row>
    <row r="196" spans="1:38" ht="12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</row>
    <row r="197" spans="1:38" ht="12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</row>
    <row r="198" spans="1:38" ht="12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</row>
    <row r="199" spans="1:38" ht="12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</row>
    <row r="200" spans="1:38" ht="12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</row>
    <row r="201" spans="1:38" ht="12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</row>
    <row r="202" spans="1:38" ht="12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</row>
    <row r="203" spans="1:38" ht="12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</row>
    <row r="204" spans="1:38" ht="12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</row>
    <row r="205" spans="1:38" ht="12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</row>
    <row r="206" spans="1:38" ht="12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</row>
    <row r="207" spans="1:38" ht="1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</row>
    <row r="208" spans="1:38" ht="12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</row>
    <row r="209" spans="1:38" ht="12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</row>
    <row r="210" spans="1:38" ht="12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</row>
    <row r="211" spans="1:38" ht="12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</row>
    <row r="212" spans="1:38" ht="12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</row>
    <row r="213" spans="1:38" ht="12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</row>
    <row r="214" spans="1:38" ht="12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</row>
    <row r="215" spans="1:38" ht="12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</row>
    <row r="216" spans="1:38" ht="12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</row>
    <row r="217" spans="1:38" ht="12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</row>
    <row r="218" spans="1:38" ht="12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</row>
    <row r="219" spans="1:38" ht="12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</row>
    <row r="220" spans="1:38" ht="12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</row>
    <row r="221" spans="1:38" ht="12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</row>
    <row r="222" spans="1:38" ht="12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</row>
    <row r="223" spans="1:38" ht="12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</row>
    <row r="224" spans="1:38" ht="12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</row>
    <row r="225" spans="1:38" ht="12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</row>
    <row r="226" spans="1:38" ht="12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</row>
    <row r="227" spans="1:38" ht="12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</row>
    <row r="228" spans="1:38" ht="12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</row>
    <row r="229" spans="1:38" ht="12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</row>
    <row r="230" spans="1:38" ht="12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</row>
    <row r="231" spans="1:38" ht="12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</row>
    <row r="232" spans="1:38" ht="12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</row>
    <row r="233" spans="1:38" ht="12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</row>
    <row r="234" spans="1:38" ht="12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</row>
    <row r="235" spans="1:38" ht="12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</row>
    <row r="236" spans="1:38" ht="12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</row>
    <row r="237" spans="1:38" ht="12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</row>
    <row r="238" spans="1:38" ht="12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</row>
    <row r="239" spans="1:38" ht="12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</row>
    <row r="240" spans="1:38" ht="12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</row>
    <row r="241" spans="1:38" ht="12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</row>
    <row r="242" spans="1:38" ht="12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</row>
    <row r="243" spans="1:38" ht="12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</row>
    <row r="244" spans="1:38" ht="12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</row>
    <row r="245" spans="1:38" ht="12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</row>
    <row r="246" spans="1:38" ht="12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</row>
    <row r="247" spans="1:38" ht="12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</row>
    <row r="248" spans="1:38" ht="12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</row>
    <row r="249" spans="1:38" ht="12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</row>
    <row r="250" spans="1:38" ht="12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</row>
    <row r="251" spans="1:38" ht="12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</row>
    <row r="252" spans="1:38" ht="12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</row>
    <row r="253" spans="1:38" ht="12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</row>
    <row r="254" spans="1:38" ht="12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</row>
    <row r="255" spans="1:38" ht="12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</row>
    <row r="256" spans="1:38" ht="12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</row>
    <row r="257" spans="1:38" ht="12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</row>
    <row r="258" spans="1:38" ht="12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</row>
    <row r="259" spans="1:38" ht="12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</row>
    <row r="260" spans="1:38" ht="12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</row>
    <row r="261" spans="1:38" ht="12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</row>
    <row r="262" spans="1:14" ht="12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</row>
    <row r="263" spans="1:14" ht="12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</row>
    <row r="264" spans="1:14" ht="12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</row>
    <row r="265" spans="1:14" ht="12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</row>
    <row r="266" spans="1:14" ht="12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</row>
    <row r="267" spans="1:14" ht="12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</row>
    <row r="268" spans="1:14" ht="12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</row>
    <row r="269" spans="1:14" ht="12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</row>
    <row r="270" spans="1:14" ht="12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</row>
    <row r="271" spans="1:14" ht="12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</row>
    <row r="272" spans="1:14" ht="12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</row>
    <row r="273" spans="1:14" ht="12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</row>
    <row r="274" spans="1:14" ht="12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</row>
    <row r="275" spans="1:14" ht="12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</row>
    <row r="276" spans="1:14" ht="12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</row>
    <row r="277" spans="1:14" ht="12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</row>
    <row r="278" spans="1:14" ht="12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</row>
    <row r="279" spans="1:14" ht="12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</row>
    <row r="280" spans="1:14" ht="12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</row>
    <row r="281" spans="1:14" ht="12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</row>
    <row r="282" spans="1:14" ht="12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</row>
    <row r="283" spans="1:14" ht="12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</row>
    <row r="284" spans="1:14" ht="12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</row>
    <row r="285" spans="1:14" ht="12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</row>
    <row r="286" spans="1:14" ht="12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</row>
    <row r="287" spans="1:14" ht="12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</row>
    <row r="288" spans="1:14" ht="12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</row>
    <row r="289" spans="1:14" ht="12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</row>
    <row r="290" spans="1:14" ht="12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</row>
    <row r="291" spans="1:14" ht="12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</row>
    <row r="292" spans="1:14" ht="12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</row>
    <row r="293" spans="1:14" ht="12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</row>
    <row r="294" spans="1:14" ht="12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</row>
    <row r="295" spans="1:14" ht="12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</row>
    <row r="296" spans="1:14" ht="12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</row>
    <row r="297" spans="1:14" ht="12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</row>
    <row r="298" spans="1:14" ht="12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</row>
    <row r="299" spans="1:14" ht="12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</row>
    <row r="300" spans="1:14" ht="12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</row>
    <row r="301" spans="1:14" ht="12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</row>
    <row r="302" spans="1:14" ht="12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</row>
    <row r="303" spans="1:14" ht="12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</row>
    <row r="304" spans="1:14" ht="12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</row>
    <row r="305" spans="1:14" ht="12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</row>
    <row r="306" spans="1:14" ht="12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</row>
    <row r="307" spans="1:14" ht="12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</row>
    <row r="308" spans="1:14" ht="12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</row>
    <row r="309" spans="1:14" ht="12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</row>
    <row r="310" spans="1:14" ht="12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</row>
    <row r="311" spans="1:14" ht="12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</row>
    <row r="312" spans="1:14" ht="12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</row>
    <row r="313" spans="1:14" ht="12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</row>
    <row r="314" spans="1:14" ht="12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</row>
    <row r="315" spans="1:14" ht="12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</row>
    <row r="316" spans="1:14" ht="12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</row>
    <row r="317" spans="1:14" ht="12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</row>
    <row r="318" spans="1:14" ht="12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</row>
    <row r="319" spans="1:14" ht="12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</row>
    <row r="320" spans="1:14" ht="12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</row>
    <row r="321" spans="1:14" ht="12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</row>
    <row r="322" spans="1:14" ht="12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</row>
    <row r="323" spans="1:14" ht="12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</row>
    <row r="324" spans="1:14" ht="12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</row>
    <row r="325" spans="1:14" ht="12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</row>
    <row r="326" spans="1:14" ht="12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</row>
    <row r="327" spans="1:14" ht="12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</row>
    <row r="328" spans="1:14" ht="12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</row>
    <row r="329" spans="1:14" ht="12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</row>
    <row r="330" spans="1:14" ht="12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</row>
    <row r="331" spans="1:14" ht="12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</row>
    <row r="332" spans="1:14" ht="12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</row>
    <row r="333" spans="1:14" ht="12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</row>
    <row r="334" spans="1:14" ht="12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</row>
    <row r="335" spans="1:14" ht="12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</row>
    <row r="336" spans="1:14" ht="12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</row>
    <row r="337" spans="1:14" ht="12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</row>
    <row r="338" spans="1:14" ht="12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</row>
    <row r="339" spans="1:14" ht="12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</row>
    <row r="340" spans="1:14" ht="12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</row>
    <row r="341" spans="1:14" ht="12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</row>
    <row r="342" spans="1:14" ht="12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</row>
    <row r="343" spans="1:14" ht="12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</row>
    <row r="344" spans="1:14" ht="12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</row>
    <row r="345" spans="1:14" ht="12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</row>
    <row r="346" spans="1:14" ht="12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</row>
    <row r="347" spans="1:14" ht="12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</row>
    <row r="348" spans="1:14" ht="12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</row>
    <row r="349" spans="1:14" ht="12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</row>
    <row r="350" spans="1:14" ht="12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</row>
    <row r="351" spans="1:14" ht="12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</row>
    <row r="352" spans="1:14" ht="12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</row>
    <row r="353" spans="1:14" ht="12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</row>
    <row r="354" spans="1:14" ht="12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</row>
    <row r="355" spans="1:14" ht="12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</row>
    <row r="356" spans="1:14" ht="12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</row>
    <row r="357" spans="1:14" ht="12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</row>
    <row r="358" spans="1:14" ht="12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</row>
    <row r="359" spans="1:14" ht="12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</row>
    <row r="360" spans="1:8" ht="12">
      <c r="A360" s="89"/>
      <c r="B360" s="89"/>
      <c r="C360" s="89"/>
      <c r="D360" s="89"/>
      <c r="E360" s="89"/>
      <c r="F360" s="89"/>
      <c r="G360" s="89"/>
      <c r="H360" s="89"/>
    </row>
    <row r="361" spans="1:8" ht="12">
      <c r="A361" s="89"/>
      <c r="B361" s="89"/>
      <c r="C361" s="89"/>
      <c r="D361" s="89"/>
      <c r="E361" s="89"/>
      <c r="F361" s="89"/>
      <c r="G361" s="89"/>
      <c r="H361" s="89"/>
    </row>
    <row r="362" spans="1:8" ht="12">
      <c r="A362" s="89"/>
      <c r="B362" s="89"/>
      <c r="C362" s="89"/>
      <c r="D362" s="89"/>
      <c r="E362" s="89"/>
      <c r="F362" s="89"/>
      <c r="G362" s="89"/>
      <c r="H362" s="89"/>
    </row>
    <row r="363" spans="1:8" ht="12">
      <c r="A363" s="89"/>
      <c r="B363" s="89"/>
      <c r="C363" s="89"/>
      <c r="D363" s="89"/>
      <c r="E363" s="89"/>
      <c r="F363" s="89"/>
      <c r="G363" s="89"/>
      <c r="H363" s="89"/>
    </row>
    <row r="364" spans="1:8" ht="12">
      <c r="A364" s="89"/>
      <c r="B364" s="89"/>
      <c r="C364" s="89"/>
      <c r="D364" s="89"/>
      <c r="E364" s="89"/>
      <c r="F364" s="89"/>
      <c r="G364" s="89"/>
      <c r="H364" s="89"/>
    </row>
  </sheetData>
  <printOptions/>
  <pageMargins left="0.51" right="0.52" top="0.46" bottom="0.49" header="0.46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410"/>
  <sheetViews>
    <sheetView workbookViewId="0" topLeftCell="A1">
      <selection activeCell="A10" sqref="A10"/>
    </sheetView>
  </sheetViews>
  <sheetFormatPr defaultColWidth="9.33203125" defaultRowHeight="11.25"/>
  <cols>
    <col min="1" max="1" width="26.66015625" style="142" customWidth="1"/>
    <col min="2" max="2" width="10.83203125" style="142" customWidth="1"/>
    <col min="3" max="3" width="11.66015625" style="142" customWidth="1"/>
    <col min="4" max="4" width="11" style="142" customWidth="1"/>
    <col min="5" max="5" width="10.16015625" style="142" customWidth="1"/>
    <col min="6" max="16384" width="10.66015625" style="142" customWidth="1"/>
  </cols>
  <sheetData>
    <row r="2" ht="12">
      <c r="H2" s="143"/>
    </row>
    <row r="3" ht="12">
      <c r="H3" s="143"/>
    </row>
    <row r="4" spans="1:9" ht="12.75">
      <c r="A4" s="143"/>
      <c r="B4" s="143"/>
      <c r="C4" s="143"/>
      <c r="D4" s="144"/>
      <c r="E4" s="144"/>
      <c r="F4" s="143"/>
      <c r="G4" s="143"/>
      <c r="H4" s="143" t="s">
        <v>201</v>
      </c>
      <c r="I4" s="143"/>
    </row>
    <row r="5" spans="1:9" ht="15.75">
      <c r="A5" s="145" t="s">
        <v>202</v>
      </c>
      <c r="B5" s="143"/>
      <c r="C5" s="143"/>
      <c r="D5" s="143"/>
      <c r="E5" s="143"/>
      <c r="F5" s="143"/>
      <c r="G5" s="143"/>
      <c r="H5" s="143"/>
      <c r="I5" s="143"/>
    </row>
    <row r="6" spans="1:9" ht="15.75">
      <c r="A6" s="145" t="s">
        <v>203</v>
      </c>
      <c r="B6" s="143"/>
      <c r="C6" s="143"/>
      <c r="D6" s="143"/>
      <c r="E6" s="143"/>
      <c r="F6" s="143"/>
      <c r="G6" s="143"/>
      <c r="H6" s="143"/>
      <c r="I6" s="143"/>
    </row>
    <row r="7" spans="1:9" ht="14.25">
      <c r="A7" s="143"/>
      <c r="B7" s="143"/>
      <c r="C7" s="143"/>
      <c r="D7" s="146"/>
      <c r="E7" s="147"/>
      <c r="F7" s="143"/>
      <c r="G7" s="143"/>
      <c r="H7" s="148" t="s">
        <v>204</v>
      </c>
      <c r="I7" s="143"/>
    </row>
    <row r="8" spans="1:9" ht="67.5">
      <c r="A8" s="149" t="s">
        <v>3</v>
      </c>
      <c r="B8" s="149" t="s">
        <v>92</v>
      </c>
      <c r="C8" s="149" t="s">
        <v>205</v>
      </c>
      <c r="D8" s="149" t="s">
        <v>6</v>
      </c>
      <c r="E8" s="149" t="s">
        <v>206</v>
      </c>
      <c r="F8" s="149" t="s">
        <v>207</v>
      </c>
      <c r="G8" s="149" t="s">
        <v>9</v>
      </c>
      <c r="H8" s="149" t="s">
        <v>10</v>
      </c>
      <c r="I8" s="150" t="s">
        <v>208</v>
      </c>
    </row>
    <row r="9" spans="1:9" ht="12">
      <c r="A9" s="149">
        <v>1</v>
      </c>
      <c r="B9" s="149">
        <v>2</v>
      </c>
      <c r="C9" s="149">
        <v>3</v>
      </c>
      <c r="D9" s="149">
        <v>4</v>
      </c>
      <c r="E9" s="149">
        <v>5</v>
      </c>
      <c r="F9" s="149">
        <v>6</v>
      </c>
      <c r="G9" s="151">
        <v>7</v>
      </c>
      <c r="H9" s="151">
        <v>8</v>
      </c>
      <c r="I9" s="151">
        <v>9</v>
      </c>
    </row>
    <row r="10" spans="1:50" s="155" customFormat="1" ht="12.75">
      <c r="A10" s="152" t="s">
        <v>209</v>
      </c>
      <c r="B10" s="153">
        <f>SUM(B11+B12)</f>
        <v>647944</v>
      </c>
      <c r="C10" s="153">
        <f>SUM(C11+C12)</f>
        <v>107093</v>
      </c>
      <c r="D10" s="153">
        <f>SUM(D11+D12)</f>
        <v>92820</v>
      </c>
      <c r="E10" s="154">
        <f aca="true" t="shared" si="0" ref="E10:E51">SUM(D10/B10)</f>
        <v>0.14325312064005533</v>
      </c>
      <c r="F10" s="154">
        <f aca="true" t="shared" si="1" ref="F10:F51">SUM(D10/C10)</f>
        <v>0.8667233152493627</v>
      </c>
      <c r="G10" s="153">
        <f>SUM(G11+G12)</f>
        <v>49734</v>
      </c>
      <c r="H10" s="153">
        <f>SUM(H11+H12)</f>
        <v>45626</v>
      </c>
      <c r="I10" s="154">
        <f aca="true" t="shared" si="2" ref="I10:I51">SUM(H10/G10)</f>
        <v>0.9174005710379217</v>
      </c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</row>
    <row r="11" spans="1:50" s="159" customFormat="1" ht="12">
      <c r="A11" s="156" t="s">
        <v>210</v>
      </c>
      <c r="B11" s="157">
        <f>SUM(B14+B17+B20+B23+B26+B29+B32+B35+B38+B41+B44+B47+B50+B55+B58+B61+B64+B67+B70+B73+B76+B79+B81+B83+B86+B88+B91)</f>
        <v>589946</v>
      </c>
      <c r="C11" s="157">
        <f>SUM(C14+C17+C20+C23+C26+C29+C32+C35+C38+C41+C44+C47+C50+C55+C58+C61+C64+C67+C70+C73+C76+C79+C81+C83+C86+C88+C91)</f>
        <v>98981</v>
      </c>
      <c r="D11" s="157">
        <f>SUM(D14+D17+D23+D26+D20+D29+D32+D35+D38+D41+D44+D47+D50+D55+D58+D61+D64+D67+D70+D73+D76+D79+D81+D83+D86+D88+D91)</f>
        <v>87409</v>
      </c>
      <c r="E11" s="158">
        <f t="shared" si="0"/>
        <v>0.14816440826787536</v>
      </c>
      <c r="F11" s="158">
        <f t="shared" si="1"/>
        <v>0.8830886735838192</v>
      </c>
      <c r="G11" s="157">
        <f>SUM(G14+G17+G20+G23+G26+G29+G32+G35+G38+G41+G44+G47+G50+G55+G58+G61+G64+G67+G70+G73+G76+G79+G81+G83+G86+G88+G91)</f>
        <v>46393</v>
      </c>
      <c r="H11" s="157">
        <f>SUM(H14+H17+H23+H26+H20+H29+H32+H35+H38+H41+H44+H47+H50+H55+H58+H61+H64+H67+H70+H73+H76+H79+H81+H83+H86+H88+H91)</f>
        <v>43306</v>
      </c>
      <c r="I11" s="158">
        <f t="shared" si="2"/>
        <v>0.9334597891923351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</row>
    <row r="12" spans="1:50" s="159" customFormat="1" ht="12">
      <c r="A12" s="156" t="s">
        <v>211</v>
      </c>
      <c r="B12" s="157">
        <f>SUM(B15+B18+B21+B24+B27+B30+B33+B36+B39+B42+B45+B48+B51+B56+B59+B62+B65+B68+B71+B74+B77+B84+B89)</f>
        <v>57998</v>
      </c>
      <c r="C12" s="157">
        <f>SUM(C15+C18+C21+C24+C27+C30+C33+C36+C39+C42+C45+C48+C51+C56+C59+C62+C65+C68+C71+C74+C77+C84+C89)</f>
        <v>8112</v>
      </c>
      <c r="D12" s="157">
        <f>SUM(D15+D18+D21+D24+D27+D30+D33+D36+D39+D42+D45+D48+D51+D56+D59+D62+D65+D68+D71+D74+D77+D84+D89)</f>
        <v>5411</v>
      </c>
      <c r="E12" s="158">
        <f t="shared" si="0"/>
        <v>0.09329632056277802</v>
      </c>
      <c r="F12" s="158">
        <f t="shared" si="1"/>
        <v>0.6670364891518737</v>
      </c>
      <c r="G12" s="157">
        <f>SUM(G15+G18+G21+G24+G27+G30+G33+G36+G39+G42+G45+G48+G51+G56+G59+G62+G65+G68+G71+G74+G77+G84+G89)</f>
        <v>3341</v>
      </c>
      <c r="H12" s="157">
        <f>SUM(H15+H18+H21+H24+H27+H30+H33+H36+H39+H42+H45+H48+H51+H56+H59+H62+H65+H68+H71+H74+H77+H84+H89)</f>
        <v>2320</v>
      </c>
      <c r="I12" s="158">
        <f t="shared" si="2"/>
        <v>0.6944028733912002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1:50" s="159" customFormat="1" ht="25.5">
      <c r="A13" s="160" t="s">
        <v>212</v>
      </c>
      <c r="B13" s="161">
        <f>SUM(B14+B15)</f>
        <v>845</v>
      </c>
      <c r="C13" s="161">
        <f>SUM(C14+C15)</f>
        <v>154</v>
      </c>
      <c r="D13" s="161">
        <f>SUM(D14+D15)</f>
        <v>149</v>
      </c>
      <c r="E13" s="162">
        <f t="shared" si="0"/>
        <v>0.17633136094674556</v>
      </c>
      <c r="F13" s="162">
        <f t="shared" si="1"/>
        <v>0.9675324675324676</v>
      </c>
      <c r="G13" s="161">
        <f>SUM(G14+G15)</f>
        <v>77</v>
      </c>
      <c r="H13" s="161">
        <f>SUM(H14+H15)</f>
        <v>72</v>
      </c>
      <c r="I13" s="162">
        <f t="shared" si="2"/>
        <v>0.935064935064935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1:50" s="159" customFormat="1" ht="12">
      <c r="A14" s="163" t="s">
        <v>210</v>
      </c>
      <c r="B14" s="164">
        <v>795</v>
      </c>
      <c r="C14" s="164">
        <v>145</v>
      </c>
      <c r="D14" s="164">
        <v>141</v>
      </c>
      <c r="E14" s="158">
        <f t="shared" si="0"/>
        <v>0.17735849056603772</v>
      </c>
      <c r="F14" s="158">
        <f t="shared" si="1"/>
        <v>0.9724137931034482</v>
      </c>
      <c r="G14" s="165">
        <v>73</v>
      </c>
      <c r="H14" s="164">
        <f>SUM(D14-'[4]Janvāris'!D12)</f>
        <v>69</v>
      </c>
      <c r="I14" s="158">
        <f t="shared" si="2"/>
        <v>0.9452054794520548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1:50" s="159" customFormat="1" ht="12">
      <c r="A15" s="163" t="s">
        <v>211</v>
      </c>
      <c r="B15" s="164">
        <v>50</v>
      </c>
      <c r="C15" s="164">
        <v>9</v>
      </c>
      <c r="D15" s="164">
        <v>8</v>
      </c>
      <c r="E15" s="158">
        <f t="shared" si="0"/>
        <v>0.16</v>
      </c>
      <c r="F15" s="158">
        <f t="shared" si="1"/>
        <v>0.8888888888888888</v>
      </c>
      <c r="G15" s="165">
        <v>4</v>
      </c>
      <c r="H15" s="164">
        <f>SUM(D15-'[4]Janvāris'!D13)</f>
        <v>3</v>
      </c>
      <c r="I15" s="158">
        <f t="shared" si="2"/>
        <v>0.75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1:50" s="159" customFormat="1" ht="12.75">
      <c r="A16" s="166" t="s">
        <v>213</v>
      </c>
      <c r="B16" s="161">
        <f>SUM(B17+B18)</f>
        <v>6079</v>
      </c>
      <c r="C16" s="161">
        <f>SUM(C17+C18)</f>
        <v>893</v>
      </c>
      <c r="D16" s="161">
        <f>SUM(D17+D18)</f>
        <v>646</v>
      </c>
      <c r="E16" s="162">
        <f t="shared" si="0"/>
        <v>0.10626747820365191</v>
      </c>
      <c r="F16" s="162">
        <f t="shared" si="1"/>
        <v>0.723404255319149</v>
      </c>
      <c r="G16" s="161">
        <f>SUM(G17+G18)</f>
        <v>446</v>
      </c>
      <c r="H16" s="161">
        <f>SUM(H17+H18)</f>
        <v>374</v>
      </c>
      <c r="I16" s="162">
        <f t="shared" si="2"/>
        <v>0.8385650224215246</v>
      </c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1:50" s="159" customFormat="1" ht="12">
      <c r="A17" s="167" t="s">
        <v>210</v>
      </c>
      <c r="B17" s="164">
        <v>4882</v>
      </c>
      <c r="C17" s="164">
        <v>813</v>
      </c>
      <c r="D17" s="164">
        <v>583</v>
      </c>
      <c r="E17" s="158">
        <f t="shared" si="0"/>
        <v>0.11941827120032773</v>
      </c>
      <c r="F17" s="158">
        <f t="shared" si="1"/>
        <v>0.7170971709717097</v>
      </c>
      <c r="G17" s="165">
        <v>406</v>
      </c>
      <c r="H17" s="164">
        <f>SUM(D17-'[4]Janvāris'!D15)</f>
        <v>343</v>
      </c>
      <c r="I17" s="158">
        <f t="shared" si="2"/>
        <v>0.8448275862068966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1:50" s="159" customFormat="1" ht="12">
      <c r="A18" s="167" t="s">
        <v>211</v>
      </c>
      <c r="B18" s="164">
        <v>1197</v>
      </c>
      <c r="C18" s="164">
        <v>80</v>
      </c>
      <c r="D18" s="164">
        <v>63</v>
      </c>
      <c r="E18" s="158">
        <f t="shared" si="0"/>
        <v>0.05263157894736842</v>
      </c>
      <c r="F18" s="158">
        <f t="shared" si="1"/>
        <v>0.7875</v>
      </c>
      <c r="G18" s="165">
        <v>40</v>
      </c>
      <c r="H18" s="164">
        <f>SUM(D18-'[4]Janvāris'!D16)</f>
        <v>31</v>
      </c>
      <c r="I18" s="158">
        <f t="shared" si="2"/>
        <v>0.775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1:50" s="159" customFormat="1" ht="12.75">
      <c r="A19" s="166" t="s">
        <v>214</v>
      </c>
      <c r="B19" s="161">
        <f>SUM(B20+B21)</f>
        <v>3543</v>
      </c>
      <c r="C19" s="161">
        <f>SUM(C20+C21)</f>
        <v>588</v>
      </c>
      <c r="D19" s="161">
        <f>SUM(D20+D21)</f>
        <v>514</v>
      </c>
      <c r="E19" s="162">
        <f t="shared" si="0"/>
        <v>0.1450747953711544</v>
      </c>
      <c r="F19" s="162">
        <f t="shared" si="1"/>
        <v>0.8741496598639455</v>
      </c>
      <c r="G19" s="161">
        <f>SUM(G20+G21)</f>
        <v>295</v>
      </c>
      <c r="H19" s="161">
        <f>SUM(H20+H21)</f>
        <v>252</v>
      </c>
      <c r="I19" s="162">
        <f t="shared" si="2"/>
        <v>0.8542372881355932</v>
      </c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1:50" s="159" customFormat="1" ht="12">
      <c r="A20" s="167" t="s">
        <v>210</v>
      </c>
      <c r="B20" s="164">
        <v>3299</v>
      </c>
      <c r="C20" s="164">
        <v>540</v>
      </c>
      <c r="D20" s="164">
        <v>485</v>
      </c>
      <c r="E20" s="158">
        <f t="shared" si="0"/>
        <v>0.1470142467414368</v>
      </c>
      <c r="F20" s="158">
        <f t="shared" si="1"/>
        <v>0.8981481481481481</v>
      </c>
      <c r="G20" s="165">
        <v>271</v>
      </c>
      <c r="H20" s="164">
        <f>SUM(D20-'[4]Janvāris'!D18)</f>
        <v>234</v>
      </c>
      <c r="I20" s="158">
        <f t="shared" si="2"/>
        <v>0.8634686346863468</v>
      </c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</row>
    <row r="21" spans="1:50" s="159" customFormat="1" ht="12">
      <c r="A21" s="167" t="s">
        <v>211</v>
      </c>
      <c r="B21" s="164">
        <v>244</v>
      </c>
      <c r="C21" s="164">
        <v>48</v>
      </c>
      <c r="D21" s="164">
        <v>29</v>
      </c>
      <c r="E21" s="158">
        <f t="shared" si="0"/>
        <v>0.11885245901639344</v>
      </c>
      <c r="F21" s="158">
        <f t="shared" si="1"/>
        <v>0.6041666666666666</v>
      </c>
      <c r="G21" s="165">
        <v>24</v>
      </c>
      <c r="H21" s="164">
        <f>SUM(D21-'[4]Janvāris'!D19)</f>
        <v>18</v>
      </c>
      <c r="I21" s="158">
        <f t="shared" si="2"/>
        <v>0.75</v>
      </c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</row>
    <row r="22" spans="1:50" s="159" customFormat="1" ht="12.75">
      <c r="A22" s="166" t="s">
        <v>215</v>
      </c>
      <c r="B22" s="161">
        <f>SUM(B23+B24)</f>
        <v>23241</v>
      </c>
      <c r="C22" s="161">
        <f>SUM(C23+C24)</f>
        <v>3827</v>
      </c>
      <c r="D22" s="161">
        <f>SUM(D23+D24)</f>
        <v>3171</v>
      </c>
      <c r="E22" s="162">
        <f t="shared" si="0"/>
        <v>0.13643991222408675</v>
      </c>
      <c r="F22" s="162">
        <f t="shared" si="1"/>
        <v>0.8285863600731643</v>
      </c>
      <c r="G22" s="161">
        <f>SUM(G23+G24)</f>
        <v>1825</v>
      </c>
      <c r="H22" s="161">
        <f>SUM(H23+H24)</f>
        <v>1540</v>
      </c>
      <c r="I22" s="162">
        <f t="shared" si="2"/>
        <v>0.8438356164383561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</row>
    <row r="23" spans="1:50" s="159" customFormat="1" ht="12">
      <c r="A23" s="167" t="s">
        <v>216</v>
      </c>
      <c r="B23" s="164">
        <v>20683</v>
      </c>
      <c r="C23" s="164">
        <v>3455</v>
      </c>
      <c r="D23" s="164">
        <v>3069</v>
      </c>
      <c r="E23" s="158">
        <f t="shared" si="0"/>
        <v>0.14838272977807862</v>
      </c>
      <c r="F23" s="158">
        <f t="shared" si="1"/>
        <v>0.8882778581765557</v>
      </c>
      <c r="G23" s="165">
        <v>1641</v>
      </c>
      <c r="H23" s="164">
        <f>SUM(D23-'[4]Janvāris'!D21)</f>
        <v>1486</v>
      </c>
      <c r="I23" s="158">
        <f t="shared" si="2"/>
        <v>0.9055453991468617</v>
      </c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</row>
    <row r="24" spans="1:50" s="159" customFormat="1" ht="12">
      <c r="A24" s="167" t="s">
        <v>217</v>
      </c>
      <c r="B24" s="164">
        <v>2558</v>
      </c>
      <c r="C24" s="164">
        <v>372</v>
      </c>
      <c r="D24" s="164">
        <v>102</v>
      </c>
      <c r="E24" s="158">
        <f t="shared" si="0"/>
        <v>0.0398749022673964</v>
      </c>
      <c r="F24" s="158">
        <f t="shared" si="1"/>
        <v>0.27419354838709675</v>
      </c>
      <c r="G24" s="165">
        <v>184</v>
      </c>
      <c r="H24" s="164">
        <f>SUM(D24-'[4]Janvāris'!D22)</f>
        <v>54</v>
      </c>
      <c r="I24" s="158">
        <f t="shared" si="2"/>
        <v>0.29347826086956524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</row>
    <row r="25" spans="1:50" s="159" customFormat="1" ht="12.75">
      <c r="A25" s="166" t="s">
        <v>218</v>
      </c>
      <c r="B25" s="161">
        <f>SUM(B26+B27)</f>
        <v>10162</v>
      </c>
      <c r="C25" s="161">
        <f>SUM(C26+C27)</f>
        <v>2411</v>
      </c>
      <c r="D25" s="161">
        <f>SUM(D26+D27)</f>
        <v>2236</v>
      </c>
      <c r="E25" s="162">
        <f t="shared" si="0"/>
        <v>0.22003542609722496</v>
      </c>
      <c r="F25" s="162">
        <f t="shared" si="1"/>
        <v>0.9274160099543758</v>
      </c>
      <c r="G25" s="161">
        <f>SUM(G26+G27)</f>
        <v>926</v>
      </c>
      <c r="H25" s="161">
        <f>SUM(H26+H27)</f>
        <v>903</v>
      </c>
      <c r="I25" s="162">
        <f t="shared" si="2"/>
        <v>0.9751619870410367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</row>
    <row r="26" spans="1:50" s="159" customFormat="1" ht="12">
      <c r="A26" s="167" t="s">
        <v>210</v>
      </c>
      <c r="B26" s="164">
        <v>9773</v>
      </c>
      <c r="C26" s="164">
        <v>2384</v>
      </c>
      <c r="D26" s="164">
        <v>2212</v>
      </c>
      <c r="E26" s="158">
        <f t="shared" si="0"/>
        <v>0.22633786964084723</v>
      </c>
      <c r="F26" s="158">
        <f t="shared" si="1"/>
        <v>0.9278523489932886</v>
      </c>
      <c r="G26" s="165">
        <v>913</v>
      </c>
      <c r="H26" s="164">
        <f>SUM(D26-'[4]Janvāris'!D24)</f>
        <v>888</v>
      </c>
      <c r="I26" s="158">
        <f t="shared" si="2"/>
        <v>0.9726177437020811</v>
      </c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</row>
    <row r="27" spans="1:50" s="159" customFormat="1" ht="12">
      <c r="A27" s="167" t="s">
        <v>211</v>
      </c>
      <c r="B27" s="164">
        <v>389</v>
      </c>
      <c r="C27" s="164">
        <v>27</v>
      </c>
      <c r="D27" s="164">
        <v>24</v>
      </c>
      <c r="E27" s="158">
        <f t="shared" si="0"/>
        <v>0.061696658097686374</v>
      </c>
      <c r="F27" s="158">
        <f t="shared" si="1"/>
        <v>0.8888888888888888</v>
      </c>
      <c r="G27" s="165">
        <v>13</v>
      </c>
      <c r="H27" s="164">
        <f>SUM(D27-'[4]Janvāris'!D25)</f>
        <v>15</v>
      </c>
      <c r="I27" s="158">
        <f t="shared" si="2"/>
        <v>1.1538461538461537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</row>
    <row r="28" spans="1:50" s="159" customFormat="1" ht="12.75">
      <c r="A28" s="166" t="s">
        <v>29</v>
      </c>
      <c r="B28" s="161">
        <f>SUM(B29+B30)</f>
        <v>4594</v>
      </c>
      <c r="C28" s="161">
        <f>SUM(C29+C30)</f>
        <v>734</v>
      </c>
      <c r="D28" s="161">
        <f>SUM(D29+D30)</f>
        <v>533</v>
      </c>
      <c r="E28" s="162">
        <f t="shared" si="0"/>
        <v>0.11602089682194167</v>
      </c>
      <c r="F28" s="162">
        <f t="shared" si="1"/>
        <v>0.726158038147139</v>
      </c>
      <c r="G28" s="161">
        <f>SUM(G29+G30)</f>
        <v>356</v>
      </c>
      <c r="H28" s="161">
        <f>SUM(H29+H30)</f>
        <v>306</v>
      </c>
      <c r="I28" s="162">
        <f t="shared" si="2"/>
        <v>0.8595505617977528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1:50" s="159" customFormat="1" ht="12">
      <c r="A29" s="167" t="s">
        <v>210</v>
      </c>
      <c r="B29" s="164">
        <v>4197</v>
      </c>
      <c r="C29" s="164">
        <v>651</v>
      </c>
      <c r="D29" s="164">
        <v>495</v>
      </c>
      <c r="E29" s="158">
        <f t="shared" si="0"/>
        <v>0.11794138670478914</v>
      </c>
      <c r="F29" s="158">
        <f t="shared" si="1"/>
        <v>0.7603686635944701</v>
      </c>
      <c r="G29" s="165">
        <v>313</v>
      </c>
      <c r="H29" s="164">
        <f>SUM(D29-'[4]Janvāris'!D27)</f>
        <v>272</v>
      </c>
      <c r="I29" s="158">
        <f t="shared" si="2"/>
        <v>0.8690095846645367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1:50" s="159" customFormat="1" ht="12">
      <c r="A30" s="167" t="s">
        <v>211</v>
      </c>
      <c r="B30" s="164">
        <v>397</v>
      </c>
      <c r="C30" s="164">
        <v>83</v>
      </c>
      <c r="D30" s="164">
        <v>38</v>
      </c>
      <c r="E30" s="158">
        <f t="shared" si="0"/>
        <v>0.09571788413098237</v>
      </c>
      <c r="F30" s="158">
        <f t="shared" si="1"/>
        <v>0.4578313253012048</v>
      </c>
      <c r="G30" s="165">
        <v>43</v>
      </c>
      <c r="H30" s="164">
        <f>SUM(D30-'[4]Janvāris'!D28)</f>
        <v>34</v>
      </c>
      <c r="I30" s="158">
        <f t="shared" si="2"/>
        <v>0.7906976744186046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1:50" s="159" customFormat="1" ht="12.75">
      <c r="A31" s="166" t="s">
        <v>32</v>
      </c>
      <c r="B31" s="161">
        <f>SUM(B32+B33)</f>
        <v>98506</v>
      </c>
      <c r="C31" s="161">
        <f>SUM(C32+C33)</f>
        <v>13300</v>
      </c>
      <c r="D31" s="161">
        <f>SUM(D32+D33)</f>
        <v>11262</v>
      </c>
      <c r="E31" s="162">
        <f t="shared" si="0"/>
        <v>0.11432806123484864</v>
      </c>
      <c r="F31" s="162">
        <f t="shared" si="1"/>
        <v>0.8467669172932331</v>
      </c>
      <c r="G31" s="161">
        <f>SUM(G32+G33)</f>
        <v>5729</v>
      </c>
      <c r="H31" s="161">
        <f>SUM(H32+H33)</f>
        <v>4867</v>
      </c>
      <c r="I31" s="162">
        <f t="shared" si="2"/>
        <v>0.8495374410891953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1:50" s="159" customFormat="1" ht="12">
      <c r="A32" s="167" t="s">
        <v>210</v>
      </c>
      <c r="B32" s="164">
        <v>88641</v>
      </c>
      <c r="C32" s="164">
        <v>11770</v>
      </c>
      <c r="D32" s="164">
        <v>10066</v>
      </c>
      <c r="E32" s="158">
        <f t="shared" si="0"/>
        <v>0.11355918818605386</v>
      </c>
      <c r="F32" s="158">
        <f t="shared" si="1"/>
        <v>0.8552251486830926</v>
      </c>
      <c r="G32" s="165">
        <v>5139</v>
      </c>
      <c r="H32" s="164">
        <f>SUM(D32-'[4]Janvāris'!D30)</f>
        <v>4367</v>
      </c>
      <c r="I32" s="158">
        <f t="shared" si="2"/>
        <v>0.8497762210546799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1:50" s="159" customFormat="1" ht="12">
      <c r="A33" s="167" t="s">
        <v>211</v>
      </c>
      <c r="B33" s="164">
        <v>9865</v>
      </c>
      <c r="C33" s="164">
        <v>1530</v>
      </c>
      <c r="D33" s="164">
        <v>1196</v>
      </c>
      <c r="E33" s="158">
        <f t="shared" si="0"/>
        <v>0.12123669538773442</v>
      </c>
      <c r="F33" s="158">
        <f t="shared" si="1"/>
        <v>0.7816993464052288</v>
      </c>
      <c r="G33" s="165">
        <v>590</v>
      </c>
      <c r="H33" s="164">
        <f>SUM(D33-'[4]Janvāris'!D31)</f>
        <v>500</v>
      </c>
      <c r="I33" s="158">
        <f t="shared" si="2"/>
        <v>0.847457627118644</v>
      </c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1:50" s="159" customFormat="1" ht="12.75">
      <c r="A34" s="166" t="s">
        <v>219</v>
      </c>
      <c r="B34" s="161">
        <f>SUM(B35+B36)</f>
        <v>89925</v>
      </c>
      <c r="C34" s="161">
        <f>SUM(C35+C36)</f>
        <v>13655</v>
      </c>
      <c r="D34" s="161">
        <f>SUM(D35+D36)</f>
        <v>12184</v>
      </c>
      <c r="E34" s="162">
        <f t="shared" si="0"/>
        <v>0.13549068668334724</v>
      </c>
      <c r="F34" s="162">
        <f t="shared" si="1"/>
        <v>0.8922738923471256</v>
      </c>
      <c r="G34" s="161">
        <f>SUM(G35+G36)</f>
        <v>6566</v>
      </c>
      <c r="H34" s="161">
        <f>SUM(H35+H36)</f>
        <v>6287</v>
      </c>
      <c r="I34" s="162">
        <f t="shared" si="2"/>
        <v>0.9575083764849224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</row>
    <row r="35" spans="1:50" s="159" customFormat="1" ht="12">
      <c r="A35" s="167" t="s">
        <v>210</v>
      </c>
      <c r="B35" s="164">
        <v>78100</v>
      </c>
      <c r="C35" s="164">
        <v>12609</v>
      </c>
      <c r="D35" s="164">
        <v>11387</v>
      </c>
      <c r="E35" s="158">
        <f t="shared" si="0"/>
        <v>0.14580025608194622</v>
      </c>
      <c r="F35" s="158">
        <f t="shared" si="1"/>
        <v>0.9030850979459116</v>
      </c>
      <c r="G35" s="165">
        <v>6233</v>
      </c>
      <c r="H35" s="164">
        <f>SUM(D35-'[4]Janvāris'!D33)</f>
        <v>6089</v>
      </c>
      <c r="I35" s="158">
        <f t="shared" si="2"/>
        <v>0.9768971602759506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1:50" s="159" customFormat="1" ht="12">
      <c r="A36" s="167" t="s">
        <v>211</v>
      </c>
      <c r="B36" s="164">
        <v>11825</v>
      </c>
      <c r="C36" s="164">
        <v>1046</v>
      </c>
      <c r="D36" s="164">
        <v>797</v>
      </c>
      <c r="E36" s="158">
        <f t="shared" si="0"/>
        <v>0.06739957716701903</v>
      </c>
      <c r="F36" s="158">
        <f t="shared" si="1"/>
        <v>0.7619502868068834</v>
      </c>
      <c r="G36" s="165">
        <v>333</v>
      </c>
      <c r="H36" s="164">
        <f>SUM(D36-'[4]Janvāris'!D34)</f>
        <v>198</v>
      </c>
      <c r="I36" s="158">
        <f t="shared" si="2"/>
        <v>0.5945945945945946</v>
      </c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1:50" s="159" customFormat="1" ht="25.5">
      <c r="A37" s="168" t="s">
        <v>37</v>
      </c>
      <c r="B37" s="161">
        <f>SUM(B38+B39)</f>
        <v>52861</v>
      </c>
      <c r="C37" s="161">
        <f>SUM(C38+C39)</f>
        <v>9597</v>
      </c>
      <c r="D37" s="161">
        <f>SUM(D38+D39)</f>
        <v>7448</v>
      </c>
      <c r="E37" s="162">
        <f t="shared" si="0"/>
        <v>0.1408978263748321</v>
      </c>
      <c r="F37" s="162">
        <f t="shared" si="1"/>
        <v>0.7760758570386579</v>
      </c>
      <c r="G37" s="161">
        <f>SUM(G38+G39)</f>
        <v>4677</v>
      </c>
      <c r="H37" s="161">
        <f>SUM(H38+H39)</f>
        <v>3924</v>
      </c>
      <c r="I37" s="162">
        <f t="shared" si="2"/>
        <v>0.8389993585631815</v>
      </c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1:50" s="159" customFormat="1" ht="13.5" customHeight="1">
      <c r="A38" s="167" t="s">
        <v>210</v>
      </c>
      <c r="B38" s="164">
        <v>49243</v>
      </c>
      <c r="C38" s="164">
        <v>9198</v>
      </c>
      <c r="D38" s="164">
        <v>7278</v>
      </c>
      <c r="E38" s="158">
        <f t="shared" si="0"/>
        <v>0.1477976565197084</v>
      </c>
      <c r="F38" s="158">
        <f t="shared" si="1"/>
        <v>0.7912589693411611</v>
      </c>
      <c r="G38" s="165">
        <v>4450</v>
      </c>
      <c r="H38" s="164">
        <f>SUM(D38-'[4]Janvāris'!D36)</f>
        <v>3804</v>
      </c>
      <c r="I38" s="158">
        <f t="shared" si="2"/>
        <v>0.8548314606741573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1:50" s="159" customFormat="1" ht="14.25" customHeight="1">
      <c r="A39" s="167" t="s">
        <v>211</v>
      </c>
      <c r="B39" s="164">
        <v>3618</v>
      </c>
      <c r="C39" s="164">
        <v>399</v>
      </c>
      <c r="D39" s="164">
        <v>170</v>
      </c>
      <c r="E39" s="158">
        <f t="shared" si="0"/>
        <v>0.046987285793255944</v>
      </c>
      <c r="F39" s="158">
        <f t="shared" si="1"/>
        <v>0.42606516290726815</v>
      </c>
      <c r="G39" s="165">
        <v>227</v>
      </c>
      <c r="H39" s="164">
        <f>SUM(D39-'[4]Janvāris'!D37)</f>
        <v>120</v>
      </c>
      <c r="I39" s="158">
        <f t="shared" si="2"/>
        <v>0.5286343612334802</v>
      </c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1:9" ht="12.75">
      <c r="A40" s="166" t="s">
        <v>41</v>
      </c>
      <c r="B40" s="161">
        <f>SUM(B41+B42)</f>
        <v>45777</v>
      </c>
      <c r="C40" s="161">
        <f>SUM(C41+C42)</f>
        <v>8392</v>
      </c>
      <c r="D40" s="161">
        <f>SUM(D41+D42)</f>
        <v>7411</v>
      </c>
      <c r="E40" s="162">
        <f t="shared" si="0"/>
        <v>0.1618935273172117</v>
      </c>
      <c r="F40" s="162">
        <f t="shared" si="1"/>
        <v>0.8831029551954243</v>
      </c>
      <c r="G40" s="161">
        <f>SUM(G41+G42)</f>
        <v>3921</v>
      </c>
      <c r="H40" s="161">
        <f>SUM(H41+H42)</f>
        <v>4076</v>
      </c>
      <c r="I40" s="162">
        <f t="shared" si="2"/>
        <v>1.0395307319561335</v>
      </c>
    </row>
    <row r="41" spans="1:9" ht="12">
      <c r="A41" s="167" t="s">
        <v>210</v>
      </c>
      <c r="B41" s="164">
        <v>43422</v>
      </c>
      <c r="C41" s="164">
        <v>8009</v>
      </c>
      <c r="D41" s="164">
        <v>7175</v>
      </c>
      <c r="E41" s="158">
        <f t="shared" si="0"/>
        <v>0.1652388190318272</v>
      </c>
      <c r="F41" s="158">
        <f t="shared" si="1"/>
        <v>0.8958671494568611</v>
      </c>
      <c r="G41" s="165">
        <v>3702</v>
      </c>
      <c r="H41" s="164">
        <f>SUM(D41-'[4]Janvāris'!D39)</f>
        <v>3906</v>
      </c>
      <c r="I41" s="158">
        <f t="shared" si="2"/>
        <v>1.0551053484602917</v>
      </c>
    </row>
    <row r="42" spans="1:9" ht="12">
      <c r="A42" s="167" t="s">
        <v>211</v>
      </c>
      <c r="B42" s="164">
        <v>2355</v>
      </c>
      <c r="C42" s="164">
        <v>383</v>
      </c>
      <c r="D42" s="164">
        <v>236</v>
      </c>
      <c r="E42" s="158">
        <f t="shared" si="0"/>
        <v>0.10021231422505308</v>
      </c>
      <c r="F42" s="158">
        <f t="shared" si="1"/>
        <v>0.6161879895561357</v>
      </c>
      <c r="G42" s="165">
        <v>219</v>
      </c>
      <c r="H42" s="164">
        <f>SUM(D42-'[4]Janvāris'!D40)</f>
        <v>170</v>
      </c>
      <c r="I42" s="158">
        <f t="shared" si="2"/>
        <v>0.776255707762557</v>
      </c>
    </row>
    <row r="43" spans="1:9" ht="12.75">
      <c r="A43" s="166" t="s">
        <v>25</v>
      </c>
      <c r="B43" s="161">
        <f>SUM(B44+B45)</f>
        <v>12176</v>
      </c>
      <c r="C43" s="161">
        <f>SUM(C44+C45)</f>
        <v>1789</v>
      </c>
      <c r="D43" s="161">
        <f>SUM(D44+D45)</f>
        <v>1076</v>
      </c>
      <c r="E43" s="162">
        <f t="shared" si="0"/>
        <v>0.08837056504599211</v>
      </c>
      <c r="F43" s="162">
        <f t="shared" si="1"/>
        <v>0.6014533258803801</v>
      </c>
      <c r="G43" s="161">
        <f>SUM(G44+G45)</f>
        <v>909</v>
      </c>
      <c r="H43" s="161">
        <f>SUM(H44+H45)</f>
        <v>613</v>
      </c>
      <c r="I43" s="162">
        <f t="shared" si="2"/>
        <v>0.6743674367436744</v>
      </c>
    </row>
    <row r="44" spans="1:9" ht="12">
      <c r="A44" s="167" t="s">
        <v>210</v>
      </c>
      <c r="B44" s="164">
        <v>7457</v>
      </c>
      <c r="C44" s="164">
        <v>1306</v>
      </c>
      <c r="D44" s="164">
        <v>876</v>
      </c>
      <c r="E44" s="158">
        <f t="shared" si="0"/>
        <v>0.11747351481829153</v>
      </c>
      <c r="F44" s="158">
        <f t="shared" si="1"/>
        <v>0.6707503828483921</v>
      </c>
      <c r="G44" s="165">
        <v>667</v>
      </c>
      <c r="H44" s="164">
        <f>SUM(D44-'[4]Janvāris'!D42)</f>
        <v>450</v>
      </c>
      <c r="I44" s="158">
        <f t="shared" si="2"/>
        <v>0.6746626686656672</v>
      </c>
    </row>
    <row r="45" spans="1:9" ht="12">
      <c r="A45" s="167" t="s">
        <v>211</v>
      </c>
      <c r="B45" s="164">
        <v>4719</v>
      </c>
      <c r="C45" s="164">
        <v>483</v>
      </c>
      <c r="D45" s="164">
        <v>200</v>
      </c>
      <c r="E45" s="158">
        <f t="shared" si="0"/>
        <v>0.04238186056367874</v>
      </c>
      <c r="F45" s="158">
        <f t="shared" si="1"/>
        <v>0.4140786749482402</v>
      </c>
      <c r="G45" s="165">
        <v>242</v>
      </c>
      <c r="H45" s="164">
        <f>SUM(D45-'[4]Janvāris'!D43)</f>
        <v>163</v>
      </c>
      <c r="I45" s="158">
        <f t="shared" si="2"/>
        <v>0.6735537190082644</v>
      </c>
    </row>
    <row r="46" spans="1:9" ht="12.75">
      <c r="A46" s="166" t="s">
        <v>220</v>
      </c>
      <c r="B46" s="161">
        <f>SUM(B47+B48)</f>
        <v>150609</v>
      </c>
      <c r="C46" s="161">
        <f>SUM(C47+C48)</f>
        <v>27110</v>
      </c>
      <c r="D46" s="161">
        <f>SUM(D47+D48)</f>
        <v>23891</v>
      </c>
      <c r="E46" s="162">
        <f t="shared" si="0"/>
        <v>0.15862929838190282</v>
      </c>
      <c r="F46" s="162">
        <f t="shared" si="1"/>
        <v>0.8812615271117669</v>
      </c>
      <c r="G46" s="161">
        <f>SUM(G47+G48)</f>
        <v>11850</v>
      </c>
      <c r="H46" s="161">
        <f>SUM(H47+H48)</f>
        <v>11097</v>
      </c>
      <c r="I46" s="162">
        <f t="shared" si="2"/>
        <v>0.9364556962025317</v>
      </c>
    </row>
    <row r="47" spans="1:9" ht="12">
      <c r="A47" s="167" t="s">
        <v>210</v>
      </c>
      <c r="B47" s="164">
        <v>143520</v>
      </c>
      <c r="C47" s="164">
        <v>25292</v>
      </c>
      <c r="D47" s="164">
        <v>22803</v>
      </c>
      <c r="E47" s="158">
        <f t="shared" si="0"/>
        <v>0.15888377926421404</v>
      </c>
      <c r="F47" s="158">
        <f t="shared" si="1"/>
        <v>0.9015894353945911</v>
      </c>
      <c r="G47" s="165">
        <v>11311</v>
      </c>
      <c r="H47" s="164">
        <f>SUM(D47-'[4]Janvāris'!D45)</f>
        <v>10791</v>
      </c>
      <c r="I47" s="158">
        <f t="shared" si="2"/>
        <v>0.9540270533109363</v>
      </c>
    </row>
    <row r="48" spans="1:9" ht="12">
      <c r="A48" s="167" t="s">
        <v>217</v>
      </c>
      <c r="B48" s="164">
        <v>7089</v>
      </c>
      <c r="C48" s="164">
        <v>1818</v>
      </c>
      <c r="D48" s="164">
        <v>1088</v>
      </c>
      <c r="E48" s="158">
        <f t="shared" si="0"/>
        <v>0.15347721822541965</v>
      </c>
      <c r="F48" s="158">
        <f t="shared" si="1"/>
        <v>0.5984598459845984</v>
      </c>
      <c r="G48" s="165">
        <v>539</v>
      </c>
      <c r="H48" s="164">
        <f>SUM(D48-'[4]Janvāris'!D46)</f>
        <v>306</v>
      </c>
      <c r="I48" s="158">
        <f t="shared" si="2"/>
        <v>0.5677179962894249</v>
      </c>
    </row>
    <row r="49" spans="1:9" ht="12.75">
      <c r="A49" s="166" t="s">
        <v>221</v>
      </c>
      <c r="B49" s="161">
        <f>SUM(B50+B51)</f>
        <v>11976</v>
      </c>
      <c r="C49" s="161">
        <f>SUM(C50+C51)</f>
        <v>1955</v>
      </c>
      <c r="D49" s="161">
        <f>SUM(D50+D51)</f>
        <v>1374</v>
      </c>
      <c r="E49" s="162">
        <f t="shared" si="0"/>
        <v>0.11472945891783567</v>
      </c>
      <c r="F49" s="162">
        <f t="shared" si="1"/>
        <v>0.7028132992327366</v>
      </c>
      <c r="G49" s="161">
        <f>SUM(G50+G51)</f>
        <v>996</v>
      </c>
      <c r="H49" s="161">
        <f>SUM(H50+H51)</f>
        <v>790</v>
      </c>
      <c r="I49" s="162">
        <f t="shared" si="2"/>
        <v>0.7931726907630522</v>
      </c>
    </row>
    <row r="50" spans="1:9" ht="12">
      <c r="A50" s="167" t="s">
        <v>210</v>
      </c>
      <c r="B50" s="164">
        <v>10695</v>
      </c>
      <c r="C50" s="164">
        <v>1826</v>
      </c>
      <c r="D50" s="164">
        <v>1317</v>
      </c>
      <c r="E50" s="158">
        <f t="shared" si="0"/>
        <v>0.12314165497896214</v>
      </c>
      <c r="F50" s="158">
        <f t="shared" si="1"/>
        <v>0.721248630887185</v>
      </c>
      <c r="G50" s="165">
        <v>935</v>
      </c>
      <c r="H50" s="164">
        <f>SUM(D50-'[4]Janvāris'!D48)</f>
        <v>762</v>
      </c>
      <c r="I50" s="158">
        <f t="shared" si="2"/>
        <v>0.8149732620320855</v>
      </c>
    </row>
    <row r="51" spans="1:9" ht="12">
      <c r="A51" s="167" t="s">
        <v>211</v>
      </c>
      <c r="B51" s="164">
        <v>1281</v>
      </c>
      <c r="C51" s="164">
        <v>129</v>
      </c>
      <c r="D51" s="164">
        <v>57</v>
      </c>
      <c r="E51" s="158">
        <f t="shared" si="0"/>
        <v>0.04449648711943794</v>
      </c>
      <c r="F51" s="158">
        <f t="shared" si="1"/>
        <v>0.4418604651162791</v>
      </c>
      <c r="G51" s="165">
        <v>61</v>
      </c>
      <c r="H51" s="164">
        <f>SUM(D51-'[4]Janvāris'!D49)</f>
        <v>28</v>
      </c>
      <c r="I51" s="158">
        <f t="shared" si="2"/>
        <v>0.45901639344262296</v>
      </c>
    </row>
    <row r="52" spans="1:9" ht="67.5">
      <c r="A52" s="149" t="s">
        <v>3</v>
      </c>
      <c r="B52" s="149" t="s">
        <v>92</v>
      </c>
      <c r="C52" s="149" t="s">
        <v>205</v>
      </c>
      <c r="D52" s="149" t="s">
        <v>6</v>
      </c>
      <c r="E52" s="149" t="s">
        <v>206</v>
      </c>
      <c r="F52" s="149" t="s">
        <v>222</v>
      </c>
      <c r="G52" s="149" t="s">
        <v>9</v>
      </c>
      <c r="H52" s="149" t="s">
        <v>10</v>
      </c>
      <c r="I52" s="150" t="s">
        <v>208</v>
      </c>
    </row>
    <row r="53" spans="1:9" ht="12">
      <c r="A53" s="149">
        <v>1</v>
      </c>
      <c r="B53" s="149">
        <v>2</v>
      </c>
      <c r="C53" s="149">
        <v>3</v>
      </c>
      <c r="D53" s="149">
        <v>4</v>
      </c>
      <c r="E53" s="149">
        <v>5</v>
      </c>
      <c r="F53" s="149">
        <v>6</v>
      </c>
      <c r="G53" s="151">
        <v>7</v>
      </c>
      <c r="H53" s="151">
        <v>8</v>
      </c>
      <c r="I53" s="151">
        <v>9</v>
      </c>
    </row>
    <row r="54" spans="1:9" ht="38.25">
      <c r="A54" s="168" t="s">
        <v>223</v>
      </c>
      <c r="B54" s="161">
        <f>SUM(B55+B56)</f>
        <v>8547</v>
      </c>
      <c r="C54" s="161">
        <f>SUM(C55+C56)</f>
        <v>1272</v>
      </c>
      <c r="D54" s="161">
        <f>SUM(D55+D56)</f>
        <v>1022</v>
      </c>
      <c r="E54" s="162">
        <f aca="true" t="shared" si="3" ref="E54:E91">SUM(D54/B54)</f>
        <v>0.11957411957411958</v>
      </c>
      <c r="F54" s="162">
        <f aca="true" t="shared" si="4" ref="F54:F91">SUM(D54/C54)</f>
        <v>0.8034591194968553</v>
      </c>
      <c r="G54" s="161">
        <f>SUM(G55+G56)</f>
        <v>621</v>
      </c>
      <c r="H54" s="161">
        <f>SUM(H55+H56)</f>
        <v>447</v>
      </c>
      <c r="I54" s="162">
        <f aca="true" t="shared" si="5" ref="I54:I91">SUM(H54/G54)</f>
        <v>0.7198067632850241</v>
      </c>
    </row>
    <row r="55" spans="1:9" ht="12">
      <c r="A55" s="167" t="s">
        <v>210</v>
      </c>
      <c r="B55" s="164">
        <v>6121</v>
      </c>
      <c r="C55" s="164">
        <v>981</v>
      </c>
      <c r="D55" s="164">
        <v>791</v>
      </c>
      <c r="E55" s="158">
        <f t="shared" si="3"/>
        <v>0.129227250449273</v>
      </c>
      <c r="F55" s="158">
        <f t="shared" si="4"/>
        <v>0.8063200815494393</v>
      </c>
      <c r="G55" s="165">
        <v>498</v>
      </c>
      <c r="H55" s="164">
        <f>SUM(D55-'[4]Janvāris'!D53)</f>
        <v>370</v>
      </c>
      <c r="I55" s="158">
        <f t="shared" si="5"/>
        <v>0.7429718875502008</v>
      </c>
    </row>
    <row r="56" spans="1:9" ht="12">
      <c r="A56" s="167" t="s">
        <v>211</v>
      </c>
      <c r="B56" s="164">
        <v>2426</v>
      </c>
      <c r="C56" s="164">
        <v>291</v>
      </c>
      <c r="D56" s="164">
        <v>231</v>
      </c>
      <c r="E56" s="158">
        <f t="shared" si="3"/>
        <v>0.0952184666117065</v>
      </c>
      <c r="F56" s="158">
        <f t="shared" si="4"/>
        <v>0.7938144329896907</v>
      </c>
      <c r="G56" s="165">
        <v>123</v>
      </c>
      <c r="H56" s="164">
        <f>SUM(D56-'[4]Janvāris'!D54)</f>
        <v>77</v>
      </c>
      <c r="I56" s="158">
        <f t="shared" si="5"/>
        <v>0.6260162601626016</v>
      </c>
    </row>
    <row r="57" spans="1:9" ht="12.75">
      <c r="A57" s="166" t="s">
        <v>39</v>
      </c>
      <c r="B57" s="161">
        <f>SUM(B58+B59)</f>
        <v>13613</v>
      </c>
      <c r="C57" s="161">
        <f>SUM(C58+C59)</f>
        <v>2202</v>
      </c>
      <c r="D57" s="161">
        <f>SUM(D58+D59)</f>
        <v>2138</v>
      </c>
      <c r="E57" s="162">
        <f t="shared" si="3"/>
        <v>0.1570557555278043</v>
      </c>
      <c r="F57" s="162">
        <f t="shared" si="4"/>
        <v>0.9709355131698456</v>
      </c>
      <c r="G57" s="161">
        <f>SUM(G58+G59)</f>
        <v>1060</v>
      </c>
      <c r="H57" s="161">
        <f>SUM(H58+H59)</f>
        <v>1097</v>
      </c>
      <c r="I57" s="162">
        <f t="shared" si="5"/>
        <v>1.0349056603773585</v>
      </c>
    </row>
    <row r="58" spans="1:9" ht="12">
      <c r="A58" s="169" t="s">
        <v>210</v>
      </c>
      <c r="B58" s="164">
        <v>12075</v>
      </c>
      <c r="C58" s="164">
        <v>1959</v>
      </c>
      <c r="D58" s="164">
        <v>1909</v>
      </c>
      <c r="E58" s="158">
        <f t="shared" si="3"/>
        <v>0.1580952380952381</v>
      </c>
      <c r="F58" s="158">
        <f t="shared" si="4"/>
        <v>0.9744767738642164</v>
      </c>
      <c r="G58" s="165">
        <v>938</v>
      </c>
      <c r="H58" s="164">
        <f>SUM(D58-'[4]Janvāris'!D56)</f>
        <v>961</v>
      </c>
      <c r="I58" s="158">
        <f t="shared" si="5"/>
        <v>1.0245202558635393</v>
      </c>
    </row>
    <row r="59" spans="1:9" ht="12">
      <c r="A59" s="167" t="s">
        <v>211</v>
      </c>
      <c r="B59" s="164">
        <v>1538</v>
      </c>
      <c r="C59" s="164">
        <v>243</v>
      </c>
      <c r="D59" s="164">
        <v>229</v>
      </c>
      <c r="E59" s="158">
        <f t="shared" si="3"/>
        <v>0.14889466840052015</v>
      </c>
      <c r="F59" s="158">
        <f t="shared" si="4"/>
        <v>0.9423868312757202</v>
      </c>
      <c r="G59" s="165">
        <v>122</v>
      </c>
      <c r="H59" s="164">
        <f>SUM(D59-'[4]Janvāris'!D57)</f>
        <v>136</v>
      </c>
      <c r="I59" s="158">
        <f t="shared" si="5"/>
        <v>1.1147540983606556</v>
      </c>
    </row>
    <row r="60" spans="1:9" ht="12.75">
      <c r="A60" s="166" t="s">
        <v>224</v>
      </c>
      <c r="B60" s="161">
        <f>SUM(B61+B62)</f>
        <v>13714</v>
      </c>
      <c r="C60" s="161">
        <f>SUM(C61+C62)</f>
        <v>2750</v>
      </c>
      <c r="D60" s="161">
        <f>SUM(D61+D62)</f>
        <v>1553</v>
      </c>
      <c r="E60" s="162">
        <f t="shared" si="3"/>
        <v>0.1132419425404696</v>
      </c>
      <c r="F60" s="162">
        <f t="shared" si="4"/>
        <v>0.5647272727272727</v>
      </c>
      <c r="G60" s="161">
        <f>SUM(G61+G62)</f>
        <v>1275</v>
      </c>
      <c r="H60" s="161">
        <f>SUM(H61+H62)</f>
        <v>843</v>
      </c>
      <c r="I60" s="162">
        <f t="shared" si="5"/>
        <v>0.6611764705882353</v>
      </c>
    </row>
    <row r="61" spans="1:9" ht="12">
      <c r="A61" s="167" t="s">
        <v>210</v>
      </c>
      <c r="B61" s="164">
        <v>12271</v>
      </c>
      <c r="C61" s="164">
        <v>2422</v>
      </c>
      <c r="D61" s="164">
        <v>1396</v>
      </c>
      <c r="E61" s="158">
        <f t="shared" si="3"/>
        <v>0.11376415940021188</v>
      </c>
      <c r="F61" s="158">
        <f t="shared" si="4"/>
        <v>0.5763831544178365</v>
      </c>
      <c r="G61" s="165">
        <v>1135</v>
      </c>
      <c r="H61" s="164">
        <f>SUM(D61-'[4]Janvāris'!D59)</f>
        <v>784</v>
      </c>
      <c r="I61" s="158">
        <f t="shared" si="5"/>
        <v>0.690748898678414</v>
      </c>
    </row>
    <row r="62" spans="1:9" ht="12">
      <c r="A62" s="167" t="s">
        <v>211</v>
      </c>
      <c r="B62" s="164">
        <v>1443</v>
      </c>
      <c r="C62" s="164">
        <v>328</v>
      </c>
      <c r="D62" s="164">
        <v>157</v>
      </c>
      <c r="E62" s="158">
        <f t="shared" si="3"/>
        <v>0.1088011088011088</v>
      </c>
      <c r="F62" s="158">
        <f t="shared" si="4"/>
        <v>0.47865853658536583</v>
      </c>
      <c r="G62" s="165">
        <v>140</v>
      </c>
      <c r="H62" s="164">
        <f>SUM(D62-'[4]Janvāris'!D60)</f>
        <v>59</v>
      </c>
      <c r="I62" s="158">
        <f t="shared" si="5"/>
        <v>0.42142857142857143</v>
      </c>
    </row>
    <row r="63" spans="1:9" ht="12.75">
      <c r="A63" s="166" t="s">
        <v>225</v>
      </c>
      <c r="B63" s="161">
        <f>SUM(B64+B65)</f>
        <v>1392</v>
      </c>
      <c r="C63" s="161">
        <f>SUM(C64+C65)</f>
        <v>242</v>
      </c>
      <c r="D63" s="161">
        <f>SUM(D64+D65)</f>
        <v>127</v>
      </c>
      <c r="E63" s="162">
        <f t="shared" si="3"/>
        <v>0.09123563218390805</v>
      </c>
      <c r="F63" s="162">
        <f t="shared" si="4"/>
        <v>0.5247933884297521</v>
      </c>
      <c r="G63" s="161">
        <f>SUM(G64+G65)</f>
        <v>115</v>
      </c>
      <c r="H63" s="161">
        <f>SUM(H64+H65)</f>
        <v>83</v>
      </c>
      <c r="I63" s="162">
        <f t="shared" si="5"/>
        <v>0.7217391304347827</v>
      </c>
    </row>
    <row r="64" spans="1:9" ht="12">
      <c r="A64" s="167" t="s">
        <v>210</v>
      </c>
      <c r="B64" s="164">
        <v>1350</v>
      </c>
      <c r="C64" s="164">
        <v>236</v>
      </c>
      <c r="D64" s="164">
        <v>121</v>
      </c>
      <c r="E64" s="158">
        <f t="shared" si="3"/>
        <v>0.08962962962962963</v>
      </c>
      <c r="F64" s="158">
        <f t="shared" si="4"/>
        <v>0.5127118644067796</v>
      </c>
      <c r="G64" s="165">
        <v>112</v>
      </c>
      <c r="H64" s="164">
        <f>SUM(D64-'[4]Janvāris'!D62)</f>
        <v>79</v>
      </c>
      <c r="I64" s="158">
        <f t="shared" si="5"/>
        <v>0.7053571428571429</v>
      </c>
    </row>
    <row r="65" spans="1:9" ht="12">
      <c r="A65" s="167" t="s">
        <v>211</v>
      </c>
      <c r="B65" s="164">
        <v>42</v>
      </c>
      <c r="C65" s="164">
        <v>6</v>
      </c>
      <c r="D65" s="164">
        <v>6</v>
      </c>
      <c r="E65" s="158">
        <f t="shared" si="3"/>
        <v>0.14285714285714285</v>
      </c>
      <c r="F65" s="158">
        <f t="shared" si="4"/>
        <v>1</v>
      </c>
      <c r="G65" s="165">
        <v>3</v>
      </c>
      <c r="H65" s="164">
        <f>SUM(D65-'[4]Janvāris'!D63)</f>
        <v>4</v>
      </c>
      <c r="I65" s="158">
        <f t="shared" si="5"/>
        <v>1.3333333333333333</v>
      </c>
    </row>
    <row r="66" spans="1:9" ht="12.75">
      <c r="A66" s="166" t="s">
        <v>226</v>
      </c>
      <c r="B66" s="161">
        <f>SUM(B67+B68)</f>
        <v>612</v>
      </c>
      <c r="C66" s="161">
        <f>SUM(C67+C68)</f>
        <v>104</v>
      </c>
      <c r="D66" s="161">
        <f>SUM(D67+D68)</f>
        <v>97</v>
      </c>
      <c r="E66" s="162">
        <f t="shared" si="3"/>
        <v>0.15849673202614378</v>
      </c>
      <c r="F66" s="162">
        <f t="shared" si="4"/>
        <v>0.9326923076923077</v>
      </c>
      <c r="G66" s="161">
        <f>SUM(G67+G68)</f>
        <v>45</v>
      </c>
      <c r="H66" s="161">
        <f>SUM(H67+H68)</f>
        <v>46</v>
      </c>
      <c r="I66" s="162">
        <f t="shared" si="5"/>
        <v>1.0222222222222221</v>
      </c>
    </row>
    <row r="67" spans="1:9" ht="12">
      <c r="A67" s="167" t="s">
        <v>210</v>
      </c>
      <c r="B67" s="164">
        <v>586</v>
      </c>
      <c r="C67" s="164">
        <v>101</v>
      </c>
      <c r="D67" s="164">
        <v>94</v>
      </c>
      <c r="E67" s="158">
        <f t="shared" si="3"/>
        <v>0.16040955631399317</v>
      </c>
      <c r="F67" s="158">
        <f t="shared" si="4"/>
        <v>0.9306930693069307</v>
      </c>
      <c r="G67" s="165">
        <v>42</v>
      </c>
      <c r="H67" s="164">
        <v>43</v>
      </c>
      <c r="I67" s="158">
        <f t="shared" si="5"/>
        <v>1.0238095238095237</v>
      </c>
    </row>
    <row r="68" spans="1:9" ht="12">
      <c r="A68" s="167" t="s">
        <v>211</v>
      </c>
      <c r="B68" s="164">
        <v>26</v>
      </c>
      <c r="C68" s="164">
        <v>3</v>
      </c>
      <c r="D68" s="164">
        <v>3</v>
      </c>
      <c r="E68" s="158">
        <f t="shared" si="3"/>
        <v>0.11538461538461539</v>
      </c>
      <c r="F68" s="158">
        <f t="shared" si="4"/>
        <v>1</v>
      </c>
      <c r="G68" s="165">
        <v>3</v>
      </c>
      <c r="H68" s="164">
        <f>SUM(D68-'[4]Janvāris'!D66)</f>
        <v>3</v>
      </c>
      <c r="I68" s="158">
        <f t="shared" si="5"/>
        <v>1</v>
      </c>
    </row>
    <row r="69" spans="1:9" ht="12.75">
      <c r="A69" s="166" t="s">
        <v>227</v>
      </c>
      <c r="B69" s="161">
        <f>SUM(B70+B71)</f>
        <v>757</v>
      </c>
      <c r="C69" s="161">
        <f>SUM(C70+C71)</f>
        <v>86</v>
      </c>
      <c r="D69" s="161">
        <f>SUM(D70+D71)</f>
        <v>35</v>
      </c>
      <c r="E69" s="162">
        <f t="shared" si="3"/>
        <v>0.046235138705416116</v>
      </c>
      <c r="F69" s="162">
        <f t="shared" si="4"/>
        <v>0.4069767441860465</v>
      </c>
      <c r="G69" s="161">
        <f>SUM(G70+G71)</f>
        <v>63</v>
      </c>
      <c r="H69" s="161">
        <f>SUM(H70+H71)</f>
        <v>20</v>
      </c>
      <c r="I69" s="162">
        <f t="shared" si="5"/>
        <v>0.31746031746031744</v>
      </c>
    </row>
    <row r="70" spans="1:9" ht="12">
      <c r="A70" s="167" t="s">
        <v>210</v>
      </c>
      <c r="B70" s="164">
        <v>232</v>
      </c>
      <c r="C70" s="164">
        <v>31</v>
      </c>
      <c r="D70" s="164">
        <v>26</v>
      </c>
      <c r="E70" s="158">
        <f t="shared" si="3"/>
        <v>0.11206896551724138</v>
      </c>
      <c r="F70" s="158">
        <f t="shared" si="4"/>
        <v>0.8387096774193549</v>
      </c>
      <c r="G70" s="165">
        <v>15</v>
      </c>
      <c r="H70" s="164">
        <f>SUM(D70-'[4]Janvāris'!D68)</f>
        <v>13</v>
      </c>
      <c r="I70" s="158">
        <f t="shared" si="5"/>
        <v>0.8666666666666667</v>
      </c>
    </row>
    <row r="71" spans="1:9" ht="12">
      <c r="A71" s="167" t="s">
        <v>211</v>
      </c>
      <c r="B71" s="164">
        <v>525</v>
      </c>
      <c r="C71" s="164">
        <v>55</v>
      </c>
      <c r="D71" s="164">
        <v>9</v>
      </c>
      <c r="E71" s="158">
        <f t="shared" si="3"/>
        <v>0.017142857142857144</v>
      </c>
      <c r="F71" s="158">
        <f t="shared" si="4"/>
        <v>0.16363636363636364</v>
      </c>
      <c r="G71" s="165">
        <v>48</v>
      </c>
      <c r="H71" s="164">
        <f>SUM(D71-'[4]Janvāris'!D69)</f>
        <v>7</v>
      </c>
      <c r="I71" s="158">
        <f t="shared" si="5"/>
        <v>0.14583333333333334</v>
      </c>
    </row>
    <row r="72" spans="1:9" ht="12.75">
      <c r="A72" s="166" t="s">
        <v>228</v>
      </c>
      <c r="B72" s="161">
        <f>SUM(B73+B74)</f>
        <v>5201</v>
      </c>
      <c r="C72" s="161">
        <f>SUM(C73+C74)</f>
        <v>926</v>
      </c>
      <c r="D72" s="161">
        <f>SUM(D73+D74)</f>
        <v>859</v>
      </c>
      <c r="E72" s="162">
        <f t="shared" si="3"/>
        <v>0.16516054604883676</v>
      </c>
      <c r="F72" s="162">
        <f t="shared" si="4"/>
        <v>0.927645788336933</v>
      </c>
      <c r="G72" s="161">
        <f>SUM(G73+G74)</f>
        <v>430</v>
      </c>
      <c r="H72" s="161">
        <f>SUM(H73+H74)</f>
        <v>441</v>
      </c>
      <c r="I72" s="162">
        <f t="shared" si="5"/>
        <v>1.0255813953488373</v>
      </c>
    </row>
    <row r="73" spans="1:9" ht="12">
      <c r="A73" s="167" t="s">
        <v>210</v>
      </c>
      <c r="B73" s="164">
        <v>4886</v>
      </c>
      <c r="C73" s="164">
        <v>873</v>
      </c>
      <c r="D73" s="164">
        <v>817</v>
      </c>
      <c r="E73" s="158">
        <f t="shared" si="3"/>
        <v>0.1672124437167417</v>
      </c>
      <c r="F73" s="158">
        <f t="shared" si="4"/>
        <v>0.9358533791523482</v>
      </c>
      <c r="G73" s="165">
        <v>404</v>
      </c>
      <c r="H73" s="164">
        <f>SUM(D73-'[4]Janvāris'!D71)</f>
        <v>404</v>
      </c>
      <c r="I73" s="158">
        <f t="shared" si="5"/>
        <v>1</v>
      </c>
    </row>
    <row r="74" spans="1:9" ht="12">
      <c r="A74" s="167" t="s">
        <v>211</v>
      </c>
      <c r="B74" s="164">
        <v>315</v>
      </c>
      <c r="C74" s="164">
        <v>53</v>
      </c>
      <c r="D74" s="164">
        <v>42</v>
      </c>
      <c r="E74" s="158">
        <f t="shared" si="3"/>
        <v>0.13333333333333333</v>
      </c>
      <c r="F74" s="158">
        <f t="shared" si="4"/>
        <v>0.7924528301886793</v>
      </c>
      <c r="G74" s="165">
        <v>26</v>
      </c>
      <c r="H74" s="164">
        <f>SUM(D74-'[4]Janvāris'!D72)</f>
        <v>37</v>
      </c>
      <c r="I74" s="158">
        <f t="shared" si="5"/>
        <v>1.4230769230769231</v>
      </c>
    </row>
    <row r="75" spans="1:9" ht="25.5">
      <c r="A75" s="170" t="s">
        <v>229</v>
      </c>
      <c r="B75" s="161">
        <f>SUM(B76+B77)</f>
        <v>1125</v>
      </c>
      <c r="C75" s="161">
        <f>SUM(C76+C77)</f>
        <v>13</v>
      </c>
      <c r="D75" s="161">
        <f>SUM(D76+D77)</f>
        <v>11</v>
      </c>
      <c r="E75" s="162">
        <f t="shared" si="3"/>
        <v>0.009777777777777778</v>
      </c>
      <c r="F75" s="162">
        <f t="shared" si="4"/>
        <v>0.8461538461538461</v>
      </c>
      <c r="G75" s="161">
        <f>SUM(G76+G77)</f>
        <v>7</v>
      </c>
      <c r="H75" s="161">
        <f>SUM(H76+H77)</f>
        <v>6</v>
      </c>
      <c r="I75" s="162">
        <f t="shared" si="5"/>
        <v>0.8571428571428571</v>
      </c>
    </row>
    <row r="76" spans="1:9" ht="12">
      <c r="A76" s="167" t="s">
        <v>210</v>
      </c>
      <c r="B76" s="164">
        <v>1123</v>
      </c>
      <c r="C76" s="164">
        <v>12</v>
      </c>
      <c r="D76" s="164">
        <v>10</v>
      </c>
      <c r="E76" s="158">
        <f t="shared" si="3"/>
        <v>0.008904719501335707</v>
      </c>
      <c r="F76" s="158">
        <f t="shared" si="4"/>
        <v>0.8333333333333334</v>
      </c>
      <c r="G76" s="165">
        <v>6</v>
      </c>
      <c r="H76" s="164">
        <f>SUM(D76-'[4]Janvāris'!D74)</f>
        <v>5</v>
      </c>
      <c r="I76" s="158">
        <f t="shared" si="5"/>
        <v>0.8333333333333334</v>
      </c>
    </row>
    <row r="77" spans="1:9" ht="12">
      <c r="A77" s="167" t="s">
        <v>211</v>
      </c>
      <c r="B77" s="164">
        <v>2</v>
      </c>
      <c r="C77" s="164">
        <v>1</v>
      </c>
      <c r="D77" s="164">
        <v>1</v>
      </c>
      <c r="E77" s="158">
        <f t="shared" si="3"/>
        <v>0.5</v>
      </c>
      <c r="F77" s="158">
        <f t="shared" si="4"/>
        <v>1</v>
      </c>
      <c r="G77" s="165">
        <v>1</v>
      </c>
      <c r="H77" s="164">
        <f>SUM(D77-'[4]Janvāris'!D75)</f>
        <v>1</v>
      </c>
      <c r="I77" s="158">
        <f t="shared" si="5"/>
        <v>1</v>
      </c>
    </row>
    <row r="78" spans="1:9" ht="25.5">
      <c r="A78" s="160" t="s">
        <v>230</v>
      </c>
      <c r="B78" s="161">
        <f>SUM(B79)</f>
        <v>52</v>
      </c>
      <c r="C78" s="161">
        <f>SUM(C79)</f>
        <v>8</v>
      </c>
      <c r="D78" s="161">
        <f>SUM(D79)</f>
        <v>7</v>
      </c>
      <c r="E78" s="162">
        <f t="shared" si="3"/>
        <v>0.1346153846153846</v>
      </c>
      <c r="F78" s="162">
        <f t="shared" si="4"/>
        <v>0.875</v>
      </c>
      <c r="G78" s="161">
        <f>SUM(G79)</f>
        <v>4</v>
      </c>
      <c r="H78" s="161">
        <f>SUM(H79)</f>
        <v>4</v>
      </c>
      <c r="I78" s="162">
        <f t="shared" si="5"/>
        <v>1</v>
      </c>
    </row>
    <row r="79" spans="1:9" ht="12">
      <c r="A79" s="167" t="s">
        <v>210</v>
      </c>
      <c r="B79" s="164">
        <v>52</v>
      </c>
      <c r="C79" s="164">
        <v>8</v>
      </c>
      <c r="D79" s="164">
        <v>7</v>
      </c>
      <c r="E79" s="158">
        <f t="shared" si="3"/>
        <v>0.1346153846153846</v>
      </c>
      <c r="F79" s="158">
        <f t="shared" si="4"/>
        <v>0.875</v>
      </c>
      <c r="G79" s="165">
        <v>4</v>
      </c>
      <c r="H79" s="164">
        <f>SUM(D79-'[4]Janvāris'!D77)</f>
        <v>4</v>
      </c>
      <c r="I79" s="158">
        <f t="shared" si="5"/>
        <v>1</v>
      </c>
    </row>
    <row r="80" spans="1:9" ht="25.5">
      <c r="A80" s="170" t="s">
        <v>231</v>
      </c>
      <c r="B80" s="161">
        <f>SUM(B81)</f>
        <v>790</v>
      </c>
      <c r="C80" s="161">
        <f>SUM(C81)</f>
        <v>131</v>
      </c>
      <c r="D80" s="161">
        <f>SUM(D81)</f>
        <v>130</v>
      </c>
      <c r="E80" s="162">
        <f t="shared" si="3"/>
        <v>0.16455696202531644</v>
      </c>
      <c r="F80" s="162">
        <f t="shared" si="4"/>
        <v>0.9923664122137404</v>
      </c>
      <c r="G80" s="161">
        <f>SUM(G81)</f>
        <v>65</v>
      </c>
      <c r="H80" s="161">
        <f>SUM(H81)</f>
        <v>64</v>
      </c>
      <c r="I80" s="162">
        <f t="shared" si="5"/>
        <v>0.9846153846153847</v>
      </c>
    </row>
    <row r="81" spans="1:9" ht="12">
      <c r="A81" s="167" t="s">
        <v>210</v>
      </c>
      <c r="B81" s="164">
        <v>790</v>
      </c>
      <c r="C81" s="164">
        <v>131</v>
      </c>
      <c r="D81" s="164">
        <v>130</v>
      </c>
      <c r="E81" s="158">
        <f t="shared" si="3"/>
        <v>0.16455696202531644</v>
      </c>
      <c r="F81" s="158">
        <f t="shared" si="4"/>
        <v>0.9923664122137404</v>
      </c>
      <c r="G81" s="165">
        <v>65</v>
      </c>
      <c r="H81" s="164">
        <f>SUM(D81-'[4]Janvāris'!D79)</f>
        <v>64</v>
      </c>
      <c r="I81" s="158">
        <f t="shared" si="5"/>
        <v>0.9846153846153847</v>
      </c>
    </row>
    <row r="82" spans="1:9" ht="12.75">
      <c r="A82" s="166" t="s">
        <v>232</v>
      </c>
      <c r="B82" s="161">
        <f>SUM(B83+B84)</f>
        <v>6434</v>
      </c>
      <c r="C82" s="161">
        <f>SUM(C83+C84)</f>
        <v>1081</v>
      </c>
      <c r="D82" s="161">
        <f>SUM(D83+D84)</f>
        <v>1075</v>
      </c>
      <c r="E82" s="162">
        <f t="shared" si="3"/>
        <v>0.16708113148896486</v>
      </c>
      <c r="F82" s="162">
        <f t="shared" si="4"/>
        <v>0.9944495837187789</v>
      </c>
      <c r="G82" s="161">
        <f>SUM(G83+G84)</f>
        <v>530</v>
      </c>
      <c r="H82" s="161">
        <f>SUM(H83+H84)</f>
        <v>528</v>
      </c>
      <c r="I82" s="162">
        <f t="shared" si="5"/>
        <v>0.9962264150943396</v>
      </c>
    </row>
    <row r="83" spans="1:9" ht="12">
      <c r="A83" s="167" t="s">
        <v>210</v>
      </c>
      <c r="B83" s="164">
        <v>6226</v>
      </c>
      <c r="C83" s="164">
        <v>1059</v>
      </c>
      <c r="D83" s="164">
        <v>1053</v>
      </c>
      <c r="E83" s="158">
        <f t="shared" si="3"/>
        <v>0.16912945711532285</v>
      </c>
      <c r="F83" s="158">
        <f t="shared" si="4"/>
        <v>0.9943342776203966</v>
      </c>
      <c r="G83" s="165">
        <v>526</v>
      </c>
      <c r="H83" s="164">
        <f>SUM(D83-'[4]Janvāris'!D81)</f>
        <v>524</v>
      </c>
      <c r="I83" s="158">
        <f t="shared" si="5"/>
        <v>0.9961977186311787</v>
      </c>
    </row>
    <row r="84" spans="1:9" ht="12">
      <c r="A84" s="167" t="s">
        <v>211</v>
      </c>
      <c r="B84" s="164">
        <v>208</v>
      </c>
      <c r="C84" s="164">
        <v>22</v>
      </c>
      <c r="D84" s="164">
        <v>22</v>
      </c>
      <c r="E84" s="158">
        <f t="shared" si="3"/>
        <v>0.10576923076923077</v>
      </c>
      <c r="F84" s="158">
        <f t="shared" si="4"/>
        <v>1</v>
      </c>
      <c r="G84" s="165">
        <v>4</v>
      </c>
      <c r="H84" s="164">
        <f>SUM(D84-'[4]Janvāris'!D82)</f>
        <v>4</v>
      </c>
      <c r="I84" s="158">
        <f t="shared" si="5"/>
        <v>1</v>
      </c>
    </row>
    <row r="85" spans="1:9" ht="25.5">
      <c r="A85" s="170" t="s">
        <v>233</v>
      </c>
      <c r="B85" s="161">
        <f>SUM(B86)</f>
        <v>78</v>
      </c>
      <c r="C85" s="161">
        <f>SUM(C86)</f>
        <v>12</v>
      </c>
      <c r="D85" s="161">
        <f>SUM(D86)</f>
        <v>10</v>
      </c>
      <c r="E85" s="162">
        <f t="shared" si="3"/>
        <v>0.1282051282051282</v>
      </c>
      <c r="F85" s="162">
        <f t="shared" si="4"/>
        <v>0.8333333333333334</v>
      </c>
      <c r="G85" s="161">
        <f>SUM(G86)</f>
        <v>6</v>
      </c>
      <c r="H85" s="161">
        <f>SUM(H86)</f>
        <v>6</v>
      </c>
      <c r="I85" s="162">
        <f t="shared" si="5"/>
        <v>1</v>
      </c>
    </row>
    <row r="86" spans="1:9" ht="12">
      <c r="A86" s="167" t="s">
        <v>210</v>
      </c>
      <c r="B86" s="164">
        <v>78</v>
      </c>
      <c r="C86" s="164">
        <v>12</v>
      </c>
      <c r="D86" s="164">
        <v>10</v>
      </c>
      <c r="E86" s="158">
        <f t="shared" si="3"/>
        <v>0.1282051282051282</v>
      </c>
      <c r="F86" s="158">
        <f t="shared" si="4"/>
        <v>0.8333333333333334</v>
      </c>
      <c r="G86" s="165">
        <v>6</v>
      </c>
      <c r="H86" s="164">
        <f>SUM(D86-'[4]Janvāris'!D84)</f>
        <v>6</v>
      </c>
      <c r="I86" s="158">
        <f t="shared" si="5"/>
        <v>1</v>
      </c>
    </row>
    <row r="87" spans="1:9" ht="25.5">
      <c r="A87" s="170" t="s">
        <v>234</v>
      </c>
      <c r="B87" s="161">
        <f>SUM(B88+B89)</f>
        <v>83550</v>
      </c>
      <c r="C87" s="161">
        <f>SUM(C88+C89)</f>
        <v>13563</v>
      </c>
      <c r="D87" s="161">
        <f>SUM(D88+D89)</f>
        <v>13563</v>
      </c>
      <c r="E87" s="162">
        <f t="shared" si="3"/>
        <v>0.16233393177737881</v>
      </c>
      <c r="F87" s="162">
        <f t="shared" si="4"/>
        <v>1</v>
      </c>
      <c r="G87" s="161">
        <f>SUM(G88+G89)</f>
        <v>6791</v>
      </c>
      <c r="H87" s="161">
        <f>SUM(H88+H89)</f>
        <v>6791</v>
      </c>
      <c r="I87" s="162">
        <f t="shared" si="5"/>
        <v>1</v>
      </c>
    </row>
    <row r="88" spans="1:9" ht="12">
      <c r="A88" s="167" t="s">
        <v>210</v>
      </c>
      <c r="B88" s="164">
        <v>77664</v>
      </c>
      <c r="C88" s="164">
        <v>12860</v>
      </c>
      <c r="D88" s="164">
        <v>12860</v>
      </c>
      <c r="E88" s="158">
        <f t="shared" si="3"/>
        <v>0.16558508446641945</v>
      </c>
      <c r="F88" s="158">
        <f t="shared" si="4"/>
        <v>1</v>
      </c>
      <c r="G88" s="165">
        <v>6439</v>
      </c>
      <c r="H88" s="164">
        <v>6439</v>
      </c>
      <c r="I88" s="158">
        <f t="shared" si="5"/>
        <v>1</v>
      </c>
    </row>
    <row r="89" spans="1:9" ht="12">
      <c r="A89" s="167" t="s">
        <v>211</v>
      </c>
      <c r="B89" s="164">
        <v>5886</v>
      </c>
      <c r="C89" s="164">
        <v>703</v>
      </c>
      <c r="D89" s="164">
        <v>703</v>
      </c>
      <c r="E89" s="158">
        <f t="shared" si="3"/>
        <v>0.11943594971117907</v>
      </c>
      <c r="F89" s="158">
        <f t="shared" si="4"/>
        <v>1</v>
      </c>
      <c r="G89" s="165">
        <v>352</v>
      </c>
      <c r="H89" s="164">
        <f>SUM(D89-'[4]Janvāris'!D87)</f>
        <v>352</v>
      </c>
      <c r="I89" s="158">
        <f t="shared" si="5"/>
        <v>1</v>
      </c>
    </row>
    <row r="90" spans="1:9" ht="38.25">
      <c r="A90" s="170" t="s">
        <v>235</v>
      </c>
      <c r="B90" s="161">
        <f>SUM(B91)</f>
        <v>1785</v>
      </c>
      <c r="C90" s="161">
        <f>SUM(C91)</f>
        <v>298</v>
      </c>
      <c r="D90" s="161">
        <f>SUM(D91)</f>
        <v>298</v>
      </c>
      <c r="E90" s="162">
        <f t="shared" si="3"/>
        <v>0.16694677871148458</v>
      </c>
      <c r="F90" s="162">
        <f t="shared" si="4"/>
        <v>1</v>
      </c>
      <c r="G90" s="161">
        <f>SUM(G91)</f>
        <v>149</v>
      </c>
      <c r="H90" s="161">
        <f>SUM(H91)</f>
        <v>149</v>
      </c>
      <c r="I90" s="162">
        <f t="shared" si="5"/>
        <v>1</v>
      </c>
    </row>
    <row r="91" spans="1:9" ht="12">
      <c r="A91" s="167" t="s">
        <v>210</v>
      </c>
      <c r="B91" s="164">
        <v>1785</v>
      </c>
      <c r="C91" s="164">
        <v>298</v>
      </c>
      <c r="D91" s="164">
        <v>298</v>
      </c>
      <c r="E91" s="158">
        <f t="shared" si="3"/>
        <v>0.16694677871148458</v>
      </c>
      <c r="F91" s="158">
        <f t="shared" si="4"/>
        <v>1</v>
      </c>
      <c r="G91" s="165">
        <v>149</v>
      </c>
      <c r="H91" s="164">
        <f>SUM(D91-'[4]Janvāris'!D89)</f>
        <v>149</v>
      </c>
      <c r="I91" s="158">
        <f t="shared" si="5"/>
        <v>1</v>
      </c>
    </row>
    <row r="92" spans="1:9" ht="14.25">
      <c r="A92" s="171"/>
      <c r="B92" s="172"/>
      <c r="C92" s="172" t="s">
        <v>53</v>
      </c>
      <c r="D92" s="172"/>
      <c r="E92" s="173"/>
      <c r="F92" s="174"/>
      <c r="G92" s="143"/>
      <c r="H92" s="143"/>
      <c r="I92" s="143"/>
    </row>
    <row r="93" spans="1:9" ht="12">
      <c r="A93" s="143" t="s">
        <v>236</v>
      </c>
      <c r="B93" s="175"/>
      <c r="C93" s="176"/>
      <c r="D93" s="176"/>
      <c r="E93" s="177" t="s">
        <v>48</v>
      </c>
      <c r="F93" s="178"/>
      <c r="G93" s="179"/>
      <c r="H93" s="179"/>
      <c r="I93" s="179"/>
    </row>
    <row r="94" spans="1:9" ht="12">
      <c r="A94" s="179"/>
      <c r="B94" s="175"/>
      <c r="C94" s="176"/>
      <c r="D94" s="180"/>
      <c r="E94" s="181"/>
      <c r="F94" s="178"/>
      <c r="G94" s="179"/>
      <c r="H94" s="179"/>
      <c r="I94" s="179"/>
    </row>
    <row r="95" spans="1:9" ht="12">
      <c r="A95" s="143" t="s">
        <v>237</v>
      </c>
      <c r="B95" s="175"/>
      <c r="C95" s="176"/>
      <c r="D95" s="176"/>
      <c r="E95" s="177" t="s">
        <v>50</v>
      </c>
      <c r="F95" s="178"/>
      <c r="G95" s="179"/>
      <c r="H95" s="179"/>
      <c r="I95" s="179"/>
    </row>
    <row r="96" spans="1:9" ht="12">
      <c r="A96" s="179"/>
      <c r="B96" s="175"/>
      <c r="C96" s="176"/>
      <c r="D96" s="180"/>
      <c r="E96" s="181"/>
      <c r="F96" s="178"/>
      <c r="G96" s="179"/>
      <c r="H96" s="179"/>
      <c r="I96" s="143"/>
    </row>
    <row r="97" spans="1:25" ht="12">
      <c r="A97" s="179"/>
      <c r="B97" s="175"/>
      <c r="C97" s="176"/>
      <c r="D97" s="176"/>
      <c r="E97" s="182"/>
      <c r="F97" s="183"/>
      <c r="G97" s="179"/>
      <c r="H97" s="179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</row>
    <row r="98" spans="1:25" ht="12">
      <c r="A98" s="179"/>
      <c r="B98" s="175"/>
      <c r="C98" s="176"/>
      <c r="D98" s="176"/>
      <c r="E98" s="182"/>
      <c r="F98" s="183"/>
      <c r="G98" s="179"/>
      <c r="H98" s="179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</row>
    <row r="99" spans="1:25" ht="12">
      <c r="A99" s="143" t="s">
        <v>51</v>
      </c>
      <c r="B99" s="179"/>
      <c r="C99" s="176"/>
      <c r="D99" s="176"/>
      <c r="E99" s="179"/>
      <c r="F99" s="179"/>
      <c r="G99" s="179"/>
      <c r="H99" s="179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</row>
    <row r="100" spans="1:25" ht="12">
      <c r="A100" s="143" t="s">
        <v>52</v>
      </c>
      <c r="B100" s="179"/>
      <c r="C100" s="176"/>
      <c r="D100" s="176"/>
      <c r="E100" s="179"/>
      <c r="F100" s="179"/>
      <c r="G100" s="179"/>
      <c r="H100" s="179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</row>
    <row r="101" spans="1:25" ht="1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</row>
    <row r="102" spans="1:25" ht="1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</row>
    <row r="103" spans="1:25" ht="1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</row>
    <row r="104" spans="1:25" ht="1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</row>
    <row r="105" spans="1:25" ht="1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</row>
    <row r="106" spans="1:25" ht="1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</row>
    <row r="107" spans="1:25" ht="1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</row>
    <row r="108" spans="1:25" ht="1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</row>
    <row r="109" spans="1:25" ht="1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</row>
    <row r="110" spans="1:25" ht="1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</row>
    <row r="111" spans="1:25" ht="1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</row>
    <row r="112" spans="1:25" ht="1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</row>
    <row r="113" spans="1:25" ht="1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</row>
    <row r="114" spans="7:9" ht="12">
      <c r="G114" s="143"/>
      <c r="H114" s="143"/>
      <c r="I114" s="143"/>
    </row>
    <row r="115" spans="7:9" ht="12">
      <c r="G115" s="143"/>
      <c r="H115" s="143"/>
      <c r="I115" s="143"/>
    </row>
    <row r="116" spans="7:9" ht="12">
      <c r="G116" s="143"/>
      <c r="H116" s="143"/>
      <c r="I116" s="143"/>
    </row>
    <row r="117" spans="7:9" ht="12">
      <c r="G117" s="143"/>
      <c r="H117" s="143"/>
      <c r="I117" s="143"/>
    </row>
    <row r="118" spans="7:9" ht="12">
      <c r="G118" s="143"/>
      <c r="H118" s="143"/>
      <c r="I118" s="143"/>
    </row>
    <row r="119" spans="7:9" ht="12">
      <c r="G119" s="143"/>
      <c r="H119" s="143"/>
      <c r="I119" s="143"/>
    </row>
    <row r="120" spans="7:9" ht="12">
      <c r="G120" s="143"/>
      <c r="H120" s="143"/>
      <c r="I120" s="143"/>
    </row>
    <row r="121" spans="7:9" ht="12">
      <c r="G121" s="143"/>
      <c r="H121" s="143"/>
      <c r="I121" s="143"/>
    </row>
    <row r="122" spans="7:9" ht="12">
      <c r="G122" s="143"/>
      <c r="H122" s="143"/>
      <c r="I122" s="143"/>
    </row>
    <row r="123" spans="7:9" ht="12">
      <c r="G123" s="143"/>
      <c r="H123" s="143"/>
      <c r="I123" s="143"/>
    </row>
    <row r="124" spans="7:9" ht="12">
      <c r="G124" s="143"/>
      <c r="H124" s="143"/>
      <c r="I124" s="143"/>
    </row>
    <row r="125" spans="7:9" ht="12">
      <c r="G125" s="143"/>
      <c r="H125" s="143"/>
      <c r="I125" s="143"/>
    </row>
    <row r="126" spans="7:9" ht="12">
      <c r="G126" s="143"/>
      <c r="H126" s="143"/>
      <c r="I126" s="143"/>
    </row>
    <row r="127" spans="7:9" ht="12">
      <c r="G127" s="143"/>
      <c r="H127" s="143"/>
      <c r="I127" s="143"/>
    </row>
    <row r="128" spans="7:9" ht="12">
      <c r="G128" s="143"/>
      <c r="H128" s="143"/>
      <c r="I128" s="143"/>
    </row>
    <row r="129" spans="7:9" ht="12">
      <c r="G129" s="143"/>
      <c r="H129" s="143"/>
      <c r="I129" s="143"/>
    </row>
    <row r="130" spans="7:9" ht="12">
      <c r="G130" s="143"/>
      <c r="H130" s="143"/>
      <c r="I130" s="143"/>
    </row>
    <row r="131" spans="7:9" ht="12">
      <c r="G131" s="143"/>
      <c r="H131" s="143"/>
      <c r="I131" s="143"/>
    </row>
    <row r="132" spans="7:9" ht="12">
      <c r="G132" s="143"/>
      <c r="H132" s="143"/>
      <c r="I132" s="143"/>
    </row>
    <row r="133" spans="7:9" ht="12">
      <c r="G133" s="143"/>
      <c r="H133" s="143"/>
      <c r="I133" s="143"/>
    </row>
    <row r="134" spans="7:9" ht="12">
      <c r="G134" s="143"/>
      <c r="H134" s="143"/>
      <c r="I134" s="143"/>
    </row>
    <row r="135" spans="7:9" ht="12">
      <c r="G135" s="143"/>
      <c r="H135" s="143"/>
      <c r="I135" s="143"/>
    </row>
    <row r="136" spans="7:9" ht="12">
      <c r="G136" s="143"/>
      <c r="H136" s="143"/>
      <c r="I136" s="143"/>
    </row>
    <row r="137" spans="7:9" ht="12">
      <c r="G137" s="143"/>
      <c r="H137" s="143"/>
      <c r="I137" s="143"/>
    </row>
    <row r="138" spans="7:9" ht="12">
      <c r="G138" s="143"/>
      <c r="H138" s="143"/>
      <c r="I138" s="143"/>
    </row>
    <row r="139" spans="7:9" ht="12">
      <c r="G139" s="143"/>
      <c r="H139" s="143"/>
      <c r="I139" s="143"/>
    </row>
    <row r="140" spans="7:9" ht="12">
      <c r="G140" s="143"/>
      <c r="H140" s="143"/>
      <c r="I140" s="143"/>
    </row>
    <row r="141" spans="7:9" ht="12">
      <c r="G141" s="143"/>
      <c r="H141" s="143"/>
      <c r="I141" s="143"/>
    </row>
    <row r="142" spans="7:9" ht="12">
      <c r="G142" s="143"/>
      <c r="H142" s="143"/>
      <c r="I142" s="143"/>
    </row>
    <row r="143" spans="7:9" ht="12">
      <c r="G143" s="143"/>
      <c r="H143" s="143"/>
      <c r="I143" s="143"/>
    </row>
    <row r="144" spans="7:9" ht="12">
      <c r="G144" s="143"/>
      <c r="H144" s="143"/>
      <c r="I144" s="143"/>
    </row>
    <row r="145" spans="7:9" ht="12">
      <c r="G145" s="143"/>
      <c r="H145" s="143"/>
      <c r="I145" s="143"/>
    </row>
    <row r="146" spans="7:9" ht="12">
      <c r="G146" s="143"/>
      <c r="H146" s="143"/>
      <c r="I146" s="143"/>
    </row>
    <row r="147" spans="7:9" ht="12">
      <c r="G147" s="143"/>
      <c r="H147" s="143"/>
      <c r="I147" s="143"/>
    </row>
    <row r="148" spans="7:9" ht="12">
      <c r="G148" s="143"/>
      <c r="H148" s="143"/>
      <c r="I148" s="143"/>
    </row>
    <row r="149" spans="7:9" ht="12">
      <c r="G149" s="143"/>
      <c r="H149" s="143"/>
      <c r="I149" s="143"/>
    </row>
    <row r="150" spans="7:9" ht="12">
      <c r="G150" s="143"/>
      <c r="H150" s="143"/>
      <c r="I150" s="143"/>
    </row>
    <row r="151" spans="7:9" ht="12">
      <c r="G151" s="143"/>
      <c r="H151" s="143"/>
      <c r="I151" s="143"/>
    </row>
    <row r="152" spans="7:9" ht="12">
      <c r="G152" s="143"/>
      <c r="H152" s="143"/>
      <c r="I152" s="143"/>
    </row>
    <row r="153" spans="7:9" ht="12">
      <c r="G153" s="143"/>
      <c r="H153" s="143"/>
      <c r="I153" s="143"/>
    </row>
    <row r="154" spans="7:9" ht="12">
      <c r="G154" s="143"/>
      <c r="H154" s="143"/>
      <c r="I154" s="143"/>
    </row>
    <row r="155" spans="7:9" ht="12">
      <c r="G155" s="143"/>
      <c r="H155" s="143"/>
      <c r="I155" s="143"/>
    </row>
    <row r="156" spans="7:9" ht="12">
      <c r="G156" s="143"/>
      <c r="H156" s="143"/>
      <c r="I156" s="143"/>
    </row>
    <row r="157" spans="7:9" ht="12">
      <c r="G157" s="143"/>
      <c r="H157" s="143"/>
      <c r="I157" s="143"/>
    </row>
    <row r="158" spans="7:9" ht="12">
      <c r="G158" s="143"/>
      <c r="H158" s="143"/>
      <c r="I158" s="143"/>
    </row>
    <row r="159" spans="7:9" ht="12">
      <c r="G159" s="143"/>
      <c r="H159" s="143"/>
      <c r="I159" s="143"/>
    </row>
    <row r="160" spans="7:9" ht="12">
      <c r="G160" s="143"/>
      <c r="H160" s="143"/>
      <c r="I160" s="143"/>
    </row>
    <row r="161" spans="7:9" ht="12">
      <c r="G161" s="143"/>
      <c r="H161" s="143"/>
      <c r="I161" s="143"/>
    </row>
    <row r="162" spans="7:9" ht="12">
      <c r="G162" s="143"/>
      <c r="H162" s="143"/>
      <c r="I162" s="143"/>
    </row>
    <row r="163" spans="7:9" ht="12">
      <c r="G163" s="143"/>
      <c r="H163" s="143"/>
      <c r="I163" s="143"/>
    </row>
    <row r="164" spans="7:9" ht="12">
      <c r="G164" s="143"/>
      <c r="H164" s="143"/>
      <c r="I164" s="143"/>
    </row>
    <row r="165" spans="7:9" ht="12">
      <c r="G165" s="143"/>
      <c r="H165" s="143"/>
      <c r="I165" s="143"/>
    </row>
    <row r="166" spans="7:9" ht="12">
      <c r="G166" s="143"/>
      <c r="H166" s="143"/>
      <c r="I166" s="143"/>
    </row>
    <row r="167" spans="7:9" ht="12">
      <c r="G167" s="143"/>
      <c r="H167" s="143"/>
      <c r="I167" s="143"/>
    </row>
    <row r="168" spans="7:9" ht="12">
      <c r="G168" s="143"/>
      <c r="H168" s="143"/>
      <c r="I168" s="143"/>
    </row>
    <row r="169" spans="7:9" ht="12">
      <c r="G169" s="143"/>
      <c r="H169" s="143"/>
      <c r="I169" s="143"/>
    </row>
    <row r="170" spans="7:9" ht="12">
      <c r="G170" s="143"/>
      <c r="H170" s="143"/>
      <c r="I170" s="143"/>
    </row>
    <row r="171" spans="7:9" ht="12">
      <c r="G171" s="143"/>
      <c r="H171" s="143"/>
      <c r="I171" s="143"/>
    </row>
    <row r="172" spans="7:9" ht="12">
      <c r="G172" s="143"/>
      <c r="H172" s="143"/>
      <c r="I172" s="143"/>
    </row>
    <row r="173" spans="7:9" ht="12">
      <c r="G173" s="143"/>
      <c r="H173" s="143"/>
      <c r="I173" s="143"/>
    </row>
    <row r="174" spans="7:9" ht="12">
      <c r="G174" s="143"/>
      <c r="H174" s="143"/>
      <c r="I174" s="143"/>
    </row>
    <row r="175" spans="7:9" ht="12">
      <c r="G175" s="143"/>
      <c r="H175" s="143"/>
      <c r="I175" s="143"/>
    </row>
    <row r="176" spans="7:9" ht="12">
      <c r="G176" s="143"/>
      <c r="H176" s="143"/>
      <c r="I176" s="143"/>
    </row>
    <row r="177" spans="7:9" ht="12">
      <c r="G177" s="143"/>
      <c r="H177" s="143"/>
      <c r="I177" s="143"/>
    </row>
    <row r="178" spans="7:9" ht="12">
      <c r="G178" s="143"/>
      <c r="H178" s="143"/>
      <c r="I178" s="143"/>
    </row>
    <row r="179" spans="7:9" ht="12">
      <c r="G179" s="143"/>
      <c r="H179" s="143"/>
      <c r="I179" s="143"/>
    </row>
    <row r="180" spans="7:9" ht="12">
      <c r="G180" s="143"/>
      <c r="H180" s="143"/>
      <c r="I180" s="143"/>
    </row>
    <row r="181" spans="7:9" ht="12">
      <c r="G181" s="143"/>
      <c r="H181" s="143"/>
      <c r="I181" s="143"/>
    </row>
    <row r="182" spans="7:9" ht="12">
      <c r="G182" s="143"/>
      <c r="H182" s="143"/>
      <c r="I182" s="143"/>
    </row>
    <row r="183" spans="7:9" ht="12">
      <c r="G183" s="143"/>
      <c r="H183" s="143"/>
      <c r="I183" s="143"/>
    </row>
    <row r="184" spans="7:9" ht="12">
      <c r="G184" s="143"/>
      <c r="H184" s="143"/>
      <c r="I184" s="143"/>
    </row>
    <row r="185" spans="7:9" ht="12">
      <c r="G185" s="143"/>
      <c r="H185" s="143"/>
      <c r="I185" s="143"/>
    </row>
    <row r="186" spans="7:9" ht="12">
      <c r="G186" s="143"/>
      <c r="H186" s="143"/>
      <c r="I186" s="143"/>
    </row>
    <row r="187" spans="7:9" ht="12">
      <c r="G187" s="143"/>
      <c r="H187" s="143"/>
      <c r="I187" s="143"/>
    </row>
    <row r="188" spans="7:9" ht="12">
      <c r="G188" s="143"/>
      <c r="H188" s="143"/>
      <c r="I188" s="143"/>
    </row>
    <row r="189" spans="7:9" ht="12">
      <c r="G189" s="143"/>
      <c r="H189" s="143"/>
      <c r="I189" s="143"/>
    </row>
    <row r="190" spans="7:9" ht="12">
      <c r="G190" s="143"/>
      <c r="H190" s="143"/>
      <c r="I190" s="143"/>
    </row>
    <row r="191" spans="7:9" ht="12">
      <c r="G191" s="143"/>
      <c r="H191" s="143"/>
      <c r="I191" s="143"/>
    </row>
    <row r="192" spans="7:9" ht="12">
      <c r="G192" s="143"/>
      <c r="H192" s="143"/>
      <c r="I192" s="143"/>
    </row>
    <row r="193" spans="7:9" ht="12">
      <c r="G193" s="143"/>
      <c r="H193" s="143"/>
      <c r="I193" s="143"/>
    </row>
    <row r="194" spans="7:9" ht="12">
      <c r="G194" s="143"/>
      <c r="H194" s="143"/>
      <c r="I194" s="143"/>
    </row>
    <row r="195" spans="7:9" ht="12">
      <c r="G195" s="143"/>
      <c r="H195" s="143"/>
      <c r="I195" s="143"/>
    </row>
    <row r="196" spans="7:9" ht="12">
      <c r="G196" s="143"/>
      <c r="H196" s="143"/>
      <c r="I196" s="143"/>
    </row>
    <row r="197" spans="7:9" ht="12">
      <c r="G197" s="143"/>
      <c r="H197" s="143"/>
      <c r="I197" s="143"/>
    </row>
    <row r="198" spans="7:9" ht="12">
      <c r="G198" s="143"/>
      <c r="H198" s="143"/>
      <c r="I198" s="143"/>
    </row>
    <row r="199" spans="7:9" ht="12">
      <c r="G199" s="143"/>
      <c r="H199" s="143"/>
      <c r="I199" s="143"/>
    </row>
    <row r="200" spans="7:9" ht="12">
      <c r="G200" s="143"/>
      <c r="H200" s="143"/>
      <c r="I200" s="143"/>
    </row>
    <row r="201" spans="7:9" ht="12">
      <c r="G201" s="143"/>
      <c r="H201" s="143"/>
      <c r="I201" s="143"/>
    </row>
    <row r="202" spans="7:9" ht="12">
      <c r="G202" s="143"/>
      <c r="H202" s="143"/>
      <c r="I202" s="143"/>
    </row>
    <row r="203" spans="7:9" ht="12">
      <c r="G203" s="143"/>
      <c r="H203" s="143"/>
      <c r="I203" s="143"/>
    </row>
    <row r="204" spans="7:9" ht="12">
      <c r="G204" s="143"/>
      <c r="H204" s="143"/>
      <c r="I204" s="143"/>
    </row>
    <row r="205" spans="7:9" ht="12">
      <c r="G205" s="143"/>
      <c r="H205" s="143"/>
      <c r="I205" s="143"/>
    </row>
    <row r="206" spans="7:9" ht="12">
      <c r="G206" s="143"/>
      <c r="H206" s="143"/>
      <c r="I206" s="143"/>
    </row>
    <row r="207" spans="7:9" ht="12">
      <c r="G207" s="143"/>
      <c r="H207" s="143"/>
      <c r="I207" s="143"/>
    </row>
    <row r="208" spans="7:9" ht="12">
      <c r="G208" s="143"/>
      <c r="H208" s="143"/>
      <c r="I208" s="143"/>
    </row>
    <row r="209" spans="7:9" ht="12">
      <c r="G209" s="143"/>
      <c r="H209" s="143"/>
      <c r="I209" s="143"/>
    </row>
    <row r="210" spans="7:9" ht="12">
      <c r="G210" s="143"/>
      <c r="H210" s="143"/>
      <c r="I210" s="143"/>
    </row>
    <row r="211" spans="7:9" ht="12">
      <c r="G211" s="143"/>
      <c r="H211" s="143"/>
      <c r="I211" s="143"/>
    </row>
    <row r="212" spans="7:9" ht="12">
      <c r="G212" s="143"/>
      <c r="H212" s="143"/>
      <c r="I212" s="143"/>
    </row>
    <row r="213" spans="7:9" ht="12">
      <c r="G213" s="143"/>
      <c r="H213" s="143"/>
      <c r="I213" s="143"/>
    </row>
    <row r="214" spans="7:9" ht="12">
      <c r="G214" s="143"/>
      <c r="H214" s="143"/>
      <c r="I214" s="143"/>
    </row>
    <row r="215" spans="7:9" ht="12">
      <c r="G215" s="143"/>
      <c r="H215" s="143"/>
      <c r="I215" s="143"/>
    </row>
    <row r="216" spans="7:9" ht="12">
      <c r="G216" s="143"/>
      <c r="H216" s="143"/>
      <c r="I216" s="143"/>
    </row>
    <row r="217" spans="7:9" ht="12">
      <c r="G217" s="143"/>
      <c r="H217" s="143"/>
      <c r="I217" s="143"/>
    </row>
    <row r="218" spans="7:9" ht="12">
      <c r="G218" s="143"/>
      <c r="H218" s="143"/>
      <c r="I218" s="143"/>
    </row>
    <row r="219" spans="7:9" ht="12">
      <c r="G219" s="143"/>
      <c r="H219" s="143"/>
      <c r="I219" s="143"/>
    </row>
    <row r="220" spans="7:9" ht="12">
      <c r="G220" s="143"/>
      <c r="H220" s="143"/>
      <c r="I220" s="143"/>
    </row>
    <row r="221" spans="7:9" ht="12">
      <c r="G221" s="143"/>
      <c r="H221" s="143"/>
      <c r="I221" s="143"/>
    </row>
    <row r="222" spans="7:9" ht="12">
      <c r="G222" s="143"/>
      <c r="H222" s="143"/>
      <c r="I222" s="143"/>
    </row>
    <row r="223" spans="7:9" ht="12">
      <c r="G223" s="143"/>
      <c r="H223" s="143"/>
      <c r="I223" s="143"/>
    </row>
    <row r="224" spans="7:9" ht="12">
      <c r="G224" s="143"/>
      <c r="H224" s="143"/>
      <c r="I224" s="143"/>
    </row>
    <row r="225" spans="7:9" ht="12">
      <c r="G225" s="143"/>
      <c r="H225" s="143"/>
      <c r="I225" s="143"/>
    </row>
    <row r="226" spans="7:9" ht="12">
      <c r="G226" s="143"/>
      <c r="H226" s="143"/>
      <c r="I226" s="143"/>
    </row>
    <row r="227" spans="7:9" ht="12">
      <c r="G227" s="143"/>
      <c r="H227" s="143"/>
      <c r="I227" s="143"/>
    </row>
    <row r="228" spans="7:9" ht="12">
      <c r="G228" s="143"/>
      <c r="H228" s="143"/>
      <c r="I228" s="143"/>
    </row>
    <row r="229" spans="7:9" ht="12">
      <c r="G229" s="143"/>
      <c r="H229" s="143"/>
      <c r="I229" s="143"/>
    </row>
    <row r="230" spans="7:9" ht="12">
      <c r="G230" s="143"/>
      <c r="H230" s="143"/>
      <c r="I230" s="143"/>
    </row>
    <row r="231" spans="7:9" ht="12">
      <c r="G231" s="143"/>
      <c r="H231" s="143"/>
      <c r="I231" s="143"/>
    </row>
    <row r="232" spans="7:9" ht="12">
      <c r="G232" s="143"/>
      <c r="H232" s="143"/>
      <c r="I232" s="143"/>
    </row>
    <row r="233" spans="7:9" ht="12">
      <c r="G233" s="143"/>
      <c r="H233" s="143"/>
      <c r="I233" s="143"/>
    </row>
    <row r="234" spans="7:9" ht="12">
      <c r="G234" s="143"/>
      <c r="H234" s="143"/>
      <c r="I234" s="143"/>
    </row>
    <row r="235" spans="7:9" ht="12">
      <c r="G235" s="143"/>
      <c r="H235" s="143"/>
      <c r="I235" s="143"/>
    </row>
    <row r="236" spans="7:9" ht="12">
      <c r="G236" s="143"/>
      <c r="H236" s="143"/>
      <c r="I236" s="143"/>
    </row>
    <row r="237" spans="7:9" ht="12">
      <c r="G237" s="143"/>
      <c r="H237" s="143"/>
      <c r="I237" s="143"/>
    </row>
    <row r="238" spans="7:9" ht="12">
      <c r="G238" s="143"/>
      <c r="H238" s="143"/>
      <c r="I238" s="143"/>
    </row>
    <row r="239" spans="7:9" ht="12">
      <c r="G239" s="143"/>
      <c r="H239" s="143"/>
      <c r="I239" s="143"/>
    </row>
    <row r="240" spans="7:9" ht="12">
      <c r="G240" s="143"/>
      <c r="H240" s="143"/>
      <c r="I240" s="143"/>
    </row>
    <row r="241" spans="7:9" ht="12">
      <c r="G241" s="143"/>
      <c r="H241" s="143"/>
      <c r="I241" s="143"/>
    </row>
    <row r="242" spans="7:9" ht="12">
      <c r="G242" s="143"/>
      <c r="H242" s="143"/>
      <c r="I242" s="143"/>
    </row>
    <row r="243" spans="7:9" ht="12">
      <c r="G243" s="143"/>
      <c r="H243" s="143"/>
      <c r="I243" s="143"/>
    </row>
    <row r="244" spans="7:9" ht="12">
      <c r="G244" s="143"/>
      <c r="H244" s="143"/>
      <c r="I244" s="143"/>
    </row>
    <row r="245" spans="7:9" ht="12">
      <c r="G245" s="143"/>
      <c r="H245" s="143"/>
      <c r="I245" s="143"/>
    </row>
    <row r="246" spans="7:9" ht="12">
      <c r="G246" s="143"/>
      <c r="H246" s="143"/>
      <c r="I246" s="143"/>
    </row>
    <row r="247" spans="7:9" ht="12">
      <c r="G247" s="143"/>
      <c r="H247" s="143"/>
      <c r="I247" s="143"/>
    </row>
    <row r="248" spans="7:9" ht="12">
      <c r="G248" s="143"/>
      <c r="H248" s="143"/>
      <c r="I248" s="143"/>
    </row>
    <row r="249" spans="7:9" ht="12">
      <c r="G249" s="143"/>
      <c r="H249" s="143"/>
      <c r="I249" s="143"/>
    </row>
    <row r="250" spans="7:9" ht="12">
      <c r="G250" s="143"/>
      <c r="H250" s="143"/>
      <c r="I250" s="143"/>
    </row>
    <row r="251" spans="7:9" ht="12">
      <c r="G251" s="143"/>
      <c r="H251" s="143"/>
      <c r="I251" s="143"/>
    </row>
    <row r="252" spans="7:9" ht="12">
      <c r="G252" s="143"/>
      <c r="H252" s="143"/>
      <c r="I252" s="143"/>
    </row>
    <row r="253" spans="7:9" ht="12">
      <c r="G253" s="143"/>
      <c r="H253" s="143"/>
      <c r="I253" s="143"/>
    </row>
    <row r="254" spans="7:9" ht="12">
      <c r="G254" s="143"/>
      <c r="H254" s="143"/>
      <c r="I254" s="143"/>
    </row>
    <row r="255" spans="7:9" ht="12">
      <c r="G255" s="143"/>
      <c r="H255" s="143"/>
      <c r="I255" s="143"/>
    </row>
    <row r="256" spans="7:9" ht="12">
      <c r="G256" s="143"/>
      <c r="H256" s="143"/>
      <c r="I256" s="143"/>
    </row>
    <row r="257" spans="7:9" ht="12">
      <c r="G257" s="143"/>
      <c r="H257" s="143"/>
      <c r="I257" s="143"/>
    </row>
    <row r="258" spans="7:9" ht="12">
      <c r="G258" s="143"/>
      <c r="H258" s="143"/>
      <c r="I258" s="143"/>
    </row>
    <row r="259" spans="7:9" ht="12">
      <c r="G259" s="143"/>
      <c r="H259" s="143"/>
      <c r="I259" s="143"/>
    </row>
    <row r="260" spans="7:9" ht="12">
      <c r="G260" s="143"/>
      <c r="H260" s="143"/>
      <c r="I260" s="143"/>
    </row>
    <row r="261" spans="7:9" ht="12">
      <c r="G261" s="143"/>
      <c r="H261" s="143"/>
      <c r="I261" s="143"/>
    </row>
    <row r="262" spans="7:9" ht="12">
      <c r="G262" s="143"/>
      <c r="H262" s="143"/>
      <c r="I262" s="143"/>
    </row>
    <row r="263" spans="7:9" ht="12">
      <c r="G263" s="143"/>
      <c r="H263" s="143"/>
      <c r="I263" s="143"/>
    </row>
    <row r="264" spans="7:9" ht="12">
      <c r="G264" s="143"/>
      <c r="H264" s="143"/>
      <c r="I264" s="143"/>
    </row>
    <row r="265" spans="7:9" ht="12">
      <c r="G265" s="143"/>
      <c r="H265" s="143"/>
      <c r="I265" s="143"/>
    </row>
    <row r="266" spans="7:9" ht="12">
      <c r="G266" s="143"/>
      <c r="H266" s="143"/>
      <c r="I266" s="143"/>
    </row>
    <row r="267" spans="7:9" ht="12">
      <c r="G267" s="143"/>
      <c r="H267" s="143"/>
      <c r="I267" s="143"/>
    </row>
    <row r="268" spans="7:9" ht="12">
      <c r="G268" s="143"/>
      <c r="H268" s="143"/>
      <c r="I268" s="143"/>
    </row>
    <row r="269" spans="7:9" ht="12">
      <c r="G269" s="143"/>
      <c r="H269" s="143"/>
      <c r="I269" s="143"/>
    </row>
    <row r="270" spans="7:9" ht="12">
      <c r="G270" s="143"/>
      <c r="H270" s="143"/>
      <c r="I270" s="143"/>
    </row>
    <row r="271" spans="7:9" ht="12">
      <c r="G271" s="143"/>
      <c r="H271" s="143"/>
      <c r="I271" s="143"/>
    </row>
    <row r="272" spans="7:9" ht="12">
      <c r="G272" s="143"/>
      <c r="H272" s="143"/>
      <c r="I272" s="143"/>
    </row>
    <row r="273" spans="7:9" ht="12">
      <c r="G273" s="143"/>
      <c r="H273" s="143"/>
      <c r="I273" s="143"/>
    </row>
    <row r="274" spans="7:9" ht="12">
      <c r="G274" s="143"/>
      <c r="H274" s="143"/>
      <c r="I274" s="143"/>
    </row>
    <row r="275" spans="7:9" ht="12">
      <c r="G275" s="143"/>
      <c r="H275" s="143"/>
      <c r="I275" s="143"/>
    </row>
    <row r="276" spans="7:9" ht="12">
      <c r="G276" s="143"/>
      <c r="H276" s="143"/>
      <c r="I276" s="143"/>
    </row>
    <row r="277" spans="7:9" ht="12">
      <c r="G277" s="143"/>
      <c r="H277" s="143"/>
      <c r="I277" s="143"/>
    </row>
    <row r="278" spans="7:9" ht="12">
      <c r="G278" s="143"/>
      <c r="H278" s="143"/>
      <c r="I278" s="143"/>
    </row>
    <row r="279" spans="7:9" ht="12">
      <c r="G279" s="143"/>
      <c r="H279" s="143"/>
      <c r="I279" s="143"/>
    </row>
    <row r="280" spans="7:9" ht="12">
      <c r="G280" s="143"/>
      <c r="H280" s="143"/>
      <c r="I280" s="143"/>
    </row>
    <row r="281" spans="7:9" ht="12">
      <c r="G281" s="143"/>
      <c r="H281" s="143"/>
      <c r="I281" s="143"/>
    </row>
    <row r="282" spans="7:9" ht="12">
      <c r="G282" s="143"/>
      <c r="H282" s="143"/>
      <c r="I282" s="143"/>
    </row>
    <row r="283" spans="7:9" ht="12">
      <c r="G283" s="143"/>
      <c r="H283" s="143"/>
      <c r="I283" s="143"/>
    </row>
    <row r="284" spans="7:9" ht="12">
      <c r="G284" s="143"/>
      <c r="H284" s="143"/>
      <c r="I284" s="143"/>
    </row>
    <row r="285" spans="7:9" ht="12">
      <c r="G285" s="143"/>
      <c r="H285" s="143"/>
      <c r="I285" s="143"/>
    </row>
    <row r="286" spans="7:9" ht="12">
      <c r="G286" s="143"/>
      <c r="H286" s="143"/>
      <c r="I286" s="143"/>
    </row>
    <row r="287" spans="7:9" ht="12">
      <c r="G287" s="143"/>
      <c r="H287" s="143"/>
      <c r="I287" s="143"/>
    </row>
    <row r="288" spans="7:9" ht="12">
      <c r="G288" s="143"/>
      <c r="H288" s="143"/>
      <c r="I288" s="143"/>
    </row>
    <row r="289" spans="7:9" ht="12">
      <c r="G289" s="143"/>
      <c r="H289" s="143"/>
      <c r="I289" s="143"/>
    </row>
    <row r="290" spans="7:9" ht="12">
      <c r="G290" s="143"/>
      <c r="H290" s="143"/>
      <c r="I290" s="143"/>
    </row>
    <row r="291" spans="7:9" ht="12">
      <c r="G291" s="143"/>
      <c r="H291" s="143"/>
      <c r="I291" s="143"/>
    </row>
    <row r="292" spans="7:9" ht="12">
      <c r="G292" s="143"/>
      <c r="H292" s="143"/>
      <c r="I292" s="143"/>
    </row>
    <row r="293" spans="7:9" ht="12">
      <c r="G293" s="143"/>
      <c r="H293" s="143"/>
      <c r="I293" s="143"/>
    </row>
    <row r="294" spans="7:9" ht="12">
      <c r="G294" s="143"/>
      <c r="H294" s="143"/>
      <c r="I294" s="143"/>
    </row>
    <row r="295" spans="7:9" ht="12">
      <c r="G295" s="143"/>
      <c r="H295" s="143"/>
      <c r="I295" s="143"/>
    </row>
    <row r="296" spans="7:9" ht="12">
      <c r="G296" s="143"/>
      <c r="H296" s="143"/>
      <c r="I296" s="143"/>
    </row>
    <row r="297" spans="7:9" ht="12">
      <c r="G297" s="143"/>
      <c r="H297" s="143"/>
      <c r="I297" s="143"/>
    </row>
    <row r="298" spans="7:9" ht="12">
      <c r="G298" s="143"/>
      <c r="H298" s="143"/>
      <c r="I298" s="143"/>
    </row>
    <row r="299" spans="7:9" ht="12">
      <c r="G299" s="143"/>
      <c r="H299" s="143"/>
      <c r="I299" s="143"/>
    </row>
    <row r="300" spans="7:9" ht="12">
      <c r="G300" s="143"/>
      <c r="H300" s="143"/>
      <c r="I300" s="143"/>
    </row>
    <row r="301" spans="7:9" ht="12">
      <c r="G301" s="143"/>
      <c r="H301" s="143"/>
      <c r="I301" s="143"/>
    </row>
    <row r="302" spans="7:9" ht="12">
      <c r="G302" s="143"/>
      <c r="H302" s="143"/>
      <c r="I302" s="143"/>
    </row>
    <row r="303" spans="7:9" ht="12">
      <c r="G303" s="143"/>
      <c r="H303" s="143"/>
      <c r="I303" s="143"/>
    </row>
    <row r="304" spans="7:9" ht="12">
      <c r="G304" s="143"/>
      <c r="H304" s="143"/>
      <c r="I304" s="143"/>
    </row>
    <row r="305" spans="7:9" ht="12">
      <c r="G305" s="143"/>
      <c r="H305" s="143"/>
      <c r="I305" s="143"/>
    </row>
    <row r="306" spans="7:9" ht="12">
      <c r="G306" s="143"/>
      <c r="H306" s="143"/>
      <c r="I306" s="143"/>
    </row>
    <row r="307" spans="7:9" ht="12">
      <c r="G307" s="143"/>
      <c r="H307" s="143"/>
      <c r="I307" s="143"/>
    </row>
    <row r="308" spans="7:9" ht="12">
      <c r="G308" s="143"/>
      <c r="H308" s="143"/>
      <c r="I308" s="143"/>
    </row>
    <row r="309" spans="7:9" ht="12">
      <c r="G309" s="143"/>
      <c r="H309" s="143"/>
      <c r="I309" s="143"/>
    </row>
    <row r="310" spans="7:9" ht="12">
      <c r="G310" s="143"/>
      <c r="H310" s="143"/>
      <c r="I310" s="143"/>
    </row>
    <row r="311" spans="7:9" ht="12">
      <c r="G311" s="143"/>
      <c r="H311" s="143"/>
      <c r="I311" s="143"/>
    </row>
    <row r="312" spans="7:9" ht="12">
      <c r="G312" s="143"/>
      <c r="H312" s="143"/>
      <c r="I312" s="143"/>
    </row>
    <row r="313" spans="7:9" ht="12">
      <c r="G313" s="143"/>
      <c r="H313" s="143"/>
      <c r="I313" s="143"/>
    </row>
    <row r="314" spans="7:9" ht="12">
      <c r="G314" s="143"/>
      <c r="H314" s="143"/>
      <c r="I314" s="143"/>
    </row>
    <row r="315" spans="7:9" ht="12">
      <c r="G315" s="143"/>
      <c r="H315" s="143"/>
      <c r="I315" s="143"/>
    </row>
    <row r="316" spans="7:9" ht="12">
      <c r="G316" s="143"/>
      <c r="H316" s="143"/>
      <c r="I316" s="143"/>
    </row>
    <row r="317" spans="7:9" ht="12">
      <c r="G317" s="143"/>
      <c r="H317" s="143"/>
      <c r="I317" s="143"/>
    </row>
    <row r="318" spans="7:9" ht="12">
      <c r="G318" s="143"/>
      <c r="H318" s="143"/>
      <c r="I318" s="143"/>
    </row>
    <row r="319" spans="7:9" ht="12">
      <c r="G319" s="143"/>
      <c r="H319" s="143"/>
      <c r="I319" s="143"/>
    </row>
    <row r="320" spans="7:9" ht="12">
      <c r="G320" s="143"/>
      <c r="H320" s="143"/>
      <c r="I320" s="143"/>
    </row>
    <row r="321" spans="7:9" ht="12">
      <c r="G321" s="143"/>
      <c r="H321" s="143"/>
      <c r="I321" s="143"/>
    </row>
    <row r="322" spans="7:9" ht="12">
      <c r="G322" s="143"/>
      <c r="H322" s="143"/>
      <c r="I322" s="143"/>
    </row>
    <row r="323" spans="7:9" ht="12">
      <c r="G323" s="143"/>
      <c r="H323" s="143"/>
      <c r="I323" s="143"/>
    </row>
    <row r="324" spans="7:9" ht="12">
      <c r="G324" s="143"/>
      <c r="H324" s="143"/>
      <c r="I324" s="143"/>
    </row>
    <row r="325" spans="7:9" ht="12">
      <c r="G325" s="143"/>
      <c r="H325" s="143"/>
      <c r="I325" s="143"/>
    </row>
    <row r="326" spans="1:6" ht="12">
      <c r="A326" s="143"/>
      <c r="B326" s="143"/>
      <c r="C326" s="143"/>
      <c r="D326" s="143"/>
      <c r="E326" s="143"/>
      <c r="F326" s="143"/>
    </row>
    <row r="327" spans="1:6" ht="12">
      <c r="A327" s="143"/>
      <c r="B327" s="143"/>
      <c r="C327" s="143"/>
      <c r="D327" s="143"/>
      <c r="E327" s="143"/>
      <c r="F327" s="143"/>
    </row>
    <row r="328" spans="1:6" ht="12">
      <c r="A328" s="143"/>
      <c r="B328" s="143"/>
      <c r="C328" s="143"/>
      <c r="D328" s="143"/>
      <c r="E328" s="143"/>
      <c r="F328" s="143"/>
    </row>
    <row r="329" spans="1:6" ht="12">
      <c r="A329" s="143"/>
      <c r="B329" s="143"/>
      <c r="C329" s="143"/>
      <c r="D329" s="143"/>
      <c r="E329" s="143"/>
      <c r="F329" s="143"/>
    </row>
    <row r="330" spans="1:6" ht="12">
      <c r="A330" s="143"/>
      <c r="B330" s="143"/>
      <c r="C330" s="143"/>
      <c r="D330" s="143"/>
      <c r="E330" s="143"/>
      <c r="F330" s="143"/>
    </row>
    <row r="331" spans="1:6" ht="12">
      <c r="A331" s="143"/>
      <c r="B331" s="143"/>
      <c r="C331" s="143"/>
      <c r="D331" s="143"/>
      <c r="E331" s="143"/>
      <c r="F331" s="143"/>
    </row>
    <row r="332" spans="1:6" ht="12">
      <c r="A332" s="143"/>
      <c r="B332" s="143"/>
      <c r="C332" s="143"/>
      <c r="D332" s="143"/>
      <c r="E332" s="143"/>
      <c r="F332" s="143"/>
    </row>
    <row r="333" spans="1:6" ht="12">
      <c r="A333" s="143"/>
      <c r="B333" s="143"/>
      <c r="C333" s="143"/>
      <c r="D333" s="143"/>
      <c r="E333" s="143"/>
      <c r="F333" s="143"/>
    </row>
    <row r="334" spans="1:6" ht="12">
      <c r="A334" s="143"/>
      <c r="B334" s="143"/>
      <c r="C334" s="143"/>
      <c r="D334" s="143"/>
      <c r="E334" s="143"/>
      <c r="F334" s="143"/>
    </row>
    <row r="335" spans="1:6" ht="12">
      <c r="A335" s="143"/>
      <c r="B335" s="143"/>
      <c r="C335" s="143"/>
      <c r="D335" s="143"/>
      <c r="E335" s="143"/>
      <c r="F335" s="143"/>
    </row>
    <row r="336" spans="1:6" ht="12">
      <c r="A336" s="143"/>
      <c r="B336" s="143"/>
      <c r="C336" s="143"/>
      <c r="D336" s="143"/>
      <c r="E336" s="143"/>
      <c r="F336" s="143"/>
    </row>
    <row r="337" spans="1:6" ht="12">
      <c r="A337" s="143"/>
      <c r="B337" s="143"/>
      <c r="C337" s="143"/>
      <c r="D337" s="143"/>
      <c r="E337" s="143"/>
      <c r="F337" s="143"/>
    </row>
    <row r="338" spans="1:6" ht="12">
      <c r="A338" s="143"/>
      <c r="B338" s="143"/>
      <c r="C338" s="143"/>
      <c r="D338" s="143"/>
      <c r="E338" s="143"/>
      <c r="F338" s="143"/>
    </row>
    <row r="339" spans="1:6" ht="12">
      <c r="A339" s="143"/>
      <c r="B339" s="143"/>
      <c r="C339" s="143"/>
      <c r="D339" s="143"/>
      <c r="E339" s="143"/>
      <c r="F339" s="143"/>
    </row>
    <row r="340" spans="1:6" ht="12">
      <c r="A340" s="143"/>
      <c r="B340" s="143"/>
      <c r="C340" s="143"/>
      <c r="D340" s="143"/>
      <c r="E340" s="143"/>
      <c r="F340" s="143"/>
    </row>
    <row r="341" spans="1:6" ht="12">
      <c r="A341" s="143"/>
      <c r="B341" s="143"/>
      <c r="C341" s="143"/>
      <c r="D341" s="143"/>
      <c r="E341" s="143"/>
      <c r="F341" s="143"/>
    </row>
    <row r="342" spans="1:6" ht="12">
      <c r="A342" s="143"/>
      <c r="B342" s="143"/>
      <c r="C342" s="143"/>
      <c r="D342" s="143"/>
      <c r="E342" s="143"/>
      <c r="F342" s="143"/>
    </row>
    <row r="343" spans="1:6" ht="12">
      <c r="A343" s="143"/>
      <c r="B343" s="143"/>
      <c r="C343" s="143"/>
      <c r="D343" s="143"/>
      <c r="E343" s="143"/>
      <c r="F343" s="143"/>
    </row>
    <row r="344" spans="1:6" ht="12">
      <c r="A344" s="143"/>
      <c r="B344" s="143"/>
      <c r="C344" s="143"/>
      <c r="D344" s="143"/>
      <c r="E344" s="143"/>
      <c r="F344" s="143"/>
    </row>
    <row r="345" spans="1:6" ht="12">
      <c r="A345" s="143"/>
      <c r="B345" s="143"/>
      <c r="C345" s="143"/>
      <c r="D345" s="143"/>
      <c r="E345" s="143"/>
      <c r="F345" s="143"/>
    </row>
    <row r="346" spans="1:6" ht="12">
      <c r="A346" s="143"/>
      <c r="B346" s="143"/>
      <c r="C346" s="143"/>
      <c r="D346" s="143"/>
      <c r="E346" s="143"/>
      <c r="F346" s="143"/>
    </row>
    <row r="347" spans="1:6" ht="12">
      <c r="A347" s="143"/>
      <c r="B347" s="143"/>
      <c r="C347" s="143"/>
      <c r="D347" s="143"/>
      <c r="E347" s="143"/>
      <c r="F347" s="143"/>
    </row>
    <row r="348" spans="1:6" ht="12">
      <c r="A348" s="143"/>
      <c r="B348" s="143"/>
      <c r="C348" s="143"/>
      <c r="D348" s="143"/>
      <c r="E348" s="143"/>
      <c r="F348" s="143"/>
    </row>
    <row r="349" spans="1:6" ht="12">
      <c r="A349" s="143"/>
      <c r="B349" s="143"/>
      <c r="C349" s="143"/>
      <c r="D349" s="143"/>
      <c r="E349" s="143"/>
      <c r="F349" s="143"/>
    </row>
    <row r="350" spans="1:6" ht="12">
      <c r="A350" s="143"/>
      <c r="B350" s="143"/>
      <c r="C350" s="143"/>
      <c r="D350" s="143"/>
      <c r="E350" s="143"/>
      <c r="F350" s="143"/>
    </row>
    <row r="351" spans="1:6" ht="12">
      <c r="A351" s="143"/>
      <c r="B351" s="143"/>
      <c r="C351" s="143"/>
      <c r="D351" s="143"/>
      <c r="E351" s="143"/>
      <c r="F351" s="143"/>
    </row>
    <row r="352" spans="1:6" ht="12">
      <c r="A352" s="143"/>
      <c r="B352" s="143"/>
      <c r="C352" s="143"/>
      <c r="D352" s="143"/>
      <c r="E352" s="143"/>
      <c r="F352" s="143"/>
    </row>
    <row r="353" spans="1:6" ht="12">
      <c r="A353" s="143"/>
      <c r="B353" s="143"/>
      <c r="C353" s="143"/>
      <c r="D353" s="143"/>
      <c r="E353" s="143"/>
      <c r="F353" s="143"/>
    </row>
    <row r="354" spans="1:6" ht="12">
      <c r="A354" s="143"/>
      <c r="B354" s="143"/>
      <c r="C354" s="143"/>
      <c r="D354" s="143"/>
      <c r="E354" s="143"/>
      <c r="F354" s="143"/>
    </row>
    <row r="355" spans="1:6" ht="12">
      <c r="A355" s="143"/>
      <c r="B355" s="143"/>
      <c r="C355" s="143"/>
      <c r="D355" s="143"/>
      <c r="E355" s="143"/>
      <c r="F355" s="143"/>
    </row>
    <row r="356" spans="1:6" ht="12">
      <c r="A356" s="143"/>
      <c r="B356" s="143"/>
      <c r="C356" s="143"/>
      <c r="D356" s="143"/>
      <c r="E356" s="143"/>
      <c r="F356" s="143"/>
    </row>
    <row r="357" spans="1:6" ht="12">
      <c r="A357" s="143"/>
      <c r="B357" s="143"/>
      <c r="C357" s="143"/>
      <c r="D357" s="143"/>
      <c r="E357" s="143"/>
      <c r="F357" s="143"/>
    </row>
    <row r="358" spans="1:6" ht="12">
      <c r="A358" s="143"/>
      <c r="B358" s="143"/>
      <c r="C358" s="143"/>
      <c r="D358" s="143"/>
      <c r="E358" s="143"/>
      <c r="F358" s="143"/>
    </row>
    <row r="359" spans="1:6" ht="12">
      <c r="A359" s="143"/>
      <c r="B359" s="143"/>
      <c r="C359" s="143"/>
      <c r="D359" s="143"/>
      <c r="E359" s="143"/>
      <c r="F359" s="143"/>
    </row>
    <row r="360" spans="1:6" ht="12">
      <c r="A360" s="143"/>
      <c r="B360" s="143"/>
      <c r="C360" s="143"/>
      <c r="D360" s="143"/>
      <c r="E360" s="143"/>
      <c r="F360" s="143"/>
    </row>
    <row r="361" spans="1:6" ht="12">
      <c r="A361" s="143"/>
      <c r="B361" s="143"/>
      <c r="C361" s="143"/>
      <c r="D361" s="143"/>
      <c r="E361" s="143"/>
      <c r="F361" s="143"/>
    </row>
    <row r="362" spans="1:6" ht="12">
      <c r="A362" s="143"/>
      <c r="B362" s="143"/>
      <c r="C362" s="143"/>
      <c r="D362" s="143"/>
      <c r="E362" s="143"/>
      <c r="F362" s="143"/>
    </row>
    <row r="363" spans="1:6" ht="12">
      <c r="A363" s="143"/>
      <c r="B363" s="143"/>
      <c r="C363" s="143"/>
      <c r="D363" s="143"/>
      <c r="E363" s="143"/>
      <c r="F363" s="143"/>
    </row>
    <row r="364" spans="1:6" ht="12">
      <c r="A364" s="143"/>
      <c r="B364" s="143"/>
      <c r="C364" s="143"/>
      <c r="D364" s="143"/>
      <c r="E364" s="143"/>
      <c r="F364" s="143"/>
    </row>
    <row r="365" spans="1:6" ht="12">
      <c r="A365" s="143"/>
      <c r="B365" s="143"/>
      <c r="C365" s="143"/>
      <c r="D365" s="143"/>
      <c r="E365" s="143"/>
      <c r="F365" s="143"/>
    </row>
    <row r="366" spans="1:6" ht="12">
      <c r="A366" s="143"/>
      <c r="B366" s="143"/>
      <c r="C366" s="143"/>
      <c r="D366" s="143"/>
      <c r="E366" s="143"/>
      <c r="F366" s="143"/>
    </row>
    <row r="367" spans="1:6" ht="12">
      <c r="A367" s="143"/>
      <c r="B367" s="143"/>
      <c r="C367" s="143"/>
      <c r="D367" s="143"/>
      <c r="E367" s="143"/>
      <c r="F367" s="143"/>
    </row>
    <row r="368" spans="1:6" ht="12">
      <c r="A368" s="143"/>
      <c r="B368" s="143"/>
      <c r="C368" s="143"/>
      <c r="D368" s="143"/>
      <c r="E368" s="143"/>
      <c r="F368" s="143"/>
    </row>
    <row r="369" spans="1:6" ht="12">
      <c r="A369" s="143"/>
      <c r="B369" s="143"/>
      <c r="C369" s="143"/>
      <c r="D369" s="143"/>
      <c r="E369" s="143"/>
      <c r="F369" s="143"/>
    </row>
    <row r="370" spans="1:6" ht="12">
      <c r="A370" s="143"/>
      <c r="B370" s="143"/>
      <c r="C370" s="143"/>
      <c r="D370" s="143"/>
      <c r="E370" s="143"/>
      <c r="F370" s="143"/>
    </row>
    <row r="371" spans="1:6" ht="12">
      <c r="A371" s="143"/>
      <c r="B371" s="143"/>
      <c r="C371" s="143"/>
      <c r="D371" s="143"/>
      <c r="E371" s="143"/>
      <c r="F371" s="143"/>
    </row>
    <row r="372" spans="1:6" ht="12">
      <c r="A372" s="143"/>
      <c r="B372" s="143"/>
      <c r="C372" s="143"/>
      <c r="D372" s="143"/>
      <c r="E372" s="143"/>
      <c r="F372" s="143"/>
    </row>
    <row r="373" spans="1:6" ht="12">
      <c r="A373" s="143"/>
      <c r="B373" s="143"/>
      <c r="C373" s="143"/>
      <c r="D373" s="143"/>
      <c r="E373" s="143"/>
      <c r="F373" s="143"/>
    </row>
    <row r="374" spans="1:6" ht="12">
      <c r="A374" s="143"/>
      <c r="B374" s="143"/>
      <c r="C374" s="143"/>
      <c r="D374" s="143"/>
      <c r="E374" s="143"/>
      <c r="F374" s="143"/>
    </row>
    <row r="375" spans="1:6" ht="12">
      <c r="A375" s="143"/>
      <c r="B375" s="143"/>
      <c r="C375" s="143"/>
      <c r="D375" s="143"/>
      <c r="E375" s="143"/>
      <c r="F375" s="143"/>
    </row>
    <row r="376" spans="1:6" ht="12">
      <c r="A376" s="143"/>
      <c r="B376" s="143"/>
      <c r="C376" s="143"/>
      <c r="D376" s="143"/>
      <c r="E376" s="143"/>
      <c r="F376" s="143"/>
    </row>
    <row r="377" spans="1:6" ht="12">
      <c r="A377" s="143"/>
      <c r="B377" s="143"/>
      <c r="C377" s="143"/>
      <c r="D377" s="143"/>
      <c r="E377" s="143"/>
      <c r="F377" s="143"/>
    </row>
    <row r="378" spans="1:6" ht="12">
      <c r="A378" s="143"/>
      <c r="B378" s="143"/>
      <c r="C378" s="143"/>
      <c r="D378" s="143"/>
      <c r="E378" s="143"/>
      <c r="F378" s="143"/>
    </row>
    <row r="379" spans="1:6" ht="12">
      <c r="A379" s="143"/>
      <c r="B379" s="143"/>
      <c r="C379" s="143"/>
      <c r="D379" s="143"/>
      <c r="E379" s="143"/>
      <c r="F379" s="143"/>
    </row>
    <row r="380" spans="1:6" ht="12">
      <c r="A380" s="143"/>
      <c r="B380" s="143"/>
      <c r="C380" s="143"/>
      <c r="D380" s="143"/>
      <c r="E380" s="143"/>
      <c r="F380" s="143"/>
    </row>
    <row r="381" spans="1:6" ht="12">
      <c r="A381" s="143"/>
      <c r="B381" s="143"/>
      <c r="C381" s="143"/>
      <c r="D381" s="143"/>
      <c r="E381" s="143"/>
      <c r="F381" s="143"/>
    </row>
    <row r="382" spans="1:6" ht="12">
      <c r="A382" s="143"/>
      <c r="B382" s="143"/>
      <c r="C382" s="143"/>
      <c r="D382" s="143"/>
      <c r="E382" s="143"/>
      <c r="F382" s="143"/>
    </row>
    <row r="383" spans="1:6" ht="12">
      <c r="A383" s="143"/>
      <c r="B383" s="143"/>
      <c r="C383" s="143"/>
      <c r="D383" s="143"/>
      <c r="E383" s="143"/>
      <c r="F383" s="143"/>
    </row>
    <row r="384" spans="1:6" ht="12">
      <c r="A384" s="143"/>
      <c r="B384" s="143"/>
      <c r="C384" s="143"/>
      <c r="D384" s="143"/>
      <c r="E384" s="143"/>
      <c r="F384" s="143"/>
    </row>
    <row r="385" spans="1:6" ht="12">
      <c r="A385" s="143"/>
      <c r="B385" s="143"/>
      <c r="C385" s="143"/>
      <c r="D385" s="143"/>
      <c r="E385" s="143"/>
      <c r="F385" s="143"/>
    </row>
    <row r="386" spans="1:6" ht="12">
      <c r="A386" s="143"/>
      <c r="B386" s="143"/>
      <c r="C386" s="143"/>
      <c r="D386" s="143"/>
      <c r="E386" s="143"/>
      <c r="F386" s="143"/>
    </row>
    <row r="387" spans="1:6" ht="12">
      <c r="A387" s="143"/>
      <c r="B387" s="143"/>
      <c r="C387" s="143"/>
      <c r="D387" s="143"/>
      <c r="E387" s="143"/>
      <c r="F387" s="143"/>
    </row>
    <row r="388" spans="1:6" ht="12">
      <c r="A388" s="143"/>
      <c r="B388" s="143"/>
      <c r="C388" s="143"/>
      <c r="D388" s="143"/>
      <c r="E388" s="143"/>
      <c r="F388" s="143"/>
    </row>
    <row r="389" spans="1:6" ht="12">
      <c r="A389" s="143"/>
      <c r="B389" s="143"/>
      <c r="C389" s="143"/>
      <c r="D389" s="143"/>
      <c r="E389" s="143"/>
      <c r="F389" s="143"/>
    </row>
    <row r="390" spans="1:6" ht="12">
      <c r="A390" s="143"/>
      <c r="B390" s="143"/>
      <c r="C390" s="143"/>
      <c r="D390" s="143"/>
      <c r="E390" s="143"/>
      <c r="F390" s="143"/>
    </row>
    <row r="391" spans="1:6" ht="12">
      <c r="A391" s="143"/>
      <c r="B391" s="143"/>
      <c r="C391" s="143"/>
      <c r="D391" s="143"/>
      <c r="E391" s="143"/>
      <c r="F391" s="143"/>
    </row>
    <row r="392" spans="1:6" ht="12">
      <c r="A392" s="143"/>
      <c r="B392" s="143"/>
      <c r="C392" s="143"/>
      <c r="D392" s="143"/>
      <c r="E392" s="143"/>
      <c r="F392" s="143"/>
    </row>
    <row r="393" spans="1:6" ht="12">
      <c r="A393" s="143"/>
      <c r="B393" s="143"/>
      <c r="C393" s="143"/>
      <c r="D393" s="143"/>
      <c r="E393" s="143"/>
      <c r="F393" s="143"/>
    </row>
    <row r="394" spans="1:6" ht="12">
      <c r="A394" s="143"/>
      <c r="B394" s="143"/>
      <c r="C394" s="143"/>
      <c r="D394" s="143"/>
      <c r="E394" s="143"/>
      <c r="F394" s="143"/>
    </row>
    <row r="395" spans="1:6" ht="12">
      <c r="A395" s="143"/>
      <c r="B395" s="143"/>
      <c r="C395" s="143"/>
      <c r="D395" s="143"/>
      <c r="E395" s="143"/>
      <c r="F395" s="143"/>
    </row>
    <row r="396" spans="1:6" ht="12">
      <c r="A396" s="143"/>
      <c r="B396" s="143"/>
      <c r="C396" s="143"/>
      <c r="D396" s="143"/>
      <c r="E396" s="143"/>
      <c r="F396" s="143"/>
    </row>
    <row r="397" spans="1:6" ht="12">
      <c r="A397" s="143"/>
      <c r="B397" s="143"/>
      <c r="C397" s="143"/>
      <c r="D397" s="143"/>
      <c r="E397" s="143"/>
      <c r="F397" s="143"/>
    </row>
    <row r="398" spans="1:6" ht="12">
      <c r="A398" s="143"/>
      <c r="B398" s="143"/>
      <c r="C398" s="143"/>
      <c r="D398" s="143"/>
      <c r="E398" s="143"/>
      <c r="F398" s="143"/>
    </row>
    <row r="399" spans="1:6" ht="12">
      <c r="A399" s="143"/>
      <c r="B399" s="143"/>
      <c r="C399" s="143"/>
      <c r="D399" s="143"/>
      <c r="E399" s="143"/>
      <c r="F399" s="143"/>
    </row>
    <row r="400" spans="1:6" ht="12">
      <c r="A400" s="143"/>
      <c r="B400" s="143"/>
      <c r="C400" s="143"/>
      <c r="D400" s="143"/>
      <c r="E400" s="143"/>
      <c r="F400" s="143"/>
    </row>
    <row r="401" spans="1:6" ht="12">
      <c r="A401" s="143"/>
      <c r="B401" s="143"/>
      <c r="C401" s="143"/>
      <c r="D401" s="143"/>
      <c r="E401" s="143"/>
      <c r="F401" s="143"/>
    </row>
    <row r="402" spans="1:6" ht="12">
      <c r="A402" s="143"/>
      <c r="B402" s="143"/>
      <c r="C402" s="143"/>
      <c r="D402" s="143"/>
      <c r="E402" s="143"/>
      <c r="F402" s="143"/>
    </row>
    <row r="403" spans="1:6" ht="12">
      <c r="A403" s="143"/>
      <c r="B403" s="143"/>
      <c r="C403" s="143"/>
      <c r="D403" s="143"/>
      <c r="E403" s="143"/>
      <c r="F403" s="143"/>
    </row>
    <row r="404" spans="1:6" ht="12">
      <c r="A404" s="143"/>
      <c r="B404" s="143"/>
      <c r="C404" s="143"/>
      <c r="D404" s="143"/>
      <c r="E404" s="143"/>
      <c r="F404" s="143"/>
    </row>
    <row r="405" spans="1:6" ht="12">
      <c r="A405" s="143"/>
      <c r="B405" s="143"/>
      <c r="C405" s="143"/>
      <c r="D405" s="143"/>
      <c r="E405" s="143"/>
      <c r="F405" s="143"/>
    </row>
    <row r="406" spans="1:6" ht="12">
      <c r="A406" s="143"/>
      <c r="B406" s="143"/>
      <c r="C406" s="143"/>
      <c r="D406" s="143"/>
      <c r="E406" s="143"/>
      <c r="F406" s="143"/>
    </row>
    <row r="407" spans="1:6" ht="12">
      <c r="A407" s="143"/>
      <c r="B407" s="143"/>
      <c r="C407" s="143"/>
      <c r="D407" s="143"/>
      <c r="E407" s="143"/>
      <c r="F407" s="143"/>
    </row>
    <row r="408" spans="1:6" ht="12">
      <c r="A408" s="143"/>
      <c r="B408" s="143"/>
      <c r="C408" s="143"/>
      <c r="D408" s="143"/>
      <c r="E408" s="143"/>
      <c r="F408" s="143"/>
    </row>
    <row r="409" spans="1:6" ht="12">
      <c r="A409" s="143"/>
      <c r="B409" s="143"/>
      <c r="C409" s="143"/>
      <c r="D409" s="143"/>
      <c r="E409" s="143"/>
      <c r="F409" s="143"/>
    </row>
    <row r="410" spans="1:6" ht="12">
      <c r="A410" s="143"/>
      <c r="B410" s="143"/>
      <c r="C410" s="143"/>
      <c r="D410" s="143"/>
      <c r="E410" s="143"/>
      <c r="F410" s="143"/>
    </row>
  </sheetData>
  <printOptions/>
  <pageMargins left="0.41" right="0.41" top="0.42" bottom="0.88" header="0.43" footer="0.8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">
      <selection activeCell="A10" sqref="A10"/>
    </sheetView>
  </sheetViews>
  <sheetFormatPr defaultColWidth="9.33203125" defaultRowHeight="11.25"/>
  <cols>
    <col min="1" max="1" width="31.66015625" style="184" customWidth="1"/>
    <col min="2" max="2" width="11.83203125" style="184" customWidth="1"/>
    <col min="3" max="3" width="12.16015625" style="184" customWidth="1"/>
    <col min="4" max="4" width="11.5" style="184" customWidth="1"/>
    <col min="5" max="5" width="9.66015625" style="184" customWidth="1"/>
    <col min="6" max="6" width="10.5" style="184" customWidth="1"/>
    <col min="7" max="7" width="13" style="184" customWidth="1"/>
    <col min="8" max="8" width="11.83203125" style="184" customWidth="1"/>
    <col min="9" max="9" width="10.16015625" style="184" customWidth="1"/>
    <col min="10" max="16384" width="10.66015625" style="184" customWidth="1"/>
  </cols>
  <sheetData>
    <row r="1" spans="7:9" ht="12">
      <c r="G1" s="185"/>
      <c r="H1" s="186"/>
      <c r="I1" s="185"/>
    </row>
    <row r="2" spans="2:9" ht="12.75">
      <c r="B2" s="185"/>
      <c r="C2" s="185"/>
      <c r="D2" s="185"/>
      <c r="E2" s="187"/>
      <c r="F2" s="185"/>
      <c r="G2" s="185"/>
      <c r="H2" s="186" t="s">
        <v>238</v>
      </c>
      <c r="I2" s="185"/>
    </row>
    <row r="3" spans="1:9" ht="12.75">
      <c r="A3" s="188"/>
      <c r="B3" s="185"/>
      <c r="C3" s="185"/>
      <c r="D3" s="185"/>
      <c r="E3" s="185"/>
      <c r="F3" s="185"/>
      <c r="G3" s="185"/>
      <c r="H3" s="185"/>
      <c r="I3" s="185"/>
    </row>
    <row r="4" spans="1:9" ht="15.75">
      <c r="A4" s="189" t="s">
        <v>239</v>
      </c>
      <c r="B4" s="185"/>
      <c r="C4" s="185"/>
      <c r="D4" s="185"/>
      <c r="E4" s="185"/>
      <c r="F4" s="185"/>
      <c r="G4" s="185"/>
      <c r="H4" s="185"/>
      <c r="I4" s="185"/>
    </row>
    <row r="5" spans="1:9" ht="15.75">
      <c r="A5" s="189" t="s">
        <v>240</v>
      </c>
      <c r="B5" s="185"/>
      <c r="C5" s="185"/>
      <c r="D5" s="185"/>
      <c r="E5" s="185"/>
      <c r="F5" s="185"/>
      <c r="G5" s="185"/>
      <c r="H5" s="185"/>
      <c r="I5" s="185"/>
    </row>
    <row r="6" spans="1:9" s="190" customFormat="1" ht="15.75">
      <c r="A6" s="189"/>
      <c r="B6" s="185"/>
      <c r="C6" s="185"/>
      <c r="D6" s="185"/>
      <c r="E6" s="185"/>
      <c r="F6" s="185"/>
      <c r="G6" s="185"/>
      <c r="H6" s="185"/>
      <c r="I6" s="185"/>
    </row>
    <row r="7" spans="1:9" s="190" customFormat="1" ht="12.75">
      <c r="A7" s="185"/>
      <c r="B7" s="185"/>
      <c r="C7" s="185"/>
      <c r="D7" s="185"/>
      <c r="E7" s="187"/>
      <c r="F7" s="185"/>
      <c r="G7" s="185"/>
      <c r="H7" s="186" t="s">
        <v>56</v>
      </c>
      <c r="I7" s="185"/>
    </row>
    <row r="8" spans="1:9" s="192" customFormat="1" ht="78.75">
      <c r="A8" s="191" t="s">
        <v>3</v>
      </c>
      <c r="B8" s="191" t="s">
        <v>92</v>
      </c>
      <c r="C8" s="191" t="s">
        <v>205</v>
      </c>
      <c r="D8" s="191" t="s">
        <v>6</v>
      </c>
      <c r="E8" s="191" t="s">
        <v>241</v>
      </c>
      <c r="F8" s="191" t="s">
        <v>242</v>
      </c>
      <c r="G8" s="191" t="s">
        <v>243</v>
      </c>
      <c r="H8" s="191" t="s">
        <v>10</v>
      </c>
      <c r="I8" s="191" t="s">
        <v>244</v>
      </c>
    </row>
    <row r="9" spans="1:9" s="192" customFormat="1" ht="12">
      <c r="A9" s="191">
        <v>1</v>
      </c>
      <c r="B9" s="191">
        <v>2</v>
      </c>
      <c r="C9" s="191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</row>
    <row r="10" spans="1:9" s="192" customFormat="1" ht="16.5" customHeight="1">
      <c r="A10" s="193" t="s">
        <v>245</v>
      </c>
      <c r="B10" s="194">
        <f>SUM(B11+B28)</f>
        <v>647944</v>
      </c>
      <c r="C10" s="194">
        <f>SUM(C11+C28)</f>
        <v>107093</v>
      </c>
      <c r="D10" s="194">
        <f>SUM(D11+D28)</f>
        <v>92820</v>
      </c>
      <c r="E10" s="195">
        <f>SUM(D10/B10)</f>
        <v>0.14325312064005533</v>
      </c>
      <c r="F10" s="196">
        <f>SUM(D10/C10)</f>
        <v>0.8667233152493627</v>
      </c>
      <c r="G10" s="194">
        <f>SUM(G11+G28)</f>
        <v>49734</v>
      </c>
      <c r="H10" s="194">
        <f>SUM(H11+H28)</f>
        <v>45626</v>
      </c>
      <c r="I10" s="196">
        <f>SUM(H10/G10)</f>
        <v>0.9174005710379217</v>
      </c>
    </row>
    <row r="11" spans="1:9" s="192" customFormat="1" ht="14.25" customHeight="1">
      <c r="A11" s="193" t="s">
        <v>246</v>
      </c>
      <c r="B11" s="197">
        <f>SUM(B12+B16+B19+B27)</f>
        <v>589946</v>
      </c>
      <c r="C11" s="197">
        <f>SUM(C12+C16+C19+C27)</f>
        <v>98981</v>
      </c>
      <c r="D11" s="197">
        <f>SUM(D12+D16+D19+D27)</f>
        <v>87409</v>
      </c>
      <c r="E11" s="195">
        <f>SUM(D11/B11)</f>
        <v>0.14816440826787536</v>
      </c>
      <c r="F11" s="196">
        <f>SUM(D11/C11)</f>
        <v>0.8830886735838192</v>
      </c>
      <c r="G11" s="197">
        <f>SUM(G12+G16+G19+G27)</f>
        <v>46393</v>
      </c>
      <c r="H11" s="197">
        <f>SUM(H12+H16+H19+H27)</f>
        <v>43306</v>
      </c>
      <c r="I11" s="196">
        <f>SUM(H11/G11)</f>
        <v>0.9334597891923351</v>
      </c>
    </row>
    <row r="12" spans="1:9" s="192" customFormat="1" ht="12">
      <c r="A12" s="198" t="s">
        <v>247</v>
      </c>
      <c r="B12" s="199">
        <v>306008</v>
      </c>
      <c r="C12" s="199">
        <v>52653</v>
      </c>
      <c r="D12" s="199">
        <f>SUM(D13+D14+D15)</f>
        <v>44255</v>
      </c>
      <c r="E12" s="200">
        <f>SUM(D12/B12)</f>
        <v>0.14462040208099133</v>
      </c>
      <c r="F12" s="201">
        <f>SUM(D12/C12)</f>
        <v>0.8405029153134674</v>
      </c>
      <c r="G12" s="199">
        <v>25316</v>
      </c>
      <c r="H12" s="199">
        <f>SUM(D12-'[5]Janvāris'!D11)</f>
        <v>23221</v>
      </c>
      <c r="I12" s="201">
        <f>SUM(H12/G12)</f>
        <v>0.9172460104281877</v>
      </c>
    </row>
    <row r="13" spans="1:9" s="192" customFormat="1" ht="12">
      <c r="A13" s="202" t="s">
        <v>248</v>
      </c>
      <c r="B13" s="199">
        <v>139403</v>
      </c>
      <c r="C13" s="199">
        <v>22939</v>
      </c>
      <c r="D13" s="199">
        <v>19681</v>
      </c>
      <c r="E13" s="200">
        <f>SUM(D13/B13)</f>
        <v>0.14118060586931414</v>
      </c>
      <c r="F13" s="201">
        <f>SUM(D13/C13)</f>
        <v>0.8579711408518244</v>
      </c>
      <c r="G13" s="199">
        <v>11311</v>
      </c>
      <c r="H13" s="199">
        <f>SUM(D13-'[5]Janvāris'!D12)</f>
        <v>10554</v>
      </c>
      <c r="I13" s="201">
        <f>SUM(H13/G13)</f>
        <v>0.9330739987622668</v>
      </c>
    </row>
    <row r="14" spans="1:9" s="192" customFormat="1" ht="21.75" customHeight="1">
      <c r="A14" s="203" t="s">
        <v>249</v>
      </c>
      <c r="B14" s="199"/>
      <c r="C14" s="199"/>
      <c r="D14" s="199">
        <v>5843</v>
      </c>
      <c r="E14" s="200"/>
      <c r="F14" s="201"/>
      <c r="G14" s="199"/>
      <c r="H14" s="199">
        <f>SUM(D14-'[5]Janvāris'!D13)</f>
        <v>2738</v>
      </c>
      <c r="I14" s="201"/>
    </row>
    <row r="15" spans="1:9" s="192" customFormat="1" ht="22.5">
      <c r="A15" s="203" t="s">
        <v>250</v>
      </c>
      <c r="B15" s="199"/>
      <c r="C15" s="199"/>
      <c r="D15" s="199">
        <v>18731</v>
      </c>
      <c r="E15" s="200"/>
      <c r="F15" s="201"/>
      <c r="G15" s="199"/>
      <c r="H15" s="199">
        <f>SUM(D15-'[5]Janvāris'!D14)</f>
        <v>9929</v>
      </c>
      <c r="I15" s="201"/>
    </row>
    <row r="16" spans="1:9" s="192" customFormat="1" ht="21" customHeight="1">
      <c r="A16" s="203" t="s">
        <v>251</v>
      </c>
      <c r="B16" s="199">
        <v>50609</v>
      </c>
      <c r="C16" s="199">
        <v>4053</v>
      </c>
      <c r="D16" s="199">
        <f>SUM(D17+D18)</f>
        <v>3286</v>
      </c>
      <c r="E16" s="200">
        <f>SUM(D16/B16)</f>
        <v>0.06492916279713094</v>
      </c>
      <c r="F16" s="201">
        <f>SUM(D16/C16)</f>
        <v>0.8107574636072046</v>
      </c>
      <c r="G16" s="199">
        <v>1340</v>
      </c>
      <c r="H16" s="199">
        <f>SUM(D16-'[5]Janvāris'!D15)</f>
        <v>1117</v>
      </c>
      <c r="I16" s="201">
        <f>SUM(H16/G16)</f>
        <v>0.8335820895522388</v>
      </c>
    </row>
    <row r="17" spans="1:9" s="192" customFormat="1" ht="22.5">
      <c r="A17" s="203" t="s">
        <v>252</v>
      </c>
      <c r="B17" s="199"/>
      <c r="C17" s="199"/>
      <c r="D17" s="199">
        <v>1777</v>
      </c>
      <c r="E17" s="200"/>
      <c r="F17" s="201"/>
      <c r="G17" s="199"/>
      <c r="H17" s="199">
        <f>SUM(D17-'[5]Janvāris'!D16)</f>
        <v>362</v>
      </c>
      <c r="I17" s="201"/>
    </row>
    <row r="18" spans="1:9" s="192" customFormat="1" ht="22.5">
      <c r="A18" s="203" t="s">
        <v>253</v>
      </c>
      <c r="B18" s="199"/>
      <c r="C18" s="199"/>
      <c r="D18" s="199">
        <v>1509</v>
      </c>
      <c r="E18" s="200"/>
      <c r="F18" s="201"/>
      <c r="G18" s="199"/>
      <c r="H18" s="199">
        <f>SUM(D18-'[5]Janvāris'!D17)</f>
        <v>755</v>
      </c>
      <c r="I18" s="201"/>
    </row>
    <row r="19" spans="1:9" s="192" customFormat="1" ht="12">
      <c r="A19" s="202" t="s">
        <v>254</v>
      </c>
      <c r="B19" s="199">
        <v>226075</v>
      </c>
      <c r="C19" s="199">
        <v>41087</v>
      </c>
      <c r="D19" s="199">
        <f>SUM(D20+D21+D22+D23+D24+D25+D26)</f>
        <v>39189</v>
      </c>
      <c r="E19" s="200">
        <f>SUM(D19/B19)</f>
        <v>0.17334512882892844</v>
      </c>
      <c r="F19" s="201">
        <f>SUM(D19/C19)</f>
        <v>0.9538053398885292</v>
      </c>
      <c r="G19" s="199">
        <v>19042</v>
      </c>
      <c r="H19" s="199">
        <f>SUM(D19-'[5]Janvāris'!D18)</f>
        <v>18629</v>
      </c>
      <c r="I19" s="201">
        <f>SUM(H19/G19)</f>
        <v>0.9783111017750237</v>
      </c>
    </row>
    <row r="20" spans="1:9" s="192" customFormat="1" ht="12">
      <c r="A20" s="202" t="s">
        <v>255</v>
      </c>
      <c r="B20" s="199"/>
      <c r="C20" s="199"/>
      <c r="D20" s="199">
        <v>1650</v>
      </c>
      <c r="E20" s="200"/>
      <c r="F20" s="201"/>
      <c r="G20" s="199"/>
      <c r="H20" s="199">
        <f>SUM(D20-'[5]Janvāris'!D19)</f>
        <v>1047</v>
      </c>
      <c r="I20" s="201"/>
    </row>
    <row r="21" spans="1:9" s="192" customFormat="1" ht="20.25" customHeight="1">
      <c r="A21" s="203" t="s">
        <v>256</v>
      </c>
      <c r="B21" s="199"/>
      <c r="C21" s="199"/>
      <c r="D21" s="199">
        <v>12860</v>
      </c>
      <c r="E21" s="200"/>
      <c r="F21" s="201"/>
      <c r="G21" s="199"/>
      <c r="H21" s="199">
        <f>SUM(D21-'[5]Janvāris'!D20)</f>
        <v>6439</v>
      </c>
      <c r="I21" s="201"/>
    </row>
    <row r="22" spans="1:9" s="192" customFormat="1" ht="22.5">
      <c r="A22" s="203" t="s">
        <v>257</v>
      </c>
      <c r="B22" s="199"/>
      <c r="C22" s="199"/>
      <c r="D22" s="199">
        <v>497</v>
      </c>
      <c r="E22" s="200"/>
      <c r="F22" s="201"/>
      <c r="G22" s="199"/>
      <c r="H22" s="199">
        <f>SUM(D22-'[5]Janvāris'!D21)</f>
        <v>148</v>
      </c>
      <c r="I22" s="201"/>
    </row>
    <row r="23" spans="1:9" s="192" customFormat="1" ht="22.5">
      <c r="A23" s="203" t="s">
        <v>258</v>
      </c>
      <c r="B23" s="199"/>
      <c r="C23" s="199"/>
      <c r="D23" s="199">
        <v>11000</v>
      </c>
      <c r="E23" s="200"/>
      <c r="F23" s="201"/>
      <c r="G23" s="199"/>
      <c r="H23" s="199">
        <f>SUM(D23-'[5]Janvāris'!D22)</f>
        <v>4424</v>
      </c>
      <c r="I23" s="201"/>
    </row>
    <row r="24" spans="1:9" s="192" customFormat="1" ht="22.5">
      <c r="A24" s="203" t="s">
        <v>259</v>
      </c>
      <c r="B24" s="199"/>
      <c r="C24" s="199"/>
      <c r="D24" s="199"/>
      <c r="E24" s="200"/>
      <c r="F24" s="201"/>
      <c r="G24" s="199"/>
      <c r="H24" s="199">
        <f>SUM(D24-'[5]Janvāris'!D23)</f>
        <v>0</v>
      </c>
      <c r="I24" s="201"/>
    </row>
    <row r="25" spans="1:9" ht="12">
      <c r="A25" s="203" t="s">
        <v>260</v>
      </c>
      <c r="B25" s="199"/>
      <c r="C25" s="199"/>
      <c r="D25" s="199">
        <v>12035</v>
      </c>
      <c r="E25" s="200"/>
      <c r="F25" s="201"/>
      <c r="G25" s="199"/>
      <c r="H25" s="199">
        <f>SUM(D25-'[5]Janvāris'!D24)</f>
        <v>6257</v>
      </c>
      <c r="I25" s="201"/>
    </row>
    <row r="26" spans="1:9" ht="21" customHeight="1">
      <c r="A26" s="203" t="s">
        <v>261</v>
      </c>
      <c r="B26" s="199">
        <v>3079</v>
      </c>
      <c r="C26" s="199">
        <v>1168</v>
      </c>
      <c r="D26" s="199">
        <v>1147</v>
      </c>
      <c r="E26" s="200">
        <f>SUM(D26/B26)</f>
        <v>0.3725235466060409</v>
      </c>
      <c r="F26" s="201">
        <f>SUM(D26/C26)</f>
        <v>0.9820205479452054</v>
      </c>
      <c r="G26" s="199">
        <v>320</v>
      </c>
      <c r="H26" s="199">
        <f>SUM(D26-'[5]Janvāris'!D25)</f>
        <v>314</v>
      </c>
      <c r="I26" s="201">
        <f>SUM(H26/G26)</f>
        <v>0.98125</v>
      </c>
    </row>
    <row r="27" spans="1:9" ht="15" customHeight="1">
      <c r="A27" s="203" t="s">
        <v>262</v>
      </c>
      <c r="B27" s="199">
        <v>7254</v>
      </c>
      <c r="C27" s="199">
        <v>1188</v>
      </c>
      <c r="D27" s="199">
        <v>679</v>
      </c>
      <c r="E27" s="200">
        <f>SUM(D27/B27)</f>
        <v>0.09360352908740005</v>
      </c>
      <c r="F27" s="201">
        <f>SUM(D27/C27)</f>
        <v>0.5715488215488216</v>
      </c>
      <c r="G27" s="199">
        <v>695</v>
      </c>
      <c r="H27" s="199">
        <f>SUM(D27-'[5]Janvāris'!D26)</f>
        <v>339</v>
      </c>
      <c r="I27" s="201">
        <f>SUM(H27/G27)</f>
        <v>0.48776978417266187</v>
      </c>
    </row>
    <row r="28" spans="1:9" ht="26.25" customHeight="1">
      <c r="A28" s="204" t="s">
        <v>263</v>
      </c>
      <c r="B28" s="197">
        <v>57998</v>
      </c>
      <c r="C28" s="197">
        <v>8112</v>
      </c>
      <c r="D28" s="197">
        <f>SUM(D29+D30)</f>
        <v>5411</v>
      </c>
      <c r="E28" s="195">
        <f>SUM(D28/B28)</f>
        <v>0.09329632056277802</v>
      </c>
      <c r="F28" s="196">
        <f>SUM(D28/C28)</f>
        <v>0.6670364891518737</v>
      </c>
      <c r="G28" s="197">
        <v>3341</v>
      </c>
      <c r="H28" s="197">
        <f>SUM(D28-'[5]Janvāris'!D27)</f>
        <v>2320</v>
      </c>
      <c r="I28" s="196">
        <f>SUM(H28/G28)</f>
        <v>0.6944028733912002</v>
      </c>
    </row>
    <row r="29" spans="1:9" ht="25.5" customHeight="1">
      <c r="A29" s="205" t="s">
        <v>264</v>
      </c>
      <c r="B29" s="199"/>
      <c r="C29" s="199"/>
      <c r="D29" s="199">
        <v>2170</v>
      </c>
      <c r="E29" s="200"/>
      <c r="F29" s="201"/>
      <c r="G29" s="199"/>
      <c r="H29" s="199">
        <f>SUM(D29-'[5]Janvāris'!D28)</f>
        <v>830</v>
      </c>
      <c r="I29" s="201"/>
    </row>
    <row r="30" spans="1:9" ht="18" customHeight="1">
      <c r="A30" s="203" t="s">
        <v>265</v>
      </c>
      <c r="B30" s="199">
        <v>43372</v>
      </c>
      <c r="C30" s="199">
        <v>5432</v>
      </c>
      <c r="D30" s="199">
        <v>3241</v>
      </c>
      <c r="E30" s="200">
        <f>SUM(D30/B30)</f>
        <v>0.07472562943834732</v>
      </c>
      <c r="F30" s="201">
        <f>SUM(D30/C30)</f>
        <v>0.5966494845360825</v>
      </c>
      <c r="G30" s="199">
        <v>2198</v>
      </c>
      <c r="H30" s="199">
        <f>SUM(D30-'[5]Janvāris'!D29)</f>
        <v>1490</v>
      </c>
      <c r="I30" s="201">
        <f>SUM(H30/G30)</f>
        <v>0.6778889899909009</v>
      </c>
    </row>
    <row r="31" spans="1:9" ht="25.5">
      <c r="A31" s="204" t="s">
        <v>266</v>
      </c>
      <c r="B31" s="197">
        <f>SUM(B32-B33)</f>
        <v>46198</v>
      </c>
      <c r="C31" s="197">
        <f>SUM(C32-C33)</f>
        <v>0</v>
      </c>
      <c r="D31" s="197">
        <f>SUM(D32-D33)</f>
        <v>472</v>
      </c>
      <c r="E31" s="195">
        <f>SUM(D31/B31)</f>
        <v>0.010216892506169098</v>
      </c>
      <c r="F31" s="201"/>
      <c r="G31" s="197"/>
      <c r="H31" s="197">
        <f>SUM(H32-H33)</f>
        <v>-352</v>
      </c>
      <c r="I31" s="201"/>
    </row>
    <row r="32" spans="1:9" ht="12">
      <c r="A32" s="202" t="s">
        <v>267</v>
      </c>
      <c r="B32" s="199">
        <v>89885</v>
      </c>
      <c r="C32" s="199"/>
      <c r="D32" s="206">
        <v>4732</v>
      </c>
      <c r="E32" s="200">
        <f>SUM(D32/B32)</f>
        <v>0.05264504644823942</v>
      </c>
      <c r="F32" s="201"/>
      <c r="G32" s="199"/>
      <c r="H32" s="199">
        <f>SUM(D32-'[5]Janvāris'!D31)</f>
        <v>1381</v>
      </c>
      <c r="I32" s="201"/>
    </row>
    <row r="33" spans="1:9" ht="12">
      <c r="A33" s="207" t="s">
        <v>268</v>
      </c>
      <c r="B33" s="199">
        <v>43687</v>
      </c>
      <c r="C33" s="199"/>
      <c r="D33" s="199">
        <v>4260</v>
      </c>
      <c r="E33" s="200">
        <f>SUM(D33/B33)</f>
        <v>0.09751184562913452</v>
      </c>
      <c r="F33" s="201"/>
      <c r="G33" s="199"/>
      <c r="H33" s="199">
        <f>SUM(D33-'[5]Janvāris'!D32)</f>
        <v>1733</v>
      </c>
      <c r="I33" s="201"/>
    </row>
    <row r="34" spans="1:9" ht="14.25">
      <c r="A34" s="208"/>
      <c r="B34" s="209"/>
      <c r="C34" s="209"/>
      <c r="D34" s="209"/>
      <c r="E34" s="210"/>
      <c r="F34" s="211"/>
      <c r="G34" s="185"/>
      <c r="H34" s="185"/>
      <c r="I34" s="185"/>
    </row>
    <row r="35" spans="1:9" ht="14.25">
      <c r="A35" s="208"/>
      <c r="B35" s="209"/>
      <c r="C35" s="209"/>
      <c r="D35" s="209"/>
      <c r="E35" s="212"/>
      <c r="F35" s="211"/>
      <c r="G35" s="185"/>
      <c r="H35" s="185"/>
      <c r="I35" s="185"/>
    </row>
    <row r="36" spans="1:9" ht="12">
      <c r="A36" s="185" t="s">
        <v>269</v>
      </c>
      <c r="B36" s="213"/>
      <c r="C36" s="213"/>
      <c r="D36" s="213"/>
      <c r="E36" s="214" t="s">
        <v>48</v>
      </c>
      <c r="F36" s="215"/>
      <c r="G36" s="186"/>
      <c r="H36" s="186"/>
      <c r="I36" s="186"/>
    </row>
    <row r="37" spans="1:9" ht="12">
      <c r="A37" s="186"/>
      <c r="B37" s="216"/>
      <c r="C37" s="217"/>
      <c r="D37" s="216"/>
      <c r="E37" s="186"/>
      <c r="F37" s="215"/>
      <c r="G37" s="186"/>
      <c r="H37" s="186"/>
      <c r="I37" s="186"/>
    </row>
    <row r="38" spans="1:9" ht="12">
      <c r="A38" s="185" t="s">
        <v>270</v>
      </c>
      <c r="B38" s="213"/>
      <c r="C38" s="217"/>
      <c r="D38" s="213"/>
      <c r="E38" s="185" t="s">
        <v>50</v>
      </c>
      <c r="F38" s="218"/>
      <c r="G38" s="186"/>
      <c r="H38" s="186"/>
      <c r="I38" s="186"/>
    </row>
    <row r="39" spans="1:9" ht="12">
      <c r="A39" s="186"/>
      <c r="B39" s="216"/>
      <c r="C39" s="217"/>
      <c r="D39" s="186"/>
      <c r="E39" s="186"/>
      <c r="F39" s="186"/>
      <c r="G39" s="186"/>
      <c r="H39" s="186"/>
      <c r="I39" s="186"/>
    </row>
    <row r="40" spans="1:9" ht="12">
      <c r="A40" s="219"/>
      <c r="B40" s="219"/>
      <c r="C40" s="219"/>
      <c r="D40" s="219"/>
      <c r="E40" s="219"/>
      <c r="F40" s="219"/>
      <c r="G40" s="186"/>
      <c r="H40" s="186"/>
      <c r="I40" s="186"/>
    </row>
    <row r="41" spans="1:9" ht="12">
      <c r="A41" s="185" t="s">
        <v>51</v>
      </c>
      <c r="B41" s="186"/>
      <c r="C41" s="186"/>
      <c r="D41" s="186"/>
      <c r="E41" s="186"/>
      <c r="F41" s="186"/>
      <c r="G41" s="186"/>
      <c r="H41" s="186"/>
      <c r="I41" s="186"/>
    </row>
    <row r="42" spans="1:9" ht="12">
      <c r="A42" s="185" t="s">
        <v>52</v>
      </c>
      <c r="B42" s="185"/>
      <c r="C42" s="185"/>
      <c r="D42" s="185"/>
      <c r="E42" s="185"/>
      <c r="F42" s="185"/>
      <c r="G42" s="185"/>
      <c r="H42" s="185"/>
      <c r="I42" s="185"/>
    </row>
    <row r="43" spans="1:9" ht="12">
      <c r="A43" s="185"/>
      <c r="B43" s="185"/>
      <c r="C43" s="185"/>
      <c r="D43" s="185"/>
      <c r="E43" s="185"/>
      <c r="F43" s="185"/>
      <c r="G43" s="185"/>
      <c r="H43" s="185"/>
      <c r="I43" s="185"/>
    </row>
    <row r="44" spans="1:9" ht="12">
      <c r="A44" s="185"/>
      <c r="B44" s="185"/>
      <c r="C44" s="185"/>
      <c r="D44" s="185"/>
      <c r="E44" s="185"/>
      <c r="F44" s="185"/>
      <c r="G44" s="185"/>
      <c r="H44" s="185"/>
      <c r="I44" s="185"/>
    </row>
    <row r="45" spans="1:9" ht="12">
      <c r="A45" s="185"/>
      <c r="B45" s="185"/>
      <c r="C45" s="185"/>
      <c r="D45" s="185"/>
      <c r="E45" s="185"/>
      <c r="F45" s="185"/>
      <c r="G45" s="185"/>
      <c r="H45" s="185"/>
      <c r="I45" s="185"/>
    </row>
    <row r="46" spans="1:9" ht="12">
      <c r="A46" s="220"/>
      <c r="B46" s="220"/>
      <c r="C46" s="220"/>
      <c r="D46" s="220"/>
      <c r="E46" s="220"/>
      <c r="F46" s="220"/>
      <c r="G46" s="185"/>
      <c r="H46" s="185"/>
      <c r="I46" s="185"/>
    </row>
    <row r="47" spans="1:9" ht="12">
      <c r="A47" s="220"/>
      <c r="B47" s="220"/>
      <c r="C47" s="220"/>
      <c r="D47" s="220"/>
      <c r="E47" s="220"/>
      <c r="F47" s="220"/>
      <c r="G47" s="185"/>
      <c r="H47" s="185"/>
      <c r="I47" s="185"/>
    </row>
    <row r="48" spans="7:9" ht="12">
      <c r="G48" s="185"/>
      <c r="H48" s="185"/>
      <c r="I48" s="185"/>
    </row>
    <row r="49" spans="7:9" ht="12">
      <c r="G49" s="185"/>
      <c r="H49" s="185"/>
      <c r="I49" s="185"/>
    </row>
    <row r="50" spans="7:9" ht="12">
      <c r="G50" s="185"/>
      <c r="H50" s="185"/>
      <c r="I50" s="185"/>
    </row>
    <row r="51" spans="7:9" ht="12">
      <c r="G51" s="185"/>
      <c r="H51" s="185"/>
      <c r="I51" s="185"/>
    </row>
    <row r="52" spans="7:9" ht="12">
      <c r="G52" s="185"/>
      <c r="H52" s="185"/>
      <c r="I52" s="185"/>
    </row>
    <row r="53" spans="7:9" ht="12">
      <c r="G53" s="185"/>
      <c r="H53" s="185"/>
      <c r="I53" s="185"/>
    </row>
    <row r="54" spans="7:9" ht="12">
      <c r="G54" s="185"/>
      <c r="H54" s="185"/>
      <c r="I54" s="185"/>
    </row>
    <row r="55" spans="1:6" ht="12">
      <c r="A55" s="185"/>
      <c r="B55" s="185"/>
      <c r="C55" s="185"/>
      <c r="D55" s="185"/>
      <c r="E55" s="185"/>
      <c r="F55" s="185"/>
    </row>
    <row r="56" spans="1:6" ht="12">
      <c r="A56" s="185"/>
      <c r="B56" s="185"/>
      <c r="C56" s="185"/>
      <c r="D56" s="185"/>
      <c r="E56" s="185"/>
      <c r="F56" s="185"/>
    </row>
    <row r="57" spans="1:6" ht="12">
      <c r="A57" s="185"/>
      <c r="B57" s="185"/>
      <c r="C57" s="185"/>
      <c r="D57" s="185"/>
      <c r="E57" s="185"/>
      <c r="F57" s="185"/>
    </row>
    <row r="58" spans="1:6" ht="12">
      <c r="A58" s="185"/>
      <c r="B58" s="185"/>
      <c r="C58" s="185"/>
      <c r="D58" s="185"/>
      <c r="E58" s="185"/>
      <c r="F58" s="185"/>
    </row>
    <row r="59" spans="1:6" ht="12">
      <c r="A59" s="185"/>
      <c r="B59" s="185"/>
      <c r="C59" s="185"/>
      <c r="D59" s="185"/>
      <c r="E59" s="185"/>
      <c r="F59" s="185"/>
    </row>
    <row r="60" spans="1:6" ht="12">
      <c r="A60" s="185"/>
      <c r="B60" s="185"/>
      <c r="C60" s="185"/>
      <c r="D60" s="185"/>
      <c r="E60" s="185"/>
      <c r="F60" s="185"/>
    </row>
    <row r="61" spans="1:6" ht="12">
      <c r="A61" s="185"/>
      <c r="B61" s="185"/>
      <c r="C61" s="185"/>
      <c r="D61" s="185"/>
      <c r="E61" s="185"/>
      <c r="F61" s="185"/>
    </row>
    <row r="62" spans="1:6" ht="12">
      <c r="A62" s="185"/>
      <c r="B62" s="185"/>
      <c r="C62" s="185"/>
      <c r="D62" s="185"/>
      <c r="E62" s="185"/>
      <c r="F62" s="185"/>
    </row>
    <row r="63" spans="1:6" ht="12">
      <c r="A63" s="185"/>
      <c r="B63" s="185"/>
      <c r="C63" s="185"/>
      <c r="D63" s="185"/>
      <c r="E63" s="185"/>
      <c r="F63" s="185"/>
    </row>
    <row r="64" spans="1:6" ht="12">
      <c r="A64" s="185"/>
      <c r="B64" s="185"/>
      <c r="C64" s="185"/>
      <c r="D64" s="185"/>
      <c r="E64" s="185"/>
      <c r="F64" s="185"/>
    </row>
    <row r="65" spans="1:6" ht="12">
      <c r="A65" s="185"/>
      <c r="B65" s="185"/>
      <c r="C65" s="185"/>
      <c r="D65" s="185"/>
      <c r="E65" s="185"/>
      <c r="F65" s="185"/>
    </row>
    <row r="66" spans="1:6" ht="12">
      <c r="A66" s="185"/>
      <c r="B66" s="185"/>
      <c r="C66" s="185"/>
      <c r="D66" s="185"/>
      <c r="E66" s="185"/>
      <c r="F66" s="185"/>
    </row>
    <row r="67" spans="1:6" ht="12">
      <c r="A67" s="185"/>
      <c r="B67" s="185"/>
      <c r="C67" s="185"/>
      <c r="D67" s="185"/>
      <c r="E67" s="185"/>
      <c r="F67" s="185"/>
    </row>
    <row r="68" spans="1:6" ht="12">
      <c r="A68" s="185"/>
      <c r="B68" s="185"/>
      <c r="C68" s="185"/>
      <c r="D68" s="185"/>
      <c r="E68" s="185"/>
      <c r="F68" s="185"/>
    </row>
    <row r="69" spans="1:6" ht="12">
      <c r="A69" s="185"/>
      <c r="B69" s="185"/>
      <c r="C69" s="185"/>
      <c r="D69" s="185"/>
      <c r="E69" s="185"/>
      <c r="F69" s="185"/>
    </row>
    <row r="70" spans="1:6" ht="12">
      <c r="A70" s="185"/>
      <c r="B70" s="185"/>
      <c r="C70" s="185"/>
      <c r="D70" s="185"/>
      <c r="E70" s="185"/>
      <c r="F70" s="185"/>
    </row>
    <row r="71" spans="1:6" ht="12">
      <c r="A71" s="185"/>
      <c r="B71" s="185"/>
      <c r="C71" s="185"/>
      <c r="D71" s="185"/>
      <c r="E71" s="185"/>
      <c r="F71" s="185"/>
    </row>
    <row r="72" spans="1:6" ht="12">
      <c r="A72" s="185"/>
      <c r="B72" s="185"/>
      <c r="C72" s="185"/>
      <c r="D72" s="185"/>
      <c r="E72" s="185"/>
      <c r="F72" s="185"/>
    </row>
    <row r="73" spans="1:6" ht="12">
      <c r="A73" s="185"/>
      <c r="B73" s="185"/>
      <c r="C73" s="185"/>
      <c r="D73" s="185"/>
      <c r="E73" s="185"/>
      <c r="F73" s="185"/>
    </row>
    <row r="74" spans="1:6" ht="12">
      <c r="A74" s="185"/>
      <c r="B74" s="185"/>
      <c r="C74" s="185"/>
      <c r="D74" s="185"/>
      <c r="E74" s="185"/>
      <c r="F74" s="185"/>
    </row>
    <row r="75" spans="1:6" ht="12">
      <c r="A75" s="185"/>
      <c r="B75" s="185"/>
      <c r="C75" s="185"/>
      <c r="D75" s="185"/>
      <c r="E75" s="185"/>
      <c r="F75" s="185"/>
    </row>
    <row r="76" spans="1:6" ht="12">
      <c r="A76" s="185"/>
      <c r="B76" s="185"/>
      <c r="C76" s="185"/>
      <c r="D76" s="185"/>
      <c r="E76" s="185"/>
      <c r="F76" s="185"/>
    </row>
    <row r="77" spans="1:6" ht="12">
      <c r="A77" s="185"/>
      <c r="B77" s="185"/>
      <c r="C77" s="185"/>
      <c r="D77" s="185"/>
      <c r="E77" s="185"/>
      <c r="F77" s="185"/>
    </row>
    <row r="78" spans="1:6" ht="12">
      <c r="A78" s="185"/>
      <c r="B78" s="185"/>
      <c r="C78" s="185"/>
      <c r="D78" s="185"/>
      <c r="E78" s="185"/>
      <c r="F78" s="185"/>
    </row>
    <row r="79" spans="1:6" ht="12">
      <c r="A79" s="185"/>
      <c r="B79" s="185"/>
      <c r="C79" s="185"/>
      <c r="D79" s="185"/>
      <c r="E79" s="185"/>
      <c r="F79" s="185"/>
    </row>
    <row r="80" spans="1:6" ht="12">
      <c r="A80" s="185"/>
      <c r="B80" s="185"/>
      <c r="C80" s="185"/>
      <c r="D80" s="185"/>
      <c r="E80" s="185"/>
      <c r="F80" s="185"/>
    </row>
    <row r="81" spans="1:6" ht="12">
      <c r="A81" s="185"/>
      <c r="B81" s="185"/>
      <c r="C81" s="185"/>
      <c r="D81" s="185"/>
      <c r="E81" s="185"/>
      <c r="F81" s="185"/>
    </row>
    <row r="82" spans="1:6" ht="12">
      <c r="A82" s="185"/>
      <c r="B82" s="185"/>
      <c r="C82" s="185"/>
      <c r="D82" s="185"/>
      <c r="E82" s="185"/>
      <c r="F82" s="185"/>
    </row>
    <row r="83" spans="1:6" ht="12">
      <c r="A83" s="185"/>
      <c r="B83" s="185"/>
      <c r="C83" s="185"/>
      <c r="D83" s="185"/>
      <c r="E83" s="185"/>
      <c r="F83" s="185"/>
    </row>
    <row r="84" spans="1:6" ht="12">
      <c r="A84" s="185"/>
      <c r="B84" s="185"/>
      <c r="C84" s="185"/>
      <c r="D84" s="185"/>
      <c r="E84" s="185"/>
      <c r="F84" s="185"/>
    </row>
    <row r="85" spans="1:6" ht="12">
      <c r="A85" s="185"/>
      <c r="B85" s="185"/>
      <c r="C85" s="185"/>
      <c r="D85" s="185"/>
      <c r="E85" s="185"/>
      <c r="F85" s="185"/>
    </row>
    <row r="86" spans="1:6" ht="12">
      <c r="A86" s="185"/>
      <c r="B86" s="185"/>
      <c r="C86" s="185"/>
      <c r="D86" s="185"/>
      <c r="E86" s="185"/>
      <c r="F86" s="185"/>
    </row>
    <row r="87" spans="1:6" ht="12">
      <c r="A87" s="185"/>
      <c r="B87" s="185"/>
      <c r="C87" s="185"/>
      <c r="D87" s="185"/>
      <c r="E87" s="185"/>
      <c r="F87" s="185"/>
    </row>
    <row r="88" spans="1:6" ht="12">
      <c r="A88" s="185"/>
      <c r="B88" s="185"/>
      <c r="C88" s="185"/>
      <c r="D88" s="185"/>
      <c r="E88" s="185"/>
      <c r="F88" s="185"/>
    </row>
    <row r="89" spans="1:6" ht="12">
      <c r="A89" s="185"/>
      <c r="B89" s="185"/>
      <c r="C89" s="185"/>
      <c r="D89" s="185"/>
      <c r="E89" s="185"/>
      <c r="F89" s="185"/>
    </row>
    <row r="90" spans="1:6" ht="12">
      <c r="A90" s="185"/>
      <c r="B90" s="185"/>
      <c r="C90" s="185"/>
      <c r="D90" s="185"/>
      <c r="E90" s="185"/>
      <c r="F90" s="185"/>
    </row>
    <row r="91" spans="1:6" ht="12">
      <c r="A91" s="185"/>
      <c r="B91" s="185"/>
      <c r="C91" s="185"/>
      <c r="D91" s="185"/>
      <c r="E91" s="185"/>
      <c r="F91" s="185"/>
    </row>
    <row r="92" spans="1:6" ht="12">
      <c r="A92" s="185"/>
      <c r="B92" s="185"/>
      <c r="C92" s="185"/>
      <c r="D92" s="185"/>
      <c r="E92" s="185"/>
      <c r="F92" s="185"/>
    </row>
    <row r="93" spans="1:6" ht="12">
      <c r="A93" s="185"/>
      <c r="B93" s="185"/>
      <c r="C93" s="185"/>
      <c r="D93" s="185"/>
      <c r="E93" s="185"/>
      <c r="F93" s="185"/>
    </row>
    <row r="94" spans="1:6" ht="12">
      <c r="A94" s="185"/>
      <c r="B94" s="185"/>
      <c r="C94" s="185"/>
      <c r="D94" s="185"/>
      <c r="E94" s="185"/>
      <c r="F94" s="185"/>
    </row>
    <row r="95" spans="1:6" ht="12">
      <c r="A95" s="185"/>
      <c r="B95" s="185"/>
      <c r="C95" s="185"/>
      <c r="D95" s="185"/>
      <c r="E95" s="185"/>
      <c r="F95" s="185"/>
    </row>
    <row r="96" spans="1:6" ht="12">
      <c r="A96" s="185"/>
      <c r="B96" s="185"/>
      <c r="C96" s="185"/>
      <c r="D96" s="185"/>
      <c r="E96" s="185"/>
      <c r="F96" s="185"/>
    </row>
    <row r="97" spans="1:6" ht="12">
      <c r="A97" s="185"/>
      <c r="B97" s="185"/>
      <c r="C97" s="185"/>
      <c r="D97" s="185"/>
      <c r="E97" s="185"/>
      <c r="F97" s="185"/>
    </row>
    <row r="98" spans="1:6" ht="12">
      <c r="A98" s="185"/>
      <c r="B98" s="185"/>
      <c r="C98" s="185"/>
      <c r="D98" s="185"/>
      <c r="E98" s="185"/>
      <c r="F98" s="185"/>
    </row>
    <row r="99" spans="1:6" ht="12">
      <c r="A99" s="185"/>
      <c r="B99" s="185"/>
      <c r="C99" s="185"/>
      <c r="D99" s="185"/>
      <c r="E99" s="185"/>
      <c r="F99" s="185"/>
    </row>
    <row r="100" spans="1:6" ht="12">
      <c r="A100" s="185"/>
      <c r="B100" s="185"/>
      <c r="C100" s="185"/>
      <c r="D100" s="185"/>
      <c r="E100" s="185"/>
      <c r="F100" s="185"/>
    </row>
    <row r="101" spans="1:6" ht="12">
      <c r="A101" s="185"/>
      <c r="B101" s="185"/>
      <c r="C101" s="185"/>
      <c r="D101" s="185"/>
      <c r="E101" s="185"/>
      <c r="F101" s="185"/>
    </row>
    <row r="102" spans="1:6" ht="12">
      <c r="A102" s="185"/>
      <c r="B102" s="185"/>
      <c r="C102" s="185"/>
      <c r="D102" s="185"/>
      <c r="E102" s="185"/>
      <c r="F102" s="185"/>
    </row>
    <row r="103" spans="1:6" ht="12">
      <c r="A103" s="185"/>
      <c r="B103" s="185"/>
      <c r="C103" s="185"/>
      <c r="D103" s="185"/>
      <c r="E103" s="185"/>
      <c r="F103" s="185"/>
    </row>
    <row r="104" spans="1:6" ht="12">
      <c r="A104" s="185"/>
      <c r="B104" s="185"/>
      <c r="C104" s="185"/>
      <c r="D104" s="185"/>
      <c r="E104" s="185"/>
      <c r="F104" s="185"/>
    </row>
    <row r="105" spans="1:6" ht="12">
      <c r="A105" s="185"/>
      <c r="B105" s="185"/>
      <c r="C105" s="185"/>
      <c r="D105" s="185"/>
      <c r="E105" s="185"/>
      <c r="F105" s="185"/>
    </row>
    <row r="106" spans="1:6" ht="12">
      <c r="A106" s="185"/>
      <c r="B106" s="185"/>
      <c r="C106" s="185"/>
      <c r="D106" s="185"/>
      <c r="E106" s="185"/>
      <c r="F106" s="185"/>
    </row>
    <row r="107" spans="1:6" ht="12">
      <c r="A107" s="185"/>
      <c r="B107" s="185"/>
      <c r="C107" s="185"/>
      <c r="D107" s="185"/>
      <c r="E107" s="185"/>
      <c r="F107" s="185"/>
    </row>
    <row r="108" spans="1:6" ht="12">
      <c r="A108" s="185"/>
      <c r="B108" s="185"/>
      <c r="C108" s="185"/>
      <c r="D108" s="185"/>
      <c r="E108" s="185"/>
      <c r="F108" s="185"/>
    </row>
    <row r="109" spans="1:6" ht="12">
      <c r="A109" s="185"/>
      <c r="B109" s="185"/>
      <c r="C109" s="185"/>
      <c r="D109" s="185"/>
      <c r="E109" s="185"/>
      <c r="F109" s="185"/>
    </row>
    <row r="110" spans="1:6" ht="12">
      <c r="A110" s="185"/>
      <c r="B110" s="185"/>
      <c r="C110" s="185"/>
      <c r="D110" s="185"/>
      <c r="E110" s="185"/>
      <c r="F110" s="185"/>
    </row>
    <row r="111" spans="1:6" ht="12">
      <c r="A111" s="185"/>
      <c r="B111" s="185"/>
      <c r="C111" s="185"/>
      <c r="D111" s="185"/>
      <c r="E111" s="185"/>
      <c r="F111" s="185"/>
    </row>
    <row r="112" spans="1:6" ht="12">
      <c r="A112" s="185"/>
      <c r="B112" s="185"/>
      <c r="C112" s="185"/>
      <c r="D112" s="185"/>
      <c r="E112" s="185"/>
      <c r="F112" s="185"/>
    </row>
    <row r="113" spans="1:6" ht="12">
      <c r="A113" s="185"/>
      <c r="B113" s="185"/>
      <c r="C113" s="185"/>
      <c r="D113" s="185"/>
      <c r="E113" s="185"/>
      <c r="F113" s="185"/>
    </row>
    <row r="114" spans="1:6" ht="12">
      <c r="A114" s="185"/>
      <c r="B114" s="185"/>
      <c r="C114" s="185"/>
      <c r="D114" s="185"/>
      <c r="E114" s="185"/>
      <c r="F114" s="185"/>
    </row>
    <row r="115" spans="1:6" ht="12">
      <c r="A115" s="185"/>
      <c r="B115" s="185"/>
      <c r="C115" s="185"/>
      <c r="D115" s="185"/>
      <c r="E115" s="185"/>
      <c r="F115" s="185"/>
    </row>
    <row r="116" spans="1:6" ht="12">
      <c r="A116" s="185"/>
      <c r="B116" s="185"/>
      <c r="C116" s="185"/>
      <c r="D116" s="185"/>
      <c r="E116" s="185"/>
      <c r="F116" s="185"/>
    </row>
    <row r="117" spans="1:6" ht="12">
      <c r="A117" s="185"/>
      <c r="B117" s="185"/>
      <c r="C117" s="185"/>
      <c r="D117" s="185"/>
      <c r="E117" s="185"/>
      <c r="F117" s="185"/>
    </row>
    <row r="118" spans="1:6" ht="12">
      <c r="A118" s="185"/>
      <c r="B118" s="185"/>
      <c r="C118" s="185"/>
      <c r="D118" s="185"/>
      <c r="E118" s="185"/>
      <c r="F118" s="185"/>
    </row>
    <row r="119" spans="1:6" ht="12">
      <c r="A119" s="185"/>
      <c r="B119" s="185"/>
      <c r="C119" s="185"/>
      <c r="D119" s="185"/>
      <c r="E119" s="185"/>
      <c r="F119" s="185"/>
    </row>
    <row r="120" spans="1:6" ht="12">
      <c r="A120" s="185"/>
      <c r="B120" s="185"/>
      <c r="C120" s="185"/>
      <c r="D120" s="185"/>
      <c r="E120" s="185"/>
      <c r="F120" s="185"/>
    </row>
    <row r="121" spans="1:6" ht="12">
      <c r="A121" s="185"/>
      <c r="B121" s="185"/>
      <c r="C121" s="185"/>
      <c r="D121" s="185"/>
      <c r="E121" s="185"/>
      <c r="F121" s="185"/>
    </row>
    <row r="122" spans="1:6" ht="12">
      <c r="A122" s="185"/>
      <c r="B122" s="185"/>
      <c r="C122" s="185"/>
      <c r="D122" s="185"/>
      <c r="E122" s="185"/>
      <c r="F122" s="185"/>
    </row>
    <row r="123" spans="1:6" ht="12">
      <c r="A123" s="185"/>
      <c r="B123" s="185"/>
      <c r="C123" s="185"/>
      <c r="D123" s="185"/>
      <c r="E123" s="185"/>
      <c r="F123" s="185"/>
    </row>
    <row r="124" spans="1:6" ht="12">
      <c r="A124" s="185"/>
      <c r="B124" s="185"/>
      <c r="C124" s="185"/>
      <c r="D124" s="185"/>
      <c r="E124" s="185"/>
      <c r="F124" s="185"/>
    </row>
    <row r="125" spans="1:6" ht="12">
      <c r="A125" s="185"/>
      <c r="B125" s="185"/>
      <c r="C125" s="185"/>
      <c r="D125" s="185"/>
      <c r="E125" s="185"/>
      <c r="F125" s="185"/>
    </row>
    <row r="126" spans="1:6" ht="12">
      <c r="A126" s="185"/>
      <c r="B126" s="185"/>
      <c r="C126" s="185"/>
      <c r="D126" s="185"/>
      <c r="E126" s="185"/>
      <c r="F126" s="185"/>
    </row>
    <row r="127" spans="1:6" ht="12">
      <c r="A127" s="185"/>
      <c r="B127" s="185"/>
      <c r="C127" s="185"/>
      <c r="D127" s="185"/>
      <c r="E127" s="185"/>
      <c r="F127" s="185"/>
    </row>
    <row r="128" spans="1:6" ht="12">
      <c r="A128" s="185"/>
      <c r="B128" s="185"/>
      <c r="C128" s="185"/>
      <c r="D128" s="185"/>
      <c r="E128" s="185"/>
      <c r="F128" s="185"/>
    </row>
    <row r="129" spans="1:6" ht="12">
      <c r="A129" s="185"/>
      <c r="B129" s="185"/>
      <c r="C129" s="185"/>
      <c r="D129" s="185"/>
      <c r="E129" s="185"/>
      <c r="F129" s="185"/>
    </row>
    <row r="130" spans="1:6" ht="12">
      <c r="A130" s="185"/>
      <c r="B130" s="185"/>
      <c r="C130" s="185"/>
      <c r="D130" s="185"/>
      <c r="E130" s="185"/>
      <c r="F130" s="185"/>
    </row>
    <row r="131" spans="1:6" ht="12">
      <c r="A131" s="185"/>
      <c r="B131" s="185"/>
      <c r="C131" s="185"/>
      <c r="D131" s="185"/>
      <c r="E131" s="185"/>
      <c r="F131" s="185"/>
    </row>
    <row r="132" spans="1:6" ht="12">
      <c r="A132" s="185"/>
      <c r="B132" s="185"/>
      <c r="C132" s="185"/>
      <c r="D132" s="185"/>
      <c r="E132" s="185"/>
      <c r="F132" s="185"/>
    </row>
    <row r="133" spans="1:6" ht="12">
      <c r="A133" s="185"/>
      <c r="B133" s="185"/>
      <c r="C133" s="185"/>
      <c r="D133" s="185"/>
      <c r="E133" s="185"/>
      <c r="F133" s="185"/>
    </row>
    <row r="134" spans="1:6" ht="12">
      <c r="A134" s="185"/>
      <c r="B134" s="185"/>
      <c r="C134" s="185"/>
      <c r="D134" s="185"/>
      <c r="E134" s="185"/>
      <c r="F134" s="185"/>
    </row>
    <row r="135" spans="1:6" ht="12">
      <c r="A135" s="185"/>
      <c r="B135" s="185"/>
      <c r="C135" s="185"/>
      <c r="D135" s="185"/>
      <c r="E135" s="185"/>
      <c r="F135" s="185"/>
    </row>
    <row r="136" spans="1:6" ht="12">
      <c r="A136" s="185"/>
      <c r="B136" s="185"/>
      <c r="C136" s="185"/>
      <c r="D136" s="185"/>
      <c r="E136" s="185"/>
      <c r="F136" s="185"/>
    </row>
    <row r="137" spans="1:6" ht="12">
      <c r="A137" s="185"/>
      <c r="B137" s="185"/>
      <c r="C137" s="185"/>
      <c r="D137" s="185"/>
      <c r="E137" s="185"/>
      <c r="F137" s="185"/>
    </row>
    <row r="138" spans="1:6" ht="12">
      <c r="A138" s="185"/>
      <c r="B138" s="185"/>
      <c r="C138" s="185"/>
      <c r="D138" s="185"/>
      <c r="E138" s="185"/>
      <c r="F138" s="185"/>
    </row>
    <row r="139" spans="1:6" ht="12">
      <c r="A139" s="185"/>
      <c r="B139" s="185"/>
      <c r="C139" s="185"/>
      <c r="D139" s="185"/>
      <c r="E139" s="185"/>
      <c r="F139" s="185"/>
    </row>
    <row r="140" spans="1:6" ht="12">
      <c r="A140" s="185"/>
      <c r="B140" s="185"/>
      <c r="C140" s="185"/>
      <c r="D140" s="185"/>
      <c r="E140" s="185"/>
      <c r="F140" s="185"/>
    </row>
    <row r="141" spans="1:6" ht="12">
      <c r="A141" s="185"/>
      <c r="B141" s="185"/>
      <c r="C141" s="185"/>
      <c r="D141" s="185"/>
      <c r="E141" s="185"/>
      <c r="F141" s="185"/>
    </row>
    <row r="142" spans="1:6" ht="12">
      <c r="A142" s="185"/>
      <c r="B142" s="185"/>
      <c r="C142" s="185"/>
      <c r="D142" s="185"/>
      <c r="E142" s="185"/>
      <c r="F142" s="185"/>
    </row>
    <row r="143" spans="1:6" ht="12">
      <c r="A143" s="185"/>
      <c r="B143" s="185"/>
      <c r="C143" s="185"/>
      <c r="D143" s="185"/>
      <c r="E143" s="185"/>
      <c r="F143" s="185"/>
    </row>
    <row r="144" spans="1:6" ht="12">
      <c r="A144" s="185"/>
      <c r="B144" s="185"/>
      <c r="C144" s="185"/>
      <c r="D144" s="185"/>
      <c r="E144" s="185"/>
      <c r="F144" s="185"/>
    </row>
    <row r="145" spans="1:6" ht="12">
      <c r="A145" s="185"/>
      <c r="B145" s="185"/>
      <c r="C145" s="185"/>
      <c r="D145" s="185"/>
      <c r="E145" s="185"/>
      <c r="F145" s="185"/>
    </row>
    <row r="146" spans="1:6" ht="12">
      <c r="A146" s="185"/>
      <c r="B146" s="185"/>
      <c r="C146" s="185"/>
      <c r="D146" s="185"/>
      <c r="E146" s="185"/>
      <c r="F146" s="185"/>
    </row>
    <row r="147" spans="1:6" ht="12">
      <c r="A147" s="185"/>
      <c r="B147" s="185"/>
      <c r="C147" s="185"/>
      <c r="D147" s="185"/>
      <c r="E147" s="185"/>
      <c r="F147" s="185"/>
    </row>
    <row r="148" spans="1:6" ht="12">
      <c r="A148" s="185"/>
      <c r="B148" s="185"/>
      <c r="C148" s="185"/>
      <c r="D148" s="185"/>
      <c r="E148" s="185"/>
      <c r="F148" s="185"/>
    </row>
    <row r="149" spans="1:6" ht="12">
      <c r="A149" s="185"/>
      <c r="B149" s="185"/>
      <c r="C149" s="185"/>
      <c r="D149" s="185"/>
      <c r="E149" s="185"/>
      <c r="F149" s="185"/>
    </row>
    <row r="150" spans="1:6" ht="12">
      <c r="A150" s="185"/>
      <c r="B150" s="185"/>
      <c r="C150" s="185"/>
      <c r="D150" s="185"/>
      <c r="E150" s="185"/>
      <c r="F150" s="185"/>
    </row>
    <row r="151" spans="1:6" ht="12">
      <c r="A151" s="185"/>
      <c r="B151" s="185"/>
      <c r="C151" s="185"/>
      <c r="D151" s="185"/>
      <c r="E151" s="185"/>
      <c r="F151" s="185"/>
    </row>
    <row r="152" spans="1:6" ht="12">
      <c r="A152" s="185"/>
      <c r="B152" s="185"/>
      <c r="C152" s="185"/>
      <c r="D152" s="185"/>
      <c r="E152" s="185"/>
      <c r="F152" s="185"/>
    </row>
    <row r="153" spans="1:6" ht="12">
      <c r="A153" s="185"/>
      <c r="B153" s="185"/>
      <c r="C153" s="185"/>
      <c r="D153" s="185"/>
      <c r="E153" s="185"/>
      <c r="F153" s="185"/>
    </row>
    <row r="154" spans="1:6" ht="12">
      <c r="A154" s="185"/>
      <c r="B154" s="185"/>
      <c r="C154" s="185"/>
      <c r="D154" s="185"/>
      <c r="E154" s="185"/>
      <c r="F154" s="185"/>
    </row>
    <row r="155" spans="1:6" ht="12">
      <c r="A155" s="185"/>
      <c r="B155" s="185"/>
      <c r="C155" s="185"/>
      <c r="D155" s="185"/>
      <c r="E155" s="185"/>
      <c r="F155" s="185"/>
    </row>
    <row r="156" spans="1:6" ht="12">
      <c r="A156" s="185"/>
      <c r="B156" s="185"/>
      <c r="C156" s="185"/>
      <c r="D156" s="185"/>
      <c r="E156" s="185"/>
      <c r="F156" s="185"/>
    </row>
    <row r="157" spans="1:6" ht="12">
      <c r="A157" s="185"/>
      <c r="B157" s="185"/>
      <c r="C157" s="185"/>
      <c r="D157" s="185"/>
      <c r="E157" s="185"/>
      <c r="F157" s="185"/>
    </row>
    <row r="158" spans="1:6" ht="12">
      <c r="A158" s="185"/>
      <c r="B158" s="185"/>
      <c r="C158" s="185"/>
      <c r="D158" s="185"/>
      <c r="E158" s="185"/>
      <c r="F158" s="185"/>
    </row>
    <row r="159" spans="1:6" ht="12">
      <c r="A159" s="185"/>
      <c r="B159" s="185"/>
      <c r="C159" s="185"/>
      <c r="D159" s="185"/>
      <c r="E159" s="185"/>
      <c r="F159" s="185"/>
    </row>
    <row r="160" spans="1:6" ht="12">
      <c r="A160" s="185"/>
      <c r="B160" s="185"/>
      <c r="C160" s="185"/>
      <c r="D160" s="185"/>
      <c r="E160" s="185"/>
      <c r="F160" s="185"/>
    </row>
    <row r="161" spans="1:6" ht="12">
      <c r="A161" s="185"/>
      <c r="B161" s="185"/>
      <c r="C161" s="185"/>
      <c r="D161" s="185"/>
      <c r="E161" s="185"/>
      <c r="F161" s="185"/>
    </row>
    <row r="162" spans="1:6" ht="12">
      <c r="A162" s="185"/>
      <c r="B162" s="185"/>
      <c r="C162" s="185"/>
      <c r="D162" s="185"/>
      <c r="E162" s="185"/>
      <c r="F162" s="185"/>
    </row>
    <row r="163" spans="1:6" ht="12">
      <c r="A163" s="185"/>
      <c r="B163" s="185"/>
      <c r="C163" s="185"/>
      <c r="D163" s="185"/>
      <c r="E163" s="185"/>
      <c r="F163" s="185"/>
    </row>
    <row r="164" spans="1:6" ht="12">
      <c r="A164" s="185"/>
      <c r="B164" s="185"/>
      <c r="C164" s="185"/>
      <c r="D164" s="185"/>
      <c r="E164" s="185"/>
      <c r="F164" s="185"/>
    </row>
    <row r="165" spans="1:6" ht="12">
      <c r="A165" s="185"/>
      <c r="B165" s="185"/>
      <c r="C165" s="185"/>
      <c r="D165" s="185"/>
      <c r="E165" s="185"/>
      <c r="F165" s="185"/>
    </row>
    <row r="166" spans="1:6" ht="12">
      <c r="A166" s="185"/>
      <c r="B166" s="185"/>
      <c r="C166" s="185"/>
      <c r="D166" s="185"/>
      <c r="E166" s="185"/>
      <c r="F166" s="185"/>
    </row>
    <row r="167" spans="1:6" ht="12">
      <c r="A167" s="185"/>
      <c r="B167" s="185"/>
      <c r="C167" s="185"/>
      <c r="D167" s="185"/>
      <c r="E167" s="185"/>
      <c r="F167" s="185"/>
    </row>
    <row r="168" spans="1:6" ht="12">
      <c r="A168" s="185"/>
      <c r="B168" s="185"/>
      <c r="C168" s="185"/>
      <c r="D168" s="185"/>
      <c r="E168" s="185"/>
      <c r="F168" s="185"/>
    </row>
    <row r="169" spans="1:6" ht="12">
      <c r="A169" s="185"/>
      <c r="B169" s="185"/>
      <c r="C169" s="185"/>
      <c r="D169" s="185"/>
      <c r="E169" s="185"/>
      <c r="F169" s="185"/>
    </row>
    <row r="170" spans="1:6" ht="12">
      <c r="A170" s="185"/>
      <c r="B170" s="185"/>
      <c r="C170" s="185"/>
      <c r="D170" s="185"/>
      <c r="E170" s="185"/>
      <c r="F170" s="185"/>
    </row>
    <row r="171" spans="1:6" ht="12">
      <c r="A171" s="185"/>
      <c r="B171" s="185"/>
      <c r="C171" s="185"/>
      <c r="D171" s="185"/>
      <c r="E171" s="185"/>
      <c r="F171" s="185"/>
    </row>
    <row r="172" spans="1:6" ht="12">
      <c r="A172" s="185"/>
      <c r="B172" s="185"/>
      <c r="C172" s="185"/>
      <c r="D172" s="185"/>
      <c r="E172" s="185"/>
      <c r="F172" s="185"/>
    </row>
    <row r="173" spans="1:6" ht="12">
      <c r="A173" s="185"/>
      <c r="B173" s="185"/>
      <c r="C173" s="185"/>
      <c r="D173" s="185"/>
      <c r="E173" s="185"/>
      <c r="F173" s="185"/>
    </row>
    <row r="174" spans="1:6" ht="12">
      <c r="A174" s="185"/>
      <c r="B174" s="185"/>
      <c r="C174" s="185"/>
      <c r="D174" s="185"/>
      <c r="E174" s="185"/>
      <c r="F174" s="185"/>
    </row>
    <row r="175" spans="1:6" ht="12">
      <c r="A175" s="185"/>
      <c r="B175" s="185"/>
      <c r="C175" s="185"/>
      <c r="D175" s="185"/>
      <c r="E175" s="185"/>
      <c r="F175" s="185"/>
    </row>
    <row r="176" spans="1:6" ht="12">
      <c r="A176" s="185"/>
      <c r="B176" s="185"/>
      <c r="C176" s="185"/>
      <c r="D176" s="185"/>
      <c r="E176" s="185"/>
      <c r="F176" s="185"/>
    </row>
    <row r="177" spans="1:6" ht="12">
      <c r="A177" s="185"/>
      <c r="B177" s="185"/>
      <c r="C177" s="185"/>
      <c r="D177" s="185"/>
      <c r="E177" s="185"/>
      <c r="F177" s="185"/>
    </row>
    <row r="178" spans="1:6" ht="12">
      <c r="A178" s="185"/>
      <c r="B178" s="185"/>
      <c r="C178" s="185"/>
      <c r="D178" s="185"/>
      <c r="E178" s="185"/>
      <c r="F178" s="185"/>
    </row>
    <row r="179" spans="1:6" ht="12">
      <c r="A179" s="185"/>
      <c r="B179" s="185"/>
      <c r="C179" s="185"/>
      <c r="D179" s="185"/>
      <c r="E179" s="185"/>
      <c r="F179" s="185"/>
    </row>
    <row r="180" spans="1:6" ht="12">
      <c r="A180" s="185"/>
      <c r="B180" s="185"/>
      <c r="C180" s="185"/>
      <c r="D180" s="185"/>
      <c r="E180" s="185"/>
      <c r="F180" s="185"/>
    </row>
    <row r="181" spans="1:6" ht="12">
      <c r="A181" s="185"/>
      <c r="B181" s="185"/>
      <c r="C181" s="185"/>
      <c r="D181" s="185"/>
      <c r="E181" s="185"/>
      <c r="F181" s="185"/>
    </row>
    <row r="182" spans="1:6" ht="12">
      <c r="A182" s="185"/>
      <c r="B182" s="185"/>
      <c r="C182" s="185"/>
      <c r="D182" s="185"/>
      <c r="E182" s="185"/>
      <c r="F182" s="185"/>
    </row>
    <row r="183" spans="1:6" ht="12">
      <c r="A183" s="185"/>
      <c r="B183" s="185"/>
      <c r="C183" s="185"/>
      <c r="D183" s="185"/>
      <c r="E183" s="185"/>
      <c r="F183" s="185"/>
    </row>
    <row r="184" spans="1:6" ht="12">
      <c r="A184" s="185"/>
      <c r="B184" s="185"/>
      <c r="C184" s="185"/>
      <c r="D184" s="185"/>
      <c r="E184" s="185"/>
      <c r="F184" s="185"/>
    </row>
    <row r="185" spans="1:6" ht="12">
      <c r="A185" s="185"/>
      <c r="B185" s="185"/>
      <c r="C185" s="185"/>
      <c r="D185" s="185"/>
      <c r="E185" s="185"/>
      <c r="F185" s="185"/>
    </row>
    <row r="186" spans="1:6" ht="12">
      <c r="A186" s="185"/>
      <c r="B186" s="185"/>
      <c r="C186" s="185"/>
      <c r="D186" s="185"/>
      <c r="E186" s="185"/>
      <c r="F186" s="185"/>
    </row>
    <row r="187" spans="1:6" ht="12">
      <c r="A187" s="185"/>
      <c r="B187" s="185"/>
      <c r="C187" s="185"/>
      <c r="D187" s="185"/>
      <c r="E187" s="185"/>
      <c r="F187" s="185"/>
    </row>
    <row r="188" spans="1:6" ht="12">
      <c r="A188" s="185"/>
      <c r="B188" s="185"/>
      <c r="C188" s="185"/>
      <c r="D188" s="185"/>
      <c r="E188" s="185"/>
      <c r="F188" s="185"/>
    </row>
    <row r="189" spans="1:6" ht="12">
      <c r="A189" s="185"/>
      <c r="B189" s="185"/>
      <c r="C189" s="185"/>
      <c r="D189" s="185"/>
      <c r="E189" s="185"/>
      <c r="F189" s="185"/>
    </row>
    <row r="190" spans="1:6" ht="12">
      <c r="A190" s="185"/>
      <c r="B190" s="185"/>
      <c r="C190" s="185"/>
      <c r="D190" s="185"/>
      <c r="E190" s="185"/>
      <c r="F190" s="185"/>
    </row>
    <row r="191" spans="1:6" ht="12">
      <c r="A191" s="185"/>
      <c r="B191" s="185"/>
      <c r="C191" s="185"/>
      <c r="D191" s="185"/>
      <c r="E191" s="185"/>
      <c r="F191" s="185"/>
    </row>
    <row r="192" spans="1:6" ht="12">
      <c r="A192" s="185"/>
      <c r="B192" s="185"/>
      <c r="C192" s="185"/>
      <c r="D192" s="185"/>
      <c r="E192" s="185"/>
      <c r="F192" s="185"/>
    </row>
    <row r="193" spans="1:6" ht="12">
      <c r="A193" s="185"/>
      <c r="B193" s="185"/>
      <c r="C193" s="185"/>
      <c r="D193" s="185"/>
      <c r="E193" s="185"/>
      <c r="F193" s="185"/>
    </row>
    <row r="194" spans="1:6" ht="12">
      <c r="A194" s="185"/>
      <c r="B194" s="185"/>
      <c r="C194" s="185"/>
      <c r="D194" s="185"/>
      <c r="E194" s="185"/>
      <c r="F194" s="185"/>
    </row>
    <row r="195" spans="1:6" ht="12">
      <c r="A195" s="185"/>
      <c r="B195" s="185"/>
      <c r="C195" s="185"/>
      <c r="D195" s="185"/>
      <c r="E195" s="185"/>
      <c r="F195" s="185"/>
    </row>
    <row r="196" spans="1:6" ht="12">
      <c r="A196" s="185"/>
      <c r="B196" s="185"/>
      <c r="C196" s="185"/>
      <c r="D196" s="185"/>
      <c r="E196" s="185"/>
      <c r="F196" s="185"/>
    </row>
    <row r="197" spans="1:6" ht="12">
      <c r="A197" s="185"/>
      <c r="B197" s="185"/>
      <c r="C197" s="185"/>
      <c r="D197" s="185"/>
      <c r="E197" s="185"/>
      <c r="F197" s="185"/>
    </row>
    <row r="198" spans="1:6" ht="12">
      <c r="A198" s="185"/>
      <c r="B198" s="185"/>
      <c r="C198" s="185"/>
      <c r="D198" s="185"/>
      <c r="E198" s="185"/>
      <c r="F198" s="185"/>
    </row>
    <row r="199" spans="1:6" ht="12">
      <c r="A199" s="185"/>
      <c r="B199" s="185"/>
      <c r="C199" s="185"/>
      <c r="D199" s="185"/>
      <c r="E199" s="185"/>
      <c r="F199" s="185"/>
    </row>
    <row r="200" spans="1:6" ht="12">
      <c r="A200" s="185"/>
      <c r="B200" s="185"/>
      <c r="C200" s="185"/>
      <c r="D200" s="185"/>
      <c r="E200" s="185"/>
      <c r="F200" s="185"/>
    </row>
    <row r="201" spans="1:6" ht="12">
      <c r="A201" s="185"/>
      <c r="B201" s="185"/>
      <c r="C201" s="185"/>
      <c r="D201" s="185"/>
      <c r="E201" s="185"/>
      <c r="F201" s="185"/>
    </row>
    <row r="202" spans="1:6" ht="12">
      <c r="A202" s="185"/>
      <c r="B202" s="185"/>
      <c r="C202" s="185"/>
      <c r="D202" s="185"/>
      <c r="E202" s="185"/>
      <c r="F202" s="185"/>
    </row>
  </sheetData>
  <printOptions/>
  <pageMargins left="0.43" right="0.47" top="0.49" bottom="0.42" header="0.57" footer="0.4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33203125" defaultRowHeight="11.25"/>
  <cols>
    <col min="1" max="1" width="47.66015625" style="0" customWidth="1"/>
    <col min="2" max="2" width="14.33203125" style="0" customWidth="1"/>
    <col min="3" max="3" width="11" style="0" customWidth="1"/>
    <col min="4" max="5" width="13" style="0" customWidth="1"/>
    <col min="6" max="6" width="10.16015625" style="0" customWidth="1"/>
    <col min="8" max="8" width="10.66015625" style="0" customWidth="1"/>
  </cols>
  <sheetData>
    <row r="1" spans="1:8" ht="12">
      <c r="A1" s="3"/>
      <c r="B1" s="3"/>
      <c r="C1" s="3"/>
      <c r="D1" s="3"/>
      <c r="E1" s="3"/>
      <c r="F1" s="3"/>
      <c r="G1" s="27"/>
      <c r="H1" s="3"/>
    </row>
    <row r="2" spans="1:8" ht="12.75">
      <c r="A2" s="1"/>
      <c r="B2" s="1"/>
      <c r="C2" s="1"/>
      <c r="D2" s="1"/>
      <c r="E2" s="2"/>
      <c r="F2" s="2"/>
      <c r="G2" s="27" t="s">
        <v>271</v>
      </c>
      <c r="H2" s="1"/>
    </row>
    <row r="3" spans="1:8" ht="18">
      <c r="A3" s="7" t="s">
        <v>272</v>
      </c>
      <c r="B3" s="7"/>
      <c r="C3" s="7"/>
      <c r="D3" s="7"/>
      <c r="E3" s="221"/>
      <c r="F3" s="221"/>
      <c r="G3" s="221"/>
      <c r="H3" s="221"/>
    </row>
    <row r="4" spans="1:8" ht="18">
      <c r="A4" s="7" t="s">
        <v>273</v>
      </c>
      <c r="B4" s="7"/>
      <c r="C4" s="7"/>
      <c r="D4" s="7"/>
      <c r="E4" s="221"/>
      <c r="F4" s="221"/>
      <c r="G4" s="221"/>
      <c r="H4" s="221"/>
    </row>
    <row r="5" spans="1:8" ht="12.75">
      <c r="A5" s="222"/>
      <c r="B5" s="1"/>
      <c r="C5" s="1"/>
      <c r="D5" s="1"/>
      <c r="E5" s="2"/>
      <c r="F5" s="2"/>
      <c r="G5" s="1" t="s">
        <v>204</v>
      </c>
      <c r="H5" s="1"/>
    </row>
    <row r="6" spans="1:8" ht="56.25">
      <c r="A6" s="9" t="s">
        <v>3</v>
      </c>
      <c r="B6" s="9" t="s">
        <v>92</v>
      </c>
      <c r="C6" s="9" t="s">
        <v>274</v>
      </c>
      <c r="D6" s="9" t="s">
        <v>6</v>
      </c>
      <c r="E6" s="9" t="s">
        <v>275</v>
      </c>
      <c r="F6" s="9" t="s">
        <v>276</v>
      </c>
      <c r="G6" s="9" t="s">
        <v>10</v>
      </c>
      <c r="H6" s="9" t="s">
        <v>277</v>
      </c>
    </row>
    <row r="7" spans="1:8" ht="11.25">
      <c r="A7" s="223">
        <v>1</v>
      </c>
      <c r="B7" s="10">
        <v>2</v>
      </c>
      <c r="C7" s="224">
        <v>3</v>
      </c>
      <c r="D7" s="224">
        <v>4</v>
      </c>
      <c r="E7" s="224">
        <v>5</v>
      </c>
      <c r="F7" s="10">
        <v>6</v>
      </c>
      <c r="G7" s="223">
        <v>7</v>
      </c>
      <c r="H7" s="10">
        <v>8</v>
      </c>
    </row>
    <row r="8" spans="1:8" ht="12.75">
      <c r="A8" s="225" t="s">
        <v>278</v>
      </c>
      <c r="B8" s="12">
        <f>SUM(B9+B19+B24+B33+B40+B51+B55+B59+B66+B68)</f>
        <v>631263</v>
      </c>
      <c r="C8" s="226">
        <v>1.011</v>
      </c>
      <c r="D8" s="12">
        <f>SUM(D9+D19+D24+D33+D40+D51+D55+D59+D66+D68)</f>
        <v>95760</v>
      </c>
      <c r="E8" s="13">
        <f>SUM(D8/B8)</f>
        <v>0.1516958858669049</v>
      </c>
      <c r="F8" s="12">
        <f>SUM(F9+F19+F24+F33+F40+F51+F55+F59+F66+F68)</f>
        <v>46008</v>
      </c>
      <c r="G8" s="12">
        <f>SUM(G9+G19+G24+G33+G40+G51+G55+G59+G66+G68)</f>
        <v>47457</v>
      </c>
      <c r="H8" s="227">
        <f>SUM(G8/F8)</f>
        <v>1.0314945226917058</v>
      </c>
    </row>
    <row r="9" spans="1:8" ht="12.75">
      <c r="A9" s="17" t="s">
        <v>279</v>
      </c>
      <c r="B9" s="12">
        <f>SUM(B10+B14)</f>
        <v>487054</v>
      </c>
      <c r="C9" s="226">
        <v>1.015</v>
      </c>
      <c r="D9" s="12">
        <f>SUM(D10+D14)</f>
        <v>80084</v>
      </c>
      <c r="E9" s="13">
        <f>SUM(D9/B9)</f>
        <v>0.16442529986408078</v>
      </c>
      <c r="F9" s="12">
        <f>SUM(F10+F14)</f>
        <v>36140</v>
      </c>
      <c r="G9" s="12">
        <f>SUM(G10+G14)</f>
        <v>38391</v>
      </c>
      <c r="H9" s="227">
        <f>SUM(G9/F9)</f>
        <v>1.0622855561704483</v>
      </c>
    </row>
    <row r="10" spans="1:8" ht="11.25">
      <c r="A10" s="14" t="s">
        <v>280</v>
      </c>
      <c r="B10" s="15">
        <f>SUM(B11+B12+B13)</f>
        <v>65203</v>
      </c>
      <c r="C10" s="228">
        <v>1.015</v>
      </c>
      <c r="D10" s="15">
        <f>SUM(D11+D12+D13)</f>
        <v>12813</v>
      </c>
      <c r="E10" s="16">
        <f>SUM(D10/B10)</f>
        <v>0.19650936306611658</v>
      </c>
      <c r="F10" s="15">
        <f>SUM(F11+F12+F13)</f>
        <v>4869</v>
      </c>
      <c r="G10" s="15">
        <f>SUM(G11+G12+G13)</f>
        <v>5290</v>
      </c>
      <c r="H10" s="229">
        <f>SUM(G10/F10)</f>
        <v>1.08646539330458</v>
      </c>
    </row>
    <row r="11" spans="1:8" ht="11.25">
      <c r="A11" s="14" t="s">
        <v>281</v>
      </c>
      <c r="B11" s="15">
        <v>54560</v>
      </c>
      <c r="C11" s="228">
        <v>1.017</v>
      </c>
      <c r="D11" s="15">
        <v>9221</v>
      </c>
      <c r="E11" s="16">
        <f>SUM(D11/B11)</f>
        <v>0.1690065982404692</v>
      </c>
      <c r="F11" s="15">
        <v>4164</v>
      </c>
      <c r="G11" s="15">
        <f>SUM(D11-'[6]Janvāris'!G11)</f>
        <v>4585</v>
      </c>
      <c r="H11" s="229">
        <f>SUM(G11/F11)</f>
        <v>1.101104707012488</v>
      </c>
    </row>
    <row r="12" spans="1:8" ht="11.25">
      <c r="A12" s="14" t="s">
        <v>282</v>
      </c>
      <c r="B12" s="15">
        <v>10643</v>
      </c>
      <c r="C12" s="228">
        <v>1</v>
      </c>
      <c r="D12" s="15">
        <v>3592</v>
      </c>
      <c r="E12" s="16">
        <f>SUM(D12/B12)</f>
        <v>0.3374988255191205</v>
      </c>
      <c r="F12" s="15">
        <v>705</v>
      </c>
      <c r="G12" s="15">
        <f>SUM(D12-'[6]Janvāris'!G12)</f>
        <v>705</v>
      </c>
      <c r="H12" s="229">
        <f>SUM(G12/F12)</f>
        <v>1</v>
      </c>
    </row>
    <row r="13" spans="1:8" ht="11.25">
      <c r="A13" s="14" t="s">
        <v>283</v>
      </c>
      <c r="B13" s="230"/>
      <c r="C13" s="228"/>
      <c r="D13" s="15"/>
      <c r="E13" s="16"/>
      <c r="F13" s="15"/>
      <c r="G13" s="15">
        <f>SUM(D13-'[6]Janvāris'!G13)</f>
        <v>0</v>
      </c>
      <c r="H13" s="229"/>
    </row>
    <row r="14" spans="1:8" ht="11.25">
      <c r="A14" s="14" t="s">
        <v>284</v>
      </c>
      <c r="B14" s="15">
        <f>SUM(B15+B16+B17+B18)</f>
        <v>421851</v>
      </c>
      <c r="C14" s="228">
        <v>1.017</v>
      </c>
      <c r="D14" s="15">
        <f>SUM(D15+D16+D17+D18)</f>
        <v>67271</v>
      </c>
      <c r="E14" s="16">
        <f aca="true" t="shared" si="0" ref="E14:E21">SUM(D14/B14)</f>
        <v>0.15946625704336365</v>
      </c>
      <c r="F14" s="15">
        <v>31271</v>
      </c>
      <c r="G14" s="15">
        <f>SUM(G15+G16+G17+G18)</f>
        <v>33101</v>
      </c>
      <c r="H14" s="229">
        <f>SUM(G14/F14)</f>
        <v>1.0585206741070001</v>
      </c>
    </row>
    <row r="15" spans="1:8" ht="11.25">
      <c r="A15" s="14" t="s">
        <v>285</v>
      </c>
      <c r="B15" s="15">
        <v>317138</v>
      </c>
      <c r="C15" s="228"/>
      <c r="D15" s="15">
        <v>50900</v>
      </c>
      <c r="E15" s="16">
        <f t="shared" si="0"/>
        <v>0.16049795357226193</v>
      </c>
      <c r="F15" s="15"/>
      <c r="G15" s="15">
        <f>SUM(D15-'[6]Janvāris'!G15)</f>
        <v>25105</v>
      </c>
      <c r="H15" s="229"/>
    </row>
    <row r="16" spans="1:8" ht="11.25">
      <c r="A16" s="14" t="s">
        <v>286</v>
      </c>
      <c r="B16" s="15">
        <v>33356</v>
      </c>
      <c r="C16" s="228"/>
      <c r="D16" s="15">
        <v>5175</v>
      </c>
      <c r="E16" s="16">
        <f t="shared" si="0"/>
        <v>0.1551445017388176</v>
      </c>
      <c r="F16" s="15"/>
      <c r="G16" s="15">
        <f>SUM(D16-'[6]Janvāris'!G16)</f>
        <v>2515</v>
      </c>
      <c r="H16" s="229"/>
    </row>
    <row r="17" spans="1:8" ht="11.25">
      <c r="A17" s="14" t="s">
        <v>287</v>
      </c>
      <c r="B17" s="15">
        <v>1081</v>
      </c>
      <c r="C17" s="228"/>
      <c r="D17" s="15">
        <v>163</v>
      </c>
      <c r="E17" s="16">
        <f t="shared" si="0"/>
        <v>0.150786308973173</v>
      </c>
      <c r="F17" s="15"/>
      <c r="G17" s="15">
        <f>SUM(D17-'[6]Janvāris'!G17)</f>
        <v>-70</v>
      </c>
      <c r="H17" s="229"/>
    </row>
    <row r="18" spans="1:8" ht="22.5">
      <c r="A18" s="18" t="s">
        <v>288</v>
      </c>
      <c r="B18" s="15">
        <v>70276</v>
      </c>
      <c r="C18" s="228"/>
      <c r="D18" s="15">
        <v>11033</v>
      </c>
      <c r="E18" s="16">
        <f t="shared" si="0"/>
        <v>0.15699527576982183</v>
      </c>
      <c r="F18" s="15"/>
      <c r="G18" s="15">
        <f>SUM(D18-'[6]Janvāris'!G18)</f>
        <v>5551</v>
      </c>
      <c r="H18" s="229"/>
    </row>
    <row r="19" spans="1:8" ht="25.5">
      <c r="A19" s="231" t="s">
        <v>223</v>
      </c>
      <c r="B19" s="12">
        <f>SUM(B20+B23)</f>
        <v>9870</v>
      </c>
      <c r="C19" s="13">
        <v>1.004</v>
      </c>
      <c r="D19" s="12">
        <f>SUM(D20+D23)</f>
        <v>1952</v>
      </c>
      <c r="E19" s="13">
        <f t="shared" si="0"/>
        <v>0.1977710233029382</v>
      </c>
      <c r="F19" s="12">
        <f>SUM(F20+F23)</f>
        <v>908</v>
      </c>
      <c r="G19" s="12">
        <f>SUM(G20+G23)</f>
        <v>640</v>
      </c>
      <c r="H19" s="227">
        <f>SUM(G19/F19)</f>
        <v>0.7048458149779736</v>
      </c>
    </row>
    <row r="20" spans="1:8" ht="11.25">
      <c r="A20" s="14" t="s">
        <v>23</v>
      </c>
      <c r="B20" s="15">
        <f>SUM(B21+B22)</f>
        <v>8500</v>
      </c>
      <c r="C20" s="228">
        <v>0.984</v>
      </c>
      <c r="D20" s="15">
        <f>SUM(D21+D22)</f>
        <v>1207</v>
      </c>
      <c r="E20" s="16">
        <f t="shared" si="0"/>
        <v>0.142</v>
      </c>
      <c r="F20" s="15">
        <f>SUM(F21+F22)</f>
        <v>708</v>
      </c>
      <c r="G20" s="15">
        <f>SUM(G21+G22)</f>
        <v>637</v>
      </c>
      <c r="H20" s="229">
        <f>SUM(G20/F20)</f>
        <v>0.8997175141242938</v>
      </c>
    </row>
    <row r="21" spans="1:8" ht="11.25">
      <c r="A21" s="14" t="s">
        <v>289</v>
      </c>
      <c r="B21" s="15">
        <v>8500</v>
      </c>
      <c r="C21" s="228">
        <v>0.984</v>
      </c>
      <c r="D21" s="15">
        <v>1203</v>
      </c>
      <c r="E21" s="16">
        <f t="shared" si="0"/>
        <v>0.14152941176470588</v>
      </c>
      <c r="F21" s="15">
        <v>708</v>
      </c>
      <c r="G21" s="15">
        <f>SUM(D21-'[6]Janvāris'!G21)</f>
        <v>634</v>
      </c>
      <c r="H21" s="229">
        <f>SUM(G21/F21)</f>
        <v>0.8954802259887006</v>
      </c>
    </row>
    <row r="22" spans="1:8" ht="11.25">
      <c r="A22" s="14" t="s">
        <v>290</v>
      </c>
      <c r="B22" s="15"/>
      <c r="C22" s="228"/>
      <c r="D22" s="15">
        <v>4</v>
      </c>
      <c r="E22" s="16"/>
      <c r="F22" s="15"/>
      <c r="G22" s="15">
        <f>SUM(D22-'[6]Janvāris'!G22)</f>
        <v>3</v>
      </c>
      <c r="H22" s="229"/>
    </row>
    <row r="23" spans="1:8" ht="11.25">
      <c r="A23" s="14" t="s">
        <v>291</v>
      </c>
      <c r="B23" s="15">
        <v>1370</v>
      </c>
      <c r="C23" s="228">
        <v>1.104</v>
      </c>
      <c r="D23" s="15">
        <v>745</v>
      </c>
      <c r="E23" s="16">
        <f aca="true" t="shared" si="1" ref="E23:E30">SUM(D23/B23)</f>
        <v>0.5437956204379562</v>
      </c>
      <c r="F23" s="15">
        <v>200</v>
      </c>
      <c r="G23" s="15">
        <f>SUM(D23-'[6]Janvāris'!G23)</f>
        <v>3</v>
      </c>
      <c r="H23" s="229">
        <f>SUM(G23/F23)</f>
        <v>0.015</v>
      </c>
    </row>
    <row r="24" spans="1:8" ht="12.75">
      <c r="A24" s="17" t="s">
        <v>25</v>
      </c>
      <c r="B24" s="12">
        <f>SUM(B25+B29+B32)</f>
        <v>57237</v>
      </c>
      <c r="C24" s="13">
        <v>1.013</v>
      </c>
      <c r="D24" s="12">
        <f>SUM(D25+D29+D32)</f>
        <v>5642</v>
      </c>
      <c r="E24" s="13">
        <f t="shared" si="1"/>
        <v>0.09857260163880008</v>
      </c>
      <c r="F24" s="12">
        <f>SUM(F25+F29+F32)</f>
        <v>3847</v>
      </c>
      <c r="G24" s="12">
        <f>SUM(G25+G29+G32)</f>
        <v>4173</v>
      </c>
      <c r="H24" s="227">
        <f>SUM(G24/F24)</f>
        <v>1.0847413569014817</v>
      </c>
    </row>
    <row r="25" spans="1:8" ht="11.25">
      <c r="A25" s="14" t="s">
        <v>26</v>
      </c>
      <c r="B25" s="15">
        <f>SUM(B26+B27+B28)</f>
        <v>54650</v>
      </c>
      <c r="C25" s="228">
        <v>1</v>
      </c>
      <c r="D25" s="15">
        <f>SUM(D26+D27+D28)</f>
        <v>5197</v>
      </c>
      <c r="E25" s="16">
        <f t="shared" si="1"/>
        <v>0.09509606587374199</v>
      </c>
      <c r="F25" s="15">
        <f>SUM(F26+F27+F28)</f>
        <v>3654</v>
      </c>
      <c r="G25" s="15">
        <f>SUM(G26+G27+G28)</f>
        <v>3908</v>
      </c>
      <c r="H25" s="229">
        <f>SUM(G25/F25)</f>
        <v>1.0695128626163108</v>
      </c>
    </row>
    <row r="26" spans="1:8" ht="11.25">
      <c r="A26" s="14" t="s">
        <v>292</v>
      </c>
      <c r="B26" s="15">
        <v>7500</v>
      </c>
      <c r="C26" s="228">
        <v>1.033</v>
      </c>
      <c r="D26" s="15">
        <v>1412</v>
      </c>
      <c r="E26" s="16">
        <f t="shared" si="1"/>
        <v>0.18826666666666667</v>
      </c>
      <c r="F26" s="15">
        <v>556</v>
      </c>
      <c r="G26" s="15">
        <f>SUM(D26-'[6]Janvāris'!G26)</f>
        <v>623</v>
      </c>
      <c r="H26" s="229">
        <f>SUM(G26/F26)</f>
        <v>1.120503597122302</v>
      </c>
    </row>
    <row r="27" spans="1:8" ht="11.25">
      <c r="A27" s="14" t="s">
        <v>293</v>
      </c>
      <c r="B27" s="15">
        <v>47050</v>
      </c>
      <c r="C27" s="228">
        <v>1.011</v>
      </c>
      <c r="D27" s="15">
        <v>3782</v>
      </c>
      <c r="E27" s="16">
        <f t="shared" si="1"/>
        <v>0.08038257173219979</v>
      </c>
      <c r="F27" s="15">
        <v>3090</v>
      </c>
      <c r="G27" s="15">
        <f>SUM(D27-'[6]Janvāris'!G27)</f>
        <v>3282</v>
      </c>
      <c r="H27" s="229"/>
    </row>
    <row r="28" spans="1:8" ht="11.25">
      <c r="A28" s="14" t="s">
        <v>294</v>
      </c>
      <c r="B28" s="15">
        <v>100</v>
      </c>
      <c r="C28" s="228">
        <v>0.92</v>
      </c>
      <c r="D28" s="15">
        <v>3</v>
      </c>
      <c r="E28" s="16">
        <f t="shared" si="1"/>
        <v>0.03</v>
      </c>
      <c r="F28" s="15">
        <v>8</v>
      </c>
      <c r="G28" s="15">
        <f>SUM(D28-'[6]Janvāris'!G28)</f>
        <v>3</v>
      </c>
      <c r="H28" s="229">
        <f>SUM(G28/F28)</f>
        <v>0.375</v>
      </c>
    </row>
    <row r="29" spans="1:8" ht="11.25">
      <c r="A29" s="14" t="s">
        <v>27</v>
      </c>
      <c r="B29" s="15">
        <f>SUM(B30+B31)</f>
        <v>795</v>
      </c>
      <c r="C29" s="228">
        <v>1.043</v>
      </c>
      <c r="D29" s="15">
        <f>SUM(D30+D31)</f>
        <v>165</v>
      </c>
      <c r="E29" s="16">
        <f t="shared" si="1"/>
        <v>0.20754716981132076</v>
      </c>
      <c r="F29" s="15">
        <f>SUM(F30+F31)</f>
        <v>67</v>
      </c>
      <c r="G29" s="15">
        <f>SUM(G30+G31)</f>
        <v>62</v>
      </c>
      <c r="H29" s="229">
        <f>SUM(G29/F29)</f>
        <v>0.9253731343283582</v>
      </c>
    </row>
    <row r="30" spans="1:8" ht="11.25">
      <c r="A30" s="14" t="s">
        <v>295</v>
      </c>
      <c r="B30" s="15">
        <v>795</v>
      </c>
      <c r="C30" s="228">
        <v>1.043</v>
      </c>
      <c r="D30" s="15">
        <v>164</v>
      </c>
      <c r="E30" s="16">
        <f t="shared" si="1"/>
        <v>0.20628930817610064</v>
      </c>
      <c r="F30" s="15">
        <v>67</v>
      </c>
      <c r="G30" s="15">
        <f>SUM(D30-'[6]Janvāris'!G30)</f>
        <v>61</v>
      </c>
      <c r="H30" s="229">
        <f>SUM(G30/F30)</f>
        <v>0.9104477611940298</v>
      </c>
    </row>
    <row r="31" spans="1:8" ht="11.25">
      <c r="A31" s="14" t="s">
        <v>290</v>
      </c>
      <c r="B31" s="15"/>
      <c r="C31" s="228"/>
      <c r="D31" s="15">
        <v>1</v>
      </c>
      <c r="E31" s="16"/>
      <c r="F31" s="15"/>
      <c r="G31" s="15">
        <f>SUM(D31-'[6]Janvāris'!G31)</f>
        <v>1</v>
      </c>
      <c r="H31" s="229"/>
    </row>
    <row r="32" spans="1:8" ht="11.25">
      <c r="A32" s="14" t="s">
        <v>28</v>
      </c>
      <c r="B32" s="15">
        <v>1792</v>
      </c>
      <c r="C32" s="228">
        <v>0.97</v>
      </c>
      <c r="D32" s="15">
        <v>280</v>
      </c>
      <c r="E32" s="16">
        <f>SUM(D32/B32)</f>
        <v>0.15625</v>
      </c>
      <c r="F32" s="15">
        <v>126</v>
      </c>
      <c r="G32" s="15">
        <f>SUM(D32-'[6]Janvāris'!G32)</f>
        <v>203</v>
      </c>
      <c r="H32" s="229">
        <f>SUM(G32/F32)</f>
        <v>1.6111111111111112</v>
      </c>
    </row>
    <row r="33" spans="1:8" ht="12.75">
      <c r="A33" s="17" t="s">
        <v>29</v>
      </c>
      <c r="B33" s="12">
        <f>SUM(B34+B38)</f>
        <v>54350</v>
      </c>
      <c r="C33" s="232">
        <v>0.969</v>
      </c>
      <c r="D33" s="12">
        <f>SUM(D34+D38)</f>
        <v>1421</v>
      </c>
      <c r="E33" s="13">
        <f>SUM(D33/B33)</f>
        <v>0.026145354185832567</v>
      </c>
      <c r="F33" s="12">
        <f>SUM(F34+F38)</f>
        <v>3130</v>
      </c>
      <c r="G33" s="12">
        <f>SUM(G34+G38)</f>
        <v>967</v>
      </c>
      <c r="H33" s="227">
        <f>SUM(G33/F33)</f>
        <v>0.30894568690095847</v>
      </c>
    </row>
    <row r="34" spans="1:8" ht="11.25">
      <c r="A34" s="14" t="s">
        <v>30</v>
      </c>
      <c r="B34" s="15">
        <f>SUM(B35+B36+B37)</f>
        <v>51200</v>
      </c>
      <c r="C34" s="228">
        <v>0.967</v>
      </c>
      <c r="D34" s="15">
        <f>SUM(D35+D36+D37)</f>
        <v>1157</v>
      </c>
      <c r="E34" s="16">
        <f>SUM(D34/B34)</f>
        <v>0.02259765625</v>
      </c>
      <c r="F34" s="15">
        <v>3000</v>
      </c>
      <c r="G34" s="15">
        <f>SUM(G35+G36+G37)</f>
        <v>842</v>
      </c>
      <c r="H34" s="229">
        <f>SUM(G34/F34)</f>
        <v>0.2806666666666667</v>
      </c>
    </row>
    <row r="35" spans="1:8" ht="11.25">
      <c r="A35" s="21" t="s">
        <v>296</v>
      </c>
      <c r="B35" s="15">
        <v>50700</v>
      </c>
      <c r="C35" s="228">
        <v>0.966</v>
      </c>
      <c r="D35" s="15">
        <v>1111</v>
      </c>
      <c r="E35" s="16">
        <f>SUM(D35/B35)</f>
        <v>0.021913214990138066</v>
      </c>
      <c r="F35" s="15"/>
      <c r="G35" s="15">
        <f>SUM(D35-'[6]Janvāris'!G35)</f>
        <v>834</v>
      </c>
      <c r="H35" s="229"/>
    </row>
    <row r="36" spans="1:8" ht="22.5">
      <c r="A36" s="21" t="s">
        <v>297</v>
      </c>
      <c r="B36" s="15">
        <v>140</v>
      </c>
      <c r="C36" s="228">
        <v>0.966</v>
      </c>
      <c r="D36" s="15">
        <v>46</v>
      </c>
      <c r="E36" s="16">
        <f>SUM(D36/B36)</f>
        <v>0.32857142857142857</v>
      </c>
      <c r="F36" s="15"/>
      <c r="G36" s="15">
        <f>SUM(D36-'[6]Janvāris'!G36)</f>
        <v>8</v>
      </c>
      <c r="H36" s="229"/>
    </row>
    <row r="37" spans="1:8" ht="11.25">
      <c r="A37" s="14" t="s">
        <v>294</v>
      </c>
      <c r="B37" s="15">
        <v>360</v>
      </c>
      <c r="C37" s="228">
        <v>1</v>
      </c>
      <c r="D37" s="15">
        <v>0</v>
      </c>
      <c r="E37" s="16">
        <v>0</v>
      </c>
      <c r="F37" s="15"/>
      <c r="G37" s="15"/>
      <c r="H37" s="229"/>
    </row>
    <row r="38" spans="1:8" ht="11.25">
      <c r="A38" s="14" t="s">
        <v>298</v>
      </c>
      <c r="B38" s="15">
        <f>SUM(B39)</f>
        <v>3150</v>
      </c>
      <c r="C38" s="228">
        <v>1.006</v>
      </c>
      <c r="D38" s="15">
        <f>SUM(D39)</f>
        <v>264</v>
      </c>
      <c r="E38" s="16">
        <f aca="true" t="shared" si="2" ref="E38:E45">SUM(D38/B38)</f>
        <v>0.0838095238095238</v>
      </c>
      <c r="F38" s="15">
        <v>130</v>
      </c>
      <c r="G38" s="15">
        <f>SUM(G39)</f>
        <v>125</v>
      </c>
      <c r="H38" s="229">
        <f>SUM(G38/F38)</f>
        <v>0.9615384615384616</v>
      </c>
    </row>
    <row r="39" spans="1:8" ht="11.25">
      <c r="A39" s="14" t="s">
        <v>294</v>
      </c>
      <c r="B39" s="15">
        <v>3150</v>
      </c>
      <c r="C39" s="228">
        <v>1</v>
      </c>
      <c r="D39" s="15">
        <v>264</v>
      </c>
      <c r="E39" s="16">
        <f t="shared" si="2"/>
        <v>0.0838095238095238</v>
      </c>
      <c r="F39" s="15">
        <v>130</v>
      </c>
      <c r="G39" s="15">
        <f>SUM(D39-'[6]Janvāris'!G39)</f>
        <v>125</v>
      </c>
      <c r="H39" s="229">
        <f>SUM(G39/F39)</f>
        <v>0.9615384615384616</v>
      </c>
    </row>
    <row r="40" spans="1:8" ht="12.75">
      <c r="A40" s="17" t="s">
        <v>32</v>
      </c>
      <c r="B40" s="12">
        <f>SUM(B41+B44+B47)</f>
        <v>1692</v>
      </c>
      <c r="C40" s="232">
        <v>0.998</v>
      </c>
      <c r="D40" s="12">
        <f>SUM(D41+D44+D47)</f>
        <v>332</v>
      </c>
      <c r="E40" s="13">
        <f t="shared" si="2"/>
        <v>0.19621749408983452</v>
      </c>
      <c r="F40" s="12">
        <f>SUM(F41+F44+F47)</f>
        <v>90</v>
      </c>
      <c r="G40" s="12">
        <f>SUM(G41+G44+G47)</f>
        <v>192</v>
      </c>
      <c r="H40" s="227">
        <f>SUM(G40/F40)</f>
        <v>2.1333333333333333</v>
      </c>
    </row>
    <row r="41" spans="1:8" ht="22.5">
      <c r="A41" s="21" t="s">
        <v>299</v>
      </c>
      <c r="B41" s="15">
        <f>SUM(B42+B43)</f>
        <v>1499</v>
      </c>
      <c r="C41" s="228">
        <v>1.007</v>
      </c>
      <c r="D41" s="15">
        <f>SUM(D42+D43)</f>
        <v>243</v>
      </c>
      <c r="E41" s="16">
        <f t="shared" si="2"/>
        <v>0.16210807204803201</v>
      </c>
      <c r="F41" s="15">
        <v>90</v>
      </c>
      <c r="G41" s="15">
        <f>SUM(G42+G43)</f>
        <v>142</v>
      </c>
      <c r="H41" s="229">
        <f>SUM(G41/F41)</f>
        <v>1.5777777777777777</v>
      </c>
    </row>
    <row r="42" spans="1:8" ht="22.5">
      <c r="A42" s="21" t="s">
        <v>300</v>
      </c>
      <c r="B42" s="15">
        <v>1495</v>
      </c>
      <c r="C42" s="228">
        <v>1.007</v>
      </c>
      <c r="D42" s="15">
        <v>231</v>
      </c>
      <c r="E42" s="16">
        <f t="shared" si="2"/>
        <v>0.15451505016722408</v>
      </c>
      <c r="F42" s="15">
        <v>90</v>
      </c>
      <c r="G42" s="15">
        <f>SUM(D42-'[6]Janvāris'!G42)</f>
        <v>133</v>
      </c>
      <c r="H42" s="229">
        <f>SUM(G42/F42)</f>
        <v>1.4777777777777779</v>
      </c>
    </row>
    <row r="43" spans="1:8" ht="11.25">
      <c r="A43" s="14" t="s">
        <v>294</v>
      </c>
      <c r="B43" s="15">
        <v>4</v>
      </c>
      <c r="C43" s="228">
        <v>1</v>
      </c>
      <c r="D43" s="15">
        <v>12</v>
      </c>
      <c r="E43" s="16">
        <f t="shared" si="2"/>
        <v>3</v>
      </c>
      <c r="F43" s="15">
        <v>0</v>
      </c>
      <c r="G43" s="15">
        <f>SUM(D43-'[6]Janvāris'!G43)</f>
        <v>9</v>
      </c>
      <c r="H43" s="229">
        <v>0</v>
      </c>
    </row>
    <row r="44" spans="1:8" ht="22.5">
      <c r="A44" s="21" t="s">
        <v>301</v>
      </c>
      <c r="B44" s="15">
        <f>SUM(B45+B46)</f>
        <v>121</v>
      </c>
      <c r="C44" s="228">
        <v>0.918</v>
      </c>
      <c r="D44" s="15">
        <f>SUM(D45+D46)</f>
        <v>71</v>
      </c>
      <c r="E44" s="16">
        <f t="shared" si="2"/>
        <v>0.5867768595041323</v>
      </c>
      <c r="F44" s="15">
        <v>0</v>
      </c>
      <c r="G44" s="15">
        <f>SUM(G45+G46)</f>
        <v>47</v>
      </c>
      <c r="H44" s="229">
        <v>0</v>
      </c>
    </row>
    <row r="45" spans="1:8" ht="22.5">
      <c r="A45" s="18" t="s">
        <v>300</v>
      </c>
      <c r="B45" s="15">
        <v>121</v>
      </c>
      <c r="C45" s="228">
        <v>0.918</v>
      </c>
      <c r="D45" s="15">
        <v>71</v>
      </c>
      <c r="E45" s="16">
        <f t="shared" si="2"/>
        <v>0.5867768595041323</v>
      </c>
      <c r="F45" s="15">
        <v>0</v>
      </c>
      <c r="G45" s="15">
        <f>SUM(D45-'[6]Janvāris'!G45)</f>
        <v>47</v>
      </c>
      <c r="H45" s="229">
        <v>0</v>
      </c>
    </row>
    <row r="46" spans="1:8" ht="11.25">
      <c r="A46" s="14" t="s">
        <v>294</v>
      </c>
      <c r="B46" s="15"/>
      <c r="C46" s="228"/>
      <c r="D46" s="15"/>
      <c r="E46" s="16"/>
      <c r="F46" s="15"/>
      <c r="G46" s="15">
        <f>SUM(D46-'[6]Janvāris'!G46)</f>
        <v>0</v>
      </c>
      <c r="H46" s="229">
        <v>0</v>
      </c>
    </row>
    <row r="47" spans="1:8" ht="11.25">
      <c r="A47" s="21" t="s">
        <v>35</v>
      </c>
      <c r="B47" s="15">
        <f>SUM(B48)</f>
        <v>72</v>
      </c>
      <c r="C47" s="228">
        <v>0.941</v>
      </c>
      <c r="D47" s="15">
        <f>SUM(D48)</f>
        <v>18</v>
      </c>
      <c r="E47" s="16">
        <f>SUM(D47/B47)</f>
        <v>0.25</v>
      </c>
      <c r="F47" s="15">
        <v>0</v>
      </c>
      <c r="G47" s="15">
        <f>SUM(G48)</f>
        <v>3</v>
      </c>
      <c r="H47" s="229">
        <v>0</v>
      </c>
    </row>
    <row r="48" spans="1:8" ht="22.5">
      <c r="A48" s="18" t="s">
        <v>302</v>
      </c>
      <c r="B48" s="15">
        <v>72</v>
      </c>
      <c r="C48" s="228">
        <v>0.941</v>
      </c>
      <c r="D48" s="15">
        <v>18</v>
      </c>
      <c r="E48" s="16">
        <f>SUM(D48/B48)</f>
        <v>0.25</v>
      </c>
      <c r="F48" s="15">
        <v>0</v>
      </c>
      <c r="G48" s="15">
        <f>SUM(D48-'[6]Janvāris'!G48)</f>
        <v>3</v>
      </c>
      <c r="H48" s="229">
        <v>0</v>
      </c>
    </row>
    <row r="49" spans="1:8" ht="45">
      <c r="A49" s="9" t="s">
        <v>3</v>
      </c>
      <c r="B49" s="9" t="s">
        <v>92</v>
      </c>
      <c r="C49" s="9" t="s">
        <v>274</v>
      </c>
      <c r="D49" s="9" t="s">
        <v>6</v>
      </c>
      <c r="E49" s="9" t="s">
        <v>275</v>
      </c>
      <c r="F49" s="9" t="s">
        <v>303</v>
      </c>
      <c r="G49" s="9" t="s">
        <v>10</v>
      </c>
      <c r="H49" s="9" t="s">
        <v>171</v>
      </c>
    </row>
    <row r="50" spans="1:8" ht="11.25">
      <c r="A50" s="223">
        <v>1</v>
      </c>
      <c r="B50" s="10">
        <v>2</v>
      </c>
      <c r="C50" s="224">
        <v>3</v>
      </c>
      <c r="D50" s="224">
        <v>4</v>
      </c>
      <c r="E50" s="224">
        <v>5</v>
      </c>
      <c r="F50" s="10">
        <v>6</v>
      </c>
      <c r="G50" s="223">
        <v>7</v>
      </c>
      <c r="H50" s="10">
        <v>8</v>
      </c>
    </row>
    <row r="51" spans="1:8" ht="12.75">
      <c r="A51" s="17" t="s">
        <v>37</v>
      </c>
      <c r="B51" s="12">
        <f>SUM(B52)</f>
        <v>1200</v>
      </c>
      <c r="C51" s="13">
        <v>1.031</v>
      </c>
      <c r="D51" s="12">
        <f>SUM(D52)</f>
        <v>0</v>
      </c>
      <c r="E51" s="13">
        <f>SUM(D51/B51)</f>
        <v>0</v>
      </c>
      <c r="F51" s="12">
        <f>SUM(F52)</f>
        <v>150</v>
      </c>
      <c r="G51" s="12">
        <f>SUM(G52)</f>
        <v>0</v>
      </c>
      <c r="H51" s="13">
        <f>SUM(G51/F51)</f>
        <v>0</v>
      </c>
    </row>
    <row r="52" spans="1:8" ht="11.25">
      <c r="A52" s="14" t="s">
        <v>304</v>
      </c>
      <c r="B52" s="15">
        <f>SUM(B53+B54)</f>
        <v>1200</v>
      </c>
      <c r="C52" s="16">
        <v>1.031</v>
      </c>
      <c r="D52" s="15">
        <f>SUM(D53+D54)</f>
        <v>0</v>
      </c>
      <c r="E52" s="16">
        <f>SUM(D52/B52)</f>
        <v>0</v>
      </c>
      <c r="F52" s="15">
        <f>SUM(F53+F54)</f>
        <v>150</v>
      </c>
      <c r="G52" s="15">
        <f>SUM(G53+G54)</f>
        <v>0</v>
      </c>
      <c r="H52" s="16">
        <f>SUM(G52/F52)</f>
        <v>0</v>
      </c>
    </row>
    <row r="53" spans="1:8" ht="22.5">
      <c r="A53" s="21" t="s">
        <v>305</v>
      </c>
      <c r="B53" s="15">
        <v>1200</v>
      </c>
      <c r="C53" s="16">
        <v>1.031</v>
      </c>
      <c r="D53" s="15">
        <v>0</v>
      </c>
      <c r="E53" s="16">
        <f>SUM(D53/B53)</f>
        <v>0</v>
      </c>
      <c r="F53" s="15">
        <v>150</v>
      </c>
      <c r="G53" s="15">
        <f>SUM(D53-'[6]Janvāris'!G53)</f>
        <v>0</v>
      </c>
      <c r="H53" s="16">
        <f>SUM(G53/F53)</f>
        <v>0</v>
      </c>
    </row>
    <row r="54" spans="1:8" ht="11.25">
      <c r="A54" s="18" t="s">
        <v>294</v>
      </c>
      <c r="B54" s="15"/>
      <c r="C54" s="16"/>
      <c r="D54" s="15"/>
      <c r="E54" s="16"/>
      <c r="F54" s="15"/>
      <c r="G54" s="15"/>
      <c r="H54" s="16"/>
    </row>
    <row r="55" spans="1:8" ht="12.75">
      <c r="A55" s="17" t="s">
        <v>39</v>
      </c>
      <c r="B55" s="12">
        <f>SUM(B56)</f>
        <v>1200</v>
      </c>
      <c r="C55" s="13">
        <v>1.031</v>
      </c>
      <c r="D55" s="12">
        <f>SUM(D56)</f>
        <v>543</v>
      </c>
      <c r="E55" s="13">
        <f>SUM(D55/B55)</f>
        <v>0.4525</v>
      </c>
      <c r="F55" s="12">
        <f>SUM(F56)</f>
        <v>150</v>
      </c>
      <c r="G55" s="12">
        <f>SUM(G56)</f>
        <v>69</v>
      </c>
      <c r="H55" s="13">
        <f>SUM(G55/F55)</f>
        <v>0.46</v>
      </c>
    </row>
    <row r="56" spans="1:8" ht="11.25">
      <c r="A56" s="14" t="s">
        <v>306</v>
      </c>
      <c r="B56" s="15">
        <f>SUM(B57+B58)</f>
        <v>1200</v>
      </c>
      <c r="C56" s="16">
        <v>1.031</v>
      </c>
      <c r="D56" s="15">
        <f>SUM(D57+D58)</f>
        <v>543</v>
      </c>
      <c r="E56" s="16">
        <f>SUM(D56/B56)</f>
        <v>0.4525</v>
      </c>
      <c r="F56" s="15">
        <f>SUM(F57+F58)</f>
        <v>150</v>
      </c>
      <c r="G56" s="15">
        <f>SUM(G57+G58)</f>
        <v>69</v>
      </c>
      <c r="H56" s="16">
        <f>SUM(G56/F56)</f>
        <v>0.46</v>
      </c>
    </row>
    <row r="57" spans="1:8" ht="22.5">
      <c r="A57" s="21" t="s">
        <v>305</v>
      </c>
      <c r="B57" s="15">
        <v>1200</v>
      </c>
      <c r="C57" s="16">
        <v>1.031</v>
      </c>
      <c r="D57" s="15">
        <v>543</v>
      </c>
      <c r="E57" s="16">
        <f>SUM(D57/B57)</f>
        <v>0.4525</v>
      </c>
      <c r="F57" s="15">
        <v>150</v>
      </c>
      <c r="G57" s="15">
        <f>SUM(D57-'[6]Janvāris'!G57)</f>
        <v>69</v>
      </c>
      <c r="H57" s="16">
        <f>SUM(G57/F57)</f>
        <v>0.46</v>
      </c>
    </row>
    <row r="58" spans="1:8" ht="11.25">
      <c r="A58" s="18" t="s">
        <v>294</v>
      </c>
      <c r="B58" s="15"/>
      <c r="C58" s="16"/>
      <c r="D58" s="15"/>
      <c r="E58" s="16"/>
      <c r="F58" s="15"/>
      <c r="G58" s="15"/>
      <c r="H58" s="16"/>
    </row>
    <row r="59" spans="1:8" ht="12.75">
      <c r="A59" s="231" t="s">
        <v>41</v>
      </c>
      <c r="B59" s="12">
        <f>SUM(B60+B63)</f>
        <v>18600</v>
      </c>
      <c r="C59" s="13">
        <v>1.029</v>
      </c>
      <c r="D59" s="12">
        <f>SUM(D60+D63)</f>
        <v>4820</v>
      </c>
      <c r="E59" s="13">
        <f aca="true" t="shared" si="3" ref="E59:E67">SUM(D59/B59)</f>
        <v>0.2591397849462366</v>
      </c>
      <c r="F59" s="12">
        <f>SUM(F60+F63)</f>
        <v>1590</v>
      </c>
      <c r="G59" s="12">
        <f>SUM(G60+G63)</f>
        <v>2246</v>
      </c>
      <c r="H59" s="13">
        <f aca="true" t="shared" si="4" ref="H59:H67">SUM(G59/F59)</f>
        <v>1.4125786163522012</v>
      </c>
    </row>
    <row r="60" spans="1:8" ht="11.25">
      <c r="A60" s="14" t="s">
        <v>42</v>
      </c>
      <c r="B60" s="15">
        <f>SUM(B61+B62)</f>
        <v>600</v>
      </c>
      <c r="C60" s="16">
        <v>0.305</v>
      </c>
      <c r="D60" s="15">
        <f>SUM(D61+D62)</f>
        <v>337</v>
      </c>
      <c r="E60" s="16">
        <f t="shared" si="3"/>
        <v>0.5616666666666666</v>
      </c>
      <c r="F60" s="15">
        <f>SUM(F61+F62)</f>
        <v>13</v>
      </c>
      <c r="G60" s="15">
        <f>SUM(G61+G62)</f>
        <v>304</v>
      </c>
      <c r="H60" s="16">
        <f t="shared" si="4"/>
        <v>23.384615384615383</v>
      </c>
    </row>
    <row r="61" spans="1:8" ht="22.5">
      <c r="A61" s="21" t="s">
        <v>307</v>
      </c>
      <c r="B61" s="15">
        <v>161</v>
      </c>
      <c r="C61" s="16">
        <v>0.406</v>
      </c>
      <c r="D61" s="15">
        <v>51</v>
      </c>
      <c r="E61" s="16">
        <f t="shared" si="3"/>
        <v>0.3167701863354037</v>
      </c>
      <c r="F61" s="15">
        <v>3</v>
      </c>
      <c r="G61" s="15">
        <f>SUM(D61-'[6]Janvāris'!G61)</f>
        <v>26</v>
      </c>
      <c r="H61" s="16">
        <f t="shared" si="4"/>
        <v>8.666666666666666</v>
      </c>
    </row>
    <row r="62" spans="1:8" ht="11.25">
      <c r="A62" s="18" t="s">
        <v>294</v>
      </c>
      <c r="B62" s="15">
        <v>439</v>
      </c>
      <c r="C62" s="16">
        <v>0.268</v>
      </c>
      <c r="D62" s="15">
        <v>286</v>
      </c>
      <c r="E62" s="16">
        <f t="shared" si="3"/>
        <v>0.6514806378132119</v>
      </c>
      <c r="F62" s="15">
        <v>10</v>
      </c>
      <c r="G62" s="15">
        <f>SUM(D62-'[6]Janvāris'!G62)</f>
        <v>278</v>
      </c>
      <c r="H62" s="16">
        <f t="shared" si="4"/>
        <v>27.8</v>
      </c>
    </row>
    <row r="63" spans="1:8" ht="11.25">
      <c r="A63" s="14" t="s">
        <v>308</v>
      </c>
      <c r="B63" s="15">
        <f>SUM(B64+B65)</f>
        <v>18000</v>
      </c>
      <c r="C63" s="16">
        <v>1.053</v>
      </c>
      <c r="D63" s="15">
        <f>SUM(D64+D65)</f>
        <v>4483</v>
      </c>
      <c r="E63" s="16">
        <f t="shared" si="3"/>
        <v>0.24905555555555556</v>
      </c>
      <c r="F63" s="15">
        <f>SUM(F64+F65)</f>
        <v>1577</v>
      </c>
      <c r="G63" s="15">
        <f>SUM(G64+G65)</f>
        <v>1942</v>
      </c>
      <c r="H63" s="16">
        <f t="shared" si="4"/>
        <v>1.23145212428662</v>
      </c>
    </row>
    <row r="64" spans="1:8" ht="11.25">
      <c r="A64" s="21" t="s">
        <v>309</v>
      </c>
      <c r="B64" s="15">
        <v>11000</v>
      </c>
      <c r="C64" s="16">
        <v>1.115</v>
      </c>
      <c r="D64" s="15">
        <v>4045</v>
      </c>
      <c r="E64" s="16">
        <f t="shared" si="3"/>
        <v>0.36772727272727274</v>
      </c>
      <c r="F64" s="15">
        <v>917</v>
      </c>
      <c r="G64" s="15">
        <f>SUM(D64-'[6]Janvāris'!G64)</f>
        <v>1866</v>
      </c>
      <c r="H64" s="16">
        <f t="shared" si="4"/>
        <v>2.034896401308615</v>
      </c>
    </row>
    <row r="65" spans="1:8" ht="11.25">
      <c r="A65" s="14" t="s">
        <v>310</v>
      </c>
      <c r="B65" s="15">
        <v>7000</v>
      </c>
      <c r="C65" s="16">
        <v>0.956</v>
      </c>
      <c r="D65" s="15">
        <v>438</v>
      </c>
      <c r="E65" s="16">
        <f t="shared" si="3"/>
        <v>0.06257142857142857</v>
      </c>
      <c r="F65" s="15">
        <v>660</v>
      </c>
      <c r="G65" s="15">
        <f>SUM(D65-'[6]Janvāris'!G65)</f>
        <v>76</v>
      </c>
      <c r="H65" s="16">
        <f t="shared" si="4"/>
        <v>0.11515151515151516</v>
      </c>
    </row>
    <row r="66" spans="1:8" ht="12.75">
      <c r="A66" s="17" t="s">
        <v>44</v>
      </c>
      <c r="B66" s="12">
        <f>SUM(B67)</f>
        <v>60</v>
      </c>
      <c r="C66" s="13">
        <v>1</v>
      </c>
      <c r="D66" s="12">
        <f>SUM(D67)</f>
        <v>25</v>
      </c>
      <c r="E66" s="13">
        <f t="shared" si="3"/>
        <v>0.4166666666666667</v>
      </c>
      <c r="F66" s="12">
        <f>SUM(F67)</f>
        <v>3</v>
      </c>
      <c r="G66" s="12">
        <f>SUM(G67)</f>
        <v>2</v>
      </c>
      <c r="H66" s="13">
        <f t="shared" si="4"/>
        <v>0.6666666666666666</v>
      </c>
    </row>
    <row r="67" spans="1:8" ht="11.25">
      <c r="A67" s="14" t="s">
        <v>310</v>
      </c>
      <c r="B67" s="15">
        <v>60</v>
      </c>
      <c r="C67" s="16">
        <v>1</v>
      </c>
      <c r="D67" s="15">
        <v>25</v>
      </c>
      <c r="E67" s="16">
        <f t="shared" si="3"/>
        <v>0.4166666666666667</v>
      </c>
      <c r="F67" s="15">
        <v>3</v>
      </c>
      <c r="G67" s="15">
        <f>SUM(D67-'[6]Janvāris'!G67)</f>
        <v>2</v>
      </c>
      <c r="H67" s="16">
        <f t="shared" si="4"/>
        <v>0.6666666666666666</v>
      </c>
    </row>
    <row r="68" spans="1:8" ht="12.75">
      <c r="A68" s="19" t="s">
        <v>311</v>
      </c>
      <c r="B68" s="12">
        <f>SUM(B69+B70)</f>
        <v>0</v>
      </c>
      <c r="C68" s="13"/>
      <c r="D68" s="12">
        <f>SUM(D69+D70)</f>
        <v>941</v>
      </c>
      <c r="E68" s="13"/>
      <c r="F68" s="12">
        <v>0</v>
      </c>
      <c r="G68" s="12">
        <f>SUM(G69+G70)</f>
        <v>777</v>
      </c>
      <c r="H68" s="13">
        <v>0</v>
      </c>
    </row>
    <row r="69" spans="1:8" ht="11.25">
      <c r="A69" s="14" t="s">
        <v>312</v>
      </c>
      <c r="B69" s="15"/>
      <c r="C69" s="228"/>
      <c r="D69" s="15">
        <v>341</v>
      </c>
      <c r="E69" s="16"/>
      <c r="F69" s="15"/>
      <c r="G69" s="15">
        <f>SUM(D69-'[6]Janvāris'!G69)</f>
        <v>177</v>
      </c>
      <c r="H69" s="233"/>
    </row>
    <row r="70" spans="1:8" ht="11.25">
      <c r="A70" s="14" t="s">
        <v>313</v>
      </c>
      <c r="B70" s="15"/>
      <c r="C70" s="228"/>
      <c r="D70" s="15">
        <v>600</v>
      </c>
      <c r="E70" s="16"/>
      <c r="F70" s="15"/>
      <c r="G70" s="15">
        <f>SUM(D70-'[6]Janvāris'!G70)</f>
        <v>600</v>
      </c>
      <c r="H70" s="233"/>
    </row>
    <row r="71" spans="1:8" ht="11.25">
      <c r="A71" s="24" t="s">
        <v>314</v>
      </c>
      <c r="B71" s="24"/>
      <c r="C71" s="24"/>
      <c r="D71" s="24"/>
      <c r="E71" s="24"/>
      <c r="F71" s="24"/>
      <c r="G71" s="1"/>
      <c r="H71" s="1"/>
    </row>
    <row r="72" spans="1:8" ht="14.25">
      <c r="A72" s="234"/>
      <c r="B72" s="24"/>
      <c r="C72" s="24"/>
      <c r="D72" s="24"/>
      <c r="E72" s="24"/>
      <c r="F72" s="24"/>
      <c r="G72" s="1"/>
      <c r="H72" s="1"/>
    </row>
    <row r="73" spans="1:8" ht="14.25">
      <c r="A73" s="234"/>
      <c r="B73" s="24"/>
      <c r="C73" s="24"/>
      <c r="D73" s="24"/>
      <c r="E73" s="24"/>
      <c r="F73" s="24"/>
      <c r="G73" s="1"/>
      <c r="H73" s="1"/>
    </row>
    <row r="74" spans="1:8" ht="14.25">
      <c r="A74" s="234"/>
      <c r="B74" s="24"/>
      <c r="C74" s="24"/>
      <c r="D74" s="24"/>
      <c r="E74" s="24"/>
      <c r="F74" s="24"/>
      <c r="G74" s="1"/>
      <c r="H74" s="1"/>
    </row>
    <row r="75" spans="1:8" ht="14.25">
      <c r="A75" s="234"/>
      <c r="B75" s="24"/>
      <c r="C75" s="24"/>
      <c r="D75" s="24"/>
      <c r="E75" s="24"/>
      <c r="F75" s="24"/>
      <c r="G75" s="1"/>
      <c r="H75" s="1"/>
    </row>
    <row r="76" spans="1:8" ht="14.25">
      <c r="A76" s="234"/>
      <c r="B76" s="24"/>
      <c r="C76" s="24"/>
      <c r="D76" s="24"/>
      <c r="E76" s="24"/>
      <c r="F76" s="24"/>
      <c r="G76" s="1"/>
      <c r="H76" s="1"/>
    </row>
    <row r="77" spans="1:8" ht="14.25">
      <c r="A77" s="234"/>
      <c r="B77" s="24"/>
      <c r="C77" s="24"/>
      <c r="D77" s="24"/>
      <c r="E77" s="24"/>
      <c r="F77" s="24"/>
      <c r="G77" s="1"/>
      <c r="H77" s="1"/>
    </row>
    <row r="78" spans="1:8" ht="14.25">
      <c r="A78" s="234"/>
      <c r="B78" s="24"/>
      <c r="C78" s="24"/>
      <c r="D78" s="24"/>
      <c r="E78" s="24"/>
      <c r="F78" s="24"/>
      <c r="G78" s="1"/>
      <c r="H78" s="1"/>
    </row>
    <row r="79" spans="1:8" ht="14.25">
      <c r="A79" s="234"/>
      <c r="B79" s="24"/>
      <c r="C79" s="24"/>
      <c r="D79" s="24"/>
      <c r="E79" s="24"/>
      <c r="F79" s="24"/>
      <c r="G79" s="1"/>
      <c r="H79" s="1"/>
    </row>
    <row r="80" spans="1:8" ht="14.25">
      <c r="A80" s="234"/>
      <c r="B80" s="24"/>
      <c r="C80" s="24"/>
      <c r="D80" s="24"/>
      <c r="E80" s="24"/>
      <c r="F80" s="24"/>
      <c r="G80" s="1"/>
      <c r="H80" s="1"/>
    </row>
    <row r="81" spans="1:8" ht="14.25">
      <c r="A81" s="234"/>
      <c r="B81" s="24"/>
      <c r="C81" s="24"/>
      <c r="D81" s="24"/>
      <c r="E81" s="24"/>
      <c r="F81" s="24"/>
      <c r="G81" s="1"/>
      <c r="H81" s="1"/>
    </row>
    <row r="82" spans="1:8" ht="12.75">
      <c r="A82" s="25"/>
      <c r="B82" s="24"/>
      <c r="C82" s="24"/>
      <c r="D82" s="24"/>
      <c r="E82" s="24"/>
      <c r="F82" s="24"/>
      <c r="G82" s="1"/>
      <c r="H82" s="1"/>
    </row>
    <row r="83" spans="1:8" ht="12">
      <c r="A83" s="27" t="s">
        <v>315</v>
      </c>
      <c r="B83" s="1"/>
      <c r="C83" s="27" t="s">
        <v>316</v>
      </c>
      <c r="D83" s="1"/>
      <c r="E83" s="1"/>
      <c r="F83" s="1"/>
      <c r="G83" s="1"/>
      <c r="H83" s="1"/>
    </row>
    <row r="84" spans="1:8" ht="12">
      <c r="A84" s="1"/>
      <c r="B84" s="27"/>
      <c r="C84" s="1"/>
      <c r="D84" s="1"/>
      <c r="E84" s="1"/>
      <c r="F84" s="1"/>
      <c r="G84" s="1"/>
      <c r="H84" s="1"/>
    </row>
    <row r="85" spans="1:8" ht="12">
      <c r="A85" s="27" t="s">
        <v>317</v>
      </c>
      <c r="B85" s="1"/>
      <c r="C85" s="27" t="s">
        <v>318</v>
      </c>
      <c r="D85" s="1"/>
      <c r="E85" s="1"/>
      <c r="F85" s="1"/>
      <c r="G85" s="1"/>
      <c r="H85" s="1"/>
    </row>
    <row r="86" spans="1:8" ht="12">
      <c r="A86" s="1"/>
      <c r="B86" s="27"/>
      <c r="C86" s="1"/>
      <c r="D86" s="1"/>
      <c r="E86" s="1"/>
      <c r="F86" s="1"/>
      <c r="G86" s="1"/>
      <c r="H86" s="1"/>
    </row>
    <row r="87" spans="1:8" ht="12">
      <c r="A87" s="1"/>
      <c r="B87" s="27"/>
      <c r="C87" s="1"/>
      <c r="D87" s="1"/>
      <c r="E87" s="1"/>
      <c r="F87" s="1"/>
      <c r="G87" s="1"/>
      <c r="H87" s="1"/>
    </row>
    <row r="88" spans="1:8" ht="12">
      <c r="A88" s="1"/>
      <c r="B88" s="27"/>
      <c r="C88" s="1"/>
      <c r="D88" s="1"/>
      <c r="E88" s="1"/>
      <c r="F88" s="1"/>
      <c r="G88" s="1"/>
      <c r="H88" s="1"/>
    </row>
    <row r="89" spans="1:8" ht="12">
      <c r="A89" s="1"/>
      <c r="B89" s="27"/>
      <c r="C89" s="1"/>
      <c r="D89" s="1"/>
      <c r="E89" s="1"/>
      <c r="F89" s="1"/>
      <c r="G89" s="1"/>
      <c r="H89" s="1"/>
    </row>
    <row r="90" spans="1:8" ht="12">
      <c r="A90" s="1"/>
      <c r="B90" s="27"/>
      <c r="C90" s="1"/>
      <c r="D90" s="1"/>
      <c r="E90" s="1"/>
      <c r="F90" s="1"/>
      <c r="G90" s="1"/>
      <c r="H90" s="1"/>
    </row>
    <row r="91" spans="1:8" ht="12">
      <c r="A91" s="1"/>
      <c r="B91" s="27"/>
      <c r="C91" s="1"/>
      <c r="D91" s="1"/>
      <c r="E91" s="1"/>
      <c r="F91" s="1"/>
      <c r="G91" s="1"/>
      <c r="H91" s="1"/>
    </row>
    <row r="92" spans="2:8" ht="12">
      <c r="B92" s="27"/>
      <c r="C92" s="1"/>
      <c r="D92" s="1"/>
      <c r="E92" s="1"/>
      <c r="F92" s="1"/>
      <c r="G92" s="1"/>
      <c r="H92" s="1"/>
    </row>
    <row r="93" spans="2:8" ht="12">
      <c r="B93" s="27"/>
      <c r="C93" s="1"/>
      <c r="D93" s="1"/>
      <c r="E93" s="1"/>
      <c r="F93" s="1"/>
      <c r="G93" s="1"/>
      <c r="H93" s="1"/>
    </row>
    <row r="94" spans="2:8" ht="12">
      <c r="B94" s="27"/>
      <c r="C94" s="1"/>
      <c r="D94" s="1"/>
      <c r="E94" s="1"/>
      <c r="F94" s="1"/>
      <c r="G94" s="1"/>
      <c r="H94" s="1"/>
    </row>
    <row r="95" spans="2:8" ht="12">
      <c r="B95" s="27"/>
      <c r="C95" s="1"/>
      <c r="D95" s="1"/>
      <c r="E95" s="1"/>
      <c r="F95" s="1"/>
      <c r="G95" s="1"/>
      <c r="H95" s="1"/>
    </row>
    <row r="96" spans="1:8" ht="12">
      <c r="A96" s="1"/>
      <c r="B96" s="27"/>
      <c r="C96" s="1"/>
      <c r="D96" s="1"/>
      <c r="E96" s="1"/>
      <c r="F96" s="1"/>
      <c r="G96" s="1"/>
      <c r="H96" s="1"/>
    </row>
    <row r="97" spans="1:8" ht="11.25">
      <c r="A97" s="1"/>
      <c r="B97" s="1"/>
      <c r="C97" s="1"/>
      <c r="D97" s="1"/>
      <c r="E97" s="1"/>
      <c r="F97" s="1"/>
      <c r="G97" s="1"/>
      <c r="H97" s="1"/>
    </row>
    <row r="98" spans="1:8" ht="11.25">
      <c r="A98" s="1"/>
      <c r="B98" s="1"/>
      <c r="C98" s="1"/>
      <c r="D98" s="1"/>
      <c r="E98" s="1"/>
      <c r="F98" s="1"/>
      <c r="G98" s="1"/>
      <c r="H98" s="1"/>
    </row>
    <row r="99" spans="1:8" ht="12">
      <c r="A99" s="27" t="s">
        <v>51</v>
      </c>
      <c r="B99" s="1"/>
      <c r="C99" s="1"/>
      <c r="D99" s="1"/>
      <c r="E99" s="1"/>
      <c r="F99" s="1"/>
      <c r="G99" s="1"/>
      <c r="H99" s="1"/>
    </row>
    <row r="100" spans="1:8" ht="12">
      <c r="A100" s="27" t="s">
        <v>319</v>
      </c>
      <c r="B100" s="1"/>
      <c r="C100" s="1"/>
      <c r="D100" s="1"/>
      <c r="E100" s="1"/>
      <c r="F100" s="1"/>
      <c r="G100" s="1"/>
      <c r="H100" s="1"/>
    </row>
    <row r="101" spans="1:8" ht="11.25">
      <c r="A101" s="1"/>
      <c r="B101" s="1"/>
      <c r="C101" s="1"/>
      <c r="D101" s="1"/>
      <c r="E101" s="1"/>
      <c r="F101" s="1"/>
      <c r="G101" s="1"/>
      <c r="H101" s="1"/>
    </row>
    <row r="102" spans="1:8" ht="11.25">
      <c r="A102" s="1"/>
      <c r="B102" s="1"/>
      <c r="C102" s="1"/>
      <c r="D102" s="1"/>
      <c r="E102" s="1"/>
      <c r="F102" s="1"/>
      <c r="G102" s="1"/>
      <c r="H102" s="1"/>
    </row>
    <row r="103" spans="1:8" ht="11.25">
      <c r="A103" s="1"/>
      <c r="B103" s="1"/>
      <c r="C103" s="1"/>
      <c r="D103" s="1"/>
      <c r="E103" s="1"/>
      <c r="F103" s="1"/>
      <c r="G103" s="1"/>
      <c r="H103" s="1"/>
    </row>
    <row r="104" spans="1:8" ht="11.25">
      <c r="A104" s="1"/>
      <c r="B104" s="1"/>
      <c r="C104" s="1"/>
      <c r="D104" s="1"/>
      <c r="E104" s="1"/>
      <c r="F104" s="1"/>
      <c r="G104" s="1"/>
      <c r="H104" s="1"/>
    </row>
    <row r="105" spans="1:8" ht="11.25">
      <c r="A105" s="1"/>
      <c r="B105" s="1"/>
      <c r="C105" s="1"/>
      <c r="D105" s="1"/>
      <c r="E105" s="1"/>
      <c r="F105" s="1"/>
      <c r="G105" s="1"/>
      <c r="H105" s="1"/>
    </row>
    <row r="106" spans="1:8" ht="11.25">
      <c r="A106" s="1"/>
      <c r="B106" s="1"/>
      <c r="C106" s="1"/>
      <c r="D106" s="1"/>
      <c r="E106" s="1"/>
      <c r="F106" s="1"/>
      <c r="G106" s="1"/>
      <c r="H106" s="1"/>
    </row>
    <row r="107" spans="1:8" ht="11.25">
      <c r="A107" s="1"/>
      <c r="B107" s="1"/>
      <c r="C107" s="1"/>
      <c r="D107" s="1"/>
      <c r="E107" s="1"/>
      <c r="F107" s="1"/>
      <c r="G107" s="1"/>
      <c r="H107" s="1"/>
    </row>
    <row r="108" spans="1:8" ht="11.25">
      <c r="A108" s="1"/>
      <c r="B108" s="1"/>
      <c r="C108" s="1"/>
      <c r="D108" s="1"/>
      <c r="E108" s="1"/>
      <c r="F108" s="1"/>
      <c r="G108" s="1"/>
      <c r="H108" s="1"/>
    </row>
    <row r="109" spans="1:8" ht="11.25">
      <c r="A109" s="1"/>
      <c r="B109" s="1"/>
      <c r="C109" s="1"/>
      <c r="D109" s="1"/>
      <c r="E109" s="1"/>
      <c r="F109" s="1"/>
      <c r="G109" s="1"/>
      <c r="H109" s="1"/>
    </row>
    <row r="110" spans="1:8" ht="11.25">
      <c r="A110" s="1"/>
      <c r="B110" s="1"/>
      <c r="C110" s="1"/>
      <c r="D110" s="1"/>
      <c r="E110" s="1"/>
      <c r="F110" s="1"/>
      <c r="G110" s="1"/>
      <c r="H110" s="1"/>
    </row>
  </sheetData>
  <printOptions/>
  <pageMargins left="0.5" right="0.38" top="1" bottom="1.77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4"/>
  <sheetViews>
    <sheetView workbookViewId="0" topLeftCell="A1">
      <selection activeCell="A7" sqref="A7"/>
    </sheetView>
  </sheetViews>
  <sheetFormatPr defaultColWidth="9.33203125" defaultRowHeight="11.25"/>
  <cols>
    <col min="1" max="1" width="39.33203125" style="0" customWidth="1"/>
    <col min="2" max="2" width="11.16015625" style="0" customWidth="1"/>
    <col min="3" max="3" width="11.5" style="0" customWidth="1"/>
    <col min="4" max="4" width="12" style="0" customWidth="1"/>
    <col min="5" max="5" width="12.5" style="0" customWidth="1"/>
    <col min="6" max="6" width="12.16015625" style="0" customWidth="1"/>
    <col min="7" max="7" width="11.16015625" style="0" customWidth="1"/>
    <col min="8" max="8" width="9.66015625" style="0" customWidth="1"/>
    <col min="9" max="9" width="12" style="0" customWidth="1"/>
  </cols>
  <sheetData>
    <row r="1" spans="2:15" ht="12.75">
      <c r="B1" s="1"/>
      <c r="C1" s="1"/>
      <c r="D1" s="1"/>
      <c r="E1" s="2"/>
      <c r="F1" s="2"/>
      <c r="G1" s="1"/>
      <c r="H1" s="1"/>
      <c r="I1" s="3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2"/>
      <c r="F2" s="2"/>
      <c r="G2" s="1"/>
      <c r="H2" s="1" t="s">
        <v>0</v>
      </c>
      <c r="I2" s="3"/>
      <c r="J2" s="1"/>
      <c r="K2" s="1"/>
      <c r="L2" s="1"/>
      <c r="M2" s="1"/>
      <c r="N2" s="1"/>
      <c r="O2" s="1"/>
    </row>
    <row r="3" spans="1:15" ht="20.25">
      <c r="A3" s="4" t="s">
        <v>1</v>
      </c>
      <c r="B3" s="5"/>
      <c r="C3" s="5"/>
      <c r="D3" s="5"/>
      <c r="E3" s="5"/>
      <c r="F3" s="5"/>
      <c r="G3" s="6"/>
      <c r="H3" s="3"/>
      <c r="I3" s="3"/>
      <c r="J3" s="1"/>
      <c r="K3" s="1"/>
      <c r="L3" s="1"/>
      <c r="M3" s="1"/>
      <c r="N3" s="1"/>
      <c r="O3" s="1"/>
    </row>
    <row r="4" spans="1:15" ht="15.75">
      <c r="A4" s="7" t="s">
        <v>2</v>
      </c>
      <c r="B4" s="1"/>
      <c r="C4" s="1"/>
      <c r="D4" s="1"/>
      <c r="E4" s="1"/>
      <c r="F4" s="8"/>
      <c r="G4" s="1"/>
      <c r="H4" s="3"/>
      <c r="I4" s="3"/>
      <c r="J4" s="1"/>
      <c r="K4" s="1"/>
      <c r="L4" s="1"/>
      <c r="M4" s="1"/>
      <c r="N4" s="1"/>
      <c r="O4" s="1"/>
    </row>
    <row r="5" spans="1:15" ht="6" customHeight="1">
      <c r="A5" s="7"/>
      <c r="B5" s="1"/>
      <c r="C5" s="1"/>
      <c r="D5" s="1"/>
      <c r="E5" s="1"/>
      <c r="F5" s="8"/>
      <c r="G5" s="1"/>
      <c r="H5" s="3"/>
      <c r="I5" s="3"/>
      <c r="J5" s="1"/>
      <c r="K5" s="1"/>
      <c r="L5" s="1"/>
      <c r="M5" s="1"/>
      <c r="N5" s="1"/>
      <c r="O5" s="1"/>
    </row>
    <row r="6" spans="1:15" ht="80.25" customHeigh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"/>
      <c r="K6" s="1"/>
      <c r="L6" s="1"/>
      <c r="M6" s="1"/>
      <c r="N6" s="1"/>
      <c r="O6" s="1"/>
    </row>
    <row r="7" spans="1:15" ht="12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10">
        <v>8</v>
      </c>
      <c r="I7" s="10">
        <v>9</v>
      </c>
      <c r="J7" s="1"/>
      <c r="K7" s="1"/>
      <c r="L7" s="1"/>
      <c r="M7" s="1"/>
      <c r="N7" s="1"/>
      <c r="O7" s="1"/>
    </row>
    <row r="8" spans="1:15" ht="12.75">
      <c r="A8" s="11" t="s">
        <v>12</v>
      </c>
      <c r="B8" s="12">
        <f>SUM(B9+B10)</f>
        <v>659824</v>
      </c>
      <c r="C8" s="12">
        <f>SUM(C9+C10)</f>
        <v>98629</v>
      </c>
      <c r="D8" s="12">
        <f>SUM(D9+D10)</f>
        <v>80209</v>
      </c>
      <c r="E8" s="13">
        <f aca="true" t="shared" si="0" ref="E8:E53">SUM(D8/B8)</f>
        <v>0.12156120419990786</v>
      </c>
      <c r="F8" s="13">
        <f aca="true" t="shared" si="1" ref="F8:F27">SUM(D8/C8)</f>
        <v>0.8132395137332833</v>
      </c>
      <c r="G8" s="12">
        <f>SUM(G9+G10)</f>
        <v>54555</v>
      </c>
      <c r="H8" s="12">
        <f>SUM(H9+H10)</f>
        <v>44859</v>
      </c>
      <c r="I8" s="13">
        <f aca="true" t="shared" si="2" ref="I8:I27">SUM(H8/G8)</f>
        <v>0.8222711025570525</v>
      </c>
      <c r="J8" s="1"/>
      <c r="K8" s="1"/>
      <c r="L8" s="1"/>
      <c r="M8" s="1"/>
      <c r="N8" s="1"/>
      <c r="O8" s="1"/>
    </row>
    <row r="9" spans="1:15" ht="18" customHeight="1">
      <c r="A9" s="14" t="s">
        <v>13</v>
      </c>
      <c r="B9" s="15">
        <f>SUM(B13+B17+B19+B22+B24+B27+B30+B34+B37+B43+B45+B49+B51+B53+B58+B62+B66+B69+B72+B74)</f>
        <v>633004</v>
      </c>
      <c r="C9" s="15">
        <f>SUM(C13+C17+C19+C22+C24+C27+C30+C34+C37+C43+C45+C49+C51+C53+C58+C62+C66+C69+C72+C74)</f>
        <v>92085</v>
      </c>
      <c r="D9" s="15">
        <f>SUM(D13+D17+D19+D22+D24+D27+D30+D34+D37+D43+D45+D49+D51+D53+D58+D62+D66+D69+D72+D74)</f>
        <v>79616</v>
      </c>
      <c r="E9" s="16">
        <f t="shared" si="0"/>
        <v>0.12577487662005296</v>
      </c>
      <c r="F9" s="16">
        <f t="shared" si="1"/>
        <v>0.8645924960634197</v>
      </c>
      <c r="G9" s="15">
        <f>SUM(G13+G17+G19+G22+G24+G27+G30+G34+G37+G43+G45+G49+G51+G53+G58+G62+G66+G69+G72+G74)</f>
        <v>51487</v>
      </c>
      <c r="H9" s="15">
        <f>SUM(H13+H17+H19+H22+H24+H27+H30+H34+H37+H43+H45+H49+H51+H53+H58+H62+H66+H69+H72+H74)</f>
        <v>44465</v>
      </c>
      <c r="I9" s="16">
        <f t="shared" si="2"/>
        <v>0.8636160584225144</v>
      </c>
      <c r="J9" s="1"/>
      <c r="K9" s="1"/>
      <c r="L9" s="1"/>
      <c r="M9" s="1"/>
      <c r="N9" s="1"/>
      <c r="O9" s="1"/>
    </row>
    <row r="10" spans="1:15" ht="11.25">
      <c r="A10" s="14" t="s">
        <v>14</v>
      </c>
      <c r="B10" s="15">
        <f>SUM(B14+B20+B28+B31+B35+B38+B40+B46+B59+B63+B67+B70+B75)</f>
        <v>26820</v>
      </c>
      <c r="C10" s="15">
        <f>SUM(C14+C20+C28+C31+C35+C38+C40+C46+C59+C63+C67+C70+C75)</f>
        <v>6544</v>
      </c>
      <c r="D10" s="15">
        <f>SUM(D14+D20+D28+D31+D35+D38+D40+D46+D59+D63+D67+D70+D75)</f>
        <v>593</v>
      </c>
      <c r="E10" s="16">
        <f t="shared" si="0"/>
        <v>0.022110365398956004</v>
      </c>
      <c r="F10" s="16">
        <f t="shared" si="1"/>
        <v>0.09061735941320294</v>
      </c>
      <c r="G10" s="15">
        <f>SUM(G14+G20+G28+G31+G35+G38+G40+G46+G59+G63+G67+G70+G75)</f>
        <v>3068</v>
      </c>
      <c r="H10" s="15">
        <f>SUM(H14+H20+H28+H31+H35+H38+H40+H46+H59+H63+H67+H70+H75)</f>
        <v>394</v>
      </c>
      <c r="I10" s="16">
        <f t="shared" si="2"/>
        <v>0.12842242503259452</v>
      </c>
      <c r="J10" s="1"/>
      <c r="K10" s="1"/>
      <c r="L10" s="1"/>
      <c r="M10" s="1"/>
      <c r="N10" s="1"/>
      <c r="O10" s="1"/>
    </row>
    <row r="11" spans="1:15" ht="12.75">
      <c r="A11" s="17" t="s">
        <v>15</v>
      </c>
      <c r="B11" s="12">
        <f>SUM(B12+B15)</f>
        <v>488754</v>
      </c>
      <c r="C11" s="12">
        <f>SUM(C12+C15)</f>
        <v>72642</v>
      </c>
      <c r="D11" s="12">
        <f>SUM(D12+D15)</f>
        <v>68360</v>
      </c>
      <c r="E11" s="13">
        <f t="shared" si="0"/>
        <v>0.13986586299037962</v>
      </c>
      <c r="F11" s="13">
        <f t="shared" si="1"/>
        <v>0.9410533850940227</v>
      </c>
      <c r="G11" s="12">
        <f>SUM(G12+G15)</f>
        <v>38069</v>
      </c>
      <c r="H11" s="12">
        <f>SUM(H12+H15)</f>
        <v>38064</v>
      </c>
      <c r="I11" s="13">
        <f t="shared" si="2"/>
        <v>0.9998686595392576</v>
      </c>
      <c r="J11" s="1"/>
      <c r="K11" s="1"/>
      <c r="L11" s="1"/>
      <c r="M11" s="1"/>
      <c r="N11" s="1"/>
      <c r="O11" s="1"/>
    </row>
    <row r="12" spans="1:15" ht="11.25">
      <c r="A12" s="14" t="s">
        <v>16</v>
      </c>
      <c r="B12" s="15">
        <f>SUM(B13+B14)</f>
        <v>66903</v>
      </c>
      <c r="C12" s="15">
        <f>SUM(C13+C14)</f>
        <v>14386</v>
      </c>
      <c r="D12" s="15">
        <f>SUM(D13+D14)</f>
        <v>10931</v>
      </c>
      <c r="E12" s="16">
        <f t="shared" si="0"/>
        <v>0.16338579734839992</v>
      </c>
      <c r="F12" s="16">
        <f t="shared" si="1"/>
        <v>0.7598359516196302</v>
      </c>
      <c r="G12" s="15">
        <f>SUM(G13+G14)</f>
        <v>5252</v>
      </c>
      <c r="H12" s="15">
        <f>SUM(H13+H14)</f>
        <v>5349</v>
      </c>
      <c r="I12" s="16">
        <f t="shared" si="2"/>
        <v>1.0184691546077684</v>
      </c>
      <c r="J12" s="1"/>
      <c r="K12" s="1"/>
      <c r="L12" s="1"/>
      <c r="M12" s="1"/>
      <c r="N12" s="1"/>
      <c r="O12" s="1"/>
    </row>
    <row r="13" spans="1:15" ht="11.25">
      <c r="A13" s="14" t="s">
        <v>13</v>
      </c>
      <c r="B13" s="15">
        <v>65070</v>
      </c>
      <c r="C13" s="15">
        <v>12653</v>
      </c>
      <c r="D13" s="15">
        <v>10931</v>
      </c>
      <c r="E13" s="16">
        <f t="shared" si="0"/>
        <v>0.16798832027047794</v>
      </c>
      <c r="F13" s="16">
        <f t="shared" si="1"/>
        <v>0.8639057930925472</v>
      </c>
      <c r="G13" s="15">
        <v>5219</v>
      </c>
      <c r="H13" s="15">
        <f>SUM(D13-'[1]Janvāris'!D13)</f>
        <v>5349</v>
      </c>
      <c r="I13" s="16">
        <f t="shared" si="2"/>
        <v>1.0249089863958614</v>
      </c>
      <c r="J13" s="1"/>
      <c r="K13" s="1"/>
      <c r="L13" s="1"/>
      <c r="M13" s="1"/>
      <c r="N13" s="1"/>
      <c r="O13" s="1"/>
    </row>
    <row r="14" spans="1:15" ht="11.25">
      <c r="A14" s="14" t="s">
        <v>14</v>
      </c>
      <c r="B14" s="15">
        <v>1833</v>
      </c>
      <c r="C14" s="15">
        <v>1733</v>
      </c>
      <c r="D14" s="15"/>
      <c r="E14" s="16">
        <f t="shared" si="0"/>
        <v>0</v>
      </c>
      <c r="F14" s="16">
        <f t="shared" si="1"/>
        <v>0</v>
      </c>
      <c r="G14" s="15">
        <v>33</v>
      </c>
      <c r="H14" s="15">
        <f>SUM(D14-'[1]Janvāris'!H14)</f>
        <v>0</v>
      </c>
      <c r="I14" s="16">
        <f t="shared" si="2"/>
        <v>0</v>
      </c>
      <c r="J14" s="1"/>
      <c r="K14" s="1"/>
      <c r="L14" s="1"/>
      <c r="M14" s="1"/>
      <c r="N14" s="1"/>
      <c r="O14" s="1"/>
    </row>
    <row r="15" spans="1:15" ht="11.25">
      <c r="A15" s="14" t="s">
        <v>17</v>
      </c>
      <c r="B15" s="15">
        <f>SUM(B16+B18+B21+B23)</f>
        <v>421851</v>
      </c>
      <c r="C15" s="15">
        <f>SUM(C16+C18+C21+C23)</f>
        <v>58256</v>
      </c>
      <c r="D15" s="15">
        <f>SUM(D16+D18+D21+D23)</f>
        <v>57429</v>
      </c>
      <c r="E15" s="16">
        <f t="shared" si="0"/>
        <v>0.136135744611249</v>
      </c>
      <c r="F15" s="16">
        <f t="shared" si="1"/>
        <v>0.9858040373523758</v>
      </c>
      <c r="G15" s="15">
        <f>SUM(G16+G18+G21+G23)</f>
        <v>32817</v>
      </c>
      <c r="H15" s="15">
        <f>SUM(H16+H18+H21+H23)</f>
        <v>32715</v>
      </c>
      <c r="I15" s="16">
        <f t="shared" si="2"/>
        <v>0.9968918548313375</v>
      </c>
      <c r="J15" s="1"/>
      <c r="K15" s="1"/>
      <c r="L15" s="1"/>
      <c r="M15" s="1"/>
      <c r="N15" s="1"/>
      <c r="O15" s="1"/>
    </row>
    <row r="16" spans="1:15" ht="11.25">
      <c r="A16" s="14" t="s">
        <v>18</v>
      </c>
      <c r="B16" s="15">
        <f>SUM(B17)</f>
        <v>327326</v>
      </c>
      <c r="C16" s="15">
        <f>SUM(C17)</f>
        <v>46135</v>
      </c>
      <c r="D16" s="15">
        <f>SUM(D17)</f>
        <v>46068</v>
      </c>
      <c r="E16" s="16">
        <f t="shared" si="0"/>
        <v>0.14074042391988414</v>
      </c>
      <c r="F16" s="16">
        <f t="shared" si="1"/>
        <v>0.9985477403273003</v>
      </c>
      <c r="G16" s="15">
        <f>SUM(G17)</f>
        <v>26157</v>
      </c>
      <c r="H16" s="15">
        <f>SUM(H17)</f>
        <v>26160</v>
      </c>
      <c r="I16" s="16">
        <f t="shared" si="2"/>
        <v>1.000114692051841</v>
      </c>
      <c r="J16" s="1"/>
      <c r="K16" s="1"/>
      <c r="L16" s="1"/>
      <c r="M16" s="1"/>
      <c r="N16" s="1"/>
      <c r="O16" s="1"/>
    </row>
    <row r="17" spans="1:15" ht="11.25">
      <c r="A17" s="14" t="s">
        <v>13</v>
      </c>
      <c r="B17" s="15">
        <v>327326</v>
      </c>
      <c r="C17" s="15">
        <v>46135</v>
      </c>
      <c r="D17" s="15">
        <v>46068</v>
      </c>
      <c r="E17" s="16">
        <f t="shared" si="0"/>
        <v>0.14074042391988414</v>
      </c>
      <c r="F17" s="16">
        <f t="shared" si="1"/>
        <v>0.9985477403273003</v>
      </c>
      <c r="G17" s="15">
        <v>26157</v>
      </c>
      <c r="H17" s="15">
        <f>SUM(D17-'[1]Janvāris'!D16)</f>
        <v>26160</v>
      </c>
      <c r="I17" s="16">
        <f t="shared" si="2"/>
        <v>1.000114692051841</v>
      </c>
      <c r="J17" s="1"/>
      <c r="K17" s="1"/>
      <c r="L17" s="1"/>
      <c r="M17" s="1"/>
      <c r="N17" s="1"/>
      <c r="O17" s="1"/>
    </row>
    <row r="18" spans="1:15" ht="11.25">
      <c r="A18" s="14" t="s">
        <v>19</v>
      </c>
      <c r="B18" s="15">
        <f>SUM(B19+B20)</f>
        <v>29242</v>
      </c>
      <c r="C18" s="15">
        <f>SUM(C19+C20)</f>
        <v>2624</v>
      </c>
      <c r="D18" s="15">
        <f>SUM(D19+D20)</f>
        <v>2006</v>
      </c>
      <c r="E18" s="16">
        <f t="shared" si="0"/>
        <v>0.06859995896313521</v>
      </c>
      <c r="F18" s="16">
        <f t="shared" si="1"/>
        <v>0.7644817073170732</v>
      </c>
      <c r="G18" s="15">
        <f>SUM(G19+G20)</f>
        <v>1369</v>
      </c>
      <c r="H18" s="15">
        <f>SUM(H19+H20)</f>
        <v>1066</v>
      </c>
      <c r="I18" s="16">
        <f t="shared" si="2"/>
        <v>0.7786705624543463</v>
      </c>
      <c r="J18" s="1"/>
      <c r="K18" s="1"/>
      <c r="L18" s="1"/>
      <c r="M18" s="1"/>
      <c r="N18" s="1"/>
      <c r="O18" s="1"/>
    </row>
    <row r="19" spans="1:15" ht="11.25">
      <c r="A19" s="14" t="s">
        <v>13</v>
      </c>
      <c r="B19" s="15">
        <v>29217</v>
      </c>
      <c r="C19" s="15">
        <v>2621</v>
      </c>
      <c r="D19" s="15">
        <v>2004</v>
      </c>
      <c r="E19" s="16">
        <f t="shared" si="0"/>
        <v>0.06859020433309375</v>
      </c>
      <c r="F19" s="16">
        <f t="shared" si="1"/>
        <v>0.7645936665394888</v>
      </c>
      <c r="G19" s="15">
        <v>1366</v>
      </c>
      <c r="H19" s="15">
        <f>SUM(D19-'[1]Janvāris'!D18)</f>
        <v>1065</v>
      </c>
      <c r="I19" s="16">
        <f t="shared" si="2"/>
        <v>0.7796486090775988</v>
      </c>
      <c r="J19" s="1"/>
      <c r="K19" s="1"/>
      <c r="L19" s="1"/>
      <c r="M19" s="1"/>
      <c r="N19" s="1"/>
      <c r="O19" s="1"/>
    </row>
    <row r="20" spans="1:15" ht="11.25">
      <c r="A20" s="14" t="s">
        <v>14</v>
      </c>
      <c r="B20" s="15">
        <v>25</v>
      </c>
      <c r="C20" s="15">
        <v>3</v>
      </c>
      <c r="D20" s="15">
        <v>2</v>
      </c>
      <c r="E20" s="16">
        <f t="shared" si="0"/>
        <v>0.08</v>
      </c>
      <c r="F20" s="16">
        <f t="shared" si="1"/>
        <v>0.6666666666666666</v>
      </c>
      <c r="G20" s="15">
        <v>3</v>
      </c>
      <c r="H20" s="15">
        <f>SUM(D20-'[1]Janvāris'!D19)</f>
        <v>1</v>
      </c>
      <c r="I20" s="16">
        <f t="shared" si="2"/>
        <v>0.3333333333333333</v>
      </c>
      <c r="J20" s="1"/>
      <c r="K20" s="1"/>
      <c r="L20" s="1"/>
      <c r="M20" s="1"/>
      <c r="N20" s="1"/>
      <c r="O20" s="1"/>
    </row>
    <row r="21" spans="1:15" ht="11.25">
      <c r="A21" s="14" t="s">
        <v>20</v>
      </c>
      <c r="B21" s="15">
        <f>SUM(B22)</f>
        <v>1023</v>
      </c>
      <c r="C21" s="15">
        <f>SUM(C22)</f>
        <v>113</v>
      </c>
      <c r="D21" s="15">
        <f>SUM(D22)</f>
        <v>43</v>
      </c>
      <c r="E21" s="16">
        <f t="shared" si="0"/>
        <v>0.042033235581622676</v>
      </c>
      <c r="F21" s="16">
        <f t="shared" si="1"/>
        <v>0.3805309734513274</v>
      </c>
      <c r="G21" s="15">
        <f>SUM(G22)</f>
        <v>61</v>
      </c>
      <c r="H21" s="15">
        <f>SUM(H22)</f>
        <v>22</v>
      </c>
      <c r="I21" s="16">
        <f t="shared" si="2"/>
        <v>0.36065573770491804</v>
      </c>
      <c r="J21" s="1"/>
      <c r="K21" s="1"/>
      <c r="L21" s="1"/>
      <c r="M21" s="1"/>
      <c r="N21" s="1"/>
      <c r="O21" s="1"/>
    </row>
    <row r="22" spans="1:15" ht="11.25">
      <c r="A22" s="14" t="s">
        <v>13</v>
      </c>
      <c r="B22" s="15">
        <v>1023</v>
      </c>
      <c r="C22" s="15">
        <v>113</v>
      </c>
      <c r="D22" s="15">
        <v>43</v>
      </c>
      <c r="E22" s="16">
        <f t="shared" si="0"/>
        <v>0.042033235581622676</v>
      </c>
      <c r="F22" s="16">
        <f t="shared" si="1"/>
        <v>0.3805309734513274</v>
      </c>
      <c r="G22" s="15">
        <v>61</v>
      </c>
      <c r="H22" s="15">
        <f>SUM(D22-'[1]Janvāris'!D21)</f>
        <v>22</v>
      </c>
      <c r="I22" s="16">
        <f t="shared" si="2"/>
        <v>0.36065573770491804</v>
      </c>
      <c r="J22" s="1"/>
      <c r="K22" s="1"/>
      <c r="L22" s="1"/>
      <c r="M22" s="1"/>
      <c r="N22" s="1"/>
      <c r="O22" s="1"/>
    </row>
    <row r="23" spans="1:15" ht="22.5">
      <c r="A23" s="18" t="s">
        <v>21</v>
      </c>
      <c r="B23" s="15">
        <f>SUM(B24)</f>
        <v>64260</v>
      </c>
      <c r="C23" s="15">
        <f>SUM(C24)</f>
        <v>9384</v>
      </c>
      <c r="D23" s="15">
        <f>SUM(D24)</f>
        <v>9312</v>
      </c>
      <c r="E23" s="16">
        <f t="shared" si="0"/>
        <v>0.14491129785247434</v>
      </c>
      <c r="F23" s="16">
        <f t="shared" si="1"/>
        <v>0.9923273657289002</v>
      </c>
      <c r="G23" s="15">
        <f>SUM(G24)</f>
        <v>5230</v>
      </c>
      <c r="H23" s="15">
        <f>SUM(H24)</f>
        <v>5467</v>
      </c>
      <c r="I23" s="16">
        <f t="shared" si="2"/>
        <v>1.0453154875717017</v>
      </c>
      <c r="J23" s="1"/>
      <c r="K23" s="1"/>
      <c r="L23" s="1"/>
      <c r="M23" s="1"/>
      <c r="N23" s="1"/>
      <c r="O23" s="1"/>
    </row>
    <row r="24" spans="1:15" ht="11.25">
      <c r="A24" s="14" t="s">
        <v>13</v>
      </c>
      <c r="B24" s="15">
        <v>64260</v>
      </c>
      <c r="C24" s="15">
        <v>9384</v>
      </c>
      <c r="D24" s="15">
        <v>9312</v>
      </c>
      <c r="E24" s="16">
        <f t="shared" si="0"/>
        <v>0.14491129785247434</v>
      </c>
      <c r="F24" s="16">
        <f t="shared" si="1"/>
        <v>0.9923273657289002</v>
      </c>
      <c r="G24" s="15">
        <v>5230</v>
      </c>
      <c r="H24" s="15">
        <f>SUM(D24-'[1]Janvāris'!D23)</f>
        <v>5467</v>
      </c>
      <c r="I24" s="16">
        <f t="shared" si="2"/>
        <v>1.0453154875717017</v>
      </c>
      <c r="J24" s="1"/>
      <c r="K24" s="1"/>
      <c r="L24" s="1"/>
      <c r="M24" s="1"/>
      <c r="N24" s="1"/>
      <c r="O24" s="1"/>
    </row>
    <row r="25" spans="1:15" ht="29.25" customHeight="1">
      <c r="A25" s="19" t="s">
        <v>22</v>
      </c>
      <c r="B25" s="12">
        <f>SUM(B26+B29)</f>
        <v>9870</v>
      </c>
      <c r="C25" s="12">
        <f>SUM(C26+C29)</f>
        <v>2216</v>
      </c>
      <c r="D25" s="12">
        <f>SUM(D26+D29)</f>
        <v>869</v>
      </c>
      <c r="E25" s="13">
        <f t="shared" si="0"/>
        <v>0.08804457953394124</v>
      </c>
      <c r="F25" s="13">
        <f t="shared" si="1"/>
        <v>0.39214801444043323</v>
      </c>
      <c r="G25" s="12">
        <f>SUM(G26+G29)</f>
        <v>908</v>
      </c>
      <c r="H25" s="12">
        <f>SUM(H26+H29)</f>
        <v>437</v>
      </c>
      <c r="I25" s="13">
        <f t="shared" si="2"/>
        <v>0.4812775330396476</v>
      </c>
      <c r="J25" s="1"/>
      <c r="K25" s="1"/>
      <c r="L25" s="1"/>
      <c r="M25" s="1"/>
      <c r="N25" s="1"/>
      <c r="O25" s="1"/>
    </row>
    <row r="26" spans="1:15" ht="11.25" customHeight="1">
      <c r="A26" s="14" t="s">
        <v>23</v>
      </c>
      <c r="B26" s="15">
        <f>SUM(B27+B28)</f>
        <v>8500</v>
      </c>
      <c r="C26" s="15">
        <f>SUM(C27+C28)</f>
        <v>1416</v>
      </c>
      <c r="D26" s="15">
        <f>SUM(D27+D28)</f>
        <v>707</v>
      </c>
      <c r="E26" s="16">
        <f t="shared" si="0"/>
        <v>0.0831764705882353</v>
      </c>
      <c r="F26" s="16">
        <f t="shared" si="1"/>
        <v>0.4992937853107345</v>
      </c>
      <c r="G26" s="15">
        <f>SUM(G27+G28)</f>
        <v>708</v>
      </c>
      <c r="H26" s="15">
        <f>SUM(H27+H28)</f>
        <v>275</v>
      </c>
      <c r="I26" s="16">
        <f t="shared" si="2"/>
        <v>0.3884180790960452</v>
      </c>
      <c r="J26" s="1"/>
      <c r="K26" s="1"/>
      <c r="L26" s="1"/>
      <c r="M26" s="1"/>
      <c r="N26" s="1"/>
      <c r="O26" s="1"/>
    </row>
    <row r="27" spans="1:15" ht="11.25">
      <c r="A27" s="14" t="s">
        <v>13</v>
      </c>
      <c r="B27" s="15">
        <v>8475</v>
      </c>
      <c r="C27" s="15">
        <v>1416</v>
      </c>
      <c r="D27" s="15">
        <v>630</v>
      </c>
      <c r="E27" s="16">
        <f t="shared" si="0"/>
        <v>0.0743362831858407</v>
      </c>
      <c r="F27" s="16">
        <f t="shared" si="1"/>
        <v>0.4449152542372881</v>
      </c>
      <c r="G27" s="15">
        <v>708</v>
      </c>
      <c r="H27" s="15">
        <f>SUM(D27-'[1]Janvāris'!D26)</f>
        <v>228</v>
      </c>
      <c r="I27" s="16">
        <f t="shared" si="2"/>
        <v>0.3220338983050847</v>
      </c>
      <c r="J27" s="1"/>
      <c r="K27" s="1"/>
      <c r="L27" s="1"/>
      <c r="M27" s="1"/>
      <c r="N27" s="1"/>
      <c r="O27" s="1"/>
    </row>
    <row r="28" spans="1:15" ht="11.25">
      <c r="A28" s="14" t="s">
        <v>14</v>
      </c>
      <c r="B28" s="15">
        <v>25</v>
      </c>
      <c r="C28" s="15">
        <v>0</v>
      </c>
      <c r="D28" s="15">
        <v>77</v>
      </c>
      <c r="E28" s="16">
        <f t="shared" si="0"/>
        <v>3.08</v>
      </c>
      <c r="F28" s="16">
        <v>0</v>
      </c>
      <c r="G28" s="15">
        <v>0</v>
      </c>
      <c r="H28" s="15">
        <f>SUM(D28-'[1]Janvāris'!D27)</f>
        <v>47</v>
      </c>
      <c r="I28" s="16">
        <v>0</v>
      </c>
      <c r="J28" s="1"/>
      <c r="K28" s="1"/>
      <c r="L28" s="1"/>
      <c r="M28" s="1"/>
      <c r="N28" s="1"/>
      <c r="O28" s="1"/>
    </row>
    <row r="29" spans="1:15" ht="11.25">
      <c r="A29" s="14" t="s">
        <v>24</v>
      </c>
      <c r="B29" s="15">
        <f>SUM(B30+B31)</f>
        <v>1370</v>
      </c>
      <c r="C29" s="15">
        <f>SUM(C30+C31)</f>
        <v>800</v>
      </c>
      <c r="D29" s="15">
        <f>SUM(D30+D31)</f>
        <v>162</v>
      </c>
      <c r="E29" s="16">
        <f t="shared" si="0"/>
        <v>0.11824817518248175</v>
      </c>
      <c r="F29" s="16">
        <f aca="true" t="shared" si="3" ref="F29:F49">SUM(D29/C29)</f>
        <v>0.2025</v>
      </c>
      <c r="G29" s="15">
        <f>SUM(G30+G31)</f>
        <v>200</v>
      </c>
      <c r="H29" s="15">
        <f>SUM(H30+H31)</f>
        <v>162</v>
      </c>
      <c r="I29" s="16">
        <f aca="true" t="shared" si="4" ref="I29:I49">SUM(H29/G29)</f>
        <v>0.81</v>
      </c>
      <c r="J29" s="1"/>
      <c r="K29" s="1"/>
      <c r="L29" s="1"/>
      <c r="M29" s="1"/>
      <c r="N29" s="1"/>
      <c r="O29" s="1"/>
    </row>
    <row r="30" spans="1:15" ht="11.25">
      <c r="A30" s="14" t="s">
        <v>13</v>
      </c>
      <c r="B30" s="15">
        <v>25</v>
      </c>
      <c r="C30" s="15">
        <v>8</v>
      </c>
      <c r="D30" s="15">
        <v>2</v>
      </c>
      <c r="E30" s="16">
        <f t="shared" si="0"/>
        <v>0.08</v>
      </c>
      <c r="F30" s="16">
        <f t="shared" si="3"/>
        <v>0.25</v>
      </c>
      <c r="G30" s="15">
        <v>4</v>
      </c>
      <c r="H30" s="15">
        <f>SUM(D30-'[1]Janvāris'!D29)</f>
        <v>2</v>
      </c>
      <c r="I30" s="16">
        <f t="shared" si="4"/>
        <v>0.5</v>
      </c>
      <c r="J30" s="1"/>
      <c r="K30" s="1"/>
      <c r="L30" s="1"/>
      <c r="M30" s="1"/>
      <c r="N30" s="1"/>
      <c r="O30" s="1"/>
    </row>
    <row r="31" spans="1:15" ht="11.25">
      <c r="A31" s="14" t="s">
        <v>14</v>
      </c>
      <c r="B31" s="15">
        <v>1345</v>
      </c>
      <c r="C31" s="15">
        <v>792</v>
      </c>
      <c r="D31" s="15">
        <v>160</v>
      </c>
      <c r="E31" s="16">
        <f t="shared" si="0"/>
        <v>0.11895910780669144</v>
      </c>
      <c r="F31" s="16">
        <f t="shared" si="3"/>
        <v>0.20202020202020202</v>
      </c>
      <c r="G31" s="15">
        <v>196</v>
      </c>
      <c r="H31" s="15">
        <f>SUM(D31-'[1]Janvāris'!D30)</f>
        <v>160</v>
      </c>
      <c r="I31" s="16">
        <f t="shared" si="4"/>
        <v>0.8163265306122449</v>
      </c>
      <c r="J31" s="1"/>
      <c r="K31" s="1"/>
      <c r="L31" s="1"/>
      <c r="M31" s="1"/>
      <c r="N31" s="1"/>
      <c r="O31" s="1"/>
    </row>
    <row r="32" spans="1:15" ht="12.75">
      <c r="A32" s="17" t="s">
        <v>25</v>
      </c>
      <c r="B32" s="12">
        <f>SUM(B33+B36+B39)</f>
        <v>67331</v>
      </c>
      <c r="C32" s="12">
        <f>SUM(C33+C36+C39)</f>
        <v>8889</v>
      </c>
      <c r="D32" s="12">
        <f>SUM(D33+D36+D39)</f>
        <v>6981</v>
      </c>
      <c r="E32" s="13">
        <f t="shared" si="0"/>
        <v>0.10368181075581827</v>
      </c>
      <c r="F32" s="13">
        <f t="shared" si="3"/>
        <v>0.7853526830914613</v>
      </c>
      <c r="G32" s="12">
        <f>SUM(G33+G36+G39)</f>
        <v>5332</v>
      </c>
      <c r="H32" s="12">
        <f>SUM(H33+H36+H39)</f>
        <v>4426</v>
      </c>
      <c r="I32" s="13">
        <f t="shared" si="4"/>
        <v>0.8300825206301575</v>
      </c>
      <c r="J32" s="1"/>
      <c r="K32" s="1"/>
      <c r="L32" s="1"/>
      <c r="M32" s="1"/>
      <c r="N32" s="1"/>
      <c r="O32" s="1"/>
    </row>
    <row r="33" spans="1:15" ht="11.25">
      <c r="A33" s="14" t="s">
        <v>26</v>
      </c>
      <c r="B33" s="15">
        <f>SUM(B34+B35)</f>
        <v>64539</v>
      </c>
      <c r="C33" s="15">
        <f>SUM(C34+C35)</f>
        <v>8492</v>
      </c>
      <c r="D33" s="15">
        <f>SUM(D34+D35)</f>
        <v>6924</v>
      </c>
      <c r="E33" s="16">
        <f t="shared" si="0"/>
        <v>0.10728396783340306</v>
      </c>
      <c r="F33" s="16">
        <f t="shared" si="3"/>
        <v>0.8153556288271314</v>
      </c>
      <c r="G33" s="15">
        <f>SUM(G34+G35)</f>
        <v>5138</v>
      </c>
      <c r="H33" s="15">
        <f>SUM(H34+H35)</f>
        <v>4388</v>
      </c>
      <c r="I33" s="16">
        <f t="shared" si="4"/>
        <v>0.8540288049824835</v>
      </c>
      <c r="J33" s="1"/>
      <c r="K33" s="1"/>
      <c r="L33" s="1"/>
      <c r="M33" s="1"/>
      <c r="N33" s="1"/>
      <c r="O33" s="1"/>
    </row>
    <row r="34" spans="1:15" ht="11.25">
      <c r="A34" s="14" t="s">
        <v>13</v>
      </c>
      <c r="B34" s="15">
        <v>45788</v>
      </c>
      <c r="C34" s="15">
        <v>5383</v>
      </c>
      <c r="D34" s="15">
        <v>6881</v>
      </c>
      <c r="E34" s="16">
        <f t="shared" si="0"/>
        <v>0.15027954922687167</v>
      </c>
      <c r="F34" s="16">
        <f t="shared" si="3"/>
        <v>1.2782834850455136</v>
      </c>
      <c r="G34" s="15">
        <v>2838</v>
      </c>
      <c r="H34" s="15">
        <f>SUM(D34-'[1]Janvāris'!D33)</f>
        <v>4345</v>
      </c>
      <c r="I34" s="16">
        <f t="shared" si="4"/>
        <v>1.5310077519379846</v>
      </c>
      <c r="J34" s="1"/>
      <c r="K34" s="1"/>
      <c r="L34" s="1"/>
      <c r="M34" s="1"/>
      <c r="N34" s="1"/>
      <c r="O34" s="1"/>
    </row>
    <row r="35" spans="1:15" ht="11.25">
      <c r="A35" s="14" t="s">
        <v>14</v>
      </c>
      <c r="B35" s="15">
        <v>18751</v>
      </c>
      <c r="C35" s="15">
        <v>3109</v>
      </c>
      <c r="D35" s="15">
        <v>43</v>
      </c>
      <c r="E35" s="16">
        <f t="shared" si="0"/>
        <v>0.0022932110287451337</v>
      </c>
      <c r="F35" s="16">
        <f t="shared" si="3"/>
        <v>0.0138308137664844</v>
      </c>
      <c r="G35" s="15">
        <v>2300</v>
      </c>
      <c r="H35" s="15">
        <f>SUM(D35-'[1]Janvāris'!D34)</f>
        <v>43</v>
      </c>
      <c r="I35" s="16">
        <f t="shared" si="4"/>
        <v>0.018695652173913044</v>
      </c>
      <c r="J35" s="1"/>
      <c r="K35" s="1"/>
      <c r="L35" s="1"/>
      <c r="M35" s="1"/>
      <c r="N35" s="1"/>
      <c r="O35" s="1"/>
    </row>
    <row r="36" spans="1:15" ht="11.25">
      <c r="A36" s="14" t="s">
        <v>27</v>
      </c>
      <c r="B36" s="15">
        <f>SUM(B37+B38)</f>
        <v>1000</v>
      </c>
      <c r="C36" s="15">
        <f>SUM(C37+C38)</f>
        <v>141</v>
      </c>
      <c r="D36" s="15">
        <f>SUM(D37+D38)</f>
        <v>44</v>
      </c>
      <c r="E36" s="16">
        <f t="shared" si="0"/>
        <v>0.044</v>
      </c>
      <c r="F36" s="16">
        <f t="shared" si="3"/>
        <v>0.3120567375886525</v>
      </c>
      <c r="G36" s="15">
        <f>SUM(G37+G38)</f>
        <v>68</v>
      </c>
      <c r="H36" s="15">
        <f>SUM(H37+H38)</f>
        <v>38</v>
      </c>
      <c r="I36" s="16">
        <f t="shared" si="4"/>
        <v>0.5588235294117647</v>
      </c>
      <c r="J36" s="1"/>
      <c r="K36" s="1"/>
      <c r="L36" s="1"/>
      <c r="M36" s="1"/>
      <c r="N36" s="1"/>
      <c r="O36" s="1"/>
    </row>
    <row r="37" spans="1:15" ht="11.25">
      <c r="A37" s="14" t="s">
        <v>13</v>
      </c>
      <c r="B37" s="15">
        <v>488</v>
      </c>
      <c r="C37" s="15">
        <v>99</v>
      </c>
      <c r="D37" s="15">
        <v>19</v>
      </c>
      <c r="E37" s="16">
        <f t="shared" si="0"/>
        <v>0.0389344262295082</v>
      </c>
      <c r="F37" s="16">
        <f t="shared" si="3"/>
        <v>0.1919191919191919</v>
      </c>
      <c r="G37" s="15">
        <v>30</v>
      </c>
      <c r="H37" s="15">
        <f>SUM(D37-'[1]Janvāris'!D36)</f>
        <v>13</v>
      </c>
      <c r="I37" s="16">
        <f t="shared" si="4"/>
        <v>0.43333333333333335</v>
      </c>
      <c r="J37" s="1"/>
      <c r="K37" s="1"/>
      <c r="L37" s="1"/>
      <c r="M37" s="1"/>
      <c r="N37" s="1"/>
      <c r="O37" s="1"/>
    </row>
    <row r="38" spans="1:15" ht="11.25">
      <c r="A38" s="14" t="s">
        <v>14</v>
      </c>
      <c r="B38" s="15">
        <v>512</v>
      </c>
      <c r="C38" s="15">
        <v>42</v>
      </c>
      <c r="D38" s="15">
        <v>25</v>
      </c>
      <c r="E38" s="16">
        <f t="shared" si="0"/>
        <v>0.048828125</v>
      </c>
      <c r="F38" s="16">
        <f t="shared" si="3"/>
        <v>0.5952380952380952</v>
      </c>
      <c r="G38" s="15">
        <v>38</v>
      </c>
      <c r="H38" s="15">
        <f>SUM(D38-'[1]Janvāris'!D37)</f>
        <v>25</v>
      </c>
      <c r="I38" s="16">
        <f t="shared" si="4"/>
        <v>0.6578947368421053</v>
      </c>
      <c r="J38" s="1"/>
      <c r="K38" s="1"/>
      <c r="L38" s="1"/>
      <c r="M38" s="1"/>
      <c r="N38" s="1"/>
      <c r="O38" s="1"/>
    </row>
    <row r="39" spans="1:15" ht="11.25">
      <c r="A39" s="14" t="s">
        <v>28</v>
      </c>
      <c r="B39" s="15">
        <f>SUM(B40)</f>
        <v>1792</v>
      </c>
      <c r="C39" s="15">
        <f>SUM(C40)</f>
        <v>256</v>
      </c>
      <c r="D39" s="15">
        <f>SUM(D40)</f>
        <v>13</v>
      </c>
      <c r="E39" s="16">
        <f t="shared" si="0"/>
        <v>0.007254464285714286</v>
      </c>
      <c r="F39" s="16">
        <f t="shared" si="3"/>
        <v>0.05078125</v>
      </c>
      <c r="G39" s="15">
        <f>SUM(G40)</f>
        <v>126</v>
      </c>
      <c r="H39" s="15">
        <f>SUM(H40)</f>
        <v>0</v>
      </c>
      <c r="I39" s="16">
        <f t="shared" si="4"/>
        <v>0</v>
      </c>
      <c r="J39" s="1"/>
      <c r="K39" s="1"/>
      <c r="L39" s="1"/>
      <c r="M39" s="1"/>
      <c r="N39" s="1"/>
      <c r="O39" s="1"/>
    </row>
    <row r="40" spans="1:15" ht="11.25">
      <c r="A40" s="14" t="s">
        <v>14</v>
      </c>
      <c r="B40" s="15">
        <v>1792</v>
      </c>
      <c r="C40" s="15">
        <v>256</v>
      </c>
      <c r="D40" s="15">
        <v>13</v>
      </c>
      <c r="E40" s="16">
        <f t="shared" si="0"/>
        <v>0.007254464285714286</v>
      </c>
      <c r="F40" s="16">
        <f t="shared" si="3"/>
        <v>0.05078125</v>
      </c>
      <c r="G40" s="15">
        <v>126</v>
      </c>
      <c r="H40" s="15">
        <f>SUM(D40-'[1]Janvāris'!D39)</f>
        <v>0</v>
      </c>
      <c r="I40" s="16">
        <f t="shared" si="4"/>
        <v>0</v>
      </c>
      <c r="J40" s="1"/>
      <c r="K40" s="1"/>
      <c r="L40" s="1"/>
      <c r="M40" s="1"/>
      <c r="N40" s="1"/>
      <c r="O40" s="1"/>
    </row>
    <row r="41" spans="1:15" ht="12.75">
      <c r="A41" s="17" t="s">
        <v>29</v>
      </c>
      <c r="B41" s="12">
        <f>SUM(B42+B44)</f>
        <v>69350</v>
      </c>
      <c r="C41" s="12">
        <f>SUM(C42+C44)</f>
        <v>10250</v>
      </c>
      <c r="D41" s="12">
        <f>SUM(D42+D44)</f>
        <v>369</v>
      </c>
      <c r="E41" s="13">
        <f t="shared" si="0"/>
        <v>0.0053208363374188895</v>
      </c>
      <c r="F41" s="13">
        <f t="shared" si="3"/>
        <v>0.036</v>
      </c>
      <c r="G41" s="12">
        <f>SUM(G42+G44)</f>
        <v>8130</v>
      </c>
      <c r="H41" s="12">
        <f>SUM(H42+H44)</f>
        <v>109</v>
      </c>
      <c r="I41" s="13">
        <f t="shared" si="4"/>
        <v>0.013407134071340714</v>
      </c>
      <c r="J41" s="1"/>
      <c r="K41" s="1"/>
      <c r="L41" s="1"/>
      <c r="M41" s="1"/>
      <c r="N41" s="1"/>
      <c r="O41" s="1"/>
    </row>
    <row r="42" spans="1:15" ht="11.25">
      <c r="A42" s="14" t="s">
        <v>30</v>
      </c>
      <c r="B42" s="15">
        <f>SUM(B43)</f>
        <v>66200</v>
      </c>
      <c r="C42" s="15">
        <f>SUM(C43)</f>
        <v>10000</v>
      </c>
      <c r="D42" s="15">
        <f>SUM(D43)</f>
        <v>180</v>
      </c>
      <c r="E42" s="16">
        <f t="shared" si="0"/>
        <v>0.002719033232628399</v>
      </c>
      <c r="F42" s="16">
        <f t="shared" si="3"/>
        <v>0.018</v>
      </c>
      <c r="G42" s="15">
        <f>SUM(G43)</f>
        <v>8000</v>
      </c>
      <c r="H42" s="15">
        <f>SUM(H43)</f>
        <v>0</v>
      </c>
      <c r="I42" s="16">
        <f t="shared" si="4"/>
        <v>0</v>
      </c>
      <c r="J42" s="1"/>
      <c r="K42" s="1"/>
      <c r="L42" s="1"/>
      <c r="M42" s="1"/>
      <c r="N42" s="1"/>
      <c r="O42" s="1"/>
    </row>
    <row r="43" spans="1:15" ht="11.25">
      <c r="A43" s="14" t="s">
        <v>13</v>
      </c>
      <c r="B43" s="15">
        <v>66200</v>
      </c>
      <c r="C43" s="15">
        <v>10000</v>
      </c>
      <c r="D43" s="15">
        <v>180</v>
      </c>
      <c r="E43" s="16">
        <f t="shared" si="0"/>
        <v>0.002719033232628399</v>
      </c>
      <c r="F43" s="16">
        <f t="shared" si="3"/>
        <v>0.018</v>
      </c>
      <c r="G43" s="15">
        <v>8000</v>
      </c>
      <c r="H43" s="15">
        <f>SUM(D43-'[1]Janvāris'!D42)</f>
        <v>0</v>
      </c>
      <c r="I43" s="16">
        <f t="shared" si="4"/>
        <v>0</v>
      </c>
      <c r="J43" s="1"/>
      <c r="K43" s="1"/>
      <c r="L43" s="1"/>
      <c r="M43" s="1"/>
      <c r="N43" s="1"/>
      <c r="O43" s="1"/>
    </row>
    <row r="44" spans="1:15" ht="11.25">
      <c r="A44" s="18" t="s">
        <v>31</v>
      </c>
      <c r="B44" s="15">
        <f>SUM(B45+B46)</f>
        <v>3150</v>
      </c>
      <c r="C44" s="15">
        <f>SUM(C45+C46)</f>
        <v>250</v>
      </c>
      <c r="D44" s="15">
        <f>SUM(D45+D46)</f>
        <v>189</v>
      </c>
      <c r="E44" s="16">
        <f t="shared" si="0"/>
        <v>0.06</v>
      </c>
      <c r="F44" s="16">
        <f t="shared" si="3"/>
        <v>0.756</v>
      </c>
      <c r="G44" s="15">
        <f>SUM(G45+G46)</f>
        <v>130</v>
      </c>
      <c r="H44" s="15">
        <f>SUM(H45+H46)</f>
        <v>109</v>
      </c>
      <c r="I44" s="16">
        <f t="shared" si="4"/>
        <v>0.8384615384615385</v>
      </c>
      <c r="J44" s="1"/>
      <c r="K44" s="1"/>
      <c r="L44" s="1"/>
      <c r="M44" s="1"/>
      <c r="N44" s="1"/>
      <c r="O44" s="1"/>
    </row>
    <row r="45" spans="1:15" ht="11.25">
      <c r="A45" s="20" t="s">
        <v>13</v>
      </c>
      <c r="B45" s="15">
        <v>2849</v>
      </c>
      <c r="C45" s="15">
        <v>188</v>
      </c>
      <c r="D45" s="15">
        <v>182</v>
      </c>
      <c r="E45" s="16">
        <f t="shared" si="0"/>
        <v>0.06388206388206388</v>
      </c>
      <c r="F45" s="16">
        <f t="shared" si="3"/>
        <v>0.9680851063829787</v>
      </c>
      <c r="G45" s="15">
        <v>90</v>
      </c>
      <c r="H45" s="15">
        <f>SUM(D45-'[1]Janvāris'!D44)</f>
        <v>105</v>
      </c>
      <c r="I45" s="16">
        <f t="shared" si="4"/>
        <v>1.1666666666666667</v>
      </c>
      <c r="J45" s="1"/>
      <c r="K45" s="1"/>
      <c r="L45" s="1"/>
      <c r="M45" s="1"/>
      <c r="N45" s="1"/>
      <c r="O45" s="1"/>
    </row>
    <row r="46" spans="1:15" ht="11.25">
      <c r="A46" s="14" t="s">
        <v>14</v>
      </c>
      <c r="B46" s="15">
        <v>301</v>
      </c>
      <c r="C46" s="15">
        <v>62</v>
      </c>
      <c r="D46" s="15">
        <v>7</v>
      </c>
      <c r="E46" s="16">
        <f t="shared" si="0"/>
        <v>0.023255813953488372</v>
      </c>
      <c r="F46" s="16">
        <f t="shared" si="3"/>
        <v>0.11290322580645161</v>
      </c>
      <c r="G46" s="15">
        <v>40</v>
      </c>
      <c r="H46" s="15">
        <f>SUM(D46-'[1]Janvāris'!D45)</f>
        <v>4</v>
      </c>
      <c r="I46" s="16">
        <f t="shared" si="4"/>
        <v>0.1</v>
      </c>
      <c r="J46" s="1"/>
      <c r="K46" s="1"/>
      <c r="L46" s="1"/>
      <c r="M46" s="1"/>
      <c r="N46" s="1"/>
      <c r="O46" s="1"/>
    </row>
    <row r="47" spans="1:15" ht="12.75">
      <c r="A47" s="11" t="s">
        <v>32</v>
      </c>
      <c r="B47" s="12">
        <f>SUM(B48+B50+B52)</f>
        <v>2464</v>
      </c>
      <c r="C47" s="12">
        <f>SUM(C48+C50+C52)</f>
        <v>485</v>
      </c>
      <c r="D47" s="12">
        <f>SUM(D48+D50+D52)</f>
        <v>88</v>
      </c>
      <c r="E47" s="13">
        <f t="shared" si="0"/>
        <v>0.03571428571428571</v>
      </c>
      <c r="F47" s="13">
        <f t="shared" si="3"/>
        <v>0.18144329896907216</v>
      </c>
      <c r="G47" s="12">
        <f>SUM(G48+G50+G52)</f>
        <v>240</v>
      </c>
      <c r="H47" s="12">
        <f>SUM(H48+H50+H52)</f>
        <v>29</v>
      </c>
      <c r="I47" s="13">
        <f t="shared" si="4"/>
        <v>0.12083333333333333</v>
      </c>
      <c r="J47" s="1"/>
      <c r="K47" s="1"/>
      <c r="L47" s="1"/>
      <c r="M47" s="1"/>
      <c r="N47" s="1"/>
      <c r="O47" s="1"/>
    </row>
    <row r="48" spans="1:15" ht="22.5">
      <c r="A48" s="21" t="s">
        <v>33</v>
      </c>
      <c r="B48" s="15">
        <f>SUM(B49)</f>
        <v>2350</v>
      </c>
      <c r="C48" s="15">
        <f>SUM(C49)</f>
        <v>466</v>
      </c>
      <c r="D48" s="15">
        <f>SUM(D49)</f>
        <v>88</v>
      </c>
      <c r="E48" s="16">
        <f t="shared" si="0"/>
        <v>0.0374468085106383</v>
      </c>
      <c r="F48" s="16">
        <f t="shared" si="3"/>
        <v>0.1888412017167382</v>
      </c>
      <c r="G48" s="15">
        <f>SUM(G49)</f>
        <v>240</v>
      </c>
      <c r="H48" s="15">
        <f>SUM(H49)</f>
        <v>29</v>
      </c>
      <c r="I48" s="16">
        <f t="shared" si="4"/>
        <v>0.12083333333333333</v>
      </c>
      <c r="J48" s="1"/>
      <c r="K48" s="1"/>
      <c r="L48" s="1"/>
      <c r="M48" s="1"/>
      <c r="N48" s="1"/>
      <c r="O48" s="1"/>
    </row>
    <row r="49" spans="1:15" ht="11.25">
      <c r="A49" s="14" t="s">
        <v>13</v>
      </c>
      <c r="B49" s="15">
        <v>2350</v>
      </c>
      <c r="C49" s="15">
        <v>466</v>
      </c>
      <c r="D49" s="15">
        <v>88</v>
      </c>
      <c r="E49" s="16">
        <f t="shared" si="0"/>
        <v>0.0374468085106383</v>
      </c>
      <c r="F49" s="16">
        <f t="shared" si="3"/>
        <v>0.1888412017167382</v>
      </c>
      <c r="G49" s="15">
        <v>240</v>
      </c>
      <c r="H49" s="15">
        <f>SUM(D49-'[1]Janvāris'!D48)</f>
        <v>29</v>
      </c>
      <c r="I49" s="16">
        <f t="shared" si="4"/>
        <v>0.12083333333333333</v>
      </c>
      <c r="J49" s="1"/>
      <c r="K49" s="1"/>
      <c r="L49" s="1"/>
      <c r="M49" s="1"/>
      <c r="N49" s="1"/>
      <c r="O49" s="1"/>
    </row>
    <row r="50" spans="1:15" ht="33.75" customHeight="1">
      <c r="A50" s="21" t="s">
        <v>34</v>
      </c>
      <c r="B50" s="15">
        <f>SUM(B51)</f>
        <v>42</v>
      </c>
      <c r="C50" s="15">
        <f>SUM(C51)</f>
        <v>0</v>
      </c>
      <c r="D50" s="15">
        <f>SUM(D51)</f>
        <v>0</v>
      </c>
      <c r="E50" s="16">
        <f t="shared" si="0"/>
        <v>0</v>
      </c>
      <c r="F50" s="16">
        <v>0</v>
      </c>
      <c r="G50" s="15">
        <f>SUM(G51)</f>
        <v>0</v>
      </c>
      <c r="H50" s="15">
        <f>SUM(H51)</f>
        <v>0</v>
      </c>
      <c r="I50" s="16">
        <v>0</v>
      </c>
      <c r="J50" s="1"/>
      <c r="K50" s="1"/>
      <c r="L50" s="1"/>
      <c r="M50" s="1"/>
      <c r="N50" s="1"/>
      <c r="O50" s="1"/>
    </row>
    <row r="51" spans="1:15" ht="11.25">
      <c r="A51" s="14" t="s">
        <v>13</v>
      </c>
      <c r="B51" s="15">
        <v>42</v>
      </c>
      <c r="C51" s="15">
        <v>0</v>
      </c>
      <c r="D51" s="15">
        <v>0</v>
      </c>
      <c r="E51" s="16">
        <f t="shared" si="0"/>
        <v>0</v>
      </c>
      <c r="F51" s="16">
        <v>0</v>
      </c>
      <c r="G51" s="15">
        <v>0</v>
      </c>
      <c r="H51" s="15">
        <f>SUM(D51-'[1]Janvāris'!D50)</f>
        <v>0</v>
      </c>
      <c r="I51" s="16">
        <v>0</v>
      </c>
      <c r="J51" s="1"/>
      <c r="K51" s="1"/>
      <c r="L51" s="1"/>
      <c r="M51" s="1"/>
      <c r="N51" s="1"/>
      <c r="O51" s="1"/>
    </row>
    <row r="52" spans="1:15" ht="22.5">
      <c r="A52" s="21" t="s">
        <v>35</v>
      </c>
      <c r="B52" s="15">
        <f>SUM(B53)</f>
        <v>72</v>
      </c>
      <c r="C52" s="15">
        <f>SUM(C53)</f>
        <v>19</v>
      </c>
      <c r="D52" s="15">
        <f>SUM(D53)</f>
        <v>0</v>
      </c>
      <c r="E52" s="16">
        <f t="shared" si="0"/>
        <v>0</v>
      </c>
      <c r="F52" s="16">
        <f>SUM(D52/C52)</f>
        <v>0</v>
      </c>
      <c r="G52" s="15">
        <f>SUM(G53)</f>
        <v>0</v>
      </c>
      <c r="H52" s="15">
        <f>SUM(H53)</f>
        <v>0</v>
      </c>
      <c r="I52" s="16">
        <v>0</v>
      </c>
      <c r="J52" s="1"/>
      <c r="K52" s="1"/>
      <c r="L52" s="1"/>
      <c r="M52" s="1"/>
      <c r="N52" s="1"/>
      <c r="O52" s="1"/>
    </row>
    <row r="53" spans="1:15" ht="11.25">
      <c r="A53" s="14" t="s">
        <v>13</v>
      </c>
      <c r="B53" s="15">
        <v>72</v>
      </c>
      <c r="C53" s="22">
        <v>19</v>
      </c>
      <c r="D53" s="22">
        <v>0</v>
      </c>
      <c r="E53" s="16">
        <f t="shared" si="0"/>
        <v>0</v>
      </c>
      <c r="F53" s="16">
        <f>SUM(D53/C53)</f>
        <v>0</v>
      </c>
      <c r="G53" s="22">
        <v>0</v>
      </c>
      <c r="H53" s="15">
        <f>SUM(D53-'[1]Janvāris'!D52)</f>
        <v>0</v>
      </c>
      <c r="I53" s="16">
        <v>0</v>
      </c>
      <c r="J53" s="1"/>
      <c r="K53" s="1"/>
      <c r="L53" s="1"/>
      <c r="M53" s="1"/>
      <c r="N53" s="1"/>
      <c r="O53" s="1"/>
    </row>
    <row r="54" spans="1:15" ht="81.75" customHeight="1">
      <c r="A54" s="9" t="s">
        <v>3</v>
      </c>
      <c r="B54" s="9" t="s">
        <v>4</v>
      </c>
      <c r="C54" s="9" t="s">
        <v>5</v>
      </c>
      <c r="D54" s="9" t="s">
        <v>6</v>
      </c>
      <c r="E54" s="9" t="s">
        <v>7</v>
      </c>
      <c r="F54" s="9" t="s">
        <v>8</v>
      </c>
      <c r="G54" s="9" t="s">
        <v>9</v>
      </c>
      <c r="H54" s="9" t="s">
        <v>36</v>
      </c>
      <c r="I54" s="9" t="s">
        <v>11</v>
      </c>
      <c r="J54" s="1"/>
      <c r="K54" s="1"/>
      <c r="L54" s="1"/>
      <c r="M54" s="1"/>
      <c r="N54" s="1"/>
      <c r="O54" s="1"/>
    </row>
    <row r="55" spans="1:15" ht="10.5" customHeight="1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10">
        <v>7</v>
      </c>
      <c r="H55" s="10">
        <v>8</v>
      </c>
      <c r="I55" s="10">
        <v>9</v>
      </c>
      <c r="J55" s="1"/>
      <c r="K55" s="1"/>
      <c r="L55" s="1"/>
      <c r="M55" s="1"/>
      <c r="N55" s="1"/>
      <c r="O55" s="1"/>
    </row>
    <row r="56" spans="1:39" ht="12.75">
      <c r="A56" s="17" t="s">
        <v>37</v>
      </c>
      <c r="B56" s="12">
        <f>SUM(B57)</f>
        <v>2000</v>
      </c>
      <c r="C56" s="12">
        <f>SUM(C57)</f>
        <v>450</v>
      </c>
      <c r="D56" s="12">
        <f>SUM(D57)</f>
        <v>249</v>
      </c>
      <c r="E56" s="13">
        <f aca="true" t="shared" si="5" ref="E56:E62">SUM(D56/B56)</f>
        <v>0.1245</v>
      </c>
      <c r="F56" s="13">
        <f>SUM(D56/C56)</f>
        <v>0.5533333333333333</v>
      </c>
      <c r="G56" s="12">
        <f>SUM(G57)</f>
        <v>250</v>
      </c>
      <c r="H56" s="12">
        <f>SUM(H57)</f>
        <v>77</v>
      </c>
      <c r="I56" s="13">
        <f>SUM(H56/G56)</f>
        <v>0.308</v>
      </c>
      <c r="J56" s="1"/>
      <c r="K56" s="1"/>
      <c r="L56" s="1"/>
      <c r="M56" s="1"/>
      <c r="N56" s="1"/>
      <c r="O56" s="1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15" ht="15" customHeight="1">
      <c r="A57" s="14" t="s">
        <v>38</v>
      </c>
      <c r="B57" s="15">
        <f>SUM(B58+B59)</f>
        <v>2000</v>
      </c>
      <c r="C57" s="15">
        <f>SUM(C58+C59)</f>
        <v>450</v>
      </c>
      <c r="D57" s="15">
        <f>SUM(D58+D59)</f>
        <v>249</v>
      </c>
      <c r="E57" s="16">
        <f t="shared" si="5"/>
        <v>0.1245</v>
      </c>
      <c r="F57" s="16">
        <f>SUM(D57/C57)</f>
        <v>0.5533333333333333</v>
      </c>
      <c r="G57" s="15">
        <f>SUM(G58+G59)</f>
        <v>250</v>
      </c>
      <c r="H57" s="15">
        <f>SUM(H58+H59)</f>
        <v>77</v>
      </c>
      <c r="I57" s="16">
        <f>SUM(H57/G57)</f>
        <v>0.308</v>
      </c>
      <c r="J57" s="1"/>
      <c r="K57" s="1"/>
      <c r="L57" s="1"/>
      <c r="M57" s="1"/>
      <c r="N57" s="1"/>
      <c r="O57" s="1"/>
    </row>
    <row r="58" spans="1:15" ht="11.25">
      <c r="A58" s="14" t="s">
        <v>13</v>
      </c>
      <c r="B58" s="15">
        <v>959</v>
      </c>
      <c r="C58" s="15">
        <v>309</v>
      </c>
      <c r="D58" s="15">
        <v>245</v>
      </c>
      <c r="E58" s="16">
        <f t="shared" si="5"/>
        <v>0.25547445255474455</v>
      </c>
      <c r="F58" s="16">
        <f>SUM(D58/C58)</f>
        <v>0.7928802588996764</v>
      </c>
      <c r="G58" s="15">
        <v>117</v>
      </c>
      <c r="H58" s="15">
        <f>SUM(D58-'[1]Janvāris'!D57)</f>
        <v>78</v>
      </c>
      <c r="I58" s="16">
        <f>SUM(H58/G58)</f>
        <v>0.6666666666666666</v>
      </c>
      <c r="J58" s="1"/>
      <c r="K58" s="1"/>
      <c r="L58" s="1"/>
      <c r="M58" s="1"/>
      <c r="N58" s="1"/>
      <c r="O58" s="1"/>
    </row>
    <row r="59" spans="1:15" ht="11.25">
      <c r="A59" s="14" t="s">
        <v>14</v>
      </c>
      <c r="B59" s="15">
        <v>1041</v>
      </c>
      <c r="C59" s="15">
        <v>141</v>
      </c>
      <c r="D59" s="15">
        <v>4</v>
      </c>
      <c r="E59" s="16">
        <f t="shared" si="5"/>
        <v>0.0038424591738712775</v>
      </c>
      <c r="F59" s="16">
        <f>SUM(D59/C59)</f>
        <v>0.028368794326241134</v>
      </c>
      <c r="G59" s="15">
        <v>133</v>
      </c>
      <c r="H59" s="15">
        <f>SUM(D59-'[1]Janvāris'!D58)</f>
        <v>-1</v>
      </c>
      <c r="I59" s="16">
        <f>SUM(H59/G59)</f>
        <v>-0.007518796992481203</v>
      </c>
      <c r="J59" s="1"/>
      <c r="K59" s="1"/>
      <c r="L59" s="1"/>
      <c r="M59" s="1"/>
      <c r="N59" s="1"/>
      <c r="O59" s="1"/>
    </row>
    <row r="60" spans="1:15" ht="12.75">
      <c r="A60" s="17" t="s">
        <v>39</v>
      </c>
      <c r="B60" s="12">
        <f>SUM(B61)</f>
        <v>1200</v>
      </c>
      <c r="C60" s="12">
        <f>SUM(C61)</f>
        <v>0</v>
      </c>
      <c r="D60" s="12">
        <f>SUM(D61)</f>
        <v>0</v>
      </c>
      <c r="E60" s="13">
        <f t="shared" si="5"/>
        <v>0</v>
      </c>
      <c r="F60" s="13">
        <v>0</v>
      </c>
      <c r="G60" s="12">
        <f>SUM(G61)</f>
        <v>0</v>
      </c>
      <c r="H60" s="12">
        <f>SUM(H61)</f>
        <v>0</v>
      </c>
      <c r="I60" s="13">
        <v>0</v>
      </c>
      <c r="J60" s="1"/>
      <c r="K60" s="1"/>
      <c r="L60" s="1"/>
      <c r="M60" s="1"/>
      <c r="N60" s="1"/>
      <c r="O60" s="1"/>
    </row>
    <row r="61" spans="1:15" ht="11.25">
      <c r="A61" s="14" t="s">
        <v>40</v>
      </c>
      <c r="B61" s="15">
        <f>SUM(B62+B63)</f>
        <v>1200</v>
      </c>
      <c r="C61" s="15">
        <f>SUM(C62+C63)</f>
        <v>0</v>
      </c>
      <c r="D61" s="15">
        <f>SUM(D62+D63)</f>
        <v>0</v>
      </c>
      <c r="E61" s="16">
        <f t="shared" si="5"/>
        <v>0</v>
      </c>
      <c r="F61" s="16">
        <v>0</v>
      </c>
      <c r="G61" s="15">
        <f>SUM(G62+G63)</f>
        <v>0</v>
      </c>
      <c r="H61" s="15">
        <f>SUM(H62+H63)</f>
        <v>0</v>
      </c>
      <c r="I61" s="16">
        <v>0</v>
      </c>
      <c r="J61" s="1"/>
      <c r="K61" s="1"/>
      <c r="L61" s="1"/>
      <c r="M61" s="1"/>
      <c r="N61" s="1"/>
      <c r="O61" s="1"/>
    </row>
    <row r="62" spans="1:15" ht="11.25">
      <c r="A62" s="14" t="s">
        <v>13</v>
      </c>
      <c r="B62" s="15">
        <v>1200</v>
      </c>
      <c r="C62" s="15">
        <v>0</v>
      </c>
      <c r="D62" s="15">
        <v>0</v>
      </c>
      <c r="E62" s="16">
        <f t="shared" si="5"/>
        <v>0</v>
      </c>
      <c r="F62" s="16">
        <v>0</v>
      </c>
      <c r="G62" s="15">
        <v>0</v>
      </c>
      <c r="H62" s="15">
        <f>SUM(D62-'[1]Janvāris'!D61)</f>
        <v>0</v>
      </c>
      <c r="I62" s="16">
        <v>0</v>
      </c>
      <c r="J62" s="1"/>
      <c r="K62" s="1"/>
      <c r="L62" s="1"/>
      <c r="M62" s="1"/>
      <c r="N62" s="1"/>
      <c r="O62" s="1"/>
    </row>
    <row r="63" spans="1:15" ht="11.25">
      <c r="A63" s="14" t="s">
        <v>14</v>
      </c>
      <c r="B63" s="15"/>
      <c r="C63" s="15"/>
      <c r="D63" s="15"/>
      <c r="E63" s="16"/>
      <c r="F63" s="16"/>
      <c r="G63" s="15"/>
      <c r="H63" s="15"/>
      <c r="I63" s="16"/>
      <c r="J63" s="1"/>
      <c r="K63" s="1"/>
      <c r="L63" s="1"/>
      <c r="M63" s="1"/>
      <c r="N63" s="1"/>
      <c r="O63" s="1"/>
    </row>
    <row r="64" spans="1:15" ht="12.75">
      <c r="A64" s="17" t="s">
        <v>41</v>
      </c>
      <c r="B64" s="12">
        <f>SUM(B65+B68)</f>
        <v>18795</v>
      </c>
      <c r="C64" s="12">
        <f>SUM(C65+C68)</f>
        <v>3692</v>
      </c>
      <c r="D64" s="12">
        <f>SUM(D65+D68)</f>
        <v>2417</v>
      </c>
      <c r="E64" s="13">
        <f>SUM(D64/B64)</f>
        <v>0.12859803139132747</v>
      </c>
      <c r="F64" s="13">
        <f>SUM(D64/C64)</f>
        <v>0.65465872156013</v>
      </c>
      <c r="G64" s="12">
        <f>SUM(G65+G68)</f>
        <v>1623</v>
      </c>
      <c r="H64" s="12">
        <f>SUM(H65+H68)</f>
        <v>1427</v>
      </c>
      <c r="I64" s="13">
        <f>SUM(H64/G64)</f>
        <v>0.8792359827479975</v>
      </c>
      <c r="J64" s="1"/>
      <c r="K64" s="1"/>
      <c r="L64" s="1"/>
      <c r="M64" s="1"/>
      <c r="N64" s="1"/>
      <c r="O64" s="1"/>
    </row>
    <row r="65" spans="1:15" ht="11.25">
      <c r="A65" s="14" t="s">
        <v>42</v>
      </c>
      <c r="B65" s="15">
        <f>SUM(B66+B67)</f>
        <v>600</v>
      </c>
      <c r="C65" s="15">
        <f>SUM(C66+C67)</f>
        <v>464</v>
      </c>
      <c r="D65" s="15">
        <f>SUM(D66+D67)</f>
        <v>87</v>
      </c>
      <c r="E65" s="16">
        <f>SUM(D65/B65)</f>
        <v>0.145</v>
      </c>
      <c r="F65" s="16">
        <f>SUM(D65/C65)</f>
        <v>0.1875</v>
      </c>
      <c r="G65" s="15">
        <f>SUM(G66+G67)</f>
        <v>14</v>
      </c>
      <c r="H65" s="15">
        <f>SUM(H66+H67)</f>
        <v>56</v>
      </c>
      <c r="I65" s="16">
        <f>SUM(H65/G65)</f>
        <v>4</v>
      </c>
      <c r="J65" s="1"/>
      <c r="K65" s="1"/>
      <c r="L65" s="1"/>
      <c r="M65" s="1"/>
      <c r="N65" s="1"/>
      <c r="O65" s="1"/>
    </row>
    <row r="66" spans="1:15" ht="11.25">
      <c r="A66" s="14" t="s">
        <v>13</v>
      </c>
      <c r="B66" s="15">
        <v>600</v>
      </c>
      <c r="C66" s="15">
        <v>464</v>
      </c>
      <c r="D66" s="15">
        <v>87</v>
      </c>
      <c r="E66" s="16">
        <f>SUM(D66/B66)</f>
        <v>0.145</v>
      </c>
      <c r="F66" s="16">
        <f>SUM(D66/C66)</f>
        <v>0.1875</v>
      </c>
      <c r="G66" s="15">
        <v>14</v>
      </c>
      <c r="H66" s="15">
        <f>SUM(D66-'[1]Janvāris'!D65)</f>
        <v>56</v>
      </c>
      <c r="I66" s="16">
        <f>SUM(H66/G66)</f>
        <v>4</v>
      </c>
      <c r="J66" s="1"/>
      <c r="K66" s="1"/>
      <c r="L66" s="1"/>
      <c r="M66" s="1"/>
      <c r="N66" s="1"/>
      <c r="O66" s="1"/>
    </row>
    <row r="67" spans="1:15" ht="11.25">
      <c r="A67" s="14" t="s">
        <v>14</v>
      </c>
      <c r="B67" s="15"/>
      <c r="C67" s="15">
        <v>0</v>
      </c>
      <c r="D67" s="15">
        <v>0</v>
      </c>
      <c r="E67" s="16"/>
      <c r="F67" s="16"/>
      <c r="G67" s="15">
        <v>0</v>
      </c>
      <c r="H67" s="15">
        <f>SUM(D67-'[1]Janvāris'!D66)</f>
        <v>0</v>
      </c>
      <c r="I67" s="16"/>
      <c r="J67" s="1"/>
      <c r="K67" s="1"/>
      <c r="L67" s="1"/>
      <c r="M67" s="1"/>
      <c r="N67" s="1"/>
      <c r="O67" s="1"/>
    </row>
    <row r="68" spans="1:15" ht="11.25">
      <c r="A68" s="14" t="s">
        <v>43</v>
      </c>
      <c r="B68" s="15">
        <f>SUM(B69+B70)</f>
        <v>18195</v>
      </c>
      <c r="C68" s="15">
        <f>SUM(C69+C70)</f>
        <v>3228</v>
      </c>
      <c r="D68" s="15">
        <f>SUM(D69+D70)</f>
        <v>2330</v>
      </c>
      <c r="E68" s="16">
        <f>SUM(D68/B68)</f>
        <v>0.12805715856004396</v>
      </c>
      <c r="F68" s="16">
        <f>SUM(D68/C68)</f>
        <v>0.7218091697645601</v>
      </c>
      <c r="G68" s="15">
        <f>SUM(G69+G70)</f>
        <v>1609</v>
      </c>
      <c r="H68" s="15">
        <f>SUM(H69+H70)</f>
        <v>1371</v>
      </c>
      <c r="I68" s="16">
        <f>SUM(H68/G68)</f>
        <v>0.8520820385332505</v>
      </c>
      <c r="J68" s="1"/>
      <c r="K68" s="1"/>
      <c r="L68" s="1"/>
      <c r="M68" s="1"/>
      <c r="N68" s="1"/>
      <c r="O68" s="1"/>
    </row>
    <row r="69" spans="1:15" ht="11.25">
      <c r="A69" s="14" t="s">
        <v>13</v>
      </c>
      <c r="B69" s="15">
        <v>17000</v>
      </c>
      <c r="C69" s="15">
        <v>2822</v>
      </c>
      <c r="D69" s="15">
        <v>2236</v>
      </c>
      <c r="E69" s="16">
        <f>SUM(D69/B69)</f>
        <v>0.1315294117647059</v>
      </c>
      <c r="F69" s="16">
        <f>SUM(D69/C69)</f>
        <v>0.7923458540042523</v>
      </c>
      <c r="G69" s="15">
        <v>1410</v>
      </c>
      <c r="H69" s="15">
        <f>SUM(D69-'[1]Janvāris'!D68)</f>
        <v>1313</v>
      </c>
      <c r="I69" s="16">
        <f>SUM(H69/G69)</f>
        <v>0.9312056737588652</v>
      </c>
      <c r="J69" s="1"/>
      <c r="K69" s="1"/>
      <c r="L69" s="1"/>
      <c r="M69" s="1"/>
      <c r="N69" s="1"/>
      <c r="O69" s="1"/>
    </row>
    <row r="70" spans="1:15" ht="11.25">
      <c r="A70" s="14" t="s">
        <v>14</v>
      </c>
      <c r="B70" s="15">
        <v>1195</v>
      </c>
      <c r="C70" s="15">
        <v>406</v>
      </c>
      <c r="D70" s="15">
        <v>94</v>
      </c>
      <c r="E70" s="16">
        <f>SUM(D70/B70)</f>
        <v>0.07866108786610879</v>
      </c>
      <c r="F70" s="16">
        <f>SUM(D70/C70)</f>
        <v>0.2315270935960591</v>
      </c>
      <c r="G70" s="15">
        <v>199</v>
      </c>
      <c r="H70" s="15">
        <f>SUM(D70-'[1]Janvāris'!D69)</f>
        <v>58</v>
      </c>
      <c r="I70" s="16">
        <f>SUM(H70/G70)</f>
        <v>0.2914572864321608</v>
      </c>
      <c r="J70" s="1"/>
      <c r="K70" s="1"/>
      <c r="L70" s="1"/>
      <c r="M70" s="1"/>
      <c r="N70" s="1"/>
      <c r="O70" s="1"/>
    </row>
    <row r="71" spans="1:15" ht="12.75">
      <c r="A71" s="17" t="s">
        <v>44</v>
      </c>
      <c r="B71" s="12">
        <f>SUM(B72)</f>
        <v>60</v>
      </c>
      <c r="C71" s="12">
        <f>SUM(C72)</f>
        <v>5</v>
      </c>
      <c r="D71" s="12">
        <f>SUM(D72)</f>
        <v>5</v>
      </c>
      <c r="E71" s="13">
        <f>SUM(D71/B71)</f>
        <v>0.08333333333333333</v>
      </c>
      <c r="F71" s="13">
        <f>SUM(D71/C71)</f>
        <v>1</v>
      </c>
      <c r="G71" s="12">
        <f>SUM(G72)</f>
        <v>3</v>
      </c>
      <c r="H71" s="12">
        <f>SUM(H72)</f>
        <v>3</v>
      </c>
      <c r="I71" s="13">
        <f>SUM(H71/G71)</f>
        <v>1</v>
      </c>
      <c r="J71" s="1"/>
      <c r="K71" s="1"/>
      <c r="L71" s="1"/>
      <c r="M71" s="1"/>
      <c r="N71" s="1"/>
      <c r="O71" s="1"/>
    </row>
    <row r="72" spans="1:15" ht="11.25">
      <c r="A72" s="14" t="s">
        <v>13</v>
      </c>
      <c r="B72" s="15">
        <v>60</v>
      </c>
      <c r="C72" s="15">
        <v>5</v>
      </c>
      <c r="D72" s="15">
        <v>5</v>
      </c>
      <c r="E72" s="16">
        <f>SUM(D72/B72)</f>
        <v>0.08333333333333333</v>
      </c>
      <c r="F72" s="16">
        <f>SUM(D72/C72)</f>
        <v>1</v>
      </c>
      <c r="G72" s="15">
        <v>3</v>
      </c>
      <c r="H72" s="15">
        <f>SUM(D72-'[1]Janvāris'!D71)</f>
        <v>3</v>
      </c>
      <c r="I72" s="16">
        <f>SUM(H72/G72)</f>
        <v>1</v>
      </c>
      <c r="J72" s="1"/>
      <c r="K72" s="1"/>
      <c r="L72" s="1"/>
      <c r="M72" s="1"/>
      <c r="N72" s="1"/>
      <c r="O72" s="1"/>
    </row>
    <row r="73" spans="1:15" ht="28.5" customHeight="1">
      <c r="A73" s="19" t="s">
        <v>45</v>
      </c>
      <c r="B73" s="12">
        <f>SUM(B74+B75)</f>
        <v>0</v>
      </c>
      <c r="C73" s="12">
        <f>SUM(C74+C75)</f>
        <v>0</v>
      </c>
      <c r="D73" s="12">
        <f>SUM(D74+D75)</f>
        <v>871</v>
      </c>
      <c r="E73" s="13">
        <v>0</v>
      </c>
      <c r="F73" s="13">
        <v>0</v>
      </c>
      <c r="G73" s="12">
        <f>SUM(G74+G75)</f>
        <v>0</v>
      </c>
      <c r="H73" s="12">
        <f>SUM(H74+H75)</f>
        <v>287</v>
      </c>
      <c r="I73" s="13">
        <v>0</v>
      </c>
      <c r="J73" s="1"/>
      <c r="K73" s="1"/>
      <c r="L73" s="1"/>
      <c r="M73" s="1"/>
      <c r="N73" s="1"/>
      <c r="O73" s="1"/>
    </row>
    <row r="74" spans="1:15" ht="12" customHeight="1">
      <c r="A74" s="14" t="s">
        <v>13</v>
      </c>
      <c r="B74" s="15"/>
      <c r="C74" s="15"/>
      <c r="D74" s="15">
        <v>703</v>
      </c>
      <c r="E74" s="16"/>
      <c r="F74" s="16"/>
      <c r="G74" s="15"/>
      <c r="H74" s="15">
        <f>SUM(D74-'[1]Janvāris'!D73)</f>
        <v>230</v>
      </c>
      <c r="I74" s="16"/>
      <c r="J74" s="1"/>
      <c r="K74" s="1"/>
      <c r="L74" s="1"/>
      <c r="M74" s="1"/>
      <c r="N74" s="1"/>
      <c r="O74" s="1"/>
    </row>
    <row r="75" spans="1:15" ht="11.25">
      <c r="A75" s="14" t="s">
        <v>14</v>
      </c>
      <c r="B75" s="15"/>
      <c r="C75" s="15"/>
      <c r="D75" s="15">
        <v>168</v>
      </c>
      <c r="E75" s="16"/>
      <c r="F75" s="16"/>
      <c r="G75" s="15"/>
      <c r="H75" s="15">
        <f>SUM(D75-'[1]Janvāris'!D74)</f>
        <v>57</v>
      </c>
      <c r="I75" s="16"/>
      <c r="J75" s="1"/>
      <c r="K75" s="1"/>
      <c r="L75" s="1"/>
      <c r="M75" s="1"/>
      <c r="N75" s="1"/>
      <c r="O75" s="1"/>
    </row>
    <row r="76" spans="1:15" ht="12.75">
      <c r="A76" s="24" t="s">
        <v>46</v>
      </c>
      <c r="B76" s="25"/>
      <c r="C76" s="25"/>
      <c r="D76" s="25"/>
      <c r="E76" s="25"/>
      <c r="F76" s="25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26"/>
      <c r="B77" s="25"/>
      <c r="C77" s="25"/>
      <c r="D77" s="25"/>
      <c r="E77" s="25"/>
      <c r="F77" s="25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26"/>
      <c r="B78" s="25"/>
      <c r="C78" s="25"/>
      <c r="D78" s="25"/>
      <c r="E78" s="25"/>
      <c r="F78" s="25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26"/>
      <c r="B79" s="25"/>
      <c r="C79" s="25"/>
      <c r="D79" s="25"/>
      <c r="E79" s="25"/>
      <c r="F79" s="25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26"/>
      <c r="B80" s="25"/>
      <c r="C80" s="25"/>
      <c r="D80" s="25"/>
      <c r="E80" s="25"/>
      <c r="F80" s="25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26"/>
      <c r="B81" s="25"/>
      <c r="C81" s="25"/>
      <c r="D81" s="25"/>
      <c r="E81" s="25"/>
      <c r="F81" s="25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26"/>
      <c r="B82" s="25"/>
      <c r="C82" s="25"/>
      <c r="D82" s="25"/>
      <c r="E82" s="25"/>
      <c r="F82" s="25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26"/>
      <c r="B83" s="25"/>
      <c r="C83" s="25"/>
      <c r="D83" s="25"/>
      <c r="E83" s="25"/>
      <c r="F83" s="25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26"/>
      <c r="B84" s="25"/>
      <c r="C84" s="25"/>
      <c r="D84" s="25"/>
      <c r="E84" s="25"/>
      <c r="F84" s="25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26"/>
      <c r="B85" s="25"/>
      <c r="C85" s="25"/>
      <c r="D85" s="25"/>
      <c r="E85" s="25"/>
      <c r="F85" s="25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26"/>
      <c r="B86" s="25"/>
      <c r="C86" s="25"/>
      <c r="D86" s="25"/>
      <c r="E86" s="25"/>
      <c r="F86" s="25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26"/>
      <c r="B87" s="25"/>
      <c r="C87" s="25"/>
      <c r="D87" s="25"/>
      <c r="E87" s="25"/>
      <c r="F87" s="25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27"/>
      <c r="B88" s="27"/>
      <c r="C88" s="27"/>
      <c r="D88" s="27"/>
      <c r="E88" s="27"/>
      <c r="F88" s="2"/>
      <c r="G88" s="1"/>
      <c r="H88" s="1"/>
      <c r="I88" s="1"/>
      <c r="J88" s="1"/>
      <c r="K88" s="1"/>
      <c r="L88" s="1"/>
      <c r="M88" s="1"/>
      <c r="N88" s="1"/>
      <c r="O88" s="1"/>
    </row>
    <row r="89" spans="1:15" ht="12">
      <c r="A89" s="27" t="s">
        <v>47</v>
      </c>
      <c r="B89" s="27"/>
      <c r="C89" s="27"/>
      <c r="D89" s="27" t="s">
        <v>48</v>
      </c>
      <c r="E89" s="27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">
      <c r="A90" s="27"/>
      <c r="B90" s="27"/>
      <c r="C90" s="27"/>
      <c r="D90" s="27"/>
      <c r="E90" s="27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">
      <c r="A91" s="27" t="s">
        <v>49</v>
      </c>
      <c r="B91" s="27"/>
      <c r="C91" s="27"/>
      <c r="D91" s="27" t="s">
        <v>50</v>
      </c>
      <c r="E91" s="27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2"/>
      <c r="B92" s="27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">
      <c r="A110" s="27" t="s">
        <v>51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">
      <c r="A111" s="27" t="s">
        <v>52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1.25">
      <c r="A119" s="1" t="s">
        <v>53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0:15" ht="11.25">
      <c r="J219" s="1"/>
      <c r="K219" s="1"/>
      <c r="L219" s="1"/>
      <c r="M219" s="1"/>
      <c r="N219" s="1"/>
      <c r="O219" s="1"/>
    </row>
    <row r="220" spans="10:15" ht="11.25">
      <c r="J220" s="1"/>
      <c r="K220" s="1"/>
      <c r="L220" s="1"/>
      <c r="M220" s="1"/>
      <c r="N220" s="1"/>
      <c r="O220" s="1"/>
    </row>
    <row r="221" spans="10:15" ht="11.25">
      <c r="J221" s="1"/>
      <c r="K221" s="1"/>
      <c r="L221" s="1"/>
      <c r="M221" s="1"/>
      <c r="N221" s="1"/>
      <c r="O221" s="1"/>
    </row>
    <row r="222" spans="10:15" ht="11.25">
      <c r="J222" s="1"/>
      <c r="K222" s="1"/>
      <c r="L222" s="1"/>
      <c r="M222" s="1"/>
      <c r="N222" s="1"/>
      <c r="O222" s="1"/>
    </row>
    <row r="223" spans="10:15" ht="11.25">
      <c r="J223" s="1"/>
      <c r="K223" s="1"/>
      <c r="L223" s="1"/>
      <c r="M223" s="1"/>
      <c r="N223" s="1"/>
      <c r="O223" s="1"/>
    </row>
    <row r="224" spans="10:15" ht="11.25">
      <c r="J224" s="1"/>
      <c r="K224" s="1"/>
      <c r="L224" s="1"/>
      <c r="M224" s="1"/>
      <c r="N224" s="1"/>
      <c r="O224" s="1"/>
    </row>
    <row r="225" spans="10:15" ht="11.25">
      <c r="J225" s="1"/>
      <c r="K225" s="1"/>
      <c r="L225" s="1"/>
      <c r="M225" s="1"/>
      <c r="N225" s="1"/>
      <c r="O225" s="1"/>
    </row>
    <row r="226" spans="10:15" ht="11.25">
      <c r="J226" s="1"/>
      <c r="K226" s="1"/>
      <c r="L226" s="1"/>
      <c r="M226" s="1"/>
      <c r="N226" s="1"/>
      <c r="O226" s="1"/>
    </row>
    <row r="227" spans="10:15" ht="11.25">
      <c r="J227" s="1"/>
      <c r="K227" s="1"/>
      <c r="L227" s="1"/>
      <c r="M227" s="1"/>
      <c r="N227" s="1"/>
      <c r="O227" s="1"/>
    </row>
    <row r="228" spans="10:15" ht="11.25">
      <c r="J228" s="1"/>
      <c r="K228" s="1"/>
      <c r="L228" s="1"/>
      <c r="M228" s="1"/>
      <c r="N228" s="1"/>
      <c r="O228" s="1"/>
    </row>
    <row r="229" spans="10:15" ht="11.25">
      <c r="J229" s="1"/>
      <c r="K229" s="1"/>
      <c r="L229" s="1"/>
      <c r="M229" s="1"/>
      <c r="N229" s="1"/>
      <c r="O229" s="1"/>
    </row>
    <row r="230" spans="10:15" ht="11.25">
      <c r="J230" s="1"/>
      <c r="K230" s="1"/>
      <c r="L230" s="1"/>
      <c r="M230" s="1"/>
      <c r="N230" s="1"/>
      <c r="O230" s="1"/>
    </row>
    <row r="231" spans="10:15" ht="11.25">
      <c r="J231" s="1"/>
      <c r="K231" s="1"/>
      <c r="L231" s="1"/>
      <c r="M231" s="1"/>
      <c r="N231" s="1"/>
      <c r="O231" s="1"/>
    </row>
    <row r="232" spans="10:15" ht="11.25">
      <c r="J232" s="1"/>
      <c r="K232" s="1"/>
      <c r="L232" s="1"/>
      <c r="M232" s="1"/>
      <c r="N232" s="1"/>
      <c r="O232" s="1"/>
    </row>
    <row r="233" spans="10:15" ht="11.25">
      <c r="J233" s="1"/>
      <c r="K233" s="1"/>
      <c r="L233" s="1"/>
      <c r="M233" s="1"/>
      <c r="N233" s="1"/>
      <c r="O233" s="1"/>
    </row>
    <row r="234" spans="10:15" ht="11.25">
      <c r="J234" s="1"/>
      <c r="K234" s="1"/>
      <c r="L234" s="1"/>
      <c r="M234" s="1"/>
      <c r="N234" s="1"/>
      <c r="O234" s="1"/>
    </row>
    <row r="235" spans="10:15" ht="11.25">
      <c r="J235" s="1"/>
      <c r="K235" s="1"/>
      <c r="L235" s="1"/>
      <c r="M235" s="1"/>
      <c r="N235" s="1"/>
      <c r="O235" s="1"/>
    </row>
    <row r="236" spans="10:15" ht="11.25">
      <c r="J236" s="1"/>
      <c r="K236" s="1"/>
      <c r="L236" s="1"/>
      <c r="M236" s="1"/>
      <c r="N236" s="1"/>
      <c r="O236" s="1"/>
    </row>
    <row r="237" spans="10:15" ht="11.25">
      <c r="J237" s="1"/>
      <c r="K237" s="1"/>
      <c r="L237" s="1"/>
      <c r="M237" s="1"/>
      <c r="N237" s="1"/>
      <c r="O237" s="1"/>
    </row>
    <row r="238" spans="10:15" ht="11.25">
      <c r="J238" s="1"/>
      <c r="K238" s="1"/>
      <c r="L238" s="1"/>
      <c r="M238" s="1"/>
      <c r="N238" s="1"/>
      <c r="O238" s="1"/>
    </row>
    <row r="239" spans="10:15" ht="11.25">
      <c r="J239" s="1"/>
      <c r="K239" s="1"/>
      <c r="L239" s="1"/>
      <c r="M239" s="1"/>
      <c r="N239" s="1"/>
      <c r="O239" s="1"/>
    </row>
    <row r="240" spans="10:15" ht="11.25">
      <c r="J240" s="1"/>
      <c r="K240" s="1"/>
      <c r="L240" s="1"/>
      <c r="M240" s="1"/>
      <c r="N240" s="1"/>
      <c r="O240" s="1"/>
    </row>
    <row r="241" spans="10:15" ht="11.25">
      <c r="J241" s="1"/>
      <c r="K241" s="1"/>
      <c r="L241" s="1"/>
      <c r="M241" s="1"/>
      <c r="N241" s="1"/>
      <c r="O241" s="1"/>
    </row>
    <row r="242" spans="10:15" ht="11.25">
      <c r="J242" s="1"/>
      <c r="K242" s="1"/>
      <c r="L242" s="1"/>
      <c r="M242" s="1"/>
      <c r="N242" s="1"/>
      <c r="O242" s="1"/>
    </row>
    <row r="243" spans="10:15" ht="11.25">
      <c r="J243" s="1"/>
      <c r="K243" s="1"/>
      <c r="L243" s="1"/>
      <c r="M243" s="1"/>
      <c r="N243" s="1"/>
      <c r="O243" s="1"/>
    </row>
    <row r="244" spans="10:15" ht="11.25">
      <c r="J244" s="1"/>
      <c r="K244" s="1"/>
      <c r="L244" s="1"/>
      <c r="M244" s="1"/>
      <c r="N244" s="1"/>
      <c r="O244" s="1"/>
    </row>
    <row r="245" spans="10:15" ht="11.25">
      <c r="J245" s="1"/>
      <c r="K245" s="1"/>
      <c r="L245" s="1"/>
      <c r="M245" s="1"/>
      <c r="N245" s="1"/>
      <c r="O245" s="1"/>
    </row>
    <row r="246" spans="10:15" ht="11.25">
      <c r="J246" s="1"/>
      <c r="K246" s="1"/>
      <c r="L246" s="1"/>
      <c r="M246" s="1"/>
      <c r="N246" s="1"/>
      <c r="O246" s="1"/>
    </row>
    <row r="247" spans="10:15" ht="11.25">
      <c r="J247" s="1"/>
      <c r="K247" s="1"/>
      <c r="L247" s="1"/>
      <c r="M247" s="1"/>
      <c r="N247" s="1"/>
      <c r="O247" s="1"/>
    </row>
    <row r="248" spans="10:15" ht="11.25">
      <c r="J248" s="1"/>
      <c r="K248" s="1"/>
      <c r="L248" s="1"/>
      <c r="M248" s="1"/>
      <c r="N248" s="1"/>
      <c r="O248" s="1"/>
    </row>
    <row r="249" spans="10:15" ht="11.25">
      <c r="J249" s="1"/>
      <c r="K249" s="1"/>
      <c r="L249" s="1"/>
      <c r="M249" s="1"/>
      <c r="N249" s="1"/>
      <c r="O249" s="1"/>
    </row>
    <row r="250" spans="10:15" ht="11.25">
      <c r="J250" s="1"/>
      <c r="K250" s="1"/>
      <c r="L250" s="1"/>
      <c r="M250" s="1"/>
      <c r="N250" s="1"/>
      <c r="O250" s="1"/>
    </row>
    <row r="251" spans="10:15" ht="11.25">
      <c r="J251" s="1"/>
      <c r="K251" s="1"/>
      <c r="L251" s="1"/>
      <c r="M251" s="1"/>
      <c r="N251" s="1"/>
      <c r="O251" s="1"/>
    </row>
    <row r="252" spans="10:15" ht="11.25">
      <c r="J252" s="1"/>
      <c r="K252" s="1"/>
      <c r="L252" s="1"/>
      <c r="M252" s="1"/>
      <c r="N252" s="1"/>
      <c r="O252" s="1"/>
    </row>
    <row r="253" spans="10:15" ht="11.25">
      <c r="J253" s="1"/>
      <c r="K253" s="1"/>
      <c r="L253" s="1"/>
      <c r="M253" s="1"/>
      <c r="N253" s="1"/>
      <c r="O253" s="1"/>
    </row>
    <row r="254" spans="10:15" ht="11.25">
      <c r="J254" s="1"/>
      <c r="K254" s="1"/>
      <c r="L254" s="1"/>
      <c r="M254" s="1"/>
      <c r="N254" s="1"/>
      <c r="O254" s="1"/>
    </row>
    <row r="255" spans="10:15" ht="11.25">
      <c r="J255" s="1"/>
      <c r="K255" s="1"/>
      <c r="L255" s="1"/>
      <c r="M255" s="1"/>
      <c r="N255" s="1"/>
      <c r="O255" s="1"/>
    </row>
    <row r="256" spans="10:15" ht="11.25">
      <c r="J256" s="1"/>
      <c r="K256" s="1"/>
      <c r="L256" s="1"/>
      <c r="M256" s="1"/>
      <c r="N256" s="1"/>
      <c r="O256" s="1"/>
    </row>
    <row r="257" spans="10:15" ht="11.25">
      <c r="J257" s="1"/>
      <c r="K257" s="1"/>
      <c r="L257" s="1"/>
      <c r="M257" s="1"/>
      <c r="N257" s="1"/>
      <c r="O257" s="1"/>
    </row>
    <row r="258" spans="10:15" ht="11.25">
      <c r="J258" s="1"/>
      <c r="K258" s="1"/>
      <c r="L258" s="1"/>
      <c r="M258" s="1"/>
      <c r="N258" s="1"/>
      <c r="O258" s="1"/>
    </row>
    <row r="259" spans="10:15" ht="11.25">
      <c r="J259" s="1"/>
      <c r="K259" s="1"/>
      <c r="L259" s="1"/>
      <c r="M259" s="1"/>
      <c r="N259" s="1"/>
      <c r="O259" s="1"/>
    </row>
    <row r="260" spans="10:15" ht="11.25">
      <c r="J260" s="1"/>
      <c r="K260" s="1"/>
      <c r="L260" s="1"/>
      <c r="M260" s="1"/>
      <c r="N260" s="1"/>
      <c r="O260" s="1"/>
    </row>
    <row r="261" spans="10:15" ht="11.25">
      <c r="J261" s="1"/>
      <c r="K261" s="1"/>
      <c r="L261" s="1"/>
      <c r="M261" s="1"/>
      <c r="N261" s="1"/>
      <c r="O261" s="1"/>
    </row>
    <row r="262" spans="10:15" ht="11.25">
      <c r="J262" s="1"/>
      <c r="K262" s="1"/>
      <c r="L262" s="1"/>
      <c r="M262" s="1"/>
      <c r="N262" s="1"/>
      <c r="O262" s="1"/>
    </row>
    <row r="263" spans="10:15" ht="11.25">
      <c r="J263" s="1"/>
      <c r="K263" s="1"/>
      <c r="L263" s="1"/>
      <c r="M263" s="1"/>
      <c r="N263" s="1"/>
      <c r="O263" s="1"/>
    </row>
    <row r="264" spans="10:15" ht="11.25">
      <c r="J264" s="1"/>
      <c r="K264" s="1"/>
      <c r="L264" s="1"/>
      <c r="M264" s="1"/>
      <c r="N264" s="1"/>
      <c r="O264" s="1"/>
    </row>
    <row r="265" spans="10:15" ht="11.25">
      <c r="J265" s="1"/>
      <c r="K265" s="1"/>
      <c r="L265" s="1"/>
      <c r="M265" s="1"/>
      <c r="N265" s="1"/>
      <c r="O265" s="1"/>
    </row>
    <row r="266" spans="10:15" ht="11.25">
      <c r="J266" s="1"/>
      <c r="K266" s="1"/>
      <c r="L266" s="1"/>
      <c r="M266" s="1"/>
      <c r="N266" s="1"/>
      <c r="O266" s="1"/>
    </row>
    <row r="267" spans="10:15" ht="11.25">
      <c r="J267" s="1"/>
      <c r="K267" s="1"/>
      <c r="L267" s="1"/>
      <c r="M267" s="1"/>
      <c r="N267" s="1"/>
      <c r="O267" s="1"/>
    </row>
    <row r="268" spans="10:15" ht="11.25">
      <c r="J268" s="1"/>
      <c r="K268" s="1"/>
      <c r="L268" s="1"/>
      <c r="M268" s="1"/>
      <c r="N268" s="1"/>
      <c r="O268" s="1"/>
    </row>
    <row r="269" spans="10:15" ht="11.25">
      <c r="J269" s="1"/>
      <c r="K269" s="1"/>
      <c r="L269" s="1"/>
      <c r="M269" s="1"/>
      <c r="N269" s="1"/>
      <c r="O269" s="1"/>
    </row>
    <row r="270" spans="10:15" ht="11.25">
      <c r="J270" s="1"/>
      <c r="K270" s="1"/>
      <c r="L270" s="1"/>
      <c r="M270" s="1"/>
      <c r="N270" s="1"/>
      <c r="O270" s="1"/>
    </row>
    <row r="271" spans="10:15" ht="11.25">
      <c r="J271" s="1"/>
      <c r="K271" s="1"/>
      <c r="L271" s="1"/>
      <c r="M271" s="1"/>
      <c r="N271" s="1"/>
      <c r="O271" s="1"/>
    </row>
    <row r="272" spans="10:15" ht="11.25">
      <c r="J272" s="1"/>
      <c r="K272" s="1"/>
      <c r="L272" s="1"/>
      <c r="M272" s="1"/>
      <c r="N272" s="1"/>
      <c r="O272" s="1"/>
    </row>
    <row r="273" spans="10:15" ht="11.25">
      <c r="J273" s="1"/>
      <c r="K273" s="1"/>
      <c r="L273" s="1"/>
      <c r="M273" s="1"/>
      <c r="N273" s="1"/>
      <c r="O273" s="1"/>
    </row>
    <row r="274" spans="10:15" ht="11.25">
      <c r="J274" s="1"/>
      <c r="K274" s="1"/>
      <c r="L274" s="1"/>
      <c r="M274" s="1"/>
      <c r="N274" s="1"/>
      <c r="O274" s="1"/>
    </row>
    <row r="275" spans="10:15" ht="11.25">
      <c r="J275" s="1"/>
      <c r="K275" s="1"/>
      <c r="L275" s="1"/>
      <c r="M275" s="1"/>
      <c r="N275" s="1"/>
      <c r="O275" s="1"/>
    </row>
    <row r="276" spans="10:15" ht="11.25">
      <c r="J276" s="1"/>
      <c r="K276" s="1"/>
      <c r="L276" s="1"/>
      <c r="M276" s="1"/>
      <c r="N276" s="1"/>
      <c r="O276" s="1"/>
    </row>
    <row r="277" spans="10:15" ht="11.25">
      <c r="J277" s="1"/>
      <c r="K277" s="1"/>
      <c r="L277" s="1"/>
      <c r="M277" s="1"/>
      <c r="N277" s="1"/>
      <c r="O277" s="1"/>
    </row>
    <row r="278" spans="10:15" ht="11.25">
      <c r="J278" s="1"/>
      <c r="K278" s="1"/>
      <c r="L278" s="1"/>
      <c r="M278" s="1"/>
      <c r="N278" s="1"/>
      <c r="O278" s="1"/>
    </row>
    <row r="279" spans="10:15" ht="11.25">
      <c r="J279" s="1"/>
      <c r="K279" s="1"/>
      <c r="L279" s="1"/>
      <c r="M279" s="1"/>
      <c r="N279" s="1"/>
      <c r="O279" s="1"/>
    </row>
    <row r="280" spans="10:15" ht="11.25">
      <c r="J280" s="1"/>
      <c r="K280" s="1"/>
      <c r="L280" s="1"/>
      <c r="M280" s="1"/>
      <c r="N280" s="1"/>
      <c r="O280" s="1"/>
    </row>
    <row r="281" spans="10:15" ht="11.25">
      <c r="J281" s="1"/>
      <c r="K281" s="1"/>
      <c r="L281" s="1"/>
      <c r="M281" s="1"/>
      <c r="N281" s="1"/>
      <c r="O281" s="1"/>
    </row>
    <row r="282" spans="10:15" ht="11.25">
      <c r="J282" s="1"/>
      <c r="K282" s="1"/>
      <c r="L282" s="1"/>
      <c r="M282" s="1"/>
      <c r="N282" s="1"/>
      <c r="O282" s="1"/>
    </row>
    <row r="283" spans="10:15" ht="11.25">
      <c r="J283" s="1"/>
      <c r="K283" s="1"/>
      <c r="L283" s="1"/>
      <c r="M283" s="1"/>
      <c r="N283" s="1"/>
      <c r="O283" s="1"/>
    </row>
    <row r="284" spans="10:15" ht="11.25">
      <c r="J284" s="1"/>
      <c r="K284" s="1"/>
      <c r="L284" s="1"/>
      <c r="M284" s="1"/>
      <c r="N284" s="1"/>
      <c r="O284" s="1"/>
    </row>
    <row r="285" spans="10:15" ht="11.25">
      <c r="J285" s="1"/>
      <c r="K285" s="1"/>
      <c r="L285" s="1"/>
      <c r="M285" s="1"/>
      <c r="N285" s="1"/>
      <c r="O285" s="1"/>
    </row>
    <row r="286" spans="10:15" ht="11.25">
      <c r="J286" s="1"/>
      <c r="K286" s="1"/>
      <c r="L286" s="1"/>
      <c r="M286" s="1"/>
      <c r="N286" s="1"/>
      <c r="O286" s="1"/>
    </row>
    <row r="287" spans="10:15" ht="11.25">
      <c r="J287" s="1"/>
      <c r="K287" s="1"/>
      <c r="L287" s="1"/>
      <c r="M287" s="1"/>
      <c r="N287" s="1"/>
      <c r="O287" s="1"/>
    </row>
    <row r="288" spans="10:15" ht="11.25">
      <c r="J288" s="1"/>
      <c r="K288" s="1"/>
      <c r="L288" s="1"/>
      <c r="M288" s="1"/>
      <c r="N288" s="1"/>
      <c r="O288" s="1"/>
    </row>
    <row r="289" spans="10:15" ht="11.25">
      <c r="J289" s="1"/>
      <c r="K289" s="1"/>
      <c r="L289" s="1"/>
      <c r="M289" s="1"/>
      <c r="N289" s="1"/>
      <c r="O289" s="1"/>
    </row>
    <row r="290" spans="10:15" ht="11.25">
      <c r="J290" s="1"/>
      <c r="K290" s="1"/>
      <c r="L290" s="1"/>
      <c r="M290" s="1"/>
      <c r="N290" s="1"/>
      <c r="O290" s="1"/>
    </row>
    <row r="291" spans="10:15" ht="11.25">
      <c r="J291" s="1"/>
      <c r="K291" s="1"/>
      <c r="L291" s="1"/>
      <c r="M291" s="1"/>
      <c r="N291" s="1"/>
      <c r="O291" s="1"/>
    </row>
    <row r="292" spans="10:15" ht="11.25">
      <c r="J292" s="1"/>
      <c r="K292" s="1"/>
      <c r="L292" s="1"/>
      <c r="M292" s="1"/>
      <c r="N292" s="1"/>
      <c r="O292" s="1"/>
    </row>
    <row r="293" spans="10:15" ht="11.25">
      <c r="J293" s="1"/>
      <c r="K293" s="1"/>
      <c r="L293" s="1"/>
      <c r="M293" s="1"/>
      <c r="N293" s="1"/>
      <c r="O293" s="1"/>
    </row>
    <row r="294" spans="10:15" ht="11.25">
      <c r="J294" s="1"/>
      <c r="K294" s="1"/>
      <c r="L294" s="1"/>
      <c r="M294" s="1"/>
      <c r="N294" s="1"/>
      <c r="O294" s="1"/>
    </row>
    <row r="295" spans="10:15" ht="11.25">
      <c r="J295" s="1"/>
      <c r="K295" s="1"/>
      <c r="L295" s="1"/>
      <c r="M295" s="1"/>
      <c r="N295" s="1"/>
      <c r="O295" s="1"/>
    </row>
    <row r="296" spans="10:15" ht="11.25">
      <c r="J296" s="1"/>
      <c r="K296" s="1"/>
      <c r="L296" s="1"/>
      <c r="M296" s="1"/>
      <c r="N296" s="1"/>
      <c r="O296" s="1"/>
    </row>
    <row r="297" spans="10:15" ht="11.25">
      <c r="J297" s="1"/>
      <c r="K297" s="1"/>
      <c r="L297" s="1"/>
      <c r="M297" s="1"/>
      <c r="N297" s="1"/>
      <c r="O297" s="1"/>
    </row>
    <row r="298" spans="10:15" ht="11.25">
      <c r="J298" s="1"/>
      <c r="K298" s="1"/>
      <c r="L298" s="1"/>
      <c r="M298" s="1"/>
      <c r="N298" s="1"/>
      <c r="O298" s="1"/>
    </row>
    <row r="299" spans="10:15" ht="11.25">
      <c r="J299" s="1"/>
      <c r="K299" s="1"/>
      <c r="L299" s="1"/>
      <c r="M299" s="1"/>
      <c r="N299" s="1"/>
      <c r="O299" s="1"/>
    </row>
    <row r="300" spans="10:15" ht="11.25">
      <c r="J300" s="1"/>
      <c r="K300" s="1"/>
      <c r="L300" s="1"/>
      <c r="M300" s="1"/>
      <c r="N300" s="1"/>
      <c r="O300" s="1"/>
    </row>
    <row r="301" spans="10:15" ht="11.25">
      <c r="J301" s="1"/>
      <c r="K301" s="1"/>
      <c r="L301" s="1"/>
      <c r="M301" s="1"/>
      <c r="N301" s="1"/>
      <c r="O301" s="1"/>
    </row>
    <row r="302" spans="10:15" ht="11.25">
      <c r="J302" s="1"/>
      <c r="K302" s="1"/>
      <c r="L302" s="1"/>
      <c r="M302" s="1"/>
      <c r="N302" s="1"/>
      <c r="O302" s="1"/>
    </row>
    <row r="303" spans="10:15" ht="11.25">
      <c r="J303" s="1"/>
      <c r="K303" s="1"/>
      <c r="L303" s="1"/>
      <c r="M303" s="1"/>
      <c r="N303" s="1"/>
      <c r="O303" s="1"/>
    </row>
    <row r="304" spans="10:15" ht="11.25">
      <c r="J304" s="1"/>
      <c r="K304" s="1"/>
      <c r="L304" s="1"/>
      <c r="M304" s="1"/>
      <c r="N304" s="1"/>
      <c r="O304" s="1"/>
    </row>
    <row r="305" spans="10:15" ht="11.25">
      <c r="J305" s="1"/>
      <c r="K305" s="1"/>
      <c r="L305" s="1"/>
      <c r="M305" s="1"/>
      <c r="N305" s="1"/>
      <c r="O305" s="1"/>
    </row>
    <row r="306" spans="10:15" ht="11.25">
      <c r="J306" s="1"/>
      <c r="K306" s="1"/>
      <c r="L306" s="1"/>
      <c r="M306" s="1"/>
      <c r="N306" s="1"/>
      <c r="O306" s="1"/>
    </row>
    <row r="307" spans="10:15" ht="11.25">
      <c r="J307" s="1"/>
      <c r="K307" s="1"/>
      <c r="L307" s="1"/>
      <c r="M307" s="1"/>
      <c r="N307" s="1"/>
      <c r="O307" s="1"/>
    </row>
    <row r="308" spans="10:15" ht="11.25">
      <c r="J308" s="1"/>
      <c r="K308" s="1"/>
      <c r="L308" s="1"/>
      <c r="M308" s="1"/>
      <c r="N308" s="1"/>
      <c r="O308" s="1"/>
    </row>
    <row r="309" spans="10:15" ht="11.25">
      <c r="J309" s="1"/>
      <c r="K309" s="1"/>
      <c r="L309" s="1"/>
      <c r="M309" s="1"/>
      <c r="N309" s="1"/>
      <c r="O309" s="1"/>
    </row>
    <row r="310" spans="10:15" ht="11.25">
      <c r="J310" s="1"/>
      <c r="K310" s="1"/>
      <c r="L310" s="1"/>
      <c r="M310" s="1"/>
      <c r="N310" s="1"/>
      <c r="O310" s="1"/>
    </row>
    <row r="311" spans="10:15" ht="11.25">
      <c r="J311" s="1"/>
      <c r="K311" s="1"/>
      <c r="L311" s="1"/>
      <c r="M311" s="1"/>
      <c r="N311" s="1"/>
      <c r="O311" s="1"/>
    </row>
    <row r="312" spans="10:15" ht="11.25">
      <c r="J312" s="1"/>
      <c r="K312" s="1"/>
      <c r="L312" s="1"/>
      <c r="M312" s="1"/>
      <c r="N312" s="1"/>
      <c r="O312" s="1"/>
    </row>
    <row r="313" spans="10:15" ht="11.25">
      <c r="J313" s="1"/>
      <c r="K313" s="1"/>
      <c r="L313" s="1"/>
      <c r="M313" s="1"/>
      <c r="N313" s="1"/>
      <c r="O313" s="1"/>
    </row>
    <row r="314" spans="10:15" ht="11.25">
      <c r="J314" s="1"/>
      <c r="K314" s="1"/>
      <c r="L314" s="1"/>
      <c r="M314" s="1"/>
      <c r="N314" s="1"/>
      <c r="O314" s="1"/>
    </row>
    <row r="315" spans="10:15" ht="11.25">
      <c r="J315" s="1"/>
      <c r="K315" s="1"/>
      <c r="L315" s="1"/>
      <c r="M315" s="1"/>
      <c r="N315" s="1"/>
      <c r="O315" s="1"/>
    </row>
    <row r="316" spans="10:15" ht="11.25">
      <c r="J316" s="1"/>
      <c r="K316" s="1"/>
      <c r="L316" s="1"/>
      <c r="M316" s="1"/>
      <c r="N316" s="1"/>
      <c r="O316" s="1"/>
    </row>
    <row r="317" spans="10:15" ht="11.25">
      <c r="J317" s="1"/>
      <c r="K317" s="1"/>
      <c r="L317" s="1"/>
      <c r="M317" s="1"/>
      <c r="N317" s="1"/>
      <c r="O317" s="1"/>
    </row>
    <row r="318" spans="10:15" ht="11.25">
      <c r="J318" s="1"/>
      <c r="K318" s="1"/>
      <c r="L318" s="1"/>
      <c r="M318" s="1"/>
      <c r="N318" s="1"/>
      <c r="O318" s="1"/>
    </row>
    <row r="319" spans="10:15" ht="11.25">
      <c r="J319" s="1"/>
      <c r="K319" s="1"/>
      <c r="L319" s="1"/>
      <c r="M319" s="1"/>
      <c r="N319" s="1"/>
      <c r="O319" s="1"/>
    </row>
    <row r="320" spans="10:15" ht="11.25">
      <c r="J320" s="1"/>
      <c r="K320" s="1"/>
      <c r="L320" s="1"/>
      <c r="M320" s="1"/>
      <c r="N320" s="1"/>
      <c r="O320" s="1"/>
    </row>
    <row r="321" spans="10:15" ht="11.25">
      <c r="J321" s="1"/>
      <c r="K321" s="1"/>
      <c r="L321" s="1"/>
      <c r="M321" s="1"/>
      <c r="N321" s="1"/>
      <c r="O321" s="1"/>
    </row>
    <row r="322" spans="10:15" ht="11.25">
      <c r="J322" s="1"/>
      <c r="K322" s="1"/>
      <c r="L322" s="1"/>
      <c r="M322" s="1"/>
      <c r="N322" s="1"/>
      <c r="O322" s="1"/>
    </row>
    <row r="323" spans="10:15" ht="11.25">
      <c r="J323" s="1"/>
      <c r="K323" s="1"/>
      <c r="L323" s="1"/>
      <c r="M323" s="1"/>
      <c r="N323" s="1"/>
      <c r="O323" s="1"/>
    </row>
    <row r="324" spans="10:15" ht="11.25">
      <c r="J324" s="1"/>
      <c r="K324" s="1"/>
      <c r="L324" s="1"/>
      <c r="M324" s="1"/>
      <c r="N324" s="1"/>
      <c r="O324" s="1"/>
    </row>
    <row r="325" spans="10:15" ht="11.25">
      <c r="J325" s="1"/>
      <c r="K325" s="1"/>
      <c r="L325" s="1"/>
      <c r="M325" s="1"/>
      <c r="N325" s="1"/>
      <c r="O325" s="1"/>
    </row>
    <row r="326" spans="10:15" ht="11.25">
      <c r="J326" s="1"/>
      <c r="K326" s="1"/>
      <c r="L326" s="1"/>
      <c r="M326" s="1"/>
      <c r="N326" s="1"/>
      <c r="O326" s="1"/>
    </row>
    <row r="327" spans="10:15" ht="11.25">
      <c r="J327" s="1"/>
      <c r="K327" s="1"/>
      <c r="L327" s="1"/>
      <c r="M327" s="1"/>
      <c r="N327" s="1"/>
      <c r="O327" s="1"/>
    </row>
    <row r="328" spans="10:15" ht="11.25">
      <c r="J328" s="1"/>
      <c r="K328" s="1"/>
      <c r="L328" s="1"/>
      <c r="M328" s="1"/>
      <c r="N328" s="1"/>
      <c r="O328" s="1"/>
    </row>
    <row r="329" spans="10:15" ht="11.25">
      <c r="J329" s="1"/>
      <c r="K329" s="1"/>
      <c r="L329" s="1"/>
      <c r="M329" s="1"/>
      <c r="N329" s="1"/>
      <c r="O329" s="1"/>
    </row>
    <row r="330" spans="10:15" ht="11.25">
      <c r="J330" s="1"/>
      <c r="K330" s="1"/>
      <c r="L330" s="1"/>
      <c r="M330" s="1"/>
      <c r="N330" s="1"/>
      <c r="O330" s="1"/>
    </row>
    <row r="331" spans="10:15" ht="11.25">
      <c r="J331" s="1"/>
      <c r="K331" s="1"/>
      <c r="L331" s="1"/>
      <c r="M331" s="1"/>
      <c r="N331" s="1"/>
      <c r="O331" s="1"/>
    </row>
    <row r="332" spans="10:15" ht="11.25">
      <c r="J332" s="1"/>
      <c r="K332" s="1"/>
      <c r="L332" s="1"/>
      <c r="M332" s="1"/>
      <c r="N332" s="1"/>
      <c r="O332" s="1"/>
    </row>
    <row r="333" spans="10:15" ht="11.25">
      <c r="J333" s="1"/>
      <c r="K333" s="1"/>
      <c r="L333" s="1"/>
      <c r="M333" s="1"/>
      <c r="N333" s="1"/>
      <c r="O333" s="1"/>
    </row>
    <row r="334" spans="10:15" ht="11.25">
      <c r="J334" s="1"/>
      <c r="K334" s="1"/>
      <c r="L334" s="1"/>
      <c r="M334" s="1"/>
      <c r="N334" s="1"/>
      <c r="O334" s="1"/>
    </row>
    <row r="335" spans="10:15" ht="11.25">
      <c r="J335" s="1"/>
      <c r="K335" s="1"/>
      <c r="L335" s="1"/>
      <c r="M335" s="1"/>
      <c r="N335" s="1"/>
      <c r="O335" s="1"/>
    </row>
    <row r="336" spans="10:15" ht="11.25">
      <c r="J336" s="1"/>
      <c r="K336" s="1"/>
      <c r="L336" s="1"/>
      <c r="M336" s="1"/>
      <c r="N336" s="1"/>
      <c r="O336" s="1"/>
    </row>
    <row r="337" spans="10:15" ht="11.25">
      <c r="J337" s="1"/>
      <c r="K337" s="1"/>
      <c r="L337" s="1"/>
      <c r="M337" s="1"/>
      <c r="N337" s="1"/>
      <c r="O337" s="1"/>
    </row>
    <row r="338" spans="10:15" ht="11.25">
      <c r="J338" s="1"/>
      <c r="K338" s="1"/>
      <c r="L338" s="1"/>
      <c r="M338" s="1"/>
      <c r="N338" s="1"/>
      <c r="O338" s="1"/>
    </row>
    <row r="339" spans="10:15" ht="11.25">
      <c r="J339" s="1"/>
      <c r="K339" s="1"/>
      <c r="L339" s="1"/>
      <c r="M339" s="1"/>
      <c r="N339" s="1"/>
      <c r="O339" s="1"/>
    </row>
    <row r="340" spans="10:15" ht="11.25">
      <c r="J340" s="1"/>
      <c r="K340" s="1"/>
      <c r="L340" s="1"/>
      <c r="M340" s="1"/>
      <c r="N340" s="1"/>
      <c r="O340" s="1"/>
    </row>
    <row r="341" spans="10:15" ht="11.25">
      <c r="J341" s="1"/>
      <c r="K341" s="1"/>
      <c r="L341" s="1"/>
      <c r="M341" s="1"/>
      <c r="N341" s="1"/>
      <c r="O341" s="1"/>
    </row>
    <row r="342" spans="10:15" ht="11.25">
      <c r="J342" s="1"/>
      <c r="K342" s="1"/>
      <c r="L342" s="1"/>
      <c r="M342" s="1"/>
      <c r="N342" s="1"/>
      <c r="O342" s="1"/>
    </row>
    <row r="343" spans="10:15" ht="11.25">
      <c r="J343" s="1"/>
      <c r="K343" s="1"/>
      <c r="L343" s="1"/>
      <c r="M343" s="1"/>
      <c r="N343" s="1"/>
      <c r="O343" s="1"/>
    </row>
    <row r="344" spans="10:15" ht="11.25">
      <c r="J344" s="1"/>
      <c r="K344" s="1"/>
      <c r="L344" s="1"/>
      <c r="M344" s="1"/>
      <c r="N344" s="1"/>
      <c r="O344" s="1"/>
    </row>
    <row r="345" spans="10:15" ht="11.25">
      <c r="J345" s="1"/>
      <c r="K345" s="1"/>
      <c r="L345" s="1"/>
      <c r="M345" s="1"/>
      <c r="N345" s="1"/>
      <c r="O345" s="1"/>
    </row>
    <row r="346" spans="1:15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1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1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1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1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1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1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1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1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1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1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1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1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1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1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1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1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1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1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1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1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1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1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1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1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1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1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1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1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1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1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1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1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1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1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1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1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1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1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1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1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1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1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1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1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1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1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1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1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1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1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1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1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1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1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1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1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1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1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1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1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1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1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1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1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1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1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1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1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1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1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1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1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1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1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1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1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1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1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1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1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1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1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1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1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1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1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1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1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1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1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</sheetData>
  <printOptions/>
  <pageMargins left="0.43" right="0.33" top="0.51" bottom="1.23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">
      <selection activeCell="A16" sqref="A16"/>
    </sheetView>
  </sheetViews>
  <sheetFormatPr defaultColWidth="9.33203125" defaultRowHeight="11.25"/>
  <cols>
    <col min="1" max="1" width="30.66015625" style="0" customWidth="1"/>
    <col min="2" max="2" width="13.5" style="0" customWidth="1"/>
    <col min="3" max="3" width="14.5" style="0" customWidth="1"/>
    <col min="4" max="4" width="12.33203125" style="0" customWidth="1"/>
    <col min="5" max="5" width="13.5" style="0" customWidth="1"/>
    <col min="6" max="6" width="12.33203125" style="0" customWidth="1"/>
    <col min="7" max="7" width="13" style="0" customWidth="1"/>
    <col min="8" max="8" width="10" style="0" customWidth="1"/>
    <col min="9" max="9" width="12.16015625" style="0" customWidth="1"/>
  </cols>
  <sheetData>
    <row r="1" spans="1:9" ht="11.2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2"/>
      <c r="F2" s="2"/>
      <c r="G2" s="1"/>
      <c r="H2" s="1"/>
      <c r="I2" s="1"/>
    </row>
    <row r="3" spans="1:9" ht="12.75">
      <c r="A3" s="1"/>
      <c r="B3" s="1"/>
      <c r="C3" s="1"/>
      <c r="D3" s="1"/>
      <c r="E3" s="2"/>
      <c r="F3" s="2"/>
      <c r="G3" s="1"/>
      <c r="H3" s="1" t="s">
        <v>320</v>
      </c>
      <c r="I3" s="1"/>
    </row>
    <row r="4" spans="1:9" ht="12.75">
      <c r="A4" s="1"/>
      <c r="B4" s="1"/>
      <c r="C4" s="1"/>
      <c r="D4" s="1"/>
      <c r="E4" s="2"/>
      <c r="F4" s="2"/>
      <c r="G4" s="1"/>
      <c r="H4" s="1"/>
      <c r="I4" s="1"/>
    </row>
    <row r="5" spans="1:9" ht="20.25">
      <c r="A5" s="7" t="s">
        <v>321</v>
      </c>
      <c r="B5" s="6"/>
      <c r="C5" s="6"/>
      <c r="D5" s="6"/>
      <c r="E5" s="6"/>
      <c r="F5" s="6"/>
      <c r="G5" s="6"/>
      <c r="H5" s="6"/>
      <c r="I5" s="6"/>
    </row>
    <row r="6" spans="1:9" ht="20.25">
      <c r="A6" s="7" t="s">
        <v>322</v>
      </c>
      <c r="B6" s="6"/>
      <c r="C6" s="6"/>
      <c r="D6" s="6"/>
      <c r="E6" s="6"/>
      <c r="F6" s="6"/>
      <c r="G6" s="6"/>
      <c r="H6" s="6"/>
      <c r="I6" s="6"/>
    </row>
    <row r="7" spans="1:9" ht="20.25">
      <c r="A7" s="7"/>
      <c r="B7" s="6"/>
      <c r="C7" s="6"/>
      <c r="D7" s="6"/>
      <c r="E7" s="6"/>
      <c r="F7" s="6"/>
      <c r="G7" s="6"/>
      <c r="H7" s="6"/>
      <c r="I7" s="6"/>
    </row>
    <row r="8" spans="1:9" ht="12.75">
      <c r="A8" s="1"/>
      <c r="B8" s="1"/>
      <c r="C8" s="1"/>
      <c r="D8" s="1"/>
      <c r="E8" s="2"/>
      <c r="F8" s="2"/>
      <c r="G8" s="1"/>
      <c r="H8" s="1" t="s">
        <v>56</v>
      </c>
      <c r="I8" s="1"/>
    </row>
    <row r="9" spans="1:9" ht="84" customHeight="1">
      <c r="A9" s="9" t="s">
        <v>3</v>
      </c>
      <c r="B9" s="9" t="s">
        <v>92</v>
      </c>
      <c r="C9" s="9" t="s">
        <v>205</v>
      </c>
      <c r="D9" s="9" t="s">
        <v>6</v>
      </c>
      <c r="E9" s="9" t="s">
        <v>241</v>
      </c>
      <c r="F9" s="9" t="s">
        <v>323</v>
      </c>
      <c r="G9" s="9" t="s">
        <v>243</v>
      </c>
      <c r="H9" s="9" t="s">
        <v>10</v>
      </c>
      <c r="I9" s="9" t="s">
        <v>324</v>
      </c>
    </row>
    <row r="10" spans="1:9" ht="11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</row>
    <row r="11" spans="1:9" ht="18.75" customHeight="1">
      <c r="A11" s="225" t="s">
        <v>325</v>
      </c>
      <c r="B11" s="235">
        <f>SUM(B12+B28)</f>
        <v>659824</v>
      </c>
      <c r="C11" s="235">
        <f>SUM(C12+C28)</f>
        <v>98629</v>
      </c>
      <c r="D11" s="235">
        <f>SUM(D12+D28)</f>
        <v>80209</v>
      </c>
      <c r="E11" s="227">
        <f>SUM(D11/B11)</f>
        <v>0.12156120419990786</v>
      </c>
      <c r="F11" s="13">
        <f>SUM(D11/C11)</f>
        <v>0.8132395137332833</v>
      </c>
      <c r="G11" s="235">
        <f>SUM(G12+G28)</f>
        <v>54555</v>
      </c>
      <c r="H11" s="235">
        <f>SUM(H12+H28)</f>
        <v>44859</v>
      </c>
      <c r="I11" s="13">
        <f>SUM(H11/G11)</f>
        <v>0.8222711025570525</v>
      </c>
    </row>
    <row r="12" spans="1:9" ht="14.25" customHeight="1">
      <c r="A12" s="225" t="s">
        <v>326</v>
      </c>
      <c r="B12" s="12">
        <f>SUM(B13+B17+B20+B27)</f>
        <v>633004</v>
      </c>
      <c r="C12" s="12">
        <f>SUM(C13+C17+C20+C27)</f>
        <v>92085</v>
      </c>
      <c r="D12" s="12">
        <f>SUM(D13+D17+D20+D27)</f>
        <v>79616</v>
      </c>
      <c r="E12" s="227">
        <f>SUM(D12/B12)</f>
        <v>0.12577487662005296</v>
      </c>
      <c r="F12" s="13">
        <f>SUM(D12/C12)</f>
        <v>0.8645924960634197</v>
      </c>
      <c r="G12" s="12">
        <f>SUM(G13+G17+G20+G27)</f>
        <v>51487</v>
      </c>
      <c r="H12" s="12">
        <f>SUM(H13+H17+H20+H27)</f>
        <v>44465</v>
      </c>
      <c r="I12" s="13">
        <f>SUM(H12/G12)</f>
        <v>0.8636160584225144</v>
      </c>
    </row>
    <row r="13" spans="1:9" ht="11.25">
      <c r="A13" s="236" t="s">
        <v>247</v>
      </c>
      <c r="B13" s="15">
        <v>51232</v>
      </c>
      <c r="C13" s="15">
        <v>6089</v>
      </c>
      <c r="D13" s="15">
        <f>SUM(D14+D15+D16)</f>
        <v>7561</v>
      </c>
      <c r="E13" s="229">
        <f>SUM(D13/B13)</f>
        <v>0.14758354153653966</v>
      </c>
      <c r="F13" s="16">
        <f>SUM(D13/C13)</f>
        <v>1.2417474133683692</v>
      </c>
      <c r="G13" s="14">
        <v>2729</v>
      </c>
      <c r="H13" s="15">
        <f>SUM(D13-'[7]Janvāris'!D13)</f>
        <v>4171</v>
      </c>
      <c r="I13" s="16">
        <f>SUM(H13/G13)</f>
        <v>1.5283986808354708</v>
      </c>
    </row>
    <row r="14" spans="1:9" ht="11.25">
      <c r="A14" s="14" t="s">
        <v>248</v>
      </c>
      <c r="B14" s="15">
        <v>8304</v>
      </c>
      <c r="C14" s="15">
        <v>1360</v>
      </c>
      <c r="D14" s="15">
        <v>1111</v>
      </c>
      <c r="E14" s="229">
        <f>SUM(D14/B14)</f>
        <v>0.13379094412331408</v>
      </c>
      <c r="F14" s="16">
        <f>SUM(D14/C14)</f>
        <v>0.8169117647058823</v>
      </c>
      <c r="G14" s="14">
        <v>680</v>
      </c>
      <c r="H14" s="15">
        <f>SUM(D14-'[7]Janvāris'!D14)</f>
        <v>590</v>
      </c>
      <c r="I14" s="16">
        <f>SUM(H14/G14)</f>
        <v>0.8676470588235294</v>
      </c>
    </row>
    <row r="15" spans="1:9" ht="22.5">
      <c r="A15" s="18" t="s">
        <v>249</v>
      </c>
      <c r="B15" s="15"/>
      <c r="C15" s="15"/>
      <c r="D15" s="15">
        <v>331</v>
      </c>
      <c r="E15" s="229"/>
      <c r="F15" s="16"/>
      <c r="G15" s="14"/>
      <c r="H15" s="15">
        <f>SUM(D15-'[7]Janvāris'!D15)</f>
        <v>164</v>
      </c>
      <c r="I15" s="16"/>
    </row>
    <row r="16" spans="1:9" ht="22.5">
      <c r="A16" s="18" t="s">
        <v>250</v>
      </c>
      <c r="B16" s="15"/>
      <c r="C16" s="15"/>
      <c r="D16" s="15">
        <v>6119</v>
      </c>
      <c r="E16" s="229"/>
      <c r="F16" s="16"/>
      <c r="G16" s="14"/>
      <c r="H16" s="15">
        <f>SUM(D16-'[7]Janvāris'!D16)</f>
        <v>3417</v>
      </c>
      <c r="I16" s="16"/>
    </row>
    <row r="17" spans="1:9" ht="22.5">
      <c r="A17" s="18" t="s">
        <v>251</v>
      </c>
      <c r="B17" s="15">
        <v>2675</v>
      </c>
      <c r="C17" s="15">
        <v>1091</v>
      </c>
      <c r="D17" s="15">
        <f>SUM(D18+D19)</f>
        <v>788</v>
      </c>
      <c r="E17" s="229">
        <f>SUM(D17/B17)</f>
        <v>0.29457943925233643</v>
      </c>
      <c r="F17" s="16">
        <f>SUM(D17/C17)</f>
        <v>0.7222731439046746</v>
      </c>
      <c r="G17" s="14">
        <v>1001</v>
      </c>
      <c r="H17" s="15">
        <f>SUM(D17-'[7]Janvāris'!D17)</f>
        <v>697</v>
      </c>
      <c r="I17" s="16">
        <f>SUM(H17/G17)</f>
        <v>0.6963036963036963</v>
      </c>
    </row>
    <row r="18" spans="1:9" ht="22.5">
      <c r="A18" s="18" t="s">
        <v>252</v>
      </c>
      <c r="B18" s="15"/>
      <c r="C18" s="15"/>
      <c r="D18" s="15">
        <v>601</v>
      </c>
      <c r="E18" s="229"/>
      <c r="F18" s="16"/>
      <c r="G18" s="14"/>
      <c r="H18" s="15">
        <f>SUM(D18-'[7]Janvāris'!D18)</f>
        <v>510</v>
      </c>
      <c r="I18" s="16"/>
    </row>
    <row r="19" spans="1:9" ht="22.5">
      <c r="A19" s="18" t="s">
        <v>253</v>
      </c>
      <c r="B19" s="15"/>
      <c r="C19" s="15"/>
      <c r="D19" s="15">
        <v>187</v>
      </c>
      <c r="E19" s="229"/>
      <c r="F19" s="16"/>
      <c r="G19" s="14"/>
      <c r="H19" s="15">
        <f>SUM(D19-'[7]Janvāris'!D19)</f>
        <v>187</v>
      </c>
      <c r="I19" s="16"/>
    </row>
    <row r="20" spans="1:9" ht="11.25">
      <c r="A20" s="14" t="s">
        <v>254</v>
      </c>
      <c r="B20" s="15">
        <v>512187</v>
      </c>
      <c r="C20" s="15">
        <v>74775</v>
      </c>
      <c r="D20" s="15">
        <f>SUM(D21+D22+D23+D24+D25+D26)</f>
        <v>70936</v>
      </c>
      <c r="E20" s="229">
        <f>SUM(D20/B20)</f>
        <v>0.13849629139357306</v>
      </c>
      <c r="F20" s="16">
        <f>SUM(D20/C20)</f>
        <v>0.9486593112671348</v>
      </c>
      <c r="G20" s="14">
        <v>39687</v>
      </c>
      <c r="H20" s="15">
        <f>SUM(D20-'[7]Janvāris'!D20)</f>
        <v>39567</v>
      </c>
      <c r="I20" s="16">
        <f>SUM(H20/G20)</f>
        <v>0.9969763398593998</v>
      </c>
    </row>
    <row r="21" spans="1:9" ht="11.25">
      <c r="A21" s="14" t="s">
        <v>255</v>
      </c>
      <c r="B21" s="15"/>
      <c r="C21" s="15"/>
      <c r="D21" s="15">
        <v>379</v>
      </c>
      <c r="E21" s="229"/>
      <c r="F21" s="16"/>
      <c r="G21" s="14"/>
      <c r="H21" s="15">
        <f>SUM(D21-'[7]Janvāris'!D21)</f>
        <v>91</v>
      </c>
      <c r="I21" s="16"/>
    </row>
    <row r="22" spans="1:9" ht="23.25" customHeight="1">
      <c r="A22" s="18" t="s">
        <v>257</v>
      </c>
      <c r="B22" s="15"/>
      <c r="C22" s="15"/>
      <c r="D22" s="15">
        <v>1457</v>
      </c>
      <c r="E22" s="229"/>
      <c r="F22" s="16"/>
      <c r="G22" s="14"/>
      <c r="H22" s="15">
        <v>1457</v>
      </c>
      <c r="I22" s="16"/>
    </row>
    <row r="23" spans="1:9" ht="22.5">
      <c r="A23" s="18" t="s">
        <v>258</v>
      </c>
      <c r="B23" s="15"/>
      <c r="C23" s="15"/>
      <c r="D23" s="15">
        <v>12881</v>
      </c>
      <c r="E23" s="229"/>
      <c r="F23" s="16"/>
      <c r="G23" s="14"/>
      <c r="H23" s="15">
        <f>SUM(D23-'[7]Janvāris'!D22)</f>
        <v>5949</v>
      </c>
      <c r="I23" s="16"/>
    </row>
    <row r="24" spans="1:9" ht="45">
      <c r="A24" s="21" t="s">
        <v>327</v>
      </c>
      <c r="B24" s="15">
        <v>1300</v>
      </c>
      <c r="C24" s="15"/>
      <c r="D24" s="15"/>
      <c r="E24" s="229"/>
      <c r="F24" s="16"/>
      <c r="G24" s="14"/>
      <c r="H24" s="15">
        <f>SUM(D24-'[7]Janvāris'!D23)</f>
        <v>0</v>
      </c>
      <c r="I24" s="16"/>
    </row>
    <row r="25" spans="1:9" ht="11.25">
      <c r="A25" s="18" t="s">
        <v>260</v>
      </c>
      <c r="B25" s="15"/>
      <c r="C25" s="15"/>
      <c r="D25" s="15">
        <v>56219</v>
      </c>
      <c r="E25" s="229"/>
      <c r="F25" s="16"/>
      <c r="G25" s="14"/>
      <c r="H25" s="15">
        <f>SUM(D25-'[7]Janvāris'!D24)</f>
        <v>32070</v>
      </c>
      <c r="I25" s="16"/>
    </row>
    <row r="26" spans="1:9" ht="22.5">
      <c r="A26" s="18" t="s">
        <v>261</v>
      </c>
      <c r="B26" s="15">
        <v>108</v>
      </c>
      <c r="C26" s="15">
        <v>36</v>
      </c>
      <c r="D26" s="15"/>
      <c r="E26" s="229">
        <f>SUM(D26/B26)</f>
        <v>0</v>
      </c>
      <c r="F26" s="16">
        <f>SUM(D26/C26)</f>
        <v>0</v>
      </c>
      <c r="G26" s="14">
        <v>13</v>
      </c>
      <c r="H26" s="15">
        <f>SUM(D26-'[7]Janvāris'!D25)</f>
        <v>0</v>
      </c>
      <c r="I26" s="16">
        <f>SUM(H26/G26)</f>
        <v>0</v>
      </c>
    </row>
    <row r="27" spans="1:9" ht="11.25">
      <c r="A27" s="18" t="s">
        <v>262</v>
      </c>
      <c r="B27" s="15">
        <v>66910</v>
      </c>
      <c r="C27" s="15">
        <v>10130</v>
      </c>
      <c r="D27" s="15">
        <v>331</v>
      </c>
      <c r="E27" s="229">
        <f>SUM(D27/B27)</f>
        <v>0.004946943655656852</v>
      </c>
      <c r="F27" s="16">
        <f>SUM(D27/C27)</f>
        <v>0.03267522211253702</v>
      </c>
      <c r="G27" s="14">
        <v>8070</v>
      </c>
      <c r="H27" s="15">
        <f>SUM(D27-'[7]Janvāris'!D26)</f>
        <v>30</v>
      </c>
      <c r="I27" s="16">
        <f>SUM(H27/G27)</f>
        <v>0.0037174721189591076</v>
      </c>
    </row>
    <row r="28" spans="1:9" ht="28.5" customHeight="1">
      <c r="A28" s="237" t="s">
        <v>263</v>
      </c>
      <c r="B28" s="12">
        <v>26820</v>
      </c>
      <c r="C28" s="12">
        <v>6544</v>
      </c>
      <c r="D28" s="12">
        <f>SUM(D29+D30)</f>
        <v>593</v>
      </c>
      <c r="E28" s="227">
        <f>SUM(D28/B28)</f>
        <v>0.022110365398956004</v>
      </c>
      <c r="F28" s="13">
        <f>SUM(D28/C28)</f>
        <v>0.09061735941320294</v>
      </c>
      <c r="G28" s="17">
        <v>3068</v>
      </c>
      <c r="H28" s="12">
        <f>SUM(D28-'[7]Janvāris'!D27)</f>
        <v>394</v>
      </c>
      <c r="I28" s="13">
        <f>SUM(H28/G28)</f>
        <v>0.12842242503259452</v>
      </c>
    </row>
    <row r="29" spans="1:9" ht="27.75" customHeight="1">
      <c r="A29" s="21" t="s">
        <v>328</v>
      </c>
      <c r="B29" s="15"/>
      <c r="C29" s="15"/>
      <c r="D29" s="15">
        <v>414</v>
      </c>
      <c r="E29" s="229"/>
      <c r="F29" s="16"/>
      <c r="G29" s="14"/>
      <c r="H29" s="15">
        <f>SUM(D29-'[7]Janvāris'!D28)</f>
        <v>222</v>
      </c>
      <c r="I29" s="16"/>
    </row>
    <row r="30" spans="1:9" ht="15.75" customHeight="1">
      <c r="A30" s="18" t="s">
        <v>265</v>
      </c>
      <c r="B30" s="15">
        <v>21283</v>
      </c>
      <c r="C30" s="15">
        <v>5678</v>
      </c>
      <c r="D30" s="15">
        <v>179</v>
      </c>
      <c r="E30" s="229">
        <f>SUM(D30/B30)</f>
        <v>0.008410468448996853</v>
      </c>
      <c r="F30" s="16">
        <f>SUM(D30/C30)</f>
        <v>0.03152518492426911</v>
      </c>
      <c r="G30" s="14">
        <v>2540</v>
      </c>
      <c r="H30" s="15">
        <f>SUM(D30-'[7]Janvāris'!D29)</f>
        <v>172</v>
      </c>
      <c r="I30" s="16">
        <f>SUM(H30/G30)</f>
        <v>0.06771653543307087</v>
      </c>
    </row>
    <row r="31" spans="1:9" ht="30" customHeight="1">
      <c r="A31" s="238" t="s">
        <v>329</v>
      </c>
      <c r="B31" s="12">
        <f>SUM(B32-B33)</f>
        <v>-559</v>
      </c>
      <c r="C31" s="12">
        <f>SUM(C32-C33)</f>
        <v>0</v>
      </c>
      <c r="D31" s="12">
        <f>SUM(D32-D33)</f>
        <v>-13</v>
      </c>
      <c r="E31" s="227">
        <f>SUM(D31/B31)</f>
        <v>0.023255813953488372</v>
      </c>
      <c r="F31" s="13"/>
      <c r="G31" s="12">
        <f>SUM(G32-G33)</f>
        <v>0</v>
      </c>
      <c r="H31" s="12">
        <f>SUM(H32-H33)</f>
        <v>1</v>
      </c>
      <c r="I31" s="16"/>
    </row>
    <row r="32" spans="1:9" ht="11.25">
      <c r="A32" s="14" t="s">
        <v>330</v>
      </c>
      <c r="B32" s="15">
        <v>4524</v>
      </c>
      <c r="C32" s="15">
        <v>0</v>
      </c>
      <c r="D32" s="15"/>
      <c r="E32" s="229">
        <f>SUM(D32/B32)</f>
        <v>0</v>
      </c>
      <c r="F32" s="16"/>
      <c r="G32" s="14">
        <v>0</v>
      </c>
      <c r="H32" s="15">
        <f>SUM(D32-'[7]Janvāris'!D31)</f>
        <v>0</v>
      </c>
      <c r="I32" s="16"/>
    </row>
    <row r="33" spans="1:9" ht="22.5">
      <c r="A33" s="239" t="s">
        <v>331</v>
      </c>
      <c r="B33" s="15">
        <v>5083</v>
      </c>
      <c r="C33" s="15">
        <v>0</v>
      </c>
      <c r="D33" s="15">
        <v>13</v>
      </c>
      <c r="E33" s="229">
        <f>SUM(D33/B33)</f>
        <v>0.0025575447570332483</v>
      </c>
      <c r="F33" s="16"/>
      <c r="G33" s="14">
        <v>0</v>
      </c>
      <c r="H33" s="15">
        <f>SUM(D33-'[7]Janvāris'!D32)</f>
        <v>-1</v>
      </c>
      <c r="I33" s="16"/>
    </row>
    <row r="34" spans="1:9" ht="12.75">
      <c r="A34" s="24" t="s">
        <v>46</v>
      </c>
      <c r="B34" s="240"/>
      <c r="C34" s="240"/>
      <c r="D34" s="240"/>
      <c r="E34" s="241"/>
      <c r="F34" s="242"/>
      <c r="G34" s="27"/>
      <c r="H34" s="27"/>
      <c r="I34" s="27"/>
    </row>
    <row r="35" spans="1:9" ht="14.25">
      <c r="A35" s="8"/>
      <c r="B35" s="240"/>
      <c r="C35" s="240"/>
      <c r="D35" s="240"/>
      <c r="E35" s="241"/>
      <c r="F35" s="242"/>
      <c r="G35" s="27"/>
      <c r="H35" s="27"/>
      <c r="I35" s="27"/>
    </row>
    <row r="36" spans="1:9" ht="14.25">
      <c r="A36" s="8"/>
      <c r="B36" s="240"/>
      <c r="C36" s="240"/>
      <c r="D36" s="240"/>
      <c r="E36" s="241"/>
      <c r="F36" s="242"/>
      <c r="G36" s="27"/>
      <c r="H36" s="27"/>
      <c r="I36" s="27"/>
    </row>
    <row r="37" spans="1:9" ht="14.25">
      <c r="A37" s="8"/>
      <c r="B37" s="240"/>
      <c r="C37" s="240"/>
      <c r="D37" s="240"/>
      <c r="E37" s="241"/>
      <c r="F37" s="242"/>
      <c r="G37" s="27"/>
      <c r="H37" s="27"/>
      <c r="I37" s="27"/>
    </row>
    <row r="38" spans="1:9" ht="14.25">
      <c r="A38" s="8"/>
      <c r="B38" s="240"/>
      <c r="C38" s="240"/>
      <c r="D38" s="240"/>
      <c r="E38" s="243"/>
      <c r="F38" s="242"/>
      <c r="G38" s="27"/>
      <c r="H38" s="27"/>
      <c r="I38" s="27"/>
    </row>
    <row r="39" spans="1:9" ht="12">
      <c r="A39" s="27" t="s">
        <v>332</v>
      </c>
      <c r="B39" s="244"/>
      <c r="C39" s="244"/>
      <c r="D39" s="244" t="s">
        <v>48</v>
      </c>
      <c r="E39" s="245"/>
      <c r="F39" s="246"/>
      <c r="G39" s="1"/>
      <c r="H39" s="1"/>
      <c r="I39" s="1"/>
    </row>
    <row r="40" spans="1:9" ht="12">
      <c r="A40" s="27"/>
      <c r="B40" s="244"/>
      <c r="C40" s="247"/>
      <c r="D40" s="244"/>
      <c r="E40" s="27"/>
      <c r="F40" s="246"/>
      <c r="G40" s="1"/>
      <c r="H40" s="1"/>
      <c r="I40" s="1"/>
    </row>
    <row r="41" spans="1:9" ht="12">
      <c r="A41" s="27" t="s">
        <v>333</v>
      </c>
      <c r="B41" s="244"/>
      <c r="C41" s="247"/>
      <c r="D41" s="244" t="s">
        <v>50</v>
      </c>
      <c r="E41" s="27"/>
      <c r="F41" s="248"/>
      <c r="G41" s="1"/>
      <c r="H41" s="1"/>
      <c r="I41" s="1"/>
    </row>
    <row r="42" spans="1:9" ht="12">
      <c r="A42" s="1"/>
      <c r="B42" s="1"/>
      <c r="C42" s="247"/>
      <c r="D42" s="1"/>
      <c r="E42" s="1"/>
      <c r="F42" s="1"/>
      <c r="G42" s="1"/>
      <c r="H42" s="1"/>
      <c r="I42" s="1"/>
    </row>
    <row r="43" spans="1:9" ht="12.75">
      <c r="A43" s="2"/>
      <c r="B43" s="1"/>
      <c r="C43" s="1"/>
      <c r="D43" s="2"/>
      <c r="E43" s="1"/>
      <c r="F43" s="1"/>
      <c r="G43" s="1"/>
      <c r="H43" s="1"/>
      <c r="I43" s="1"/>
    </row>
    <row r="44" spans="1:9" ht="12.75">
      <c r="A44" s="2"/>
      <c r="B44" s="1"/>
      <c r="C44" s="1"/>
      <c r="D44" s="2"/>
      <c r="E44" s="1"/>
      <c r="F44" s="1"/>
      <c r="G44" s="1"/>
      <c r="H44" s="1"/>
      <c r="I44" s="1"/>
    </row>
    <row r="45" spans="1:9" ht="12.75">
      <c r="A45" s="2"/>
      <c r="B45" s="1"/>
      <c r="C45" s="1"/>
      <c r="D45" s="2"/>
      <c r="E45" s="1"/>
      <c r="F45" s="1"/>
      <c r="G45" s="1"/>
      <c r="H45" s="1"/>
      <c r="I45" s="1"/>
    </row>
    <row r="46" spans="1:9" ht="11.25">
      <c r="A46" s="1"/>
      <c r="B46" s="1"/>
      <c r="C46" s="1"/>
      <c r="D46" s="1"/>
      <c r="E46" s="1"/>
      <c r="F46" s="1"/>
      <c r="G46" s="1"/>
      <c r="H46" s="1"/>
      <c r="I46" s="1"/>
    </row>
    <row r="47" spans="1:9" ht="12">
      <c r="A47" s="27" t="s">
        <v>51</v>
      </c>
      <c r="B47" s="1"/>
      <c r="C47" s="1"/>
      <c r="D47" s="1"/>
      <c r="E47" s="1"/>
      <c r="F47" s="1"/>
      <c r="G47" s="1"/>
      <c r="H47" s="1"/>
      <c r="I47" s="1"/>
    </row>
    <row r="48" spans="1:9" ht="12">
      <c r="A48" s="27" t="s">
        <v>52</v>
      </c>
      <c r="B48" s="1"/>
      <c r="C48" s="1"/>
      <c r="D48" s="1"/>
      <c r="E48" s="1"/>
      <c r="F48" s="1"/>
      <c r="G48" s="1"/>
      <c r="H48" s="1"/>
      <c r="I48" s="1"/>
    </row>
    <row r="49" spans="1:9" ht="11.25">
      <c r="A49" s="1"/>
      <c r="B49" s="1"/>
      <c r="C49" s="1"/>
      <c r="D49" s="1"/>
      <c r="E49" s="1"/>
      <c r="F49" s="1"/>
      <c r="G49" s="1"/>
      <c r="H49" s="1"/>
      <c r="I49" s="1"/>
    </row>
    <row r="50" spans="1:9" ht="11.25">
      <c r="A50" s="1"/>
      <c r="B50" s="1"/>
      <c r="C50" s="1"/>
      <c r="D50" s="1"/>
      <c r="E50" s="1"/>
      <c r="F50" s="1"/>
      <c r="G50" s="1"/>
      <c r="H50" s="1"/>
      <c r="I50" s="1"/>
    </row>
    <row r="51" spans="1:9" ht="11.25">
      <c r="A51" s="1"/>
      <c r="B51" s="1"/>
      <c r="C51" s="1"/>
      <c r="D51" s="1"/>
      <c r="E51" s="1"/>
      <c r="F51" s="1"/>
      <c r="G51" s="1"/>
      <c r="H51" s="1"/>
      <c r="I51" s="1"/>
    </row>
    <row r="52" spans="1:9" ht="11.25">
      <c r="A52" s="1"/>
      <c r="B52" s="1"/>
      <c r="C52" s="1"/>
      <c r="D52" s="1"/>
      <c r="E52" s="1"/>
      <c r="F52" s="1"/>
      <c r="G52" s="1"/>
      <c r="H52" s="1"/>
      <c r="I52" s="1"/>
    </row>
    <row r="53" spans="1:9" ht="11.25">
      <c r="A53" s="1"/>
      <c r="B53" s="1"/>
      <c r="C53" s="1"/>
      <c r="D53" s="1"/>
      <c r="E53" s="1"/>
      <c r="F53" s="1"/>
      <c r="G53" s="1"/>
      <c r="H53" s="1"/>
      <c r="I53" s="1"/>
    </row>
    <row r="54" spans="1:9" ht="11.25">
      <c r="A54" s="1"/>
      <c r="B54" s="1"/>
      <c r="C54" s="1"/>
      <c r="D54" s="1"/>
      <c r="E54" s="1"/>
      <c r="F54" s="1"/>
      <c r="G54" s="1"/>
      <c r="H54" s="1"/>
      <c r="I54" s="1"/>
    </row>
    <row r="55" spans="1:9" ht="11.25">
      <c r="A55" s="1"/>
      <c r="B55" s="1"/>
      <c r="C55" s="1"/>
      <c r="D55" s="1"/>
      <c r="E55" s="1"/>
      <c r="F55" s="1"/>
      <c r="G55" s="1"/>
      <c r="H55" s="1"/>
      <c r="I55" s="1"/>
    </row>
    <row r="56" spans="1:9" ht="11.25">
      <c r="A56" s="1"/>
      <c r="B56" s="1"/>
      <c r="C56" s="1"/>
      <c r="D56" s="1"/>
      <c r="E56" s="1"/>
      <c r="F56" s="1"/>
      <c r="G56" s="1"/>
      <c r="H56" s="1"/>
      <c r="I56" s="1"/>
    </row>
    <row r="57" spans="1:9" ht="11.25">
      <c r="A57" s="1"/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1"/>
    </row>
    <row r="60" spans="1:9" ht="11.25">
      <c r="A60" s="1"/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1"/>
      <c r="C62" s="1"/>
      <c r="D62" s="1"/>
      <c r="E62" s="1"/>
      <c r="F62" s="1"/>
      <c r="G62" s="1"/>
      <c r="H62" s="1"/>
      <c r="I62" s="1"/>
    </row>
  </sheetData>
  <printOptions/>
  <pageMargins left="0.35" right="0.41" top="0.42" bottom="0.33" header="0.31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workbookViewId="0" topLeftCell="B1">
      <selection activeCell="F10" sqref="F10"/>
    </sheetView>
  </sheetViews>
  <sheetFormatPr defaultColWidth="9.33203125" defaultRowHeight="11.25"/>
  <cols>
    <col min="1" max="1" width="9.66015625" style="249" hidden="1" customWidth="1"/>
    <col min="2" max="2" width="44.33203125" style="250" customWidth="1"/>
    <col min="3" max="3" width="15.33203125" style="251" customWidth="1"/>
    <col min="4" max="4" width="12.33203125" style="251" customWidth="1"/>
    <col min="5" max="5" width="12.16015625" style="251" customWidth="1"/>
    <col min="6" max="6" width="14.33203125" style="251" customWidth="1"/>
    <col min="7" max="16384" width="9.33203125" style="251" customWidth="1"/>
  </cols>
  <sheetData>
    <row r="1" spans="5:6" ht="10.5">
      <c r="E1" s="252"/>
      <c r="F1" s="252"/>
    </row>
    <row r="2" spans="1:6" s="255" customFormat="1" ht="10.5">
      <c r="A2" s="253"/>
      <c r="B2" s="254"/>
      <c r="D2" s="256"/>
      <c r="E2" s="257" t="s">
        <v>334</v>
      </c>
      <c r="F2" s="257"/>
    </row>
    <row r="4" spans="1:5" s="261" customFormat="1" ht="15.75">
      <c r="A4" s="258"/>
      <c r="B4" s="259" t="s">
        <v>335</v>
      </c>
      <c r="C4" s="260"/>
      <c r="D4" s="260"/>
      <c r="E4" s="260"/>
    </row>
    <row r="5" spans="3:5" ht="10.5">
      <c r="C5" s="252"/>
      <c r="D5" s="252"/>
      <c r="E5" s="252"/>
    </row>
    <row r="6" spans="3:5" ht="10.5">
      <c r="C6" s="252"/>
      <c r="D6" s="252"/>
      <c r="E6" s="252"/>
    </row>
    <row r="7" spans="4:6" ht="12.75" customHeight="1">
      <c r="D7" s="262"/>
      <c r="E7" s="252"/>
      <c r="F7" s="252"/>
    </row>
    <row r="8" spans="1:6" s="255" customFormat="1" ht="12.75" customHeight="1">
      <c r="A8" s="253"/>
      <c r="B8" s="254"/>
      <c r="D8" s="257" t="s">
        <v>56</v>
      </c>
      <c r="E8" s="257"/>
      <c r="F8" s="263"/>
    </row>
    <row r="9" spans="1:9" s="269" customFormat="1" ht="40.5" customHeight="1">
      <c r="A9" s="264" t="s">
        <v>336</v>
      </c>
      <c r="B9" s="265" t="s">
        <v>3</v>
      </c>
      <c r="C9" s="266" t="s">
        <v>337</v>
      </c>
      <c r="D9" s="266" t="s">
        <v>6</v>
      </c>
      <c r="E9" s="266" t="s">
        <v>338</v>
      </c>
      <c r="F9" s="266" t="s">
        <v>10</v>
      </c>
      <c r="G9" s="550"/>
      <c r="H9" s="550"/>
      <c r="I9" s="268"/>
    </row>
    <row r="10" spans="1:8" ht="12">
      <c r="A10" s="270"/>
      <c r="B10" s="271" t="s">
        <v>339</v>
      </c>
      <c r="C10" s="272">
        <v>2</v>
      </c>
      <c r="D10" s="273">
        <v>3</v>
      </c>
      <c r="E10" s="274">
        <v>4</v>
      </c>
      <c r="F10" s="274">
        <v>5</v>
      </c>
      <c r="G10" s="551" t="s">
        <v>53</v>
      </c>
      <c r="H10" s="552"/>
    </row>
    <row r="11" spans="1:6" s="280" customFormat="1" ht="12.75">
      <c r="A11" s="277" t="s">
        <v>340</v>
      </c>
      <c r="B11" s="278" t="s">
        <v>341</v>
      </c>
      <c r="C11" s="279">
        <v>0</v>
      </c>
      <c r="D11" s="279">
        <v>53374</v>
      </c>
      <c r="E11" s="279">
        <v>0</v>
      </c>
      <c r="F11" s="279">
        <v>27937</v>
      </c>
    </row>
    <row r="12" spans="1:6" s="283" customFormat="1" ht="12">
      <c r="A12" s="281" t="s">
        <v>340</v>
      </c>
      <c r="B12" s="282" t="s">
        <v>342</v>
      </c>
      <c r="C12" s="279">
        <v>0</v>
      </c>
      <c r="D12" s="279">
        <v>34756</v>
      </c>
      <c r="E12" s="279">
        <v>0</v>
      </c>
      <c r="F12" s="279">
        <v>18633</v>
      </c>
    </row>
    <row r="13" spans="1:6" s="283" customFormat="1" ht="12">
      <c r="A13" s="281" t="s">
        <v>340</v>
      </c>
      <c r="B13" s="282" t="s">
        <v>343</v>
      </c>
      <c r="C13" s="279">
        <v>0</v>
      </c>
      <c r="D13" s="279">
        <v>28252</v>
      </c>
      <c r="E13" s="279">
        <v>0</v>
      </c>
      <c r="F13" s="279">
        <v>15708</v>
      </c>
    </row>
    <row r="14" spans="1:6" s="286" customFormat="1" ht="12.75">
      <c r="A14" s="284"/>
      <c r="B14" s="285" t="s">
        <v>344</v>
      </c>
      <c r="C14" s="279">
        <v>0</v>
      </c>
      <c r="D14" s="279">
        <v>27969</v>
      </c>
      <c r="E14" s="279">
        <v>0</v>
      </c>
      <c r="F14" s="279">
        <v>15682</v>
      </c>
    </row>
    <row r="15" spans="1:6" s="268" customFormat="1" ht="12">
      <c r="A15" s="287" t="s">
        <v>345</v>
      </c>
      <c r="B15" s="279" t="s">
        <v>346</v>
      </c>
      <c r="C15" s="279">
        <v>0</v>
      </c>
      <c r="D15" s="279">
        <v>23219</v>
      </c>
      <c r="E15" s="279">
        <v>0</v>
      </c>
      <c r="F15" s="279">
        <v>11628</v>
      </c>
    </row>
    <row r="16" spans="1:6" ht="12">
      <c r="A16" s="288"/>
      <c r="B16" s="279" t="s">
        <v>347</v>
      </c>
      <c r="C16" s="279">
        <v>0</v>
      </c>
      <c r="D16" s="279">
        <v>466</v>
      </c>
      <c r="E16" s="279">
        <v>0</v>
      </c>
      <c r="F16" s="279">
        <v>466</v>
      </c>
    </row>
    <row r="17" spans="1:6" ht="12">
      <c r="A17" s="288" t="s">
        <v>348</v>
      </c>
      <c r="B17" s="279" t="s">
        <v>349</v>
      </c>
      <c r="C17" s="279">
        <v>0</v>
      </c>
      <c r="D17" s="279">
        <v>3517</v>
      </c>
      <c r="E17" s="279">
        <v>0</v>
      </c>
      <c r="F17" s="279">
        <v>3319</v>
      </c>
    </row>
    <row r="18" spans="1:6" ht="12">
      <c r="A18" s="288"/>
      <c r="B18" s="279" t="s">
        <v>350</v>
      </c>
      <c r="C18" s="279">
        <v>0</v>
      </c>
      <c r="D18" s="279">
        <v>767</v>
      </c>
      <c r="E18" s="279">
        <v>0</v>
      </c>
      <c r="F18" s="279">
        <v>269</v>
      </c>
    </row>
    <row r="19" spans="1:6" s="286" customFormat="1" ht="12.75">
      <c r="A19" s="284"/>
      <c r="B19" s="285" t="s">
        <v>351</v>
      </c>
      <c r="C19" s="279">
        <v>0</v>
      </c>
      <c r="D19" s="279">
        <v>283</v>
      </c>
      <c r="E19" s="279">
        <v>0</v>
      </c>
      <c r="F19" s="279">
        <v>26</v>
      </c>
    </row>
    <row r="20" spans="1:6" ht="12">
      <c r="A20" s="288" t="s">
        <v>352</v>
      </c>
      <c r="B20" s="279" t="s">
        <v>353</v>
      </c>
      <c r="C20" s="279">
        <v>0</v>
      </c>
      <c r="D20" s="279">
        <v>283</v>
      </c>
      <c r="E20" s="279">
        <v>0</v>
      </c>
      <c r="F20" s="279">
        <v>26</v>
      </c>
    </row>
    <row r="21" spans="1:6" s="286" customFormat="1" ht="12.75">
      <c r="A21" s="284" t="s">
        <v>340</v>
      </c>
      <c r="B21" s="282" t="s">
        <v>354</v>
      </c>
      <c r="C21" s="279">
        <v>0</v>
      </c>
      <c r="D21" s="279">
        <v>6504</v>
      </c>
      <c r="E21" s="279">
        <v>0</v>
      </c>
      <c r="F21" s="279">
        <v>2925</v>
      </c>
    </row>
    <row r="22" spans="1:6" ht="12">
      <c r="A22" s="288" t="s">
        <v>355</v>
      </c>
      <c r="B22" s="279" t="s">
        <v>356</v>
      </c>
      <c r="C22" s="279">
        <v>0</v>
      </c>
      <c r="D22" s="279">
        <v>46</v>
      </c>
      <c r="E22" s="279">
        <v>0</v>
      </c>
      <c r="F22" s="279">
        <v>3</v>
      </c>
    </row>
    <row r="23" spans="1:6" ht="12">
      <c r="A23" s="288" t="s">
        <v>357</v>
      </c>
      <c r="B23" s="279" t="s">
        <v>358</v>
      </c>
      <c r="C23" s="279">
        <v>0</v>
      </c>
      <c r="D23" s="279">
        <v>410</v>
      </c>
      <c r="E23" s="279">
        <v>0</v>
      </c>
      <c r="F23" s="279">
        <v>96</v>
      </c>
    </row>
    <row r="24" spans="1:6" ht="24">
      <c r="A24" s="288" t="s">
        <v>359</v>
      </c>
      <c r="B24" s="289" t="s">
        <v>360</v>
      </c>
      <c r="C24" s="279">
        <v>0</v>
      </c>
      <c r="D24" s="279">
        <v>4220</v>
      </c>
      <c r="E24" s="279">
        <v>0</v>
      </c>
      <c r="F24" s="279">
        <v>1934</v>
      </c>
    </row>
    <row r="25" spans="1:6" ht="12">
      <c r="A25" s="288" t="s">
        <v>361</v>
      </c>
      <c r="B25" s="279" t="s">
        <v>362</v>
      </c>
      <c r="C25" s="279">
        <v>0</v>
      </c>
      <c r="D25" s="290" t="s">
        <v>363</v>
      </c>
      <c r="E25" s="279">
        <v>0</v>
      </c>
      <c r="F25" s="290">
        <v>17</v>
      </c>
    </row>
    <row r="26" spans="1:6" ht="12">
      <c r="A26" s="288" t="s">
        <v>364</v>
      </c>
      <c r="B26" s="279" t="s">
        <v>365</v>
      </c>
      <c r="C26" s="279">
        <v>0</v>
      </c>
      <c r="D26" s="279">
        <v>1764</v>
      </c>
      <c r="E26" s="279">
        <v>0</v>
      </c>
      <c r="F26" s="279">
        <v>861</v>
      </c>
    </row>
    <row r="27" spans="1:6" ht="24">
      <c r="A27" s="288" t="s">
        <v>366</v>
      </c>
      <c r="B27" s="289" t="s">
        <v>367</v>
      </c>
      <c r="C27" s="279">
        <v>0</v>
      </c>
      <c r="D27" s="279">
        <v>24</v>
      </c>
      <c r="E27" s="279">
        <v>0</v>
      </c>
      <c r="F27" s="279">
        <v>8</v>
      </c>
    </row>
    <row r="28" spans="1:6" ht="12">
      <c r="A28" s="288" t="s">
        <v>368</v>
      </c>
      <c r="B28" s="279" t="s">
        <v>369</v>
      </c>
      <c r="C28" s="279">
        <v>0</v>
      </c>
      <c r="D28" s="279">
        <v>6</v>
      </c>
      <c r="E28" s="279">
        <v>0</v>
      </c>
      <c r="F28" s="279">
        <v>6</v>
      </c>
    </row>
    <row r="29" spans="1:6" ht="12">
      <c r="A29" s="288" t="s">
        <v>340</v>
      </c>
      <c r="B29" s="282" t="s">
        <v>370</v>
      </c>
      <c r="C29" s="279">
        <v>0</v>
      </c>
      <c r="D29" s="279">
        <v>18618</v>
      </c>
      <c r="E29" s="279">
        <v>0</v>
      </c>
      <c r="F29" s="279">
        <v>9304</v>
      </c>
    </row>
    <row r="30" spans="1:6" ht="12">
      <c r="A30" s="288" t="s">
        <v>371</v>
      </c>
      <c r="B30" s="291" t="s">
        <v>372</v>
      </c>
      <c r="C30" s="279">
        <v>0</v>
      </c>
      <c r="D30" s="279">
        <v>323</v>
      </c>
      <c r="E30" s="279">
        <v>0</v>
      </c>
      <c r="F30" s="279">
        <v>146</v>
      </c>
    </row>
    <row r="31" spans="1:6" ht="24">
      <c r="A31" s="289" t="s">
        <v>373</v>
      </c>
      <c r="B31" s="289" t="s">
        <v>374</v>
      </c>
      <c r="C31" s="279">
        <v>0</v>
      </c>
      <c r="D31" s="279">
        <v>228</v>
      </c>
      <c r="E31" s="279">
        <v>0</v>
      </c>
      <c r="F31" s="279">
        <v>98</v>
      </c>
    </row>
    <row r="32" spans="1:6" ht="24">
      <c r="A32" s="288" t="s">
        <v>375</v>
      </c>
      <c r="B32" s="289" t="s">
        <v>376</v>
      </c>
      <c r="C32" s="279">
        <v>0</v>
      </c>
      <c r="D32" s="279">
        <v>13</v>
      </c>
      <c r="E32" s="279">
        <v>0</v>
      </c>
      <c r="F32" s="279">
        <v>7</v>
      </c>
    </row>
    <row r="33" spans="1:6" ht="12">
      <c r="A33" s="288" t="s">
        <v>377</v>
      </c>
      <c r="B33" s="279" t="s">
        <v>378</v>
      </c>
      <c r="C33" s="279">
        <v>0</v>
      </c>
      <c r="D33" s="279">
        <v>82</v>
      </c>
      <c r="E33" s="279">
        <v>0</v>
      </c>
      <c r="F33" s="279">
        <v>41</v>
      </c>
    </row>
    <row r="34" spans="1:6" ht="12">
      <c r="A34" s="288" t="s">
        <v>379</v>
      </c>
      <c r="B34" s="291" t="s">
        <v>380</v>
      </c>
      <c r="C34" s="279">
        <v>0</v>
      </c>
      <c r="D34" s="279">
        <v>13566</v>
      </c>
      <c r="E34" s="279">
        <v>0</v>
      </c>
      <c r="F34" s="279">
        <v>6793</v>
      </c>
    </row>
    <row r="35" spans="1:6" ht="12">
      <c r="A35" s="288" t="s">
        <v>381</v>
      </c>
      <c r="B35" s="279" t="s">
        <v>382</v>
      </c>
      <c r="C35" s="279">
        <v>0</v>
      </c>
      <c r="D35" s="279">
        <v>2</v>
      </c>
      <c r="E35" s="279">
        <v>0</v>
      </c>
      <c r="F35" s="279">
        <v>2</v>
      </c>
    </row>
    <row r="36" spans="1:6" ht="12">
      <c r="A36" s="288"/>
      <c r="B36" s="279" t="s">
        <v>383</v>
      </c>
      <c r="C36" s="279">
        <v>0</v>
      </c>
      <c r="D36" s="279">
        <v>2</v>
      </c>
      <c r="E36" s="279">
        <v>0</v>
      </c>
      <c r="F36" s="279">
        <v>2</v>
      </c>
    </row>
    <row r="37" spans="1:6" ht="12">
      <c r="A37" s="288" t="s">
        <v>384</v>
      </c>
      <c r="B37" s="279" t="s">
        <v>385</v>
      </c>
      <c r="C37" s="279">
        <v>0</v>
      </c>
      <c r="D37" s="279">
        <v>13564</v>
      </c>
      <c r="E37" s="279">
        <v>0</v>
      </c>
      <c r="F37" s="279">
        <v>6791</v>
      </c>
    </row>
    <row r="38" spans="1:6" ht="24">
      <c r="A38" s="288" t="s">
        <v>386</v>
      </c>
      <c r="B38" s="271" t="s">
        <v>387</v>
      </c>
      <c r="C38" s="279">
        <v>0</v>
      </c>
      <c r="D38" s="279">
        <v>4727</v>
      </c>
      <c r="E38" s="279">
        <v>0</v>
      </c>
      <c r="F38" s="279">
        <v>2364</v>
      </c>
    </row>
    <row r="39" spans="1:6" ht="12">
      <c r="A39" s="288" t="s">
        <v>388</v>
      </c>
      <c r="B39" s="279" t="s">
        <v>382</v>
      </c>
      <c r="C39" s="279">
        <v>0</v>
      </c>
      <c r="D39" s="279">
        <v>4727</v>
      </c>
      <c r="E39" s="279">
        <v>0</v>
      </c>
      <c r="F39" s="279">
        <v>2364</v>
      </c>
    </row>
    <row r="40" spans="1:6" ht="12">
      <c r="A40" s="288" t="s">
        <v>389</v>
      </c>
      <c r="B40" s="279" t="s">
        <v>390</v>
      </c>
      <c r="C40" s="279">
        <v>0</v>
      </c>
      <c r="D40" s="279">
        <v>0</v>
      </c>
      <c r="E40" s="279">
        <v>0</v>
      </c>
      <c r="F40" s="279">
        <v>0</v>
      </c>
    </row>
    <row r="41" spans="1:6" ht="24">
      <c r="A41" s="288"/>
      <c r="B41" s="289" t="s">
        <v>391</v>
      </c>
      <c r="C41" s="279">
        <v>0</v>
      </c>
      <c r="D41" s="279">
        <v>0</v>
      </c>
      <c r="E41" s="279">
        <v>0</v>
      </c>
      <c r="F41" s="279">
        <v>0</v>
      </c>
    </row>
    <row r="42" spans="1:6" ht="12">
      <c r="A42" s="288" t="s">
        <v>389</v>
      </c>
      <c r="B42" s="291" t="s">
        <v>392</v>
      </c>
      <c r="C42" s="279">
        <v>0</v>
      </c>
      <c r="D42" s="279">
        <v>2</v>
      </c>
      <c r="E42" s="279">
        <v>0</v>
      </c>
      <c r="F42" s="279">
        <v>2</v>
      </c>
    </row>
    <row r="43" spans="2:5" ht="12">
      <c r="B43" s="292"/>
      <c r="C43" s="293"/>
      <c r="D43" s="293"/>
      <c r="E43" s="294"/>
    </row>
    <row r="44" spans="2:5" ht="12">
      <c r="B44" s="292" t="s">
        <v>393</v>
      </c>
      <c r="C44" s="293" t="s">
        <v>394</v>
      </c>
      <c r="D44" s="294"/>
      <c r="E44" s="294"/>
    </row>
    <row r="45" spans="1:5" s="294" customFormat="1" ht="12">
      <c r="A45" s="295"/>
      <c r="B45" s="292"/>
      <c r="C45" s="296"/>
      <c r="D45" s="297" t="s">
        <v>395</v>
      </c>
      <c r="E45" s="283"/>
    </row>
    <row r="46" spans="2:5" ht="12">
      <c r="B46" s="292" t="s">
        <v>396</v>
      </c>
      <c r="C46" s="293" t="s">
        <v>397</v>
      </c>
      <c r="D46" s="294"/>
      <c r="E46" s="294"/>
    </row>
    <row r="47" spans="1:5" s="294" customFormat="1" ht="12">
      <c r="A47" s="295"/>
      <c r="B47" s="292"/>
      <c r="C47" s="296"/>
      <c r="D47" s="297" t="s">
        <v>395</v>
      </c>
      <c r="E47" s="283"/>
    </row>
    <row r="48" spans="1:5" s="294" customFormat="1" ht="10.5">
      <c r="A48" s="295"/>
      <c r="B48" s="298"/>
      <c r="D48" s="299"/>
      <c r="E48" s="251"/>
    </row>
    <row r="49" spans="2:5" ht="13.5" customHeight="1">
      <c r="B49" s="300"/>
      <c r="C49" s="301"/>
      <c r="D49" s="294"/>
      <c r="E49" s="294"/>
    </row>
    <row r="50" spans="1:5" s="294" customFormat="1" ht="10.5">
      <c r="A50" s="295"/>
      <c r="B50" s="298"/>
      <c r="D50" s="299"/>
      <c r="E50" s="251"/>
    </row>
    <row r="51" spans="1:5" s="294" customFormat="1" ht="10.5">
      <c r="A51" s="295"/>
      <c r="B51" s="298"/>
      <c r="D51" s="299"/>
      <c r="E51" s="251"/>
    </row>
    <row r="52" spans="2:5" ht="13.5" customHeight="1">
      <c r="B52" s="300"/>
      <c r="C52" s="301"/>
      <c r="D52" s="294"/>
      <c r="E52" s="294"/>
    </row>
    <row r="53" spans="1:5" s="294" customFormat="1" ht="10.5">
      <c r="A53" s="295"/>
      <c r="B53" s="298"/>
      <c r="D53" s="299"/>
      <c r="E53" s="251"/>
    </row>
    <row r="54" spans="2:5" ht="12.75">
      <c r="B54" s="300"/>
      <c r="C54" s="301"/>
      <c r="D54" s="294"/>
      <c r="E54" s="294"/>
    </row>
    <row r="55" spans="2:4" ht="12">
      <c r="B55" s="302"/>
      <c r="C55" s="303"/>
      <c r="D55" s="299"/>
    </row>
    <row r="56" spans="2:4" ht="12">
      <c r="B56" s="302"/>
      <c r="C56" s="303"/>
      <c r="D56" s="304"/>
    </row>
    <row r="58" spans="2:4" ht="12">
      <c r="B58" s="305"/>
      <c r="C58" s="303"/>
      <c r="D58" s="306"/>
    </row>
    <row r="59" spans="2:4" ht="12">
      <c r="B59" s="302"/>
      <c r="C59" s="303"/>
      <c r="D59" s="306"/>
    </row>
  </sheetData>
  <printOptions/>
  <pageMargins left="0.5511811023622047" right="0.15748031496062992" top="0.65" bottom="0.984251968503937" header="0" footer="0"/>
  <pageSetup horizontalDpi="600" verticalDpi="600" orientation="portrait" paperSize="9" r:id="rId1"/>
  <headerFooter alignWithMargins="0">
    <oddFooter>&amp;L&amp;"RimAvantGarde,Roman"&amp;8Valsts  kase / Pārskatu departaments
Sastādīšanas datums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IlzeM</cp:lastModifiedBy>
  <dcterms:created xsi:type="dcterms:W3CDTF">2002-12-04T08:16:08Z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