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95" windowWidth="13980" windowHeight="7860" activeTab="17"/>
  </bookViews>
  <sheets>
    <sheet name="kopbudzets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</sheets>
  <externalReferences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xlnm.Print_Area" localSheetId="10">'10'!$A$1:$G$104</definedName>
    <definedName name="_xlnm.Print_Area" localSheetId="11">'11'!$A$1:$G$65</definedName>
    <definedName name="_xlnm.Print_Area" localSheetId="12">'12'!$A$1:$G$61</definedName>
    <definedName name="_xlnm.Print_Area" localSheetId="8">'8'!$B$1:$F$58</definedName>
    <definedName name="_xlnm.Print_Area" localSheetId="9">'9'!$A$1:$H$107</definedName>
    <definedName name="_xlnm.Print_Titles" localSheetId="13">'13'!$9:$9</definedName>
    <definedName name="_xlnm.Print_Titles" localSheetId="14">'14'!$10:$10</definedName>
  </definedNames>
  <calcPr fullCalcOnLoad="1"/>
</workbook>
</file>

<file path=xl/sharedStrings.xml><?xml version="1.0" encoding="utf-8"?>
<sst xmlns="http://schemas.openxmlformats.org/spreadsheetml/2006/main" count="2085" uniqueCount="913">
  <si>
    <t xml:space="preserve">           Valsts kases oficiālais mēneša pārskats</t>
  </si>
  <si>
    <t>6.tabula</t>
  </si>
  <si>
    <t xml:space="preserve">                                       Valsts speciālā budžeta izdevumi pa ministrijām </t>
  </si>
  <si>
    <t xml:space="preserve">                                                                   (1998.gada janvāris - jūnijs)</t>
  </si>
  <si>
    <t>(tūkst.latu)</t>
  </si>
  <si>
    <t>Rādītāji</t>
  </si>
  <si>
    <t>Likumā apstiprinā-tais gada plāns</t>
  </si>
  <si>
    <t>Finansēša-nas plāns pārskata periodam</t>
  </si>
  <si>
    <t>Izpilde no gada sākuma</t>
  </si>
  <si>
    <t>Izpilde % pret gada plānu       (4/2)</t>
  </si>
  <si>
    <t>Izpilde % pret finansēšanas plānu pārskata periodam   (4/3)</t>
  </si>
  <si>
    <t>Finansēša-nas plāns jūnija mēnesim</t>
  </si>
  <si>
    <t>Jūnija izpilde</t>
  </si>
  <si>
    <t>Izpilde % pret finansēšanas plānu        (8/7)</t>
  </si>
  <si>
    <t xml:space="preserve">        Izdevumi - kopā *</t>
  </si>
  <si>
    <t xml:space="preserve">        Uzturēšanas izdevumi</t>
  </si>
  <si>
    <t xml:space="preserve">        Izdevumi kapitālieguldījumiem</t>
  </si>
  <si>
    <t>Labklājības ministrija *</t>
  </si>
  <si>
    <t xml:space="preserve">  Valsts speciālais veselības aprūpes budžets</t>
  </si>
  <si>
    <t>Sociālā apdrošināšana *</t>
  </si>
  <si>
    <t xml:space="preserve"> Valsts pensiju speciālais budžets</t>
  </si>
  <si>
    <t xml:space="preserve"> Nodarbinātības speciālais budžets</t>
  </si>
  <si>
    <t xml:space="preserve"> Darba negadījumu speciālais budžets</t>
  </si>
  <si>
    <t xml:space="preserve"> Invaliditātes,maternitātes un slimības speciālais budžets</t>
  </si>
  <si>
    <t xml:space="preserve">Vides aizsardzības un reģionālās attīstības ministrija </t>
  </si>
  <si>
    <t xml:space="preserve">  Vides aizsardzības fonds</t>
  </si>
  <si>
    <t xml:space="preserve">  Skrundas RLS zemes nomas maksa</t>
  </si>
  <si>
    <t>Satiksmes ministrija</t>
  </si>
  <si>
    <t xml:space="preserve">  Valsts autoceļu fonds</t>
  </si>
  <si>
    <t xml:space="preserve">        Izdevumi kapitālieguldļjumiem</t>
  </si>
  <si>
    <t xml:space="preserve">  Ostu attīstības fonds</t>
  </si>
  <si>
    <t xml:space="preserve">  Lidostu nodeva</t>
  </si>
  <si>
    <t>Ekonomikas ministrija</t>
  </si>
  <si>
    <t xml:space="preserve">  Valsts īpašuma privatizācijas fonds</t>
  </si>
  <si>
    <t xml:space="preserve">  Centrālā dzīvojamo māju privatizācijas komisija </t>
  </si>
  <si>
    <t>Finansu ministrija</t>
  </si>
  <si>
    <t xml:space="preserve">Transportlīdzekļu īpašnieku apdrošināšanas garantijas fonds </t>
  </si>
  <si>
    <t>Jūnija  izpilde</t>
  </si>
  <si>
    <t>Transportlīdzekļu īpašnieku apdrošināšanas apdrošinājuma ņēmēju interešu aizsardzības fonds</t>
  </si>
  <si>
    <t>Ceļu satiksmes negadījumu novēršana un profilakse</t>
  </si>
  <si>
    <t>Izglītības un zinātnes ministrija</t>
  </si>
  <si>
    <t xml:space="preserve">  Speciālais budžets sporta vajadzībām</t>
  </si>
  <si>
    <t>Kultūras ministrija</t>
  </si>
  <si>
    <t xml:space="preserve">  Speciālais budžets kultūras vajadzībām</t>
  </si>
  <si>
    <t>Zemkopības ministrija</t>
  </si>
  <si>
    <t xml:space="preserve">  Zivju fonds</t>
  </si>
  <si>
    <t xml:space="preserve">  Mežsaimniecības attīstības fonds</t>
  </si>
  <si>
    <t>Radio un televīzijas padome</t>
  </si>
  <si>
    <t>Saņemtie dāvinājumi un 
ziedojumi **</t>
  </si>
  <si>
    <t>*-nav iekļauta "Valsts sociālās apdrošināšanas aģentūra"</t>
  </si>
  <si>
    <t>**-nav iekļautas Valsts īpašuma privatizācijas fonda iemaksas</t>
  </si>
  <si>
    <t>Valsts kases pārvaldnieks _______________________________________</t>
  </si>
  <si>
    <t>A.Veiss</t>
  </si>
  <si>
    <t>Valsts kase / Pārskatu departaments</t>
  </si>
  <si>
    <t>15.07.1998.g.</t>
  </si>
  <si>
    <t>Valsts kases oficiālais mēneša pārskats par valsts kopbudžeta izpildi</t>
  </si>
  <si>
    <t xml:space="preserve"> (1998.gada janvāris - jūnijs)</t>
  </si>
  <si>
    <t>Valsts budžets</t>
  </si>
  <si>
    <t>Pašvaldību budžets</t>
  </si>
  <si>
    <t>Konsolidētais kopbudžets**</t>
  </si>
  <si>
    <t>1.Ieņēmumi *</t>
  </si>
  <si>
    <t>2.Izdevumi *</t>
  </si>
  <si>
    <t>3.Finansiālais deficīts(-) vai pārpalikums(+)</t>
  </si>
  <si>
    <t>4.Budžeta aizdevumi un atmaksas</t>
  </si>
  <si>
    <t xml:space="preserve">  Valsts budžeta aizdevumi</t>
  </si>
  <si>
    <t xml:space="preserve"> Valsts budžeta aizdevumu atmaksas</t>
  </si>
  <si>
    <t>5.Fiskālais deficīts(-) vai pārpalikums(+)</t>
  </si>
  <si>
    <t>6.Finansēšana</t>
  </si>
  <si>
    <t>6.1.Iekšējā finansēšana</t>
  </si>
  <si>
    <t>No citām valsts pārvaldes struktūrām</t>
  </si>
  <si>
    <t xml:space="preserve">     t.sk.no citām tā paša līmeņa valsts pārvaldes
     struktūrām</t>
  </si>
  <si>
    <t xml:space="preserve">            no citiem valsts pārvaldes līmeņiem</t>
  </si>
  <si>
    <t>No Latvijas Bankas</t>
  </si>
  <si>
    <t xml:space="preserve"> t.sk. Tīrais aizņēmumu apjoms</t>
  </si>
  <si>
    <t xml:space="preserve">         Depozītu apjoma izmaiņas</t>
  </si>
  <si>
    <t xml:space="preserve">         Skaidras naudas līdzekļu
         apjoma izmaiņas</t>
  </si>
  <si>
    <t xml:space="preserve">         Valsts iekšējā aizņēmuma vērtspapīri</t>
  </si>
  <si>
    <t>No komercbankām</t>
  </si>
  <si>
    <t xml:space="preserve"> t.sk.Tīrais aizņēmumu apjoms</t>
  </si>
  <si>
    <t>Pārējā iekšējā finansēšana</t>
  </si>
  <si>
    <t>6.2.Ārējā finansēšana</t>
  </si>
  <si>
    <t>*-neieskaitot transfertus</t>
  </si>
  <si>
    <t>**-kopbudžetā konsolidētas pozīcijas:pašvaldību savstarpējie norēķini -14061 tūkst.latu ,</t>
  </si>
  <si>
    <t xml:space="preserve">                                                        maksājumi no valsts pamatbudžeta -49366 tūkst.latu ,</t>
  </si>
  <si>
    <t xml:space="preserve">                                                        aizdevumi pašvaldībām -309 tūkst.latu.</t>
  </si>
  <si>
    <t xml:space="preserve">Valsts kases pārvaldnieks  _______________________________________                                                </t>
  </si>
  <si>
    <t xml:space="preserve">                                                 Valsts kases oficiālais mēneša pārskats</t>
  </si>
  <si>
    <t>18.tabula</t>
  </si>
  <si>
    <t xml:space="preserve">                 Valsts pamatbudžeta izdevumi pēc valdības funkcijām</t>
  </si>
  <si>
    <t xml:space="preserve">                                        (1998.gada janvāris - jūnijs)</t>
  </si>
  <si>
    <t>Valdības funkcijas kods</t>
  </si>
  <si>
    <t>Likumā apstiprinātais gada plāns</t>
  </si>
  <si>
    <t>Izpilde % pret gada plānu          (3/2)</t>
  </si>
  <si>
    <t>Izdevumi - kopā</t>
  </si>
  <si>
    <t>Vispārējie valdības dienesti</t>
  </si>
  <si>
    <t>Aizsardzība</t>
  </si>
  <si>
    <t>Sabiedriskā kārtība un drošība, tiesību aizsardzība</t>
  </si>
  <si>
    <t>Izglītība</t>
  </si>
  <si>
    <t>Veselības aprūpe</t>
  </si>
  <si>
    <t>Sociālā apdrošināšana un sociālā nodrošināšana</t>
  </si>
  <si>
    <t>Dzīvokļu un komunālā saimniecība, vides aizsardzība</t>
  </si>
  <si>
    <t xml:space="preserve">Brīvais laiks, sports,kultūra un reliģija </t>
  </si>
  <si>
    <t>Kurināmā un enerģētikas dienesti un pasākumi</t>
  </si>
  <si>
    <t xml:space="preserve">Lauksaimniecība (zemkopība), mežkopība un zvejniecība </t>
  </si>
  <si>
    <t>Iegūstošā rūpniecība, rūpniecība, celtniecība, derīgie izrakteņi</t>
  </si>
  <si>
    <t>Transports, sakari</t>
  </si>
  <si>
    <t>Pārējā ekonomiskā darbība un dienesti</t>
  </si>
  <si>
    <t xml:space="preserve">Pārējie izdevumi, kas nav atspoguļoti pamatgrupās </t>
  </si>
  <si>
    <t>Valsts kases pārvaldnieks__________________________________</t>
  </si>
  <si>
    <t>Valsts kase /Pārskatu departaments</t>
  </si>
  <si>
    <t xml:space="preserve">                                                    Valsts kases oficiālais mēneša pārskats</t>
  </si>
  <si>
    <t>19.tabula</t>
  </si>
  <si>
    <t xml:space="preserve">                 Valsts speciālā budžeta izdevumi pēc valdības funkcijām</t>
  </si>
  <si>
    <t xml:space="preserve">                                                (1998.gada janvāris - jūnijs)</t>
  </si>
  <si>
    <t>Saņemtie dāvinājumi un ziedojumi</t>
  </si>
  <si>
    <t xml:space="preserve">                                                                         Valsts kases oficiālais mēneša pārskats</t>
  </si>
  <si>
    <t>1.tabula</t>
  </si>
  <si>
    <t xml:space="preserve">                                                           Valsts konsolidētā budžeta izpilde</t>
  </si>
  <si>
    <t xml:space="preserve">                                                            (1998.gada janvāris -jūnijs)</t>
  </si>
  <si>
    <t>(tūkst. latu)</t>
  </si>
  <si>
    <t>Izpilde no gada sākuma*</t>
  </si>
  <si>
    <t>Izpilde  % pret gada plānu      (3/2)</t>
  </si>
  <si>
    <t>1. Kopējie ieņēmumi (1.1.+1.2.)*</t>
  </si>
  <si>
    <t xml:space="preserve">     Valsts pamatbudžeta ieņēmumi (bruto)</t>
  </si>
  <si>
    <t xml:space="preserve">     mīnus transferts no valsts speciālā budžeta</t>
  </si>
  <si>
    <t>1.1. Valsts pamatbudžeta ieņēmumi (neto)</t>
  </si>
  <si>
    <t xml:space="preserve">     Nodokļu ieņēmumi</t>
  </si>
  <si>
    <t xml:space="preserve">        -  Tiešie nodokļi</t>
  </si>
  <si>
    <t xml:space="preserve">         Uzņēmumu ienākuma nodoklis</t>
  </si>
  <si>
    <t xml:space="preserve">        -  Netiešie nodokļi</t>
  </si>
  <si>
    <t xml:space="preserve">         Pievienotās vērtības nodoklis</t>
  </si>
  <si>
    <t xml:space="preserve">         Akcīzes nodoklis</t>
  </si>
  <si>
    <t xml:space="preserve">         Muitas nodoklis</t>
  </si>
  <si>
    <t xml:space="preserve">        -  Citiem budžetiem sadalāmie nodokļi</t>
  </si>
  <si>
    <t xml:space="preserve">     Nenodokļu ieņēmumi</t>
  </si>
  <si>
    <t xml:space="preserve">     Maksas pakalpojumi un citi pašu ieņēmumi</t>
  </si>
  <si>
    <t xml:space="preserve">   Valsts speciālā budžeta ieņēmumi (bruto)*</t>
  </si>
  <si>
    <t xml:space="preserve">        mīnus transferts no valsts pamatbudžeta</t>
  </si>
  <si>
    <t>1.2. Valsts speciālā budžeta ieņēmumi (neto)*</t>
  </si>
  <si>
    <t xml:space="preserve">     Nodokļu un nenodokļu ieņēmumi</t>
  </si>
  <si>
    <t xml:space="preserve">      Sociālās apdrošināšanas iemaksas*</t>
  </si>
  <si>
    <t xml:space="preserve">      Akcīzes nodoklis</t>
  </si>
  <si>
    <t xml:space="preserve">      Pārējie maksājumi</t>
  </si>
  <si>
    <t>2. Kopējie izdevumi (tai skaitā tīrie aizdevumi) 
    (2.1.+2.2.+2.3.)*</t>
  </si>
  <si>
    <t>2.1. Uzturēšanas izdevumi</t>
  </si>
  <si>
    <t xml:space="preserve">     Valsts pamatbudžeta uzturēšanas izdevumi (bruto)</t>
  </si>
  <si>
    <t xml:space="preserve">    mīnus transferts valsts speciālajam budžetam</t>
  </si>
  <si>
    <t xml:space="preserve">  Valsts pamatbudžeta uzturēšanas izdevumi (neto)</t>
  </si>
  <si>
    <t xml:space="preserve">     Kārtējie izdevumi</t>
  </si>
  <si>
    <t xml:space="preserve">         t.sk. atalgojumi</t>
  </si>
  <si>
    <t xml:space="preserve">     Maksājumi par aizņēmumiem un kredītiem</t>
  </si>
  <si>
    <t xml:space="preserve">      Subsīdijas un dotācijas</t>
  </si>
  <si>
    <t xml:space="preserve">      Pārējie izdevumi</t>
  </si>
  <si>
    <t xml:space="preserve">    Valsts speciālā budžeta uzturēšanas izdevumi (bruto)*</t>
  </si>
  <si>
    <t xml:space="preserve">       mīnus transferts valsts pamatbudžetam</t>
  </si>
  <si>
    <t xml:space="preserve">  Valsts speciālā budžeta uzturēšanas izdevumi (neto)*</t>
  </si>
  <si>
    <t xml:space="preserve">    Sociālā apdrošināšana*</t>
  </si>
  <si>
    <t xml:space="preserve">       Kārtējie izdevumi</t>
  </si>
  <si>
    <t xml:space="preserve">           t.sk atalgojumi</t>
  </si>
  <si>
    <t xml:space="preserve">       Maksājumi par aizņēmumiem un kredītiem</t>
  </si>
  <si>
    <t xml:space="preserve">       Subsīdijas un dotācijas</t>
  </si>
  <si>
    <t xml:space="preserve">       Pārējie izdevumi</t>
  </si>
  <si>
    <t>Izpilde no gada sākuma *</t>
  </si>
  <si>
    <t xml:space="preserve">     Citi speciālie budžeti</t>
  </si>
  <si>
    <t xml:space="preserve">          t.sk. atalgojumi</t>
  </si>
  <si>
    <t>2.2. Izdevumi kapitālieguldījumiem (neto)*</t>
  </si>
  <si>
    <t xml:space="preserve">    Valsts pamatbudžeta izdevumi kapitālajām iegādēm un 
    kapitālajam remontam  
     </t>
  </si>
  <si>
    <t xml:space="preserve">    Valsts speciālā budžeta izdevumi kapitālajām iegādēm un 
    kapitālajam remontam*  
     </t>
  </si>
  <si>
    <t xml:space="preserve">          Sociālā apdrošināšana*</t>
  </si>
  <si>
    <t xml:space="preserve">          Pārējie</t>
  </si>
  <si>
    <t xml:space="preserve">     Valsts investīcijas</t>
  </si>
  <si>
    <t xml:space="preserve">       No valsts pamatbudžeta (bruto)</t>
  </si>
  <si>
    <t xml:space="preserve">           mīnus transferts valsts speciālajam budžetam</t>
  </si>
  <si>
    <t xml:space="preserve">        No valsts pamatbudžeta  ( neto)</t>
  </si>
  <si>
    <t xml:space="preserve">        No valsts speciālā budžeta* </t>
  </si>
  <si>
    <t>2.3. Valsts budžeta tīrie aizdevumi</t>
  </si>
  <si>
    <t>2.3.1.Valsts budžeta aizdevumi</t>
  </si>
  <si>
    <t>2.3.2.Valsts budžeta aizdevumu atmaksas</t>
  </si>
  <si>
    <t xml:space="preserve">          Valsts pamatbudžeta aizdevumi (bruto)</t>
  </si>
  <si>
    <t xml:space="preserve">        Valsts pamatbudžeta aizdevumi(neto)</t>
  </si>
  <si>
    <t xml:space="preserve">        Valsts pamatbudžeta aizdevumu atmaksas (bruto)</t>
  </si>
  <si>
    <t xml:space="preserve">           mīnus transferts no valsts speciālā budžeta</t>
  </si>
  <si>
    <t xml:space="preserve">         Valsts pamatbudžeta aizdevumu atmaksas (neto)</t>
  </si>
  <si>
    <t xml:space="preserve">         Valsts speciālā budžeta aizdevumi</t>
  </si>
  <si>
    <t xml:space="preserve">         Valsts speciālā budžeta aizdevumu atmaksas</t>
  </si>
  <si>
    <t>3. Valsts budžeta fiskālais  deficīts(-) vai 
    pārpalikums (+)</t>
  </si>
  <si>
    <t xml:space="preserve"> </t>
  </si>
  <si>
    <t xml:space="preserve">Valsts kases pārvaldnieks _____________________________                                                                       </t>
  </si>
  <si>
    <t xml:space="preserve">    Valsts kases oficiâlais mçneða pârskats</t>
  </si>
  <si>
    <t>2.tabula</t>
  </si>
  <si>
    <t xml:space="preserve">                                            Valsts pamatbudþeta ieòçmumi</t>
  </si>
  <si>
    <t xml:space="preserve">                                               (1998.gada janvâris - jûnijs)</t>
  </si>
  <si>
    <t>(tûkst.latu)</t>
  </si>
  <si>
    <t>Râdîtâji</t>
  </si>
  <si>
    <t>Likumâ apstiprinâtais gada plâns</t>
  </si>
  <si>
    <t>Gada sagaidâmâ izpilde %</t>
  </si>
  <si>
    <t>Izpilde no gada sâkuma</t>
  </si>
  <si>
    <t>Izpilde % pret gada plânu    (4/2)</t>
  </si>
  <si>
    <t>Jûnija prognoze</t>
  </si>
  <si>
    <t>Jûnija izpilde</t>
  </si>
  <si>
    <t>Izpilde % pret prognozi (7/6)</t>
  </si>
  <si>
    <t xml:space="preserve">1.Ieòçmumi-kopâ </t>
  </si>
  <si>
    <t>I.1.Nodokïu ieòçmumi</t>
  </si>
  <si>
    <t>Tieðie nodokïi</t>
  </si>
  <si>
    <t xml:space="preserve">   Uzòçmumu ienâkuma nodoklis</t>
  </si>
  <si>
    <t>Netieðie nodokïi</t>
  </si>
  <si>
    <t xml:space="preserve">   Pievienotâs vçrtîbas nodoklis</t>
  </si>
  <si>
    <t xml:space="preserve">   Akcîzes nodoklis</t>
  </si>
  <si>
    <t xml:space="preserve">   Muitas nodoklis</t>
  </si>
  <si>
    <t>Citiem budþetiem      
 sadalâmie nodokïi *</t>
  </si>
  <si>
    <t>1.2.Nenodokïu ieòçmumi</t>
  </si>
  <si>
    <t xml:space="preserve">   Latvijas Bankas maksâjumi</t>
  </si>
  <si>
    <t xml:space="preserve">   Maksâjumi par valsts kapitâla                                                                                                                                                                  
   izmantoðanu</t>
  </si>
  <si>
    <t xml:space="preserve">   Procentu maksâjumi par kredîtiem</t>
  </si>
  <si>
    <t xml:space="preserve">   Valsts nodevas par juridiskajiem un citiem pakalpojumiem</t>
  </si>
  <si>
    <t xml:space="preserve">    Valsts nodeva par licenèu
    izsniegðanu    atseviðíu
    uzòçmçjdarbîbas veidu veikðanai</t>
  </si>
  <si>
    <t xml:space="preserve">   Ieòçmumi no valsts îpaðuma
   iznomâðanas</t>
  </si>
  <si>
    <t xml:space="preserve">   Sodi un sankcijas</t>
  </si>
  <si>
    <t xml:space="preserve">   Pârçjie nenodokïu ieòçmumi</t>
  </si>
  <si>
    <t xml:space="preserve">   t.sk.pârskaitîjums valsts pamat-
   budþetâ sociâlâs apdroðinâðanas  
   iemaksu  administrçðanai</t>
  </si>
  <si>
    <t xml:space="preserve">   Valsts privatizâcijas fonda iemaksas</t>
  </si>
  <si>
    <t xml:space="preserve">   Citas iemaksas par nekustamo                                                                   
   îpaðumu</t>
  </si>
  <si>
    <t xml:space="preserve">   t.sk. ieòçmumi no Skrundas RLS                                                                                                                                                         
   maksas 50% apmçrâ </t>
  </si>
  <si>
    <t xml:space="preserve">   Valsts nekustamâ îpaðuma aìentûras                                     
   iemaksas no nekustamâ îpaðuma 
   pârdoðanas</t>
  </si>
  <si>
    <t>1.3.Paðu ieòçmumi</t>
  </si>
  <si>
    <t xml:space="preserve">   Budþeta iestâþu ieòçmumi no 
   maksas pakalpojumiem un citiem   
   paðu ieòçmumiem </t>
  </si>
  <si>
    <t>*-ieskaitot nesadalîtâs sociâlâs apdroðinâðanas iemaksas-  2279 tûkst.latu</t>
  </si>
  <si>
    <t>Valsts kases pârvaldnieks _______________________________________</t>
  </si>
  <si>
    <t>Valsts kase /Pârskatu departaments</t>
  </si>
  <si>
    <t xml:space="preserve">              Valsts kases oficiālais mēneša pārskats</t>
  </si>
  <si>
    <t>3.tabula</t>
  </si>
  <si>
    <t xml:space="preserve">                  Valsts pamatbudżeta izdevumi pa ministrijām un pasākumiem</t>
  </si>
  <si>
    <t xml:space="preserve">                                                  (1998.gada janvāris -jūnijs)</t>
  </si>
  <si>
    <t>Finansēšanas plāns pārskata periodam</t>
  </si>
  <si>
    <t>Izpilde % pret gada plānu        (4/2)</t>
  </si>
  <si>
    <t>Izpilde % pret finansēšanas plānu pārskata periodam (4/3)</t>
  </si>
  <si>
    <t>Finansēšanas plāns jūnija mēnesim</t>
  </si>
  <si>
    <t>Izpilde % pret finansēšanas plānu           (8/7)</t>
  </si>
  <si>
    <t xml:space="preserve">   Izdevumi - kopā </t>
  </si>
  <si>
    <t xml:space="preserve">     Uzturēšanas izdevumi</t>
  </si>
  <si>
    <t xml:space="preserve">     Izdevumi kapitālieguldījumiem</t>
  </si>
  <si>
    <t>Valsts prezidenta kanceleja</t>
  </si>
  <si>
    <t>Saeima</t>
  </si>
  <si>
    <t>Ministru Kabinets</t>
  </si>
  <si>
    <t>Aizsardzības ministrija</t>
  </si>
  <si>
    <t>Ārlietu ministrija</t>
  </si>
  <si>
    <t>Iekšlietu ministrija</t>
  </si>
  <si>
    <t>Labklājības ministrija</t>
  </si>
  <si>
    <t>Tieslietu ministrija</t>
  </si>
  <si>
    <t>Vides aizsardzības un reģionālās attīstības ministrija</t>
  </si>
  <si>
    <t>Valsts zemes dienests</t>
  </si>
  <si>
    <t>Valsts kontrole</t>
  </si>
  <si>
    <t>Augstākā tiesa</t>
  </si>
  <si>
    <t>Satversmes tiesa</t>
  </si>
  <si>
    <t>Prokuratūra</t>
  </si>
  <si>
    <t>Centrālā vēlēšanu komisija</t>
  </si>
  <si>
    <t>Centrālā zemes komisija</t>
  </si>
  <si>
    <t>Satversmes aizsardzības birojs</t>
  </si>
  <si>
    <t>Radio un televīzija</t>
  </si>
  <si>
    <t>Valsts cilvēktiesību birojs</t>
  </si>
  <si>
    <t>Mērķdotācijas pašvaldībām</t>
  </si>
  <si>
    <t>Dotācija pašvaldību finansu izlīdzināšanas fondam</t>
  </si>
  <si>
    <t>Valsts kases pārvaldnieks ________________________________________</t>
  </si>
  <si>
    <t xml:space="preserve"> 4.tabula</t>
  </si>
  <si>
    <t xml:space="preserve">                        Valsts pamatbudžeta izdevumi pēc ekonomiskās klasifikācijas </t>
  </si>
  <si>
    <t xml:space="preserve">                                                          (1998.gada janvāris - jūnijs)</t>
  </si>
  <si>
    <t>Finansēšanas plāns pārskata periodam*</t>
  </si>
  <si>
    <t>Izpilde % pret gada plānu      (4/2)</t>
  </si>
  <si>
    <t>Izpilde % pret finansēša-nas plānu pārskata periodam       (4/3)</t>
  </si>
  <si>
    <t>Finansē-šanas plāns jūnija mēnesim*</t>
  </si>
  <si>
    <t>Izpilde % pret finansē-šanas plānu              (8/7)</t>
  </si>
  <si>
    <t>1.Izdevumi - kopā (1.1.+1.2.+1.3.)</t>
  </si>
  <si>
    <t>X</t>
  </si>
  <si>
    <t>1.1. Uzturēšanas izdevumi</t>
  </si>
  <si>
    <t>Kārtējie izdevumi</t>
  </si>
  <si>
    <t xml:space="preserve">    atalgojumi</t>
  </si>
  <si>
    <t xml:space="preserve">    darba devēja sociālās 
    apdrošināšanas iemaksas</t>
  </si>
  <si>
    <t xml:space="preserve">    preču un pakalpojumu 
    apmaksa</t>
  </si>
  <si>
    <t>Maksājumi par aizņēmumiem un kredītiem</t>
  </si>
  <si>
    <t xml:space="preserve">     procentu nomaksa par 
     iekšējiem aizņēmumiem</t>
  </si>
  <si>
    <t xml:space="preserve">     procentu nomaksa par 
     ārvalstu aizņēmumiem</t>
  </si>
  <si>
    <t>Subsīdijas un dotācijas</t>
  </si>
  <si>
    <t xml:space="preserve">    subsīdijas</t>
  </si>
  <si>
    <t xml:space="preserve">    mērķdotācijas pašvaldību   
    budžetiem</t>
  </si>
  <si>
    <t xml:space="preserve">     dotācijas pašvaldību    
     budžetiem</t>
  </si>
  <si>
    <t xml:space="preserve">     dotācijas iestādēm un   
     organizācijām</t>
  </si>
  <si>
    <t xml:space="preserve">     dotācijas speciālajam 
     budžetam</t>
  </si>
  <si>
    <t xml:space="preserve">     dotācijas iedzīvotājiem</t>
  </si>
  <si>
    <t xml:space="preserve">     iemaksas starptautiskajās 
     organizācijās</t>
  </si>
  <si>
    <t>Pārējie izdevumi</t>
  </si>
  <si>
    <t>1.2.Izdevumi kapitālieguldījumiem</t>
  </si>
  <si>
    <t xml:space="preserve">Izdevumi kapitālajām iegādēm un kapitālajam remontam </t>
  </si>
  <si>
    <t>Valsts investīcijas</t>
  </si>
  <si>
    <t>1.3.Valsts budžeta tīrie 
     aizdevumi</t>
  </si>
  <si>
    <t>Valsts budžeta aizdevumi</t>
  </si>
  <si>
    <t>Valsts budžeta aizdevumu atmaksas</t>
  </si>
  <si>
    <t>*-nav iekļauti valsts budžeta tīrie aizdevumi</t>
  </si>
  <si>
    <t xml:space="preserve">                                                                           Valsts kases oficiālais mēneša pārskats</t>
  </si>
  <si>
    <t>5.tabula</t>
  </si>
  <si>
    <t xml:space="preserve">                                              Valsts speciālā budżeta ieņēmumi pa ministrijām </t>
  </si>
  <si>
    <t xml:space="preserve">                                                                  (1998.gada janvāris - jūnijs)</t>
  </si>
  <si>
    <t>(tūkst.lati)</t>
  </si>
  <si>
    <t>Gada sagaidāmā izpilde %</t>
  </si>
  <si>
    <t>Izpilde % pret gada plānu (4/2)</t>
  </si>
  <si>
    <t>Jūnija prognoze</t>
  </si>
  <si>
    <t xml:space="preserve">  Ieņēmumi - kopā* </t>
  </si>
  <si>
    <t xml:space="preserve">Labklājības ministrija* </t>
  </si>
  <si>
    <t xml:space="preserve">  Valsts speciālais veselības aprūpes budżets</t>
  </si>
  <si>
    <t xml:space="preserve">               Iedzīvotāju ienākuma nodoklis</t>
  </si>
  <si>
    <t xml:space="preserve">               Valsts pamatbudżeta dotācija</t>
  </si>
  <si>
    <t xml:space="preserve">               Pārējie maksājumi</t>
  </si>
  <si>
    <t xml:space="preserve">  Sociālā apdrošināšana*</t>
  </si>
  <si>
    <t xml:space="preserve">              Valsts pensiju speciālais budżets</t>
  </si>
  <si>
    <t xml:space="preserve">               Nodarbinātības speciālais budżets</t>
  </si>
  <si>
    <t xml:space="preserve">               Darba negadījumu speciālais budżets</t>
  </si>
  <si>
    <t xml:space="preserve">               Invaliditātes,maternitātes un slimības 
               speciālais budżets</t>
  </si>
  <si>
    <t xml:space="preserve">                Dabas resursu nodoklis</t>
  </si>
  <si>
    <t xml:space="preserve">                Pārējie maksājumi</t>
  </si>
  <si>
    <t xml:space="preserve">   Skrundas RLS zemes nomas maksa</t>
  </si>
  <si>
    <t xml:space="preserve">                Transportlīdzekļu ikgadējā nodeva</t>
  </si>
  <si>
    <t xml:space="preserve">                50% akcīzes nodoklis par degvielu</t>
  </si>
  <si>
    <t xml:space="preserve">                 Pārējie maksājumi</t>
  </si>
  <si>
    <t xml:space="preserve">                Ostas un kuģošanas nodeva</t>
  </si>
  <si>
    <t xml:space="preserve">                 Ieņēmumi no valsts īpašuma 
                 privatizācijas</t>
  </si>
  <si>
    <t xml:space="preserve">                 Ieņēmumi no pašvaldību īpašuma
                 privatizācijas</t>
  </si>
  <si>
    <t xml:space="preserve">  Centrālā dzīvojamo māju privatizācijas komisija</t>
  </si>
  <si>
    <t xml:space="preserve"> Transportlīdzekļu īpašnieku apdrošināšanas 
  garantijas fonds***</t>
  </si>
  <si>
    <t xml:space="preserve">                 Atskaitījumi no obligātās 
                 apdrošināšanas prēmijām</t>
  </si>
  <si>
    <t xml:space="preserve"> Transportlīdzekļu īpašnieku apdrošināšanas 
 apdrošinājuma ņēmēju interešu aizsardzības fonds</t>
  </si>
  <si>
    <t xml:space="preserve">  Speciālais budżets sporta vajadzībām</t>
  </si>
  <si>
    <t xml:space="preserve">                 Ieņēmumi no izlozes un azartspēļu 
                 nodevas un nodokļa maksājumiem</t>
  </si>
  <si>
    <t xml:space="preserve">  Speciālais budżets kultūras vajadzībām</t>
  </si>
  <si>
    <t xml:space="preserve">                 Maksa par rūpnieciskās zvejas tiesību 
                 nomu un izmantošanu</t>
  </si>
  <si>
    <t xml:space="preserve">  Meżsaimniecības attīstības fonds</t>
  </si>
  <si>
    <t xml:space="preserve">                  Ieņēmumi no meżu resursu 
                  realizācijas</t>
  </si>
  <si>
    <t xml:space="preserve">                  Pārējie maksājumi</t>
  </si>
  <si>
    <t>Saņemtie dāvinājumi un ziedojumi **</t>
  </si>
  <si>
    <t xml:space="preserve">                  Iekšējie</t>
  </si>
  <si>
    <t xml:space="preserve">                  Ārējie</t>
  </si>
  <si>
    <t xml:space="preserve"> *-nav iekļauta "Valsts sociālās apdrošināšanas aģentūra"</t>
  </si>
  <si>
    <t>***-korekcija par depozīta summu- 1000 tūkst.latu</t>
  </si>
  <si>
    <t xml:space="preserve">Valsts kases pārvaldnieks _______________________________________ </t>
  </si>
  <si>
    <t xml:space="preserve"> 15.07.1998.g.</t>
  </si>
  <si>
    <t xml:space="preserve">                   Valsts kases oficiālais mēneša pārskats</t>
  </si>
  <si>
    <t>7.tabula</t>
  </si>
  <si>
    <t xml:space="preserve">                  Valsts speciālā budżeta izdevumi  pēc ekonomiskās klasifikācijas </t>
  </si>
  <si>
    <t xml:space="preserve">                                                              (1998.gada janvāris - jūnijs)</t>
  </si>
  <si>
    <t>Finansēšanas plāns pārskata periodam **</t>
  </si>
  <si>
    <t>Izpilde % pret finansēšanas plānu       (4/3)</t>
  </si>
  <si>
    <t>Finansēšanas plāns jūnija mēnesim **</t>
  </si>
  <si>
    <t>Izpilde % pret finansēšanas plānu             (8/7)</t>
  </si>
  <si>
    <t>1.Izdevumi - kopā
   (1.1.+1.2.+1.3.) *</t>
  </si>
  <si>
    <t>1.1.Uzturēšanas izdevumi</t>
  </si>
  <si>
    <t xml:space="preserve">    dotācijas pašvaldību    
     budžetiem</t>
  </si>
  <si>
    <t xml:space="preserve">     dotācijas valsts 
     pamatbudžetam sociālās
     apdrošināšanas iemaksu 
     administrēšanai </t>
  </si>
  <si>
    <t>1.2.Izdevumi 
     kapitālieguldījumiem</t>
  </si>
  <si>
    <t>Investīcijas</t>
  </si>
  <si>
    <t>1.3.Valsts budžeta tīrie 
      aizdevumi</t>
  </si>
  <si>
    <t>Valsts speciālā budžeta aizdevumi</t>
  </si>
  <si>
    <t>Valsts speciālā budžeta aizdevumu atmaksas</t>
  </si>
  <si>
    <t>**-nav iekļauti valsts budžeta tīrie aizdevumi</t>
  </si>
  <si>
    <t xml:space="preserve">                                    Valsts kases oficiālais mēneša pārskats</t>
  </si>
  <si>
    <t>8.tabula</t>
  </si>
  <si>
    <t xml:space="preserve">      9.tabula</t>
  </si>
  <si>
    <t xml:space="preserve">             Pašvaldību pamatbudžeta ieņēmumi</t>
  </si>
  <si>
    <t>( 1998. gada janvāris -jūnijs )</t>
  </si>
  <si>
    <t xml:space="preserve">                                                           (tūkst.latu)</t>
  </si>
  <si>
    <t>Klasifikācijas kods</t>
  </si>
  <si>
    <t>Gada plāns**</t>
  </si>
  <si>
    <t>Izpilde % pret gada plānu(3/4)</t>
  </si>
  <si>
    <t>1</t>
  </si>
  <si>
    <t/>
  </si>
  <si>
    <t>1. Ieņēmumi  kopā (1.1. + 1.2.)</t>
  </si>
  <si>
    <t xml:space="preserve">1.1. Nodokļu un nenodokļu ieņēmumi </t>
  </si>
  <si>
    <t xml:space="preserve"> (1.1.1. + 1.1.2.)</t>
  </si>
  <si>
    <t>1.1.1. Nodokļu ieņēmumi</t>
  </si>
  <si>
    <t>Tiešie nodokļi</t>
  </si>
  <si>
    <t xml:space="preserve"> 1100</t>
  </si>
  <si>
    <t>Iedzīvotāju ienākuma nodoklis *</t>
  </si>
  <si>
    <t>Nekustamā īpašuma nodoklis</t>
  </si>
  <si>
    <t xml:space="preserve"> 4210</t>
  </si>
  <si>
    <t>Īpašuma nodoklis</t>
  </si>
  <si>
    <t>Zemes nodokļa parādu maksājumi</t>
  </si>
  <si>
    <t>Netiešie nodokļi</t>
  </si>
  <si>
    <t xml:space="preserve"> 5000</t>
  </si>
  <si>
    <t>Iekšējie nodokļi par pakalpojumiem un precēm</t>
  </si>
  <si>
    <t>1.1.2. Nenodokļu ieņēmumi</t>
  </si>
  <si>
    <t xml:space="preserve"> 8000</t>
  </si>
  <si>
    <t>Ieņēmumi no uzņēmējdarbības un īpašuma</t>
  </si>
  <si>
    <t xml:space="preserve"> 9000</t>
  </si>
  <si>
    <t>Valsts (pašvaldību) nodevas un maksājumi</t>
  </si>
  <si>
    <t xml:space="preserve">     9500</t>
  </si>
  <si>
    <t>Maksājumi par budžeta iestāžu sniegtajiem maksas pakalpojumiem un citi pašu ieņēmumi</t>
  </si>
  <si>
    <t>10000</t>
  </si>
  <si>
    <t>Sodi un sankcijas</t>
  </si>
  <si>
    <t>12000</t>
  </si>
  <si>
    <t>Pārējie nenodokļu ieņēmumi</t>
  </si>
  <si>
    <t>13000</t>
  </si>
  <si>
    <t>Ieņēmumi no valsts (pašvaldības) nekustamā īpašuma pārdošanas</t>
  </si>
  <si>
    <t>15000</t>
  </si>
  <si>
    <t>Ieņēmumi no zemes īpašuma pārdošanas</t>
  </si>
  <si>
    <t>1.2. Saņemtie maksājumi</t>
  </si>
  <si>
    <t>18120</t>
  </si>
  <si>
    <t>Norēķini ar pašvaldību budžetiem</t>
  </si>
  <si>
    <t xml:space="preserve">    18121</t>
  </si>
  <si>
    <t>Norēķini ar citām  pašvaldībām  par izglītības iestāžu sniegtajiem pakalpojumiem</t>
  </si>
  <si>
    <t xml:space="preserve">    18122</t>
  </si>
  <si>
    <t>Norēķini ar citām pašvaldībām par sociālās palīdzības iestāžu sniegtajiem pakalpojumiem</t>
  </si>
  <si>
    <t xml:space="preserve">    18123</t>
  </si>
  <si>
    <t>Pārējie norēķini</t>
  </si>
  <si>
    <t>18200</t>
  </si>
  <si>
    <t>Maksājumi no valsts budžeta</t>
  </si>
  <si>
    <t>18210</t>
  </si>
  <si>
    <t>Dotācijas</t>
  </si>
  <si>
    <t>Dotācijas no IM valsts ģimnāzijām</t>
  </si>
  <si>
    <t>18220</t>
  </si>
  <si>
    <t>Mērķdotācijas</t>
  </si>
  <si>
    <t>18300</t>
  </si>
  <si>
    <t>Maksājumi no pašvaldību  finansu izlīdzināšanas fonda pašvaldību budžetiem</t>
  </si>
  <si>
    <t xml:space="preserve">    18310</t>
  </si>
  <si>
    <t xml:space="preserve">    18320</t>
  </si>
  <si>
    <t>Iepriekšējā gada nesaņemtā dotācija</t>
  </si>
  <si>
    <t>Pārējie maksājumi no pašvaldību finansu izlīdzināšanas fonda pašvaldību budžetiem</t>
  </si>
  <si>
    <t>Maksājumi no citiem budžetiem</t>
  </si>
  <si>
    <t>*    t.sk. nesadalītais atlikums 1 340 tūkst.latu</t>
  </si>
  <si>
    <t>**   nav iekļauts plāns Ludzas rajonam</t>
  </si>
  <si>
    <t>Valsts kases pārvaldnieks</t>
  </si>
  <si>
    <t xml:space="preserve">  Valsts kases oficiālais mēneša pārskats</t>
  </si>
  <si>
    <t xml:space="preserve">Pašvaldību pamatbudžeta izdevumi </t>
  </si>
  <si>
    <t xml:space="preserve">                                                              (tūkst.latu)</t>
  </si>
  <si>
    <t>Rindas kods</t>
  </si>
  <si>
    <t>Gada plāns</t>
  </si>
  <si>
    <t>Data</t>
  </si>
  <si>
    <t>nosaukums</t>
  </si>
  <si>
    <t>rinda</t>
  </si>
  <si>
    <t>NPK</t>
  </si>
  <si>
    <t>Sum of PLANS</t>
  </si>
  <si>
    <t>Sum of IZPILDE</t>
  </si>
  <si>
    <t>Sum of PROC2</t>
  </si>
  <si>
    <t>Sum of TEKMEN</t>
  </si>
  <si>
    <t>kods</t>
  </si>
  <si>
    <t>I Kopā ieņēmumi (II+V)</t>
  </si>
  <si>
    <t>01</t>
  </si>
  <si>
    <t>II Nodokļu un nenodokļu ieņēmumi (III+IV)</t>
  </si>
  <si>
    <t>03</t>
  </si>
  <si>
    <t>2</t>
  </si>
  <si>
    <t>III Nodokļu ieņēmumi</t>
  </si>
  <si>
    <t>05</t>
  </si>
  <si>
    <t>3</t>
  </si>
  <si>
    <t>Iedzīvotāju ienākuma nodoklis</t>
  </si>
  <si>
    <t>07</t>
  </si>
  <si>
    <t>4</t>
  </si>
  <si>
    <t>Zemes nodoklis</t>
  </si>
  <si>
    <t>09</t>
  </si>
  <si>
    <t>5</t>
  </si>
  <si>
    <t xml:space="preserve"> 4110</t>
  </si>
  <si>
    <t>11</t>
  </si>
  <si>
    <t>6</t>
  </si>
  <si>
    <t>13</t>
  </si>
  <si>
    <t>7</t>
  </si>
  <si>
    <t>IV Nenodokļu ieņēmumi</t>
  </si>
  <si>
    <t>15</t>
  </si>
  <si>
    <t>8</t>
  </si>
  <si>
    <t>17</t>
  </si>
  <si>
    <t>9</t>
  </si>
  <si>
    <t>Nodevas un maksājumi</t>
  </si>
  <si>
    <t>19</t>
  </si>
  <si>
    <t>10</t>
  </si>
  <si>
    <t>Maksājumi par budžeta iestāžu sniegtajiem maksas pakalpojumiem</t>
  </si>
  <si>
    <t>21</t>
  </si>
  <si>
    <t>23</t>
  </si>
  <si>
    <t>12</t>
  </si>
  <si>
    <t>25</t>
  </si>
  <si>
    <t>Ieņēmumi no valsts(pašvaldības)nekustamā īpašuma pārdošanas</t>
  </si>
  <si>
    <t>27</t>
  </si>
  <si>
    <t>14</t>
  </si>
  <si>
    <t>29</t>
  </si>
  <si>
    <t>V Saņemtie maksājumi</t>
  </si>
  <si>
    <t>31</t>
  </si>
  <si>
    <t>16</t>
  </si>
  <si>
    <t>33</t>
  </si>
  <si>
    <t>Norēķini ar citu pašvaldību izglītības iestāžu sniegtiem pakalpojumiem</t>
  </si>
  <si>
    <t>35</t>
  </si>
  <si>
    <t>18</t>
  </si>
  <si>
    <t>Norēķini ar citu pašvaldību sociālās palīdzības iestāžu sniegtiem pakalpojumiem</t>
  </si>
  <si>
    <t>37</t>
  </si>
  <si>
    <t>39</t>
  </si>
  <si>
    <t>20</t>
  </si>
  <si>
    <t>41</t>
  </si>
  <si>
    <t>43</t>
  </si>
  <si>
    <t>22</t>
  </si>
  <si>
    <t>45</t>
  </si>
  <si>
    <t>Maksājumi no finansu izlīdzināšanas fonda pašvaldību budžetiem</t>
  </si>
  <si>
    <t>47</t>
  </si>
  <si>
    <t>24</t>
  </si>
  <si>
    <t>49</t>
  </si>
  <si>
    <t>51</t>
  </si>
  <si>
    <t>26</t>
  </si>
  <si>
    <t>t.sk. mērķdotācija teritoriālplānošanai par 1996.gadu</t>
  </si>
  <si>
    <t>53</t>
  </si>
  <si>
    <t>1. Izdevumi kopā (1.1. + 1.2.)</t>
  </si>
  <si>
    <t>02</t>
  </si>
  <si>
    <t>28</t>
  </si>
  <si>
    <t>1.1. Izdevumi pēc valdības funkcijām</t>
  </si>
  <si>
    <t>04</t>
  </si>
  <si>
    <t>Izpildvaras un likumdošanas varas institūcijas</t>
  </si>
  <si>
    <t>06</t>
  </si>
  <si>
    <t>30</t>
  </si>
  <si>
    <t>01.100</t>
  </si>
  <si>
    <t>08</t>
  </si>
  <si>
    <t>02.000</t>
  </si>
  <si>
    <t>32</t>
  </si>
  <si>
    <t>03.000</t>
  </si>
  <si>
    <t>04.000</t>
  </si>
  <si>
    <t>34</t>
  </si>
  <si>
    <t>05.000</t>
  </si>
  <si>
    <t>06.000</t>
  </si>
  <si>
    <t>t.sk. pabalsts un palīdzība trūcīgiem iedzīvotājiem</t>
  </si>
  <si>
    <t>36</t>
  </si>
  <si>
    <t xml:space="preserve">    06.155</t>
  </si>
  <si>
    <t>07.000</t>
  </si>
  <si>
    <t>Brīvais laiks, sports, kultūra un reliģija</t>
  </si>
  <si>
    <t>38</t>
  </si>
  <si>
    <t>08.000</t>
  </si>
  <si>
    <t>09.000</t>
  </si>
  <si>
    <t>Lauksaimniecība (zemkopība), mežkopība un zvejniecība</t>
  </si>
  <si>
    <t>40</t>
  </si>
  <si>
    <t>10.000</t>
  </si>
  <si>
    <t>11.000</t>
  </si>
  <si>
    <t>Transports,sakari</t>
  </si>
  <si>
    <t>42</t>
  </si>
  <si>
    <t>12.000</t>
  </si>
  <si>
    <t>13.000</t>
  </si>
  <si>
    <t xml:space="preserve">Pašvaldību iekšējā parāda procentu nomaksa </t>
  </si>
  <si>
    <t>44</t>
  </si>
  <si>
    <t>14.110</t>
  </si>
  <si>
    <t xml:space="preserve">Pašvaldību ārējo parādu procentu nomaksa </t>
  </si>
  <si>
    <t>Izdevumi neparedzētiem  gadījumiem</t>
  </si>
  <si>
    <t>14.210</t>
  </si>
  <si>
    <t>Pārējie izdevumi, kas nav klasificēti citās pamatfunkcijās</t>
  </si>
  <si>
    <t>46</t>
  </si>
  <si>
    <t>14.400</t>
  </si>
  <si>
    <t>1.2. Norēķini</t>
  </si>
  <si>
    <t>48</t>
  </si>
  <si>
    <t>14.320</t>
  </si>
  <si>
    <t>Norēķini par citu pašvaldību izglītības iestāžu sniegtiem pakalpojumiem</t>
  </si>
  <si>
    <t xml:space="preserve">    14.321</t>
  </si>
  <si>
    <t>Norēķini par citu pašvaldību sociālās palīdzības iestāžu sniegtiem pakalpojumiem</t>
  </si>
  <si>
    <t>50</t>
  </si>
  <si>
    <t xml:space="preserve">    14.322</t>
  </si>
  <si>
    <t xml:space="preserve">    14.323</t>
  </si>
  <si>
    <t>Maksājumi pašvaldību finansu izlīdzināšanas fondam</t>
  </si>
  <si>
    <t>52</t>
  </si>
  <si>
    <t>14.340</t>
  </si>
  <si>
    <t>Pašvaldību atskaites gada maksājumi</t>
  </si>
  <si>
    <t>Pašvaldību iepriekšējā gada parādu maksājumi</t>
  </si>
  <si>
    <t>54</t>
  </si>
  <si>
    <t>IX Izdevumi pēc ekonomiskās klasifikācijas (1+2)</t>
  </si>
  <si>
    <t>56</t>
  </si>
  <si>
    <t>55</t>
  </si>
  <si>
    <t>1. Budžeta izdevumi</t>
  </si>
  <si>
    <t>58</t>
  </si>
  <si>
    <t>atalgojumi (1100)</t>
  </si>
  <si>
    <t>60</t>
  </si>
  <si>
    <t>57</t>
  </si>
  <si>
    <t>darba devēja sociālā nodokļa piemaksas (1200)</t>
  </si>
  <si>
    <t>62</t>
  </si>
  <si>
    <t>preču un pakalpojumu apmaksa (1300, 1400, 1500, 1600, 1990, 0010)</t>
  </si>
  <si>
    <t>64</t>
  </si>
  <si>
    <t>59</t>
  </si>
  <si>
    <t>maksājumi par aizdevumiem un kredītiem (2000)</t>
  </si>
  <si>
    <t>66</t>
  </si>
  <si>
    <t>subsīdijas un dotācijas (3000)</t>
  </si>
  <si>
    <t>68</t>
  </si>
  <si>
    <t>61</t>
  </si>
  <si>
    <t>t.sk. pašvaldību budžeta tranzīta pārskaitījumi (3800)</t>
  </si>
  <si>
    <t>70</t>
  </si>
  <si>
    <t>kapitālie izdevumi (4000)</t>
  </si>
  <si>
    <t>72</t>
  </si>
  <si>
    <t>63</t>
  </si>
  <si>
    <t>vairumpirkumi, zemes iegāde (5000, 6000)</t>
  </si>
  <si>
    <t>74</t>
  </si>
  <si>
    <t>investīcijas (7000)</t>
  </si>
  <si>
    <t>76</t>
  </si>
  <si>
    <t>65</t>
  </si>
  <si>
    <t>2. Budžeta aizdevumi un atmaksas</t>
  </si>
  <si>
    <t>78</t>
  </si>
  <si>
    <t>valsts (pašvaldību) budžeta iekšējie aizdevumi un atmaksas (8000)</t>
  </si>
  <si>
    <t>80</t>
  </si>
  <si>
    <t>67</t>
  </si>
  <si>
    <t>t.sk. valsts (pašvaldību) budžeta iekšējie aizdevumi (8100)</t>
  </si>
  <si>
    <t>82</t>
  </si>
  <si>
    <t>valsts (pašvaldību) budžeta iekšējo aizdevumu atmaksas (8200), ar mīnusu</t>
  </si>
  <si>
    <t>84</t>
  </si>
  <si>
    <t>69</t>
  </si>
  <si>
    <t>valsts (pašvaldību) budžeta ārējie aizdevumi un atmaksas (9000)</t>
  </si>
  <si>
    <t>86</t>
  </si>
  <si>
    <t>t.sk. valsts (pašvaldību) budžeta ārējie aizdevumi (9100)</t>
  </si>
  <si>
    <t>88</t>
  </si>
  <si>
    <t>71</t>
  </si>
  <si>
    <t>valsts (pašvaldību) budžeta ārējo aizdevumu atmaksas (9200)</t>
  </si>
  <si>
    <t>X Ieņēmumu pārsniegums vai deficīts (I-IX)</t>
  </si>
  <si>
    <t>92</t>
  </si>
  <si>
    <t>73</t>
  </si>
  <si>
    <t>XI Finansēšana</t>
  </si>
  <si>
    <t>94</t>
  </si>
  <si>
    <t>Iekšējā finasēšana</t>
  </si>
  <si>
    <t>96</t>
  </si>
  <si>
    <t>75</t>
  </si>
  <si>
    <t>1.</t>
  </si>
  <si>
    <t>98</t>
  </si>
  <si>
    <t>1.1.</t>
  </si>
  <si>
    <t>No citām tā paša līmeņa valsts pārvaldes struktūrām</t>
  </si>
  <si>
    <t>100</t>
  </si>
  <si>
    <t>77</t>
  </si>
  <si>
    <t>1.2.</t>
  </si>
  <si>
    <t>No citiem valsts pārvaldes līmeņiem</t>
  </si>
  <si>
    <t>102</t>
  </si>
  <si>
    <t>2.</t>
  </si>
  <si>
    <t>Budžeta līdzekļu izmaiņas</t>
  </si>
  <si>
    <t>104</t>
  </si>
  <si>
    <t>79</t>
  </si>
  <si>
    <t xml:space="preserve">    budžeta līdzekļu atlikums gada sākumā</t>
  </si>
  <si>
    <t>106</t>
  </si>
  <si>
    <t xml:space="preserve">    budžeta līdzekļu atlikums gada beigās</t>
  </si>
  <si>
    <t>108</t>
  </si>
  <si>
    <t>81</t>
  </si>
  <si>
    <t>3.</t>
  </si>
  <si>
    <t>110</t>
  </si>
  <si>
    <t>4.</t>
  </si>
  <si>
    <t>112</t>
  </si>
  <si>
    <t>83</t>
  </si>
  <si>
    <t>Ārejā finansēšana</t>
  </si>
  <si>
    <t>114</t>
  </si>
  <si>
    <t>8.</t>
  </si>
  <si>
    <t>Pārējā ārzemju finansēšana</t>
  </si>
  <si>
    <t>116</t>
  </si>
  <si>
    <t>85</t>
  </si>
  <si>
    <t xml:space="preserve">                     Valsts kases oficiālais mēneša pārskats</t>
  </si>
  <si>
    <t xml:space="preserve">                    Valsts kases oficiālais mēneša pārskats</t>
  </si>
  <si>
    <t>10.tabula</t>
  </si>
  <si>
    <t xml:space="preserve">Pašvaldību pamatbudžeta izdevumi pēc ekonomiskās klasifikācijas </t>
  </si>
  <si>
    <t>( 1998. gada janvāris - jūnijs )</t>
  </si>
  <si>
    <t xml:space="preserve">                                                                 (tūkst.latu)</t>
  </si>
  <si>
    <t>Izpilde % pret gada plānu (3/4)</t>
  </si>
  <si>
    <t>I Kopā izdevumi (II+III)</t>
  </si>
  <si>
    <t>II Izdevumi pēc valdības funkcijām</t>
  </si>
  <si>
    <t>Sabiedriskā kārtība un drošība,tiesību aizsardzība</t>
  </si>
  <si>
    <t>t.sk. Pabalsts un palīdzība trūcīgiem iedzīvotājiem</t>
  </si>
  <si>
    <t>Dzīvokļu un komunālā saimniecība,vides aizsardzība</t>
  </si>
  <si>
    <t>Brīvais laiks,sports,kultūra un reliģija</t>
  </si>
  <si>
    <t>Lauksaimniecība(zemkopība),mežkopība un zvejniecība</t>
  </si>
  <si>
    <t>Iegūstošā rūpniecība,rūpniecība,celtniecība,derīgie izrakteņi</t>
  </si>
  <si>
    <t>Valsts iekšējā parāda procentu nomaksa</t>
  </si>
  <si>
    <t>Valsts ārējā parāda nomaksa</t>
  </si>
  <si>
    <t>Pārējie izdevumi,kas nav klasif.citās pamatfunkcijās,t.s.neparedz.izd.</t>
  </si>
  <si>
    <t>III Norēķini</t>
  </si>
  <si>
    <t>Norēķini par citu pašvaldību izgl.iestāžu sniegtiem pakalpojumiem</t>
  </si>
  <si>
    <t>Norēķini par citu pašvaldību soc.palīdz.iestāžu sniegtiem pakalpojumiem</t>
  </si>
  <si>
    <t>Maksājumi izlīdzināšanas fondam</t>
  </si>
  <si>
    <t>t.sk. maksājumi par 1997.gadu</t>
  </si>
  <si>
    <t xml:space="preserve">       maksājumi par 1996.gadu</t>
  </si>
  <si>
    <t>1.Izdevumi  kopā (1.1. +1.2. +1.3.)</t>
  </si>
  <si>
    <t xml:space="preserve">Atalgojumi </t>
  </si>
  <si>
    <t xml:space="preserve">Valsts sociālāis apdrošināšanas obligātās iemaksas </t>
  </si>
  <si>
    <t>Preču un pakalpojumu apmaksa</t>
  </si>
  <si>
    <t xml:space="preserve">Maksājumi par aizņēmumiem un kredītiem </t>
  </si>
  <si>
    <t>1.2. Izdevumi kapitālieguldījumiem</t>
  </si>
  <si>
    <t>Izdevumi kapitālajām iegādēm un kapitālajam remontam</t>
  </si>
  <si>
    <t xml:space="preserve">1.3. Pašvaldību budžeta tīrie aizdevumi </t>
  </si>
  <si>
    <t xml:space="preserve">Pašvaldību budžeta aizdevumi </t>
  </si>
  <si>
    <t xml:space="preserve">Pašvaldību budžeta aizdevumu atmaksas </t>
  </si>
  <si>
    <t xml:space="preserve">Valsts (pašvaldību) budžeta aizdevumi un atmaksas  ārvalstu valdībām un institūcijām </t>
  </si>
  <si>
    <t xml:space="preserve">valsts (pašvaldību) budžeta aizdevumi </t>
  </si>
  <si>
    <t xml:space="preserve">valsts (pašvaldību) budžeta aizdevumu atmaksas </t>
  </si>
  <si>
    <t xml:space="preserve">                Valsts kases oficiālais mēneša pārskats</t>
  </si>
  <si>
    <t>11.tabula</t>
  </si>
  <si>
    <t>Pašvaldību speciālā budžeta ieņēmumi un izdevumi</t>
  </si>
  <si>
    <t xml:space="preserve">                       (tūkst.latu)</t>
  </si>
  <si>
    <t>1. Ieņēmumi kopā (1.1. + 1.2.)</t>
  </si>
  <si>
    <t>1.1.Ieņēmumi no īpašiem mērķiem iezīmētu līdzekļu avotiem</t>
  </si>
  <si>
    <t>Privatizācijas fonds</t>
  </si>
  <si>
    <t>Dabas resursu nodoklis</t>
  </si>
  <si>
    <t>Autoceļu (ielu) fonds</t>
  </si>
  <si>
    <t>Pārējie ieņēmumi</t>
  </si>
  <si>
    <t>1.2.Ieņēmumi no ziedojumiem un dāvinājumiem</t>
  </si>
  <si>
    <t>2. Izdevumi kopā  (2.1. + 2.2.)</t>
  </si>
  <si>
    <t>2.1.Izdevumi no īpašiem mērķiem iezīmētu līdzekļu avotiem</t>
  </si>
  <si>
    <t>2.2.Izdevumi no saņemto ziedojumu un dāvinājumu līdzekļiem</t>
  </si>
  <si>
    <t>III Izdevumi pēc ekonomiskās klasifikācijas (1+2)</t>
  </si>
  <si>
    <t xml:space="preserve">       valsts (pašvaldību) budžeta iekšējo aizdevumu atmaksas (8200), ar mīnusu</t>
  </si>
  <si>
    <t xml:space="preserve">       valsts (pašvaldību) budžeta ārējo aizdevumu atmaksas (9200), ar mīnusu</t>
  </si>
  <si>
    <t>IV Ieņēmumu pārsniegums vai deficīts (I-III)</t>
  </si>
  <si>
    <t>V Finansēšana</t>
  </si>
  <si>
    <t>Iekšējā finansēšana</t>
  </si>
  <si>
    <t xml:space="preserve">     budžeta līdzekļu atlikums gada sākumā</t>
  </si>
  <si>
    <t xml:space="preserve">     budžeta līdzekļu atlikums gada beigās</t>
  </si>
  <si>
    <t>Ārējā finsēšana</t>
  </si>
  <si>
    <t>Pārējā ārzemju finasēšana</t>
  </si>
  <si>
    <t xml:space="preserve">                            Vaslsts kases oficiālais mēneša pārskats </t>
  </si>
  <si>
    <t xml:space="preserve">                 12.tabula</t>
  </si>
  <si>
    <t>Pašvaldību speciālā budžeta izdevumi pēc ekonomiskās klasifikācijas</t>
  </si>
  <si>
    <t>Kopā ieņēmumi</t>
  </si>
  <si>
    <t>Ieņēmumi no īpašiem mērķiem iezīmētu līdzekļu avotiem</t>
  </si>
  <si>
    <t>t.sk. privatizācijas fonds</t>
  </si>
  <si>
    <t xml:space="preserve">       dabas resursu nodoklis</t>
  </si>
  <si>
    <t xml:space="preserve">       autoceļu (ielu) fonds</t>
  </si>
  <si>
    <t xml:space="preserve">       pārējie ieņēmumi</t>
  </si>
  <si>
    <t>Ieņēmumi no ziedojumiem un dāvinājumiem</t>
  </si>
  <si>
    <t>Kopā izdevumi pēc ieņēmumu veidiem</t>
  </si>
  <si>
    <t>Izdevumi no īpašiem mērķiem iezīmētu līdzekļu avotiem</t>
  </si>
  <si>
    <t xml:space="preserve">       pārējiem ieņēmumiem</t>
  </si>
  <si>
    <t>Izdevumi no saņemto ziedojumu un dāvinājumu līdzekļiem</t>
  </si>
  <si>
    <t>1.Izdevumi kopā (1.1. + 1.2. + 1.3.)</t>
  </si>
  <si>
    <t xml:space="preserve">Valsts sociālāis apdrošināšanas obligātas iemaksas </t>
  </si>
  <si>
    <t xml:space="preserve">Preču un pakalpojumu apmaksa </t>
  </si>
  <si>
    <t xml:space="preserve">Investīcijas </t>
  </si>
  <si>
    <t>1.3. Pašvaldību budžeta tīrie aizdevumi</t>
  </si>
  <si>
    <t xml:space="preserve">         Valsts kases oficiālais mēneša pārskats</t>
  </si>
  <si>
    <t>13.tabula</t>
  </si>
  <si>
    <t xml:space="preserve">Pašvaldību pamatbudžeta izpildes rādītāji </t>
  </si>
  <si>
    <t xml:space="preserve">                                                     (tūkst. latu)</t>
  </si>
  <si>
    <t>Ieņēmumi</t>
  </si>
  <si>
    <t>Izdevumi</t>
  </si>
  <si>
    <t>tai skaitā</t>
  </si>
  <si>
    <t>Pilsētas, rajona nosaukums</t>
  </si>
  <si>
    <t>Nodokļu un nenodokļu ieņēmumi *</t>
  </si>
  <si>
    <t>Saņemtie maksājumi</t>
  </si>
  <si>
    <t>Ieņēmumi kopā (2+3)</t>
  </si>
  <si>
    <t>Izdevumi pēc valdības funkcijām</t>
  </si>
  <si>
    <t>Norēķini</t>
  </si>
  <si>
    <t>Izdevumi kopā (5+6)</t>
  </si>
  <si>
    <t>Ieņēmumu   pārpalikums vai deficits      (4-7)</t>
  </si>
  <si>
    <t>Finansēšana                   -(4-7)</t>
  </si>
  <si>
    <t>Budžeta līdzekļu izmaiņas (12-13)</t>
  </si>
  <si>
    <t>Līdzekļu atlikums gada sākumā</t>
  </si>
  <si>
    <t>Līdzekļu atlikums perioda beigās</t>
  </si>
  <si>
    <t>No komerc-
bankām</t>
  </si>
  <si>
    <t>Ārējā  finansēšana</t>
  </si>
  <si>
    <t>PILSĒTAS</t>
  </si>
  <si>
    <t>KODS</t>
  </si>
  <si>
    <t>RĪGA</t>
  </si>
  <si>
    <t>0010</t>
  </si>
  <si>
    <t>DAUGAVPILS</t>
  </si>
  <si>
    <t>0500</t>
  </si>
  <si>
    <t>JELGAVA</t>
  </si>
  <si>
    <t>0900</t>
  </si>
  <si>
    <t>JŪRMALA</t>
  </si>
  <si>
    <t>1300</t>
  </si>
  <si>
    <t>LIEPĀJA</t>
  </si>
  <si>
    <t>1700</t>
  </si>
  <si>
    <t>RĒZEKNE</t>
  </si>
  <si>
    <t>2100</t>
  </si>
  <si>
    <t>VENTSPILS</t>
  </si>
  <si>
    <t>2700</t>
  </si>
  <si>
    <t>AIZKRAUKLES RAJONS</t>
  </si>
  <si>
    <t>3200</t>
  </si>
  <si>
    <t>ALŪKSNES RAJONS</t>
  </si>
  <si>
    <t>3600</t>
  </si>
  <si>
    <t>BALVU RAJONS</t>
  </si>
  <si>
    <t>3800</t>
  </si>
  <si>
    <t>BAUSKAS RAJONS</t>
  </si>
  <si>
    <t>4000</t>
  </si>
  <si>
    <t>CĒSU RAJONS</t>
  </si>
  <si>
    <t>4200</t>
  </si>
  <si>
    <t>DAUGAVPILS RAJONS</t>
  </si>
  <si>
    <t>4400</t>
  </si>
  <si>
    <t>DOBELES RAJONS</t>
  </si>
  <si>
    <t>4600</t>
  </si>
  <si>
    <t>GULBENES RAJONS</t>
  </si>
  <si>
    <t>5000</t>
  </si>
  <si>
    <t>JELGAVAS RAJONS</t>
  </si>
  <si>
    <t>5400</t>
  </si>
  <si>
    <t>JĒKABPILS RAJONS</t>
  </si>
  <si>
    <t>5600</t>
  </si>
  <si>
    <t>KRĀSLAVAS RAJONS</t>
  </si>
  <si>
    <t>6000</t>
  </si>
  <si>
    <t>KULDĪGAS RAJONS</t>
  </si>
  <si>
    <t>6200</t>
  </si>
  <si>
    <t>LIEPĀJAS RAJONS</t>
  </si>
  <si>
    <t>6400</t>
  </si>
  <si>
    <t>LIMBAŽU RAJONS</t>
  </si>
  <si>
    <t>6600</t>
  </si>
  <si>
    <t>LUDZAS RAJONS</t>
  </si>
  <si>
    <t>6800</t>
  </si>
  <si>
    <t>MADONAS RAJONS</t>
  </si>
  <si>
    <t>7000</t>
  </si>
  <si>
    <t>OGRES RAJONS</t>
  </si>
  <si>
    <t>7400</t>
  </si>
  <si>
    <t>PREIĻU RAJONS</t>
  </si>
  <si>
    <t>7600</t>
  </si>
  <si>
    <t>RĒZEKNES RAJONS</t>
  </si>
  <si>
    <t>7800</t>
  </si>
  <si>
    <t>RĪGAS RAJONS</t>
  </si>
  <si>
    <t>8000</t>
  </si>
  <si>
    <t>SALDUS RAJONS</t>
  </si>
  <si>
    <t>8400</t>
  </si>
  <si>
    <t>TALSU RAJONS</t>
  </si>
  <si>
    <t>8800</t>
  </si>
  <si>
    <t>TUKUMA RAJONS</t>
  </si>
  <si>
    <t>9000</t>
  </si>
  <si>
    <t>VALKAS RAJONS</t>
  </si>
  <si>
    <t>9400</t>
  </si>
  <si>
    <t>VALMIERAS RAJONS</t>
  </si>
  <si>
    <t>9600</t>
  </si>
  <si>
    <t>VENTSPILS RAJONS</t>
  </si>
  <si>
    <t>9800</t>
  </si>
  <si>
    <t>KOPĀ PILSĒTĀS</t>
  </si>
  <si>
    <t>RAJONI</t>
  </si>
  <si>
    <t>KOPĀ RAJONOS</t>
  </si>
  <si>
    <t>KOPĀ</t>
  </si>
  <si>
    <t>* - neieskaitot iedzīvotāju ienākuma nodokļa atlikumu sadales kontā</t>
  </si>
  <si>
    <t>_______________________________</t>
  </si>
  <si>
    <t>Valsts kases oficiālais pārskats</t>
  </si>
  <si>
    <t>14.tabula</t>
  </si>
  <si>
    <t>Pašvaldību speciālā budžeta izpildes rādītāji</t>
  </si>
  <si>
    <t xml:space="preserve">                            (tūkst. latu)</t>
  </si>
  <si>
    <t>Rajona, pilsētas nosaukums</t>
  </si>
  <si>
    <t>Ieņēmumi kopā</t>
  </si>
  <si>
    <t>Izdevumi    kopā</t>
  </si>
  <si>
    <t>Ieņēmumu pārpalikums vai deficīts (2-3)</t>
  </si>
  <si>
    <t>Finansēšana       -(2-3)</t>
  </si>
  <si>
    <t>Budžeta līdzekļu izmaiņas         (8-9)</t>
  </si>
  <si>
    <t>Ārējā finansēšana</t>
  </si>
  <si>
    <t>Sum of EXPR_1</t>
  </si>
  <si>
    <t>Sum of EXPR_2</t>
  </si>
  <si>
    <t>Sum of EXPR_3</t>
  </si>
  <si>
    <t>Sum of EXPR_4</t>
  </si>
  <si>
    <t>Sum of EXPR_5</t>
  </si>
  <si>
    <t>Sum of EXPR_6</t>
  </si>
  <si>
    <t>Sum of EXPR_7</t>
  </si>
  <si>
    <t>Sum of EXPR_8</t>
  </si>
  <si>
    <t>Sum of EXPR_9</t>
  </si>
  <si>
    <t>Sum of EXPR_10</t>
  </si>
  <si>
    <t>Sum of EXPR_11</t>
  </si>
  <si>
    <t>Valsts  kases pārvaldnieks</t>
  </si>
  <si>
    <t xml:space="preserve">                       Valsts kases oficiālais mēneša pārskats</t>
  </si>
  <si>
    <t>16.tabula</t>
  </si>
  <si>
    <t>No pašvaldību finansu izlīdzināšanas fonda pārskaitītie līdzekļi</t>
  </si>
  <si>
    <t xml:space="preserve">                                 ( 1998. gada janvāris - jūnijs )</t>
  </si>
  <si>
    <t>(latos)</t>
  </si>
  <si>
    <t>Rajona vai pilsētas nosaukums</t>
  </si>
  <si>
    <t xml:space="preserve">Gada plāns </t>
  </si>
  <si>
    <t>Izpilde</t>
  </si>
  <si>
    <t>Izpilde %</t>
  </si>
  <si>
    <t>Rīgas pilsēta</t>
  </si>
  <si>
    <t>Daugavpils pilsēta</t>
  </si>
  <si>
    <t>Jelgavas pilsēta</t>
  </si>
  <si>
    <t>Jūrmalas pilsēta</t>
  </si>
  <si>
    <t>Liepājas pilsēta</t>
  </si>
  <si>
    <t>Rēzeknes pilsēta</t>
  </si>
  <si>
    <t>Ventspils pilsēta</t>
  </si>
  <si>
    <t>Aizkraukles rajons</t>
  </si>
  <si>
    <t>Alūksnes rajons</t>
  </si>
  <si>
    <t>Balvu rajons</t>
  </si>
  <si>
    <t>Bauskas rajons</t>
  </si>
  <si>
    <t>Cēsu rajons</t>
  </si>
  <si>
    <t>Daugavpils rajons</t>
  </si>
  <si>
    <t>Dobeles rajons</t>
  </si>
  <si>
    <t>Gulbenes rajons</t>
  </si>
  <si>
    <t>Jelgavas rajons</t>
  </si>
  <si>
    <t>Jēkabpils rajons</t>
  </si>
  <si>
    <t>Krāslavas rajons</t>
  </si>
  <si>
    <t>Kuldīgas rajons</t>
  </si>
  <si>
    <t>Liepājas rajons</t>
  </si>
  <si>
    <t>Limbažu rajons</t>
  </si>
  <si>
    <t>Ludzas rajons</t>
  </si>
  <si>
    <t>Madonas rajons</t>
  </si>
  <si>
    <t>Ogres rajons</t>
  </si>
  <si>
    <t>Preiļu rajons</t>
  </si>
  <si>
    <t>Rēzeknes rajons</t>
  </si>
  <si>
    <t>Rīgas rajons</t>
  </si>
  <si>
    <t>Saldus rajons</t>
  </si>
  <si>
    <t>Talsu rajons</t>
  </si>
  <si>
    <t>Tukuma rajons</t>
  </si>
  <si>
    <t>Valkas rajons</t>
  </si>
  <si>
    <t>Valmieras rajons</t>
  </si>
  <si>
    <t>Ventspils rajons</t>
  </si>
  <si>
    <t xml:space="preserve">   Kopā</t>
  </si>
  <si>
    <t xml:space="preserve">                 _____________</t>
  </si>
  <si>
    <t xml:space="preserve">                                                        Valsts kases oficiālais mēneša pārskats</t>
  </si>
  <si>
    <t>17.tabula</t>
  </si>
  <si>
    <t>No valsts budžeta pārskaitītās mērķdotācijas pašvaldībām</t>
  </si>
  <si>
    <t xml:space="preserve">                (latos)</t>
  </si>
  <si>
    <t>Mērķdotācijas investīcijām   (8.pielikums)</t>
  </si>
  <si>
    <t xml:space="preserve">Mērķdotācijas specializētiem izglītības pasākumiem (6.pielikums) </t>
  </si>
  <si>
    <t xml:space="preserve">Mērķdotācijas pašvaldību pašdarbības kolektīviem (7.pielikums) </t>
  </si>
  <si>
    <t>Mērķdotācijas izglītības pasākumiem
(10.-14.pielikums)</t>
  </si>
  <si>
    <t xml:space="preserve">Pārējās mērķdotācijas </t>
  </si>
  <si>
    <t>Mērķdotācijas
 kopā              (2+3+4+5+6)</t>
  </si>
  <si>
    <t xml:space="preserve">                                      Valsts kases oficiālais mēneša pārskats</t>
  </si>
  <si>
    <t xml:space="preserve">                15.tabula</t>
  </si>
  <si>
    <t xml:space="preserve">                   Pašvaldību finansu izlīdzināšanas  fonda līdzekļi</t>
  </si>
  <si>
    <t xml:space="preserve">                    ( 1998. gada janvāris - jūnijs )</t>
  </si>
  <si>
    <t xml:space="preserve">                               (latos)</t>
  </si>
  <si>
    <t xml:space="preserve">1. Ieņēmumi - kopā   </t>
  </si>
  <si>
    <t>Atlikums uz 1998.gada 1.janvāri</t>
  </si>
  <si>
    <t xml:space="preserve">       t.sk.atlikums pagastu un rajonu teritoriālplānošanai</t>
  </si>
  <si>
    <t xml:space="preserve">             atlikums sadales kontā</t>
  </si>
  <si>
    <t>Kompensācija no valsts pamatbudżeta</t>
  </si>
  <si>
    <t>Ieskaitīts no valsts pamatbudžeta</t>
  </si>
  <si>
    <t>Ieskaitīts no pašvaldībām</t>
  </si>
  <si>
    <t>Ieskaitīts īpašuma nodoklis</t>
  </si>
  <si>
    <t>2. Izdevumi - kopā</t>
  </si>
  <si>
    <t>Dotācijas pašvaldību budžetiem</t>
  </si>
  <si>
    <t>Mērķdotācijas pašvaldību budžetiem</t>
  </si>
  <si>
    <t>3. Atlikums uz 1998.gada 1.jūliju (1.-2.)</t>
  </si>
  <si>
    <t>t.sk. atlikums pagastu un rajonu teritoriālplānošanai</t>
  </si>
  <si>
    <t xml:space="preserve">       atlikums sadales kontā</t>
  </si>
  <si>
    <t xml:space="preserve">            no tā : atlikums par 1998.gadu</t>
  </si>
  <si>
    <t xml:space="preserve">                      atlikums par 1997.gadu</t>
  </si>
  <si>
    <t xml:space="preserve">Valsts kases pārvaldnieks                                          _________________                                                                                         </t>
  </si>
  <si>
    <t xml:space="preserve">              A.Veiss</t>
  </si>
</sst>
</file>

<file path=xl/styles.xml><?xml version="1.0" encoding="utf-8"?>
<styleSheet xmlns="http://schemas.openxmlformats.org/spreadsheetml/2006/main">
  <numFmts count="84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s&quot;\ #,##0;&quot;Ls&quot;\ \-#,##0"/>
    <numFmt numFmtId="173" formatCode="&quot;Ls&quot;\ #,##0;[Red]&quot;Ls&quot;\ \-#,##0"/>
    <numFmt numFmtId="174" formatCode="&quot;Ls&quot;\ #,##0.00;&quot;Ls&quot;\ \-#,##0.00"/>
    <numFmt numFmtId="175" formatCode="&quot;Ls&quot;\ #,##0.00;[Red]&quot;Ls&quot;\ \-#,##0.00"/>
    <numFmt numFmtId="176" formatCode="_ &quot;Ls&quot;\ * #,##0_ ;_ &quot;Ls&quot;\ * \-#,##0_ ;_ &quot;Ls&quot;\ * &quot;-&quot;_ ;_ @_ "/>
    <numFmt numFmtId="177" formatCode="_ * #,##0_ ;_ * \-#,##0_ ;_ * &quot;-&quot;_ ;_ @_ "/>
    <numFmt numFmtId="178" formatCode="_ &quot;Ls&quot;\ * #,##0.00_ ;_ &quot;Ls&quot;\ * \-#,##0.00_ ;_ &quot;Ls&quot;\ * &quot;-&quot;??_ ;_ @_ "/>
    <numFmt numFmtId="179" formatCode="_ * #,##0.00_ ;_ * \-#,##0.00_ ;_ * &quot;-&quot;??_ ;_ @_ "/>
    <numFmt numFmtId="180" formatCode="#\ ##0"/>
    <numFmt numFmtId="181" formatCode="###0"/>
    <numFmt numFmtId="182" formatCode="#\ ###\ ##0"/>
    <numFmt numFmtId="183" formatCode="00.000"/>
    <numFmt numFmtId="184" formatCode="00,000"/>
    <numFmt numFmtId="185" formatCode="#.##0"/>
    <numFmt numFmtId="186" formatCode="#.##"/>
    <numFmt numFmtId="187" formatCode="#.###"/>
    <numFmt numFmtId="188" formatCode="#.####"/>
    <numFmt numFmtId="189" formatCode="#.#####"/>
    <numFmt numFmtId="190" formatCode="#.000"/>
    <numFmt numFmtId="191" formatCode="##.000"/>
    <numFmt numFmtId="192" formatCode="0#.000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* #,##0_-;\-* #,##0_-;_-* &quot;-&quot;_-;_-@_-"/>
    <numFmt numFmtId="199" formatCode="_-&quot;$&quot;* #,##0.00_-;\-&quot;$&quot;* #,##0.00_-;_-&quot;$&quot;* &quot;-&quot;??_-;_-@_-"/>
    <numFmt numFmtId="200" formatCode="_-* #,##0.00_-;\-* #,##0.00_-;_-* &quot;-&quot;??_-;_-@_-"/>
    <numFmt numFmtId="201" formatCode="0.0"/>
    <numFmt numFmtId="202" formatCode="000\ 000\ 000"/>
    <numFmt numFmtId="203" formatCode="_(* #,##0.000_);_(* \(#,##0.000\);_(* &quot;-&quot;??_);_(@_)"/>
    <numFmt numFmtId="204" formatCode="_(* #,##0.0_);_(* \(#,##0.0\);_(* &quot;-&quot;??_);_(@_)"/>
    <numFmt numFmtId="205" formatCode="_(* #,##0_);_(* \(#,##0\);_(* &quot;-&quot;??_);_(@_)"/>
    <numFmt numFmtId="206" formatCode="_-* #,##0.0_-;\-* #,##0.0_-;_-* &quot;-&quot;??_-;_-@_-"/>
    <numFmt numFmtId="207" formatCode="_-* #,##0_-;\-* #,##0_-;_-* &quot;-&quot;??_-;_-@_-"/>
    <numFmt numFmtId="208" formatCode="0.000"/>
    <numFmt numFmtId="209" formatCode="#\ ##0\ "/>
    <numFmt numFmtId="210" formatCode="#,##0\ &quot;LVR&quot;;\-#,##0\ &quot;LVR&quot;"/>
    <numFmt numFmtId="211" formatCode="#,##0\ &quot;LVR&quot;;[Red]\-#,##0\ &quot;LVR&quot;"/>
    <numFmt numFmtId="212" formatCode="#,##0.00\ &quot;LVR&quot;;\-#,##0.00\ &quot;LVR&quot;"/>
    <numFmt numFmtId="213" formatCode="#,##0.00\ &quot;LVR&quot;;[Red]\-#,##0.00\ &quot;LVR&quot;"/>
    <numFmt numFmtId="214" formatCode="_-* #,##0\ &quot;LVR&quot;_-;\-* #,##0\ &quot;LVR&quot;_-;_-* &quot;-&quot;\ &quot;LVR&quot;_-;_-@_-"/>
    <numFmt numFmtId="215" formatCode="_-* #,##0\ _L_V_R_-;\-* #,##0\ _L_V_R_-;_-* &quot;-&quot;\ _L_V_R_-;_-@_-"/>
    <numFmt numFmtId="216" formatCode="_-* #,##0.00\ &quot;LVR&quot;_-;\-* #,##0.00\ &quot;LVR&quot;_-;_-* &quot;-&quot;??\ &quot;LVR&quot;_-;_-@_-"/>
    <numFmt numFmtId="217" formatCode="_-* #,##0.00\ _L_V_R_-;\-* #,##0.00\ _L_V_R_-;_-* &quot;-&quot;??\ _L_V_R_-;_-@_-"/>
    <numFmt numFmtId="218" formatCode="&quot;Ls&quot;#,##0_);\(&quot;Ls&quot;#,##0\)"/>
    <numFmt numFmtId="219" formatCode="&quot;Ls&quot;#,##0_);[Red]\(&quot;Ls&quot;#,##0\)"/>
    <numFmt numFmtId="220" formatCode="&quot;Ls&quot;#,##0.00_);\(&quot;Ls&quot;#,##0.00\)"/>
    <numFmt numFmtId="221" formatCode="&quot;Ls&quot;#,##0.00_);[Red]\(&quot;Ls&quot;#,##0.00\)"/>
    <numFmt numFmtId="222" formatCode="_(&quot;Ls&quot;* #,##0_);_(&quot;Ls&quot;* \(#,##0\);_(&quot;Ls&quot;* &quot;-&quot;_);_(@_)"/>
    <numFmt numFmtId="223" formatCode="_(&quot;Ls&quot;* #,##0.00_);_(&quot;Ls&quot;* \(#,##0.00\);_(&quot;Ls&quot;* &quot;-&quot;??_);_(@_)"/>
    <numFmt numFmtId="224" formatCode="#,###,##0"/>
    <numFmt numFmtId="225" formatCode="#,000"/>
    <numFmt numFmtId="226" formatCode="#,###,000"/>
    <numFmt numFmtId="227" formatCode="#,"/>
    <numFmt numFmtId="228" formatCode="0,"/>
    <numFmt numFmtId="229" formatCode="##0"/>
    <numFmt numFmtId="230" formatCode="#0,"/>
    <numFmt numFmtId="231" formatCode="#,#00"/>
    <numFmt numFmtId="232" formatCode="#."/>
    <numFmt numFmtId="233" formatCode="##0,"/>
    <numFmt numFmtId="234" formatCode="##0,###"/>
    <numFmt numFmtId="235" formatCode="#,###"/>
    <numFmt numFmtId="236" formatCode="\ #,"/>
    <numFmt numFmtId="237" formatCode="\ #"/>
    <numFmt numFmtId="238" formatCode="#,###,000.0"/>
    <numFmt numFmtId="239" formatCode="#\ ###\ \ ##0"/>
  </numFmts>
  <fonts count="48">
    <font>
      <sz val="8"/>
      <name val="Times New Roman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RimHelvetica"/>
      <family val="0"/>
    </font>
    <font>
      <sz val="10"/>
      <name val="RimHelvetica"/>
      <family val="0"/>
    </font>
    <font>
      <b/>
      <sz val="12"/>
      <name val="RimHelvetica"/>
      <family val="0"/>
    </font>
    <font>
      <b/>
      <sz val="16"/>
      <name val="RimHelvetica"/>
      <family val="0"/>
    </font>
    <font>
      <sz val="11"/>
      <name val="RimHelvetica"/>
      <family val="0"/>
    </font>
    <font>
      <b/>
      <sz val="10"/>
      <name val="RimHelvetica"/>
      <family val="0"/>
    </font>
    <font>
      <i/>
      <sz val="9"/>
      <name val="RimHelvetica"/>
      <family val="0"/>
    </font>
    <font>
      <sz val="9"/>
      <name val="RimHelvetica"/>
      <family val="0"/>
    </font>
    <font>
      <sz val="9"/>
      <name val="BaltSouvenirLight"/>
      <family val="0"/>
    </font>
    <font>
      <sz val="9"/>
      <name val="BaltTimesRoman"/>
      <family val="2"/>
    </font>
    <font>
      <sz val="8"/>
      <name val="BaltTimesRoman"/>
      <family val="2"/>
    </font>
    <font>
      <sz val="10"/>
      <name val="BaltTimesRoman"/>
      <family val="2"/>
    </font>
    <font>
      <b/>
      <sz val="9"/>
      <name val="RimHelvetica"/>
      <family val="0"/>
    </font>
    <font>
      <b/>
      <sz val="11"/>
      <name val="RimHelvetica"/>
      <family val="0"/>
    </font>
    <font>
      <sz val="10"/>
      <name val="Arial"/>
      <family val="0"/>
    </font>
    <font>
      <b/>
      <sz val="14"/>
      <name val="RimHelvetica"/>
      <family val="0"/>
    </font>
    <font>
      <i/>
      <sz val="8"/>
      <name val="RimHelvetica"/>
      <family val="0"/>
    </font>
    <font>
      <b/>
      <sz val="8"/>
      <name val="RimHelvetica"/>
      <family val="0"/>
    </font>
    <font>
      <sz val="9"/>
      <name val="Times New Roman Cyr"/>
      <family val="1"/>
    </font>
    <font>
      <i/>
      <sz val="11"/>
      <name val="RimHelvetica"/>
      <family val="0"/>
    </font>
    <font>
      <sz val="8.5"/>
      <name val="MS Sans Serif"/>
      <family val="0"/>
    </font>
    <font>
      <sz val="8.5"/>
      <name val="RimHelvetica"/>
      <family val="0"/>
    </font>
    <font>
      <sz val="10"/>
      <name val="MS Sans Serif"/>
      <family val="0"/>
    </font>
    <font>
      <sz val="12"/>
      <name val="MS Sans Serif"/>
      <family val="0"/>
    </font>
    <font>
      <sz val="8"/>
      <name val="MS Sans Serif"/>
      <family val="0"/>
    </font>
    <font>
      <sz val="8"/>
      <name val="RusHelvetica"/>
      <family val="0"/>
    </font>
    <font>
      <sz val="8"/>
      <name val="RimAvantGarde"/>
      <family val="0"/>
    </font>
    <font>
      <sz val="9"/>
      <name val="MS Sans Serif"/>
      <family val="0"/>
    </font>
    <font>
      <sz val="9"/>
      <name val="RimAvantGarde"/>
      <family val="0"/>
    </font>
    <font>
      <sz val="10"/>
      <name val="RusHelvetica"/>
      <family val="0"/>
    </font>
    <font>
      <b/>
      <sz val="8.5"/>
      <name val="MS Sans Serif"/>
      <family val="0"/>
    </font>
    <font>
      <b/>
      <sz val="10"/>
      <name val="RimAvantGarde"/>
      <family val="0"/>
    </font>
    <font>
      <sz val="8.5"/>
      <name val="RimAvantGarde"/>
      <family val="0"/>
    </font>
    <font>
      <i/>
      <sz val="9"/>
      <name val="RimTimes"/>
      <family val="0"/>
    </font>
    <font>
      <sz val="10"/>
      <name val="RimAvantGarde"/>
      <family val="0"/>
    </font>
    <font>
      <sz val="12"/>
      <name val="RimHelvetica"/>
      <family val="0"/>
    </font>
    <font>
      <sz val="8"/>
      <name val="RimTimes"/>
      <family val="0"/>
    </font>
    <font>
      <b/>
      <sz val="10"/>
      <name val="MS Sans Serif"/>
      <family val="0"/>
    </font>
    <font>
      <sz val="11"/>
      <name val="BaltTimesRoman"/>
      <family val="2"/>
    </font>
    <font>
      <sz val="10"/>
      <name val="BaltSouvenirLight"/>
      <family val="2"/>
    </font>
    <font>
      <b/>
      <sz val="12"/>
      <name val="BaltTimesRoman"/>
      <family val="2"/>
    </font>
    <font>
      <b/>
      <sz val="10"/>
      <name val="BaltTimesRoman"/>
      <family val="2"/>
    </font>
    <font>
      <b/>
      <sz val="9"/>
      <name val="BaltTimesRoman"/>
      <family val="0"/>
    </font>
    <font>
      <sz val="11"/>
      <name val="BaltSouvenirLight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98" fontId="18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200" fontId="1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97" fontId="18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222" fontId="24" fillId="0" borderId="0" applyFont="0" applyFill="0" applyBorder="0" applyAlignment="0" applyProtection="0"/>
    <xf numFmtId="168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9" fontId="18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223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4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</cellStyleXfs>
  <cellXfs count="72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9" fillId="0" borderId="1" xfId="0" applyFont="1" applyBorder="1" applyAlignment="1">
      <alignment/>
    </xf>
    <xf numFmtId="180" fontId="9" fillId="0" borderId="1" xfId="0" applyNumberFormat="1" applyFont="1" applyBorder="1" applyAlignment="1">
      <alignment/>
    </xf>
    <xf numFmtId="10" fontId="9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/>
    </xf>
    <xf numFmtId="180" fontId="4" fillId="0" borderId="1" xfId="0" applyNumberFormat="1" applyFont="1" applyBorder="1" applyAlignment="1">
      <alignment/>
    </xf>
    <xf numFmtId="10" fontId="4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9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right" vertical="center" wrapText="1"/>
    </xf>
    <xf numFmtId="180" fontId="5" fillId="0" borderId="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5" fillId="0" borderId="0" xfId="58" applyFont="1">
      <alignment/>
      <protection/>
    </xf>
    <xf numFmtId="0" fontId="11" fillId="0" borderId="0" xfId="58" applyFont="1">
      <alignment/>
      <protection/>
    </xf>
    <xf numFmtId="0" fontId="12" fillId="0" borderId="0" xfId="58">
      <alignment/>
      <protection/>
    </xf>
    <xf numFmtId="0" fontId="6" fillId="0" borderId="0" xfId="58" applyFont="1" applyAlignment="1">
      <alignment horizontal="centerContinuous"/>
      <protection/>
    </xf>
    <xf numFmtId="0" fontId="11" fillId="0" borderId="0" xfId="58" applyFont="1" applyAlignment="1">
      <alignment horizontal="centerContinuous"/>
      <protection/>
    </xf>
    <xf numFmtId="0" fontId="13" fillId="0" borderId="0" xfId="58" applyFont="1">
      <alignment/>
      <protection/>
    </xf>
    <xf numFmtId="0" fontId="11" fillId="0" borderId="0" xfId="58" applyFont="1" applyAlignment="1">
      <alignment horizontal="center"/>
      <protection/>
    </xf>
    <xf numFmtId="0" fontId="14" fillId="0" borderId="0" xfId="58" applyFont="1">
      <alignment/>
      <protection/>
    </xf>
    <xf numFmtId="0" fontId="11" fillId="0" borderId="1" xfId="58" applyFont="1" applyBorder="1" applyAlignment="1">
      <alignment horizontal="center" vertical="center"/>
      <protection/>
    </xf>
    <xf numFmtId="0" fontId="11" fillId="0" borderId="1" xfId="58" applyFont="1" applyBorder="1" applyAlignment="1">
      <alignment horizontal="center" vertical="center" wrapText="1"/>
      <protection/>
    </xf>
    <xf numFmtId="0" fontId="15" fillId="0" borderId="0" xfId="58" applyFont="1">
      <alignment/>
      <protection/>
    </xf>
    <xf numFmtId="180" fontId="9" fillId="0" borderId="1" xfId="58" applyNumberFormat="1" applyFont="1" applyBorder="1" applyAlignment="1">
      <alignment horizontal="left" vertical="center"/>
      <protection/>
    </xf>
    <xf numFmtId="180" fontId="9" fillId="0" borderId="1" xfId="58" applyNumberFormat="1" applyFont="1" applyBorder="1" applyAlignment="1">
      <alignment horizontal="right"/>
      <protection/>
    </xf>
    <xf numFmtId="0" fontId="13" fillId="0" borderId="1" xfId="58" applyFont="1" applyBorder="1" applyAlignment="1">
      <alignment horizontal="center"/>
      <protection/>
    </xf>
    <xf numFmtId="0" fontId="15" fillId="0" borderId="1" xfId="58" applyFont="1" applyBorder="1">
      <alignment/>
      <protection/>
    </xf>
    <xf numFmtId="180" fontId="9" fillId="0" borderId="1" xfId="58" applyNumberFormat="1" applyFont="1" applyBorder="1" applyAlignment="1">
      <alignment horizontal="left" vertical="center" wrapText="1"/>
      <protection/>
    </xf>
    <xf numFmtId="180" fontId="11" fillId="0" borderId="1" xfId="58" applyNumberFormat="1" applyFont="1" applyBorder="1" applyAlignment="1">
      <alignment horizontal="left" vertical="center" wrapText="1"/>
      <protection/>
    </xf>
    <xf numFmtId="180" fontId="11" fillId="0" borderId="1" xfId="58" applyNumberFormat="1" applyFont="1" applyBorder="1" applyAlignment="1">
      <alignment horizontal="right"/>
      <protection/>
    </xf>
    <xf numFmtId="0" fontId="13" fillId="0" borderId="1" xfId="58" applyFont="1" applyBorder="1">
      <alignment/>
      <protection/>
    </xf>
    <xf numFmtId="180" fontId="11" fillId="0" borderId="1" xfId="58" applyNumberFormat="1" applyFont="1" applyBorder="1" applyAlignment="1">
      <alignment horizontal="left" vertical="center"/>
      <protection/>
    </xf>
    <xf numFmtId="180" fontId="16" fillId="0" borderId="1" xfId="58" applyNumberFormat="1" applyFont="1" applyBorder="1" applyAlignment="1">
      <alignment horizontal="right"/>
      <protection/>
    </xf>
    <xf numFmtId="180" fontId="10" fillId="0" borderId="1" xfId="58" applyNumberFormat="1" applyFont="1" applyBorder="1" applyAlignment="1">
      <alignment horizontal="left" vertical="center" wrapText="1"/>
      <protection/>
    </xf>
    <xf numFmtId="180" fontId="10" fillId="0" borderId="1" xfId="58" applyNumberFormat="1" applyFont="1" applyBorder="1" applyAlignment="1">
      <alignment horizontal="right"/>
      <protection/>
    </xf>
    <xf numFmtId="180" fontId="10" fillId="0" borderId="1" xfId="58" applyNumberFormat="1" applyFont="1" applyBorder="1" applyAlignment="1">
      <alignment horizontal="left" vertical="center"/>
      <protection/>
    </xf>
    <xf numFmtId="180" fontId="10" fillId="0" borderId="1" xfId="58" applyNumberFormat="1" applyFont="1" applyBorder="1" applyAlignment="1">
      <alignment horizontal="left" wrapText="1"/>
      <protection/>
    </xf>
    <xf numFmtId="180" fontId="11" fillId="0" borderId="1" xfId="58" applyNumberFormat="1" applyFont="1" applyBorder="1" applyAlignment="1">
      <alignment horizontal="left"/>
      <protection/>
    </xf>
    <xf numFmtId="180" fontId="10" fillId="0" borderId="1" xfId="58" applyNumberFormat="1" applyFont="1" applyBorder="1" applyAlignment="1">
      <alignment horizontal="left"/>
      <protection/>
    </xf>
    <xf numFmtId="0" fontId="9" fillId="0" borderId="1" xfId="58" applyFont="1" applyBorder="1" applyAlignment="1">
      <alignment horizontal="left"/>
      <protection/>
    </xf>
    <xf numFmtId="0" fontId="4" fillId="0" borderId="0" xfId="58" applyFont="1" applyAlignment="1">
      <alignment/>
      <protection/>
    </xf>
    <xf numFmtId="181" fontId="4" fillId="0" borderId="0" xfId="58" applyNumberFormat="1" applyFont="1">
      <alignment/>
      <protection/>
    </xf>
    <xf numFmtId="180" fontId="4" fillId="0" borderId="0" xfId="58" applyNumberFormat="1" applyFont="1">
      <alignment/>
      <protection/>
    </xf>
    <xf numFmtId="0" fontId="11" fillId="0" borderId="0" xfId="58" applyFont="1" applyAlignment="1">
      <alignment/>
      <protection/>
    </xf>
    <xf numFmtId="181" fontId="11" fillId="0" borderId="0" xfId="58" applyNumberFormat="1" applyFont="1">
      <alignment/>
      <protection/>
    </xf>
    <xf numFmtId="180" fontId="11" fillId="0" borderId="0" xfId="58" applyNumberFormat="1" applyFont="1">
      <alignment/>
      <protection/>
    </xf>
    <xf numFmtId="181" fontId="11" fillId="0" borderId="0" xfId="58" applyNumberFormat="1" applyFont="1" applyAlignment="1">
      <alignment/>
      <protection/>
    </xf>
    <xf numFmtId="180" fontId="11" fillId="0" borderId="0" xfId="58" applyNumberFormat="1" applyFont="1" applyAlignment="1">
      <alignment/>
      <protection/>
    </xf>
    <xf numFmtId="3" fontId="11" fillId="0" borderId="0" xfId="58" applyNumberFormat="1" applyFont="1" applyAlignment="1">
      <alignment/>
      <protection/>
    </xf>
    <xf numFmtId="0" fontId="11" fillId="0" borderId="0" xfId="51" applyFont="1">
      <alignment/>
      <protection/>
    </xf>
    <xf numFmtId="0" fontId="5" fillId="0" borderId="0" xfId="51" applyFont="1">
      <alignment/>
      <protection/>
    </xf>
    <xf numFmtId="0" fontId="12" fillId="0" borderId="0" xfId="51">
      <alignment/>
      <protection/>
    </xf>
    <xf numFmtId="0" fontId="5" fillId="0" borderId="0" xfId="51" applyFont="1" applyAlignment="1">
      <alignment horizontal="left"/>
      <protection/>
    </xf>
    <xf numFmtId="0" fontId="6" fillId="0" borderId="0" xfId="51" applyFont="1">
      <alignment/>
      <protection/>
    </xf>
    <xf numFmtId="0" fontId="11" fillId="0" borderId="0" xfId="51" applyFont="1" applyAlignment="1">
      <alignment horizontal="left"/>
      <protection/>
    </xf>
    <xf numFmtId="0" fontId="11" fillId="0" borderId="1" xfId="51" applyFont="1" applyBorder="1" applyAlignment="1">
      <alignment horizontal="center" vertical="center"/>
      <protection/>
    </xf>
    <xf numFmtId="0" fontId="11" fillId="0" borderId="1" xfId="51" applyFont="1" applyBorder="1" applyAlignment="1">
      <alignment horizontal="center" vertical="center" wrapText="1"/>
      <protection/>
    </xf>
    <xf numFmtId="0" fontId="4" fillId="0" borderId="1" xfId="51" applyFont="1" applyBorder="1" applyAlignment="1">
      <alignment horizontal="center" vertical="center"/>
      <protection/>
    </xf>
    <xf numFmtId="0" fontId="4" fillId="0" borderId="1" xfId="51" applyFont="1" applyBorder="1" applyAlignment="1">
      <alignment horizontal="center" vertical="center" wrapText="1"/>
      <protection/>
    </xf>
    <xf numFmtId="0" fontId="17" fillId="0" borderId="1" xfId="51" applyFont="1" applyBorder="1" applyAlignment="1">
      <alignment horizontal="left"/>
      <protection/>
    </xf>
    <xf numFmtId="0" fontId="9" fillId="0" borderId="1" xfId="51" applyFont="1" applyBorder="1" applyAlignment="1">
      <alignment horizontal="center"/>
      <protection/>
    </xf>
    <xf numFmtId="180" fontId="9" fillId="0" borderId="1" xfId="51" applyNumberFormat="1" applyFont="1" applyBorder="1">
      <alignment/>
      <protection/>
    </xf>
    <xf numFmtId="10" fontId="9" fillId="0" borderId="1" xfId="51" applyNumberFormat="1" applyFont="1" applyBorder="1">
      <alignment/>
      <protection/>
    </xf>
    <xf numFmtId="0" fontId="11" fillId="0" borderId="1" xfId="51" applyFont="1" applyBorder="1" applyAlignment="1">
      <alignment/>
      <protection/>
    </xf>
    <xf numFmtId="183" fontId="11" fillId="0" borderId="1" xfId="51" applyNumberFormat="1" applyFont="1" applyBorder="1" applyAlignment="1">
      <alignment horizontal="center"/>
      <protection/>
    </xf>
    <xf numFmtId="180" fontId="11" fillId="0" borderId="1" xfId="51" applyNumberFormat="1" applyFont="1" applyBorder="1">
      <alignment/>
      <protection/>
    </xf>
    <xf numFmtId="10" fontId="11" fillId="0" borderId="1" xfId="51" applyNumberFormat="1" applyFont="1" applyBorder="1">
      <alignment/>
      <protection/>
    </xf>
    <xf numFmtId="0" fontId="11" fillId="0" borderId="1" xfId="51" applyFont="1" applyBorder="1">
      <alignment/>
      <protection/>
    </xf>
    <xf numFmtId="0" fontId="11" fillId="0" borderId="1" xfId="51" applyFont="1" applyBorder="1" applyAlignment="1">
      <alignment wrapText="1"/>
      <protection/>
    </xf>
    <xf numFmtId="0" fontId="11" fillId="0" borderId="0" xfId="51" applyFont="1" applyAlignment="1">
      <alignment horizontal="center"/>
      <protection/>
    </xf>
    <xf numFmtId="180" fontId="5" fillId="0" borderId="0" xfId="51" applyNumberFormat="1" applyFont="1">
      <alignment/>
      <protection/>
    </xf>
    <xf numFmtId="10" fontId="11" fillId="0" borderId="0" xfId="51" applyNumberFormat="1" applyFont="1">
      <alignment/>
      <protection/>
    </xf>
    <xf numFmtId="0" fontId="8" fillId="0" borderId="0" xfId="51" applyFont="1">
      <alignment/>
      <protection/>
    </xf>
    <xf numFmtId="0" fontId="8" fillId="0" borderId="0" xfId="51" applyFont="1" applyAlignment="1">
      <alignment horizontal="center"/>
      <protection/>
    </xf>
    <xf numFmtId="180" fontId="11" fillId="0" borderId="0" xfId="51" applyNumberFormat="1" applyFont="1">
      <alignment/>
      <protection/>
    </xf>
    <xf numFmtId="10" fontId="4" fillId="0" borderId="0" xfId="51" applyNumberFormat="1" applyFont="1">
      <alignment/>
      <protection/>
    </xf>
    <xf numFmtId="0" fontId="11" fillId="0" borderId="0" xfId="52" applyFont="1">
      <alignment/>
      <protection/>
    </xf>
    <xf numFmtId="0" fontId="5" fillId="0" borderId="0" xfId="52" applyFont="1">
      <alignment/>
      <protection/>
    </xf>
    <xf numFmtId="0" fontId="12" fillId="0" borderId="0" xfId="52">
      <alignment/>
      <protection/>
    </xf>
    <xf numFmtId="0" fontId="5" fillId="0" borderId="0" xfId="52" applyFont="1" applyAlignment="1">
      <alignment horizontal="left"/>
      <protection/>
    </xf>
    <xf numFmtId="0" fontId="6" fillId="0" borderId="0" xfId="52" applyFont="1">
      <alignment/>
      <protection/>
    </xf>
    <xf numFmtId="0" fontId="11" fillId="0" borderId="0" xfId="52" applyFont="1" applyBorder="1" applyAlignment="1">
      <alignment horizontal="center"/>
      <protection/>
    </xf>
    <xf numFmtId="0" fontId="11" fillId="0" borderId="1" xfId="52" applyFont="1" applyBorder="1" applyAlignment="1">
      <alignment horizontal="center"/>
      <protection/>
    </xf>
    <xf numFmtId="0" fontId="11" fillId="0" borderId="0" xfId="52" applyFont="1" applyAlignment="1">
      <alignment horizontal="left"/>
      <protection/>
    </xf>
    <xf numFmtId="0" fontId="11" fillId="0" borderId="1" xfId="52" applyFont="1" applyBorder="1">
      <alignment/>
      <protection/>
    </xf>
    <xf numFmtId="0" fontId="11" fillId="0" borderId="1" xfId="52" applyFont="1" applyBorder="1" applyAlignment="1">
      <alignment horizontal="center" vertical="center"/>
      <protection/>
    </xf>
    <xf numFmtId="0" fontId="11" fillId="0" borderId="1" xfId="52" applyFont="1" applyBorder="1" applyAlignment="1">
      <alignment horizontal="center" vertical="center" wrapText="1"/>
      <protection/>
    </xf>
    <xf numFmtId="0" fontId="4" fillId="0" borderId="1" xfId="52" applyFont="1" applyBorder="1" applyAlignment="1">
      <alignment horizontal="center" vertical="center"/>
      <protection/>
    </xf>
    <xf numFmtId="0" fontId="4" fillId="0" borderId="1" xfId="52" applyFont="1" applyBorder="1" applyAlignment="1">
      <alignment horizontal="center" vertical="center" wrapText="1"/>
      <protection/>
    </xf>
    <xf numFmtId="0" fontId="4" fillId="0" borderId="1" xfId="52" applyFont="1" applyBorder="1" applyAlignment="1">
      <alignment horizontal="center"/>
      <protection/>
    </xf>
    <xf numFmtId="0" fontId="17" fillId="0" borderId="1" xfId="52" applyFont="1" applyBorder="1" applyAlignment="1">
      <alignment horizontal="left"/>
      <protection/>
    </xf>
    <xf numFmtId="0" fontId="9" fillId="0" borderId="1" xfId="52" applyFont="1" applyBorder="1" applyAlignment="1">
      <alignment horizontal="center"/>
      <protection/>
    </xf>
    <xf numFmtId="180" fontId="9" fillId="0" borderId="1" xfId="52" applyNumberFormat="1" applyFont="1" applyBorder="1">
      <alignment/>
      <protection/>
    </xf>
    <xf numFmtId="10" fontId="9" fillId="0" borderId="1" xfId="52" applyNumberFormat="1" applyFont="1" applyBorder="1">
      <alignment/>
      <protection/>
    </xf>
    <xf numFmtId="0" fontId="11" fillId="0" borderId="1" xfId="52" applyFont="1" applyBorder="1" applyAlignment="1">
      <alignment/>
      <protection/>
    </xf>
    <xf numFmtId="183" fontId="11" fillId="0" borderId="1" xfId="52" applyNumberFormat="1" applyFont="1" applyBorder="1" applyAlignment="1">
      <alignment horizontal="center"/>
      <protection/>
    </xf>
    <xf numFmtId="180" fontId="11" fillId="0" borderId="1" xfId="52" applyNumberFormat="1" applyFont="1" applyBorder="1">
      <alignment/>
      <protection/>
    </xf>
    <xf numFmtId="10" fontId="11" fillId="0" borderId="1" xfId="52" applyNumberFormat="1" applyFont="1" applyBorder="1">
      <alignment/>
      <protection/>
    </xf>
    <xf numFmtId="0" fontId="11" fillId="0" borderId="1" xfId="52" applyFont="1" applyBorder="1" applyAlignment="1">
      <alignment wrapText="1"/>
      <protection/>
    </xf>
    <xf numFmtId="0" fontId="11" fillId="0" borderId="0" xfId="52" applyFont="1" applyAlignment="1">
      <alignment horizontal="center"/>
      <protection/>
    </xf>
    <xf numFmtId="180" fontId="5" fillId="0" borderId="0" xfId="52" applyNumberFormat="1" applyFont="1">
      <alignment/>
      <protection/>
    </xf>
    <xf numFmtId="10" fontId="11" fillId="0" borderId="0" xfId="52" applyNumberFormat="1" applyFont="1">
      <alignment/>
      <protection/>
    </xf>
    <xf numFmtId="0" fontId="8" fillId="0" borderId="0" xfId="52" applyFont="1">
      <alignment/>
      <protection/>
    </xf>
    <xf numFmtId="0" fontId="8" fillId="0" borderId="0" xfId="52" applyFont="1" applyAlignment="1">
      <alignment horizontal="center"/>
      <protection/>
    </xf>
    <xf numFmtId="180" fontId="11" fillId="0" borderId="0" xfId="52" applyNumberFormat="1" applyFont="1">
      <alignment/>
      <protection/>
    </xf>
    <xf numFmtId="10" fontId="4" fillId="0" borderId="0" xfId="52" applyNumberFormat="1" applyFont="1">
      <alignment/>
      <protection/>
    </xf>
    <xf numFmtId="0" fontId="11" fillId="0" borderId="0" xfId="52" applyFont="1" applyBorder="1">
      <alignment/>
      <protection/>
    </xf>
    <xf numFmtId="0" fontId="5" fillId="0" borderId="0" xfId="53" applyFont="1">
      <alignment/>
      <protection/>
    </xf>
    <xf numFmtId="0" fontId="4" fillId="0" borderId="0" xfId="53" applyFont="1">
      <alignment/>
      <protection/>
    </xf>
    <xf numFmtId="0" fontId="18" fillId="0" borderId="0" xfId="53">
      <alignment/>
      <protection/>
    </xf>
    <xf numFmtId="0" fontId="6" fillId="0" borderId="0" xfId="53" applyFont="1" applyAlignment="1">
      <alignment horizontal="centerContinuous"/>
      <protection/>
    </xf>
    <xf numFmtId="0" fontId="19" fillId="0" borderId="0" xfId="53" applyFont="1" applyAlignment="1">
      <alignment horizontal="centerContinuous"/>
      <protection/>
    </xf>
    <xf numFmtId="0" fontId="5" fillId="0" borderId="0" xfId="53" applyFont="1" applyAlignment="1">
      <alignment horizontal="centerContinuous"/>
      <protection/>
    </xf>
    <xf numFmtId="0" fontId="4" fillId="0" borderId="1" xfId="53" applyFont="1" applyBorder="1" applyAlignment="1">
      <alignment horizontal="center" vertical="center" wrapText="1"/>
      <protection/>
    </xf>
    <xf numFmtId="0" fontId="9" fillId="0" borderId="1" xfId="53" applyFont="1" applyBorder="1" applyAlignment="1">
      <alignment vertical="center"/>
      <protection/>
    </xf>
    <xf numFmtId="180" fontId="9" fillId="0" borderId="1" xfId="53" applyNumberFormat="1" applyFont="1" applyBorder="1">
      <alignment/>
      <protection/>
    </xf>
    <xf numFmtId="10" fontId="9" fillId="0" borderId="1" xfId="53" applyNumberFormat="1" applyFont="1" applyBorder="1">
      <alignment/>
      <protection/>
    </xf>
    <xf numFmtId="0" fontId="4" fillId="0" borderId="1" xfId="53" applyFont="1" applyBorder="1">
      <alignment/>
      <protection/>
    </xf>
    <xf numFmtId="180" fontId="4" fillId="0" borderId="1" xfId="53" applyNumberFormat="1" applyFont="1" applyBorder="1">
      <alignment/>
      <protection/>
    </xf>
    <xf numFmtId="10" fontId="4" fillId="0" borderId="1" xfId="53" applyNumberFormat="1" applyFont="1" applyBorder="1">
      <alignment/>
      <protection/>
    </xf>
    <xf numFmtId="0" fontId="20" fillId="0" borderId="1" xfId="53" applyFont="1" applyBorder="1">
      <alignment/>
      <protection/>
    </xf>
    <xf numFmtId="0" fontId="9" fillId="0" borderId="1" xfId="53" applyFont="1" applyBorder="1" applyAlignment="1">
      <alignment wrapText="1"/>
      <protection/>
    </xf>
    <xf numFmtId="0" fontId="9" fillId="0" borderId="1" xfId="53" applyFont="1" applyBorder="1">
      <alignment/>
      <protection/>
    </xf>
    <xf numFmtId="0" fontId="4" fillId="0" borderId="1" xfId="53" applyFont="1" applyBorder="1" applyAlignment="1">
      <alignment wrapText="1"/>
      <protection/>
    </xf>
    <xf numFmtId="10" fontId="4" fillId="0" borderId="1" xfId="53" applyNumberFormat="1" applyFont="1" applyBorder="1" applyAlignment="1">
      <alignment horizontal="right"/>
      <protection/>
    </xf>
    <xf numFmtId="0" fontId="4" fillId="0" borderId="1" xfId="53" applyFont="1" applyBorder="1" applyAlignment="1">
      <alignment vertical="center" wrapText="1"/>
      <protection/>
    </xf>
    <xf numFmtId="0" fontId="9" fillId="0" borderId="1" xfId="53" applyFont="1" applyBorder="1" applyAlignment="1">
      <alignment vertical="center" wrapText="1"/>
      <protection/>
    </xf>
    <xf numFmtId="0" fontId="4" fillId="0" borderId="1" xfId="53" applyFont="1" applyBorder="1" applyAlignment="1">
      <alignment horizontal="left" wrapText="1"/>
      <protection/>
    </xf>
    <xf numFmtId="0" fontId="4" fillId="0" borderId="1" xfId="53" applyFont="1" applyBorder="1" applyAlignment="1">
      <alignment/>
      <protection/>
    </xf>
    <xf numFmtId="0" fontId="4" fillId="0" borderId="1" xfId="53" applyFont="1" applyBorder="1" applyAlignment="1">
      <alignment vertical="justify" wrapText="1"/>
      <protection/>
    </xf>
    <xf numFmtId="0" fontId="20" fillId="0" borderId="1" xfId="53" applyFont="1" applyBorder="1" applyAlignment="1">
      <alignment wrapText="1"/>
      <protection/>
    </xf>
    <xf numFmtId="0" fontId="21" fillId="0" borderId="1" xfId="53" applyFont="1" applyBorder="1" applyAlignment="1">
      <alignment wrapText="1"/>
      <protection/>
    </xf>
    <xf numFmtId="180" fontId="21" fillId="0" borderId="1" xfId="53" applyNumberFormat="1" applyFont="1" applyBorder="1">
      <alignment/>
      <protection/>
    </xf>
    <xf numFmtId="10" fontId="21" fillId="0" borderId="1" xfId="53" applyNumberFormat="1" applyFont="1" applyBorder="1">
      <alignment/>
      <protection/>
    </xf>
    <xf numFmtId="0" fontId="11" fillId="0" borderId="0" xfId="53" applyFont="1">
      <alignment/>
      <protection/>
    </xf>
    <xf numFmtId="0" fontId="12" fillId="0" borderId="0" xfId="54">
      <alignment/>
      <protection/>
    </xf>
    <xf numFmtId="0" fontId="4" fillId="0" borderId="0" xfId="54" applyFont="1" applyAlignment="1">
      <alignment horizontal="center"/>
      <protection/>
    </xf>
    <xf numFmtId="0" fontId="11" fillId="0" borderId="0" xfId="54" applyFont="1">
      <alignment/>
      <protection/>
    </xf>
    <xf numFmtId="0" fontId="5" fillId="0" borderId="0" xfId="54" applyFont="1">
      <alignment/>
      <protection/>
    </xf>
    <xf numFmtId="0" fontId="8" fillId="0" borderId="0" xfId="54" applyFont="1">
      <alignment/>
      <protection/>
    </xf>
    <xf numFmtId="0" fontId="5" fillId="0" borderId="0" xfId="54" applyFont="1" applyAlignment="1">
      <alignment horizontal="center"/>
      <protection/>
    </xf>
    <xf numFmtId="0" fontId="6" fillId="0" borderId="0" xfId="54" applyFont="1">
      <alignment/>
      <protection/>
    </xf>
    <xf numFmtId="0" fontId="19" fillId="0" borderId="0" xfId="54" applyFont="1">
      <alignment/>
      <protection/>
    </xf>
    <xf numFmtId="0" fontId="5" fillId="0" borderId="0" xfId="54" applyFont="1" applyBorder="1" applyAlignment="1">
      <alignment horizontal="center"/>
      <protection/>
    </xf>
    <xf numFmtId="0" fontId="11" fillId="0" borderId="0" xfId="54" applyFont="1" applyBorder="1">
      <alignment/>
      <protection/>
    </xf>
    <xf numFmtId="0" fontId="4" fillId="0" borderId="0" xfId="54" applyFont="1" applyBorder="1" applyAlignment="1">
      <alignment horizontal="center"/>
      <protection/>
    </xf>
    <xf numFmtId="0" fontId="4" fillId="0" borderId="1" xfId="54" applyFont="1" applyBorder="1" applyAlignment="1">
      <alignment horizontal="center" vertical="center" wrapText="1"/>
      <protection/>
    </xf>
    <xf numFmtId="0" fontId="4" fillId="0" borderId="1" xfId="54" applyFont="1" applyBorder="1" applyAlignment="1">
      <alignment horizontal="center" vertical="center"/>
      <protection/>
    </xf>
    <xf numFmtId="0" fontId="4" fillId="0" borderId="1" xfId="54" applyFont="1" applyBorder="1" applyAlignment="1">
      <alignment horizontal="center"/>
      <protection/>
    </xf>
    <xf numFmtId="0" fontId="4" fillId="0" borderId="1" xfId="54" applyFont="1" applyBorder="1" applyAlignment="1">
      <alignment horizontal="center" wrapText="1"/>
      <protection/>
    </xf>
    <xf numFmtId="0" fontId="9" fillId="0" borderId="1" xfId="54" applyFont="1" applyBorder="1" applyAlignment="1">
      <alignment horizontal="center"/>
      <protection/>
    </xf>
    <xf numFmtId="180" fontId="9" fillId="0" borderId="1" xfId="54" applyNumberFormat="1" applyFont="1" applyBorder="1" applyAlignment="1">
      <alignment/>
      <protection/>
    </xf>
    <xf numFmtId="10" fontId="9" fillId="0" borderId="1" xfId="54" applyNumberFormat="1" applyFont="1" applyBorder="1" applyAlignment="1">
      <alignment horizontal="right"/>
      <protection/>
    </xf>
    <xf numFmtId="10" fontId="9" fillId="0" borderId="1" xfId="59" applyNumberFormat="1" applyFont="1" applyBorder="1" applyAlignment="1">
      <alignment horizontal="right"/>
    </xf>
    <xf numFmtId="10" fontId="9" fillId="0" borderId="1" xfId="59" applyNumberFormat="1" applyFont="1" applyBorder="1" applyAlignment="1">
      <alignment/>
    </xf>
    <xf numFmtId="0" fontId="4" fillId="0" borderId="1" xfId="54" applyFont="1" applyBorder="1">
      <alignment/>
      <protection/>
    </xf>
    <xf numFmtId="180" fontId="4" fillId="0" borderId="1" xfId="54" applyNumberFormat="1" applyFont="1" applyBorder="1" applyAlignment="1">
      <alignment/>
      <protection/>
    </xf>
    <xf numFmtId="10" fontId="4" fillId="0" borderId="1" xfId="54" applyNumberFormat="1" applyFont="1" applyBorder="1" applyAlignment="1">
      <alignment horizontal="right"/>
      <protection/>
    </xf>
    <xf numFmtId="10" fontId="4" fillId="0" borderId="1" xfId="59" applyNumberFormat="1" applyFont="1" applyBorder="1" applyAlignment="1">
      <alignment/>
    </xf>
    <xf numFmtId="180" fontId="4" fillId="0" borderId="1" xfId="54" applyNumberFormat="1" applyFont="1" applyBorder="1">
      <alignment/>
      <protection/>
    </xf>
    <xf numFmtId="0" fontId="4" fillId="0" borderId="1" xfId="54" applyFont="1" applyBorder="1" applyAlignment="1">
      <alignment horizontal="left"/>
      <protection/>
    </xf>
    <xf numFmtId="0" fontId="9" fillId="0" borderId="1" xfId="54" applyFont="1" applyBorder="1" applyAlignment="1">
      <alignment horizontal="center" vertical="center" wrapText="1"/>
      <protection/>
    </xf>
    <xf numFmtId="180" fontId="9" fillId="0" borderId="1" xfId="54" applyNumberFormat="1" applyFont="1" applyBorder="1">
      <alignment/>
      <protection/>
    </xf>
    <xf numFmtId="180" fontId="5" fillId="0" borderId="1" xfId="54" applyNumberFormat="1" applyFont="1" applyBorder="1" applyAlignment="1">
      <alignment/>
      <protection/>
    </xf>
    <xf numFmtId="0" fontId="4" fillId="0" borderId="1" xfId="54" applyFont="1" applyBorder="1" applyAlignment="1">
      <alignment horizontal="left" wrapText="1"/>
      <protection/>
    </xf>
    <xf numFmtId="0" fontId="20" fillId="0" borderId="1" xfId="54" applyFont="1" applyBorder="1" applyAlignment="1">
      <alignment vertical="center" wrapText="1"/>
      <protection/>
    </xf>
    <xf numFmtId="180" fontId="20" fillId="0" borderId="1" xfId="54" applyNumberFormat="1" applyFont="1" applyBorder="1" applyAlignment="1">
      <alignment/>
      <protection/>
    </xf>
    <xf numFmtId="10" fontId="20" fillId="0" borderId="1" xfId="54" applyNumberFormat="1" applyFont="1" applyBorder="1" applyAlignment="1">
      <alignment horizontal="right"/>
      <protection/>
    </xf>
    <xf numFmtId="10" fontId="20" fillId="0" borderId="1" xfId="59" applyNumberFormat="1" applyFont="1" applyBorder="1" applyAlignment="1">
      <alignment/>
    </xf>
    <xf numFmtId="0" fontId="4" fillId="0" borderId="1" xfId="54" applyFont="1" applyBorder="1" applyAlignment="1">
      <alignment wrapText="1"/>
      <protection/>
    </xf>
    <xf numFmtId="0" fontId="4" fillId="0" borderId="1" xfId="54" applyFont="1" applyBorder="1" applyAlignment="1">
      <alignment vertical="center" wrapText="1"/>
      <protection/>
    </xf>
    <xf numFmtId="0" fontId="9" fillId="0" borderId="1" xfId="54" applyFont="1" applyBorder="1" applyAlignment="1">
      <alignment horizontal="center" wrapText="1"/>
      <protection/>
    </xf>
    <xf numFmtId="0" fontId="4" fillId="0" borderId="0" xfId="54" applyFont="1" applyBorder="1" applyAlignment="1">
      <alignment horizontal="left"/>
      <protection/>
    </xf>
    <xf numFmtId="180" fontId="4" fillId="0" borderId="0" xfId="54" applyNumberFormat="1" applyFont="1" applyBorder="1" applyAlignment="1">
      <alignment/>
      <protection/>
    </xf>
    <xf numFmtId="10" fontId="4" fillId="0" borderId="0" xfId="54" applyNumberFormat="1" applyFont="1" applyBorder="1" applyAlignment="1">
      <alignment horizontal="right"/>
      <protection/>
    </xf>
    <xf numFmtId="10" fontId="4" fillId="0" borderId="0" xfId="59" applyNumberFormat="1" applyFont="1" applyBorder="1" applyAlignment="1">
      <alignment/>
    </xf>
    <xf numFmtId="0" fontId="4" fillId="0" borderId="0" xfId="54" applyFont="1" applyBorder="1" applyAlignment="1">
      <alignment horizontal="left" wrapText="1"/>
      <protection/>
    </xf>
    <xf numFmtId="0" fontId="5" fillId="0" borderId="0" xfId="54" applyFont="1" applyBorder="1" applyAlignment="1">
      <alignment horizontal="left" wrapText="1"/>
      <protection/>
    </xf>
    <xf numFmtId="180" fontId="11" fillId="0" borderId="0" xfId="54" applyNumberFormat="1" applyFont="1" applyBorder="1" applyAlignment="1">
      <alignment/>
      <protection/>
    </xf>
    <xf numFmtId="180" fontId="10" fillId="0" borderId="0" xfId="54" applyNumberFormat="1" applyFont="1" applyBorder="1">
      <alignment/>
      <protection/>
    </xf>
    <xf numFmtId="10" fontId="11" fillId="0" borderId="0" xfId="54" applyNumberFormat="1" applyFont="1" applyBorder="1" applyAlignment="1">
      <alignment horizontal="right" wrapText="1"/>
      <protection/>
    </xf>
    <xf numFmtId="180" fontId="11" fillId="0" borderId="0" xfId="54" applyNumberFormat="1" applyFont="1" applyAlignment="1">
      <alignment/>
      <protection/>
    </xf>
    <xf numFmtId="180" fontId="11" fillId="0" borderId="0" xfId="54" applyNumberFormat="1" applyFont="1">
      <alignment/>
      <protection/>
    </xf>
    <xf numFmtId="10" fontId="11" fillId="0" borderId="0" xfId="54" applyNumberFormat="1" applyFont="1">
      <alignment/>
      <protection/>
    </xf>
    <xf numFmtId="180" fontId="20" fillId="0" borderId="0" xfId="54" applyNumberFormat="1" applyFont="1">
      <alignment/>
      <protection/>
    </xf>
    <xf numFmtId="0" fontId="4" fillId="0" borderId="0" xfId="54" applyFont="1">
      <alignment/>
      <protection/>
    </xf>
    <xf numFmtId="180" fontId="4" fillId="0" borderId="0" xfId="54" applyNumberFormat="1" applyFont="1" applyAlignment="1">
      <alignment/>
      <protection/>
    </xf>
    <xf numFmtId="180" fontId="4" fillId="0" borderId="0" xfId="54" applyNumberFormat="1" applyFont="1">
      <alignment/>
      <protection/>
    </xf>
    <xf numFmtId="10" fontId="4" fillId="0" borderId="0" xfId="54" applyNumberFormat="1" applyFont="1">
      <alignment/>
      <protection/>
    </xf>
    <xf numFmtId="180" fontId="5" fillId="0" borderId="0" xfId="54" applyNumberFormat="1" applyFont="1" applyAlignment="1">
      <alignment/>
      <protection/>
    </xf>
    <xf numFmtId="180" fontId="5" fillId="0" borderId="0" xfId="54" applyNumberFormat="1" applyFont="1">
      <alignment/>
      <protection/>
    </xf>
    <xf numFmtId="180" fontId="10" fillId="0" borderId="0" xfId="54" applyNumberFormat="1" applyFont="1">
      <alignment/>
      <protection/>
    </xf>
    <xf numFmtId="0" fontId="12" fillId="0" borderId="0" xfId="55">
      <alignment/>
      <protection/>
    </xf>
    <xf numFmtId="0" fontId="4" fillId="0" borderId="0" xfId="55" applyFont="1">
      <alignment/>
      <protection/>
    </xf>
    <xf numFmtId="0" fontId="13" fillId="0" borderId="0" xfId="55" applyFont="1">
      <alignment/>
      <protection/>
    </xf>
    <xf numFmtId="0" fontId="11" fillId="0" borderId="0" xfId="55" applyFont="1">
      <alignment/>
      <protection/>
    </xf>
    <xf numFmtId="0" fontId="5" fillId="0" borderId="0" xfId="55" applyFont="1">
      <alignment/>
      <protection/>
    </xf>
    <xf numFmtId="0" fontId="6" fillId="0" borderId="0" xfId="55" applyFont="1">
      <alignment/>
      <protection/>
    </xf>
    <xf numFmtId="0" fontId="8" fillId="0" borderId="0" xfId="55" applyFont="1">
      <alignment/>
      <protection/>
    </xf>
    <xf numFmtId="0" fontId="5" fillId="0" borderId="0" xfId="55" applyFont="1" applyAlignment="1">
      <alignment horizontal="center"/>
      <protection/>
    </xf>
    <xf numFmtId="0" fontId="4" fillId="0" borderId="0" xfId="55" applyFont="1" applyAlignment="1">
      <alignment horizontal="center"/>
      <protection/>
    </xf>
    <xf numFmtId="0" fontId="13" fillId="0" borderId="1" xfId="55" applyFont="1" applyBorder="1" applyAlignment="1">
      <alignment horizontal="center"/>
      <protection/>
    </xf>
    <xf numFmtId="0" fontId="4" fillId="0" borderId="1" xfId="55" applyFont="1" applyBorder="1" applyAlignment="1">
      <alignment horizontal="center" vertical="center" wrapText="1"/>
      <protection/>
    </xf>
    <xf numFmtId="0" fontId="13" fillId="0" borderId="1" xfId="55" applyFont="1" applyBorder="1">
      <alignment/>
      <protection/>
    </xf>
    <xf numFmtId="0" fontId="4" fillId="0" borderId="1" xfId="55" applyFont="1" applyBorder="1" applyAlignment="1">
      <alignment horizontal="center"/>
      <protection/>
    </xf>
    <xf numFmtId="0" fontId="9" fillId="0" borderId="1" xfId="55" applyFont="1" applyBorder="1" applyAlignment="1">
      <alignment horizontal="center"/>
      <protection/>
    </xf>
    <xf numFmtId="180" fontId="9" fillId="0" borderId="1" xfId="55" applyNumberFormat="1" applyFont="1" applyBorder="1" applyAlignment="1">
      <alignment horizontal="right"/>
      <protection/>
    </xf>
    <xf numFmtId="10" fontId="9" fillId="0" borderId="1" xfId="55" applyNumberFormat="1" applyFont="1" applyBorder="1" applyAlignment="1">
      <alignment horizontal="right"/>
      <protection/>
    </xf>
    <xf numFmtId="0" fontId="4" fillId="0" borderId="1" xfId="55" applyFont="1" applyBorder="1" applyAlignment="1">
      <alignment horizontal="left"/>
      <protection/>
    </xf>
    <xf numFmtId="180" fontId="4" fillId="0" borderId="1" xfId="55" applyNumberFormat="1" applyFont="1" applyBorder="1" applyAlignment="1">
      <alignment horizontal="right"/>
      <protection/>
    </xf>
    <xf numFmtId="10" fontId="4" fillId="0" borderId="1" xfId="55" applyNumberFormat="1" applyFont="1" applyBorder="1" applyAlignment="1">
      <alignment horizontal="right"/>
      <protection/>
    </xf>
    <xf numFmtId="0" fontId="9" fillId="0" borderId="1" xfId="55" applyFont="1" applyBorder="1" applyAlignment="1">
      <alignment wrapText="1"/>
      <protection/>
    </xf>
    <xf numFmtId="180" fontId="5" fillId="0" borderId="1" xfId="55" applyNumberFormat="1" applyFont="1" applyBorder="1">
      <alignment/>
      <protection/>
    </xf>
    <xf numFmtId="10" fontId="5" fillId="0" borderId="1" xfId="55" applyNumberFormat="1" applyFont="1" applyBorder="1" applyAlignment="1">
      <alignment horizontal="right"/>
      <protection/>
    </xf>
    <xf numFmtId="180" fontId="4" fillId="0" borderId="1" xfId="55" applyNumberFormat="1" applyFont="1" applyBorder="1">
      <alignment/>
      <protection/>
    </xf>
    <xf numFmtId="0" fontId="4" fillId="0" borderId="1" xfId="55" applyFont="1" applyBorder="1">
      <alignment/>
      <protection/>
    </xf>
    <xf numFmtId="0" fontId="9" fillId="0" borderId="1" xfId="55" applyFont="1" applyBorder="1">
      <alignment/>
      <protection/>
    </xf>
    <xf numFmtId="0" fontId="9" fillId="0" borderId="1" xfId="55" applyFont="1" applyBorder="1" applyAlignment="1">
      <alignment horizontal="left" vertical="center" wrapText="1"/>
      <protection/>
    </xf>
    <xf numFmtId="0" fontId="9" fillId="0" borderId="1" xfId="55" applyFont="1" applyBorder="1" applyAlignment="1">
      <alignment vertical="center" wrapText="1"/>
      <protection/>
    </xf>
    <xf numFmtId="0" fontId="4" fillId="0" borderId="1" xfId="55" applyFont="1" applyBorder="1" applyAlignment="1">
      <alignment wrapText="1"/>
      <protection/>
    </xf>
    <xf numFmtId="0" fontId="4" fillId="0" borderId="0" xfId="55" applyFont="1" applyBorder="1" applyAlignment="1">
      <alignment wrapText="1"/>
      <protection/>
    </xf>
    <xf numFmtId="180" fontId="4" fillId="0" borderId="0" xfId="55" applyNumberFormat="1" applyFont="1" applyBorder="1">
      <alignment/>
      <protection/>
    </xf>
    <xf numFmtId="10" fontId="4" fillId="0" borderId="0" xfId="55" applyNumberFormat="1" applyFont="1" applyBorder="1" applyAlignment="1">
      <alignment horizontal="right"/>
      <protection/>
    </xf>
    <xf numFmtId="0" fontId="4" fillId="0" borderId="0" xfId="55" applyFont="1" applyBorder="1">
      <alignment/>
      <protection/>
    </xf>
    <xf numFmtId="0" fontId="8" fillId="0" borderId="0" xfId="55" applyFont="1" applyBorder="1" applyAlignment="1">
      <alignment wrapText="1"/>
      <protection/>
    </xf>
    <xf numFmtId="180" fontId="5" fillId="0" borderId="0" xfId="55" applyNumberFormat="1" applyFont="1" applyBorder="1">
      <alignment/>
      <protection/>
    </xf>
    <xf numFmtId="10" fontId="11" fillId="0" borderId="0" xfId="55" applyNumberFormat="1" applyFont="1" applyBorder="1" applyAlignment="1">
      <alignment wrapText="1"/>
      <protection/>
    </xf>
    <xf numFmtId="180" fontId="10" fillId="0" borderId="0" xfId="55" applyNumberFormat="1" applyFont="1" applyBorder="1">
      <alignment/>
      <protection/>
    </xf>
    <xf numFmtId="3" fontId="11" fillId="0" borderId="0" xfId="55" applyNumberFormat="1" applyFont="1">
      <alignment/>
      <protection/>
    </xf>
    <xf numFmtId="180" fontId="11" fillId="0" borderId="0" xfId="55" applyNumberFormat="1" applyFont="1">
      <alignment/>
      <protection/>
    </xf>
    <xf numFmtId="10" fontId="11" fillId="0" borderId="0" xfId="55" applyNumberFormat="1" applyFont="1" applyBorder="1" applyAlignment="1">
      <alignment/>
      <protection/>
    </xf>
    <xf numFmtId="180" fontId="10" fillId="0" borderId="0" xfId="55" applyNumberFormat="1" applyFont="1">
      <alignment/>
      <protection/>
    </xf>
    <xf numFmtId="3" fontId="4" fillId="0" borderId="0" xfId="55" applyNumberFormat="1" applyFont="1">
      <alignment/>
      <protection/>
    </xf>
    <xf numFmtId="180" fontId="4" fillId="0" borderId="0" xfId="55" applyNumberFormat="1" applyFont="1">
      <alignment/>
      <protection/>
    </xf>
    <xf numFmtId="10" fontId="4" fillId="0" borderId="0" xfId="55" applyNumberFormat="1" applyFont="1" applyBorder="1" applyAlignment="1">
      <alignment/>
      <protection/>
    </xf>
    <xf numFmtId="180" fontId="20" fillId="0" borderId="0" xfId="55" applyNumberFormat="1" applyFont="1">
      <alignment/>
      <protection/>
    </xf>
    <xf numFmtId="0" fontId="12" fillId="0" borderId="0" xfId="56">
      <alignment/>
      <protection/>
    </xf>
    <xf numFmtId="0" fontId="11" fillId="0" borderId="0" xfId="56" applyFont="1">
      <alignment/>
      <protection/>
    </xf>
    <xf numFmtId="0" fontId="4" fillId="0" borderId="0" xfId="56" applyFont="1">
      <alignment/>
      <protection/>
    </xf>
    <xf numFmtId="0" fontId="13" fillId="0" borderId="0" xfId="56" applyFont="1">
      <alignment/>
      <protection/>
    </xf>
    <xf numFmtId="0" fontId="5" fillId="0" borderId="0" xfId="56" applyFont="1">
      <alignment/>
      <protection/>
    </xf>
    <xf numFmtId="0" fontId="9" fillId="0" borderId="0" xfId="56" applyFont="1">
      <alignment/>
      <protection/>
    </xf>
    <xf numFmtId="0" fontId="6" fillId="0" borderId="0" xfId="56" applyFont="1">
      <alignment/>
      <protection/>
    </xf>
    <xf numFmtId="0" fontId="13" fillId="0" borderId="1" xfId="56" applyFont="1" applyBorder="1" applyAlignment="1">
      <alignment horizontal="center"/>
      <protection/>
    </xf>
    <xf numFmtId="0" fontId="4" fillId="0" borderId="0" xfId="56" applyFont="1" applyAlignment="1">
      <alignment horizontal="left"/>
      <protection/>
    </xf>
    <xf numFmtId="0" fontId="4" fillId="0" borderId="1" xfId="56" applyFont="1" applyBorder="1" applyAlignment="1">
      <alignment horizontal="center" vertical="center" wrapText="1"/>
      <protection/>
    </xf>
    <xf numFmtId="0" fontId="13" fillId="0" borderId="1" xfId="56" applyFont="1" applyBorder="1">
      <alignment/>
      <protection/>
    </xf>
    <xf numFmtId="0" fontId="9" fillId="0" borderId="1" xfId="56" applyFont="1" applyBorder="1" applyAlignment="1">
      <alignment horizontal="left" vertical="center"/>
      <protection/>
    </xf>
    <xf numFmtId="180" fontId="9" fillId="0" borderId="1" xfId="56" applyNumberFormat="1" applyFont="1" applyBorder="1" applyAlignment="1">
      <alignment/>
      <protection/>
    </xf>
    <xf numFmtId="10" fontId="9" fillId="0" borderId="1" xfId="56" applyNumberFormat="1" applyFont="1" applyBorder="1" applyAlignment="1">
      <alignment horizontal="right" wrapText="1"/>
      <protection/>
    </xf>
    <xf numFmtId="10" fontId="9" fillId="0" borderId="1" xfId="56" applyNumberFormat="1" applyFont="1" applyBorder="1" applyAlignment="1">
      <alignment horizontal="center"/>
      <protection/>
    </xf>
    <xf numFmtId="0" fontId="9" fillId="0" borderId="1" xfId="56" applyFont="1" applyBorder="1" applyAlignment="1">
      <alignment horizontal="center"/>
      <protection/>
    </xf>
    <xf numFmtId="180" fontId="9" fillId="0" borderId="1" xfId="56" applyNumberFormat="1" applyFont="1" applyBorder="1">
      <alignment/>
      <protection/>
    </xf>
    <xf numFmtId="10" fontId="9" fillId="0" borderId="1" xfId="56" applyNumberFormat="1" applyFont="1" applyBorder="1" applyAlignment="1">
      <alignment horizontal="right"/>
      <protection/>
    </xf>
    <xf numFmtId="0" fontId="4" fillId="0" borderId="1" xfId="56" applyFont="1" applyBorder="1" applyAlignment="1">
      <alignment horizontal="left"/>
      <protection/>
    </xf>
    <xf numFmtId="180" fontId="4" fillId="0" borderId="1" xfId="56" applyNumberFormat="1" applyFont="1" applyBorder="1">
      <alignment/>
      <protection/>
    </xf>
    <xf numFmtId="10" fontId="4" fillId="0" borderId="1" xfId="56" applyNumberFormat="1" applyFont="1" applyBorder="1" applyAlignment="1">
      <alignment horizontal="right" wrapText="1"/>
      <protection/>
    </xf>
    <xf numFmtId="10" fontId="4" fillId="0" borderId="1" xfId="56" applyNumberFormat="1" applyFont="1" applyBorder="1" applyAlignment="1">
      <alignment horizontal="right"/>
      <protection/>
    </xf>
    <xf numFmtId="0" fontId="4" fillId="0" borderId="1" xfId="56" applyFont="1" applyBorder="1">
      <alignment/>
      <protection/>
    </xf>
    <xf numFmtId="0" fontId="4" fillId="0" borderId="1" xfId="56" applyFont="1" applyBorder="1" applyAlignment="1">
      <alignment wrapText="1"/>
      <protection/>
    </xf>
    <xf numFmtId="0" fontId="9" fillId="0" borderId="1" xfId="56" applyFont="1" applyBorder="1" applyAlignment="1">
      <alignment horizontal="left"/>
      <protection/>
    </xf>
    <xf numFmtId="0" fontId="4" fillId="0" borderId="1" xfId="56" applyFont="1" applyBorder="1" applyAlignment="1">
      <alignment vertical="center" wrapText="1"/>
      <protection/>
    </xf>
    <xf numFmtId="0" fontId="9" fillId="0" borderId="1" xfId="56" applyFont="1" applyBorder="1" applyAlignment="1">
      <alignment horizontal="left" wrapText="1"/>
      <protection/>
    </xf>
    <xf numFmtId="180" fontId="4" fillId="0" borderId="0" xfId="56" applyNumberFormat="1" applyFont="1">
      <alignment/>
      <protection/>
    </xf>
    <xf numFmtId="0" fontId="4" fillId="0" borderId="1" xfId="56" applyFont="1" applyBorder="1" applyAlignment="1">
      <alignment horizontal="left" wrapText="1"/>
      <protection/>
    </xf>
    <xf numFmtId="180" fontId="5" fillId="0" borderId="0" xfId="56" applyNumberFormat="1" applyFont="1">
      <alignment/>
      <protection/>
    </xf>
    <xf numFmtId="10" fontId="16" fillId="0" borderId="0" xfId="56" applyNumberFormat="1" applyFont="1" applyBorder="1" applyAlignment="1">
      <alignment horizontal="right" wrapText="1"/>
      <protection/>
    </xf>
    <xf numFmtId="180" fontId="10" fillId="0" borderId="0" xfId="56" applyNumberFormat="1" applyFont="1">
      <alignment/>
      <protection/>
    </xf>
    <xf numFmtId="0" fontId="8" fillId="0" borderId="0" xfId="56" applyFont="1">
      <alignment/>
      <protection/>
    </xf>
    <xf numFmtId="10" fontId="16" fillId="0" borderId="0" xfId="56" applyNumberFormat="1" applyFont="1" applyBorder="1" applyAlignment="1">
      <alignment horizontal="center" wrapText="1"/>
      <protection/>
    </xf>
    <xf numFmtId="180" fontId="11" fillId="0" borderId="0" xfId="56" applyNumberFormat="1" applyFont="1">
      <alignment/>
      <protection/>
    </xf>
    <xf numFmtId="10" fontId="11" fillId="0" borderId="0" xfId="56" applyNumberFormat="1" applyFont="1" applyBorder="1" applyAlignment="1">
      <alignment/>
      <protection/>
    </xf>
    <xf numFmtId="180" fontId="20" fillId="0" borderId="0" xfId="56" applyNumberFormat="1" applyFont="1">
      <alignment/>
      <protection/>
    </xf>
    <xf numFmtId="3" fontId="11" fillId="0" borderId="0" xfId="56" applyNumberFormat="1" applyFont="1">
      <alignment/>
      <protection/>
    </xf>
    <xf numFmtId="3" fontId="20" fillId="0" borderId="0" xfId="56" applyNumberFormat="1" applyFont="1">
      <alignment/>
      <protection/>
    </xf>
    <xf numFmtId="0" fontId="22" fillId="0" borderId="0" xfId="56" applyFont="1">
      <alignment/>
      <protection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10" fontId="9" fillId="0" borderId="1" xfId="0" applyNumberFormat="1" applyFont="1" applyBorder="1" applyAlignment="1">
      <alignment wrapText="1"/>
    </xf>
    <xf numFmtId="10" fontId="9" fillId="0" borderId="1" xfId="0" applyNumberFormat="1" applyFont="1" applyBorder="1" applyAlignment="1">
      <alignment horizontal="right" wrapText="1"/>
    </xf>
    <xf numFmtId="10" fontId="4" fillId="0" borderId="1" xfId="0" applyNumberFormat="1" applyFont="1" applyBorder="1" applyAlignment="1">
      <alignment/>
    </xf>
    <xf numFmtId="10" fontId="4" fillId="0" borderId="1" xfId="0" applyNumberFormat="1" applyFont="1" applyBorder="1" applyAlignment="1">
      <alignment horizontal="right" wrapText="1"/>
    </xf>
    <xf numFmtId="180" fontId="4" fillId="0" borderId="1" xfId="0" applyNumberFormat="1" applyFont="1" applyBorder="1" applyAlignment="1">
      <alignment/>
    </xf>
    <xf numFmtId="0" fontId="9" fillId="0" borderId="1" xfId="0" applyFont="1" applyBorder="1" applyAlignment="1">
      <alignment wrapText="1"/>
    </xf>
    <xf numFmtId="10" fontId="9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right"/>
    </xf>
    <xf numFmtId="0" fontId="23" fillId="0" borderId="0" xfId="0" applyFont="1" applyBorder="1" applyAlignment="1">
      <alignment/>
    </xf>
    <xf numFmtId="0" fontId="9" fillId="0" borderId="1" xfId="0" applyFont="1" applyBorder="1" applyAlignment="1">
      <alignment horizontal="left" vertical="center" wrapText="1"/>
    </xf>
    <xf numFmtId="180" fontId="9" fillId="0" borderId="1" xfId="0" applyNumberFormat="1" applyFont="1" applyBorder="1" applyAlignment="1">
      <alignment/>
    </xf>
    <xf numFmtId="10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180" fontId="5" fillId="0" borderId="0" xfId="0" applyNumberFormat="1" applyFont="1" applyAlignment="1">
      <alignment/>
    </xf>
    <xf numFmtId="10" fontId="16" fillId="0" borderId="0" xfId="0" applyNumberFormat="1" applyFont="1" applyBorder="1" applyAlignment="1">
      <alignment horizontal="right" wrapText="1"/>
    </xf>
    <xf numFmtId="180" fontId="10" fillId="0" borderId="0" xfId="0" applyNumberFormat="1" applyFont="1" applyAlignment="1">
      <alignment/>
    </xf>
    <xf numFmtId="180" fontId="11" fillId="0" borderId="0" xfId="0" applyNumberFormat="1" applyFont="1" applyAlignment="1">
      <alignment/>
    </xf>
    <xf numFmtId="10" fontId="11" fillId="0" borderId="0" xfId="0" applyNumberFormat="1" applyFont="1" applyBorder="1" applyAlignment="1">
      <alignment/>
    </xf>
    <xf numFmtId="180" fontId="20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49" fontId="24" fillId="0" borderId="0" xfId="57" applyNumberFormat="1" applyAlignment="1">
      <alignment horizontal="center" vertical="top" wrapText="1"/>
      <protection/>
    </xf>
    <xf numFmtId="49" fontId="25" fillId="0" borderId="0" xfId="57" applyNumberFormat="1" applyFont="1" applyAlignment="1">
      <alignment vertical="top" wrapText="1"/>
      <protection/>
    </xf>
    <xf numFmtId="0" fontId="24" fillId="0" borderId="0" xfId="57">
      <alignment/>
      <protection/>
    </xf>
    <xf numFmtId="0" fontId="24" fillId="0" borderId="0" xfId="57" applyAlignment="1">
      <alignment horizontal="centerContinuous"/>
      <protection/>
    </xf>
    <xf numFmtId="49" fontId="26" fillId="0" borderId="0" xfId="57" applyNumberFormat="1" applyFont="1" applyAlignment="1">
      <alignment horizontal="centerContinuous" vertical="top" wrapText="1"/>
      <protection/>
    </xf>
    <xf numFmtId="49" fontId="5" fillId="0" borderId="0" xfId="57" applyNumberFormat="1" applyFont="1" applyAlignment="1">
      <alignment horizontal="centerContinuous" vertical="top" wrapText="1"/>
      <protection/>
    </xf>
    <xf numFmtId="0" fontId="26" fillId="0" borderId="0" xfId="57" applyFont="1" applyAlignment="1">
      <alignment horizontal="centerContinuous"/>
      <protection/>
    </xf>
    <xf numFmtId="0" fontId="5" fillId="0" borderId="0" xfId="57" applyFont="1" applyAlignment="1">
      <alignment horizontal="left"/>
      <protection/>
    </xf>
    <xf numFmtId="0" fontId="5" fillId="0" borderId="0" xfId="57" applyFont="1" applyAlignment="1">
      <alignment horizontal="centerContinuous"/>
      <protection/>
    </xf>
    <xf numFmtId="49" fontId="27" fillId="0" borderId="0" xfId="57" applyNumberFormat="1" applyFont="1" applyAlignment="1">
      <alignment horizontal="center" vertical="top" wrapText="1"/>
      <protection/>
    </xf>
    <xf numFmtId="49" fontId="6" fillId="0" borderId="0" xfId="57" applyNumberFormat="1" applyFont="1" applyAlignment="1">
      <alignment horizontal="centerContinuous" vertical="top" wrapText="1"/>
      <protection/>
    </xf>
    <xf numFmtId="0" fontId="27" fillId="0" borderId="0" xfId="57" applyFont="1" applyAlignment="1">
      <alignment horizontal="centerContinuous"/>
      <protection/>
    </xf>
    <xf numFmtId="0" fontId="27" fillId="0" borderId="0" xfId="57" applyFont="1">
      <alignment/>
      <protection/>
    </xf>
    <xf numFmtId="49" fontId="27" fillId="0" borderId="0" xfId="57" applyNumberFormat="1" applyFont="1" applyAlignment="1">
      <alignment horizontal="centerContinuous" vertical="top" wrapText="1"/>
      <protection/>
    </xf>
    <xf numFmtId="0" fontId="25" fillId="0" borderId="0" xfId="57" applyFont="1" applyAlignment="1">
      <alignment horizontal="centerContinuous"/>
      <protection/>
    </xf>
    <xf numFmtId="49" fontId="28" fillId="0" borderId="0" xfId="57" applyNumberFormat="1" applyFont="1" applyAlignment="1">
      <alignment horizontal="center" vertical="top" wrapText="1"/>
      <protection/>
    </xf>
    <xf numFmtId="49" fontId="4" fillId="0" borderId="0" xfId="57" applyNumberFormat="1" applyFont="1" applyAlignment="1">
      <alignment vertical="top" wrapText="1"/>
      <protection/>
    </xf>
    <xf numFmtId="0" fontId="28" fillId="0" borderId="2" xfId="57" applyFont="1" applyBorder="1">
      <alignment/>
      <protection/>
    </xf>
    <xf numFmtId="0" fontId="4" fillId="0" borderId="2" xfId="57" applyFont="1" applyBorder="1" applyAlignment="1">
      <alignment horizontal="centerContinuous"/>
      <protection/>
    </xf>
    <xf numFmtId="0" fontId="4" fillId="0" borderId="0" xfId="57" applyFont="1" applyAlignment="1">
      <alignment horizontal="centerContinuous"/>
      <protection/>
    </xf>
    <xf numFmtId="0" fontId="28" fillId="0" borderId="2" xfId="57" applyFont="1" applyBorder="1" applyAlignment="1">
      <alignment horizontal="centerContinuous"/>
      <protection/>
    </xf>
    <xf numFmtId="0" fontId="28" fillId="0" borderId="0" xfId="57" applyFont="1">
      <alignment/>
      <protection/>
    </xf>
    <xf numFmtId="49" fontId="29" fillId="0" borderId="3" xfId="57" applyNumberFormat="1" applyFont="1" applyFill="1" applyBorder="1" applyAlignment="1">
      <alignment horizontal="center" vertical="top" wrapText="1"/>
      <protection/>
    </xf>
    <xf numFmtId="49" fontId="4" fillId="0" borderId="3" xfId="57" applyNumberFormat="1" applyFont="1" applyFill="1" applyBorder="1" applyAlignment="1">
      <alignment horizontal="centerContinuous" vertical="center"/>
      <protection/>
    </xf>
    <xf numFmtId="49" fontId="4" fillId="0" borderId="4" xfId="57" applyNumberFormat="1" applyFont="1" applyFill="1" applyBorder="1" applyAlignment="1">
      <alignment horizontal="center" vertical="center" wrapText="1"/>
      <protection/>
    </xf>
    <xf numFmtId="49" fontId="4" fillId="0" borderId="5" xfId="57" applyNumberFormat="1" applyFont="1" applyFill="1" applyBorder="1" applyAlignment="1">
      <alignment horizontal="center" vertical="center" wrapText="1"/>
      <protection/>
    </xf>
    <xf numFmtId="0" fontId="26" fillId="0" borderId="0" xfId="57" applyFont="1">
      <alignment/>
      <protection/>
    </xf>
    <xf numFmtId="0" fontId="4" fillId="0" borderId="0" xfId="57" applyFont="1">
      <alignment/>
      <protection/>
    </xf>
    <xf numFmtId="0" fontId="29" fillId="0" borderId="0" xfId="57" applyFont="1">
      <alignment/>
      <protection/>
    </xf>
    <xf numFmtId="49" fontId="28" fillId="0" borderId="6" xfId="57" applyNumberFormat="1" applyFont="1" applyFill="1" applyBorder="1" applyAlignment="1">
      <alignment horizontal="center" vertical="top" wrapText="1"/>
      <protection/>
    </xf>
    <xf numFmtId="49" fontId="4" fillId="0" borderId="6" xfId="57" applyNumberFormat="1" applyFont="1" applyFill="1" applyBorder="1" applyAlignment="1">
      <alignment horizontal="center" vertical="top" wrapText="1"/>
      <protection/>
    </xf>
    <xf numFmtId="49" fontId="28" fillId="0" borderId="1" xfId="57" applyNumberFormat="1" applyFont="1" applyFill="1" applyBorder="1" applyAlignment="1">
      <alignment horizontal="center" vertical="top" wrapText="1"/>
      <protection/>
    </xf>
    <xf numFmtId="0" fontId="28" fillId="0" borderId="1" xfId="57" applyFont="1" applyBorder="1" applyAlignment="1">
      <alignment horizontal="center"/>
      <protection/>
    </xf>
    <xf numFmtId="3" fontId="28" fillId="0" borderId="1" xfId="57" applyNumberFormat="1" applyFont="1" applyBorder="1" applyAlignment="1">
      <alignment horizontal="center"/>
      <protection/>
    </xf>
    <xf numFmtId="49" fontId="28" fillId="0" borderId="7" xfId="57" applyNumberFormat="1" applyFont="1" applyFill="1" applyBorder="1" applyAlignment="1">
      <alignment horizontal="center" vertical="top" wrapText="1"/>
      <protection/>
    </xf>
    <xf numFmtId="49" fontId="26" fillId="0" borderId="1" xfId="57" applyNumberFormat="1" applyFont="1" applyFill="1" applyBorder="1" applyAlignment="1">
      <alignment vertical="top" wrapText="1"/>
      <protection/>
    </xf>
    <xf numFmtId="3" fontId="9" fillId="0" borderId="6" xfId="57" applyNumberFormat="1" applyFont="1" applyBorder="1" applyAlignment="1">
      <alignment horizontal="center"/>
      <protection/>
    </xf>
    <xf numFmtId="3" fontId="11" fillId="0" borderId="1" xfId="57" applyNumberFormat="1" applyFont="1" applyBorder="1">
      <alignment/>
      <protection/>
    </xf>
    <xf numFmtId="2" fontId="11" fillId="0" borderId="1" xfId="57" applyNumberFormat="1" applyFont="1" applyBorder="1">
      <alignment/>
      <protection/>
    </xf>
    <xf numFmtId="3" fontId="11" fillId="0" borderId="7" xfId="57" applyNumberFormat="1" applyFont="1" applyBorder="1">
      <alignment/>
      <protection/>
    </xf>
    <xf numFmtId="49" fontId="9" fillId="0" borderId="8" xfId="57" applyNumberFormat="1" applyFont="1" applyFill="1" applyBorder="1" applyAlignment="1">
      <alignment horizontal="left" vertical="top" wrapText="1"/>
      <protection/>
    </xf>
    <xf numFmtId="3" fontId="11" fillId="0" borderId="9" xfId="57" applyNumberFormat="1" applyFont="1" applyBorder="1">
      <alignment/>
      <protection/>
    </xf>
    <xf numFmtId="3" fontId="11" fillId="0" borderId="10" xfId="57" applyNumberFormat="1" applyFont="1" applyBorder="1">
      <alignment/>
      <protection/>
    </xf>
    <xf numFmtId="49" fontId="9" fillId="0" borderId="11" xfId="57" applyNumberFormat="1" applyFont="1" applyFill="1" applyBorder="1" applyAlignment="1">
      <alignment horizontal="centerContinuous" vertical="top" wrapText="1"/>
      <protection/>
    </xf>
    <xf numFmtId="3" fontId="11" fillId="0" borderId="12" xfId="57" applyNumberFormat="1" applyFont="1" applyBorder="1">
      <alignment/>
      <protection/>
    </xf>
    <xf numFmtId="2" fontId="11" fillId="0" borderId="12" xfId="57" applyNumberFormat="1" applyFont="1" applyBorder="1">
      <alignment/>
      <protection/>
    </xf>
    <xf numFmtId="3" fontId="11" fillId="0" borderId="13" xfId="57" applyNumberFormat="1" applyFont="1" applyBorder="1">
      <alignment/>
      <protection/>
    </xf>
    <xf numFmtId="3" fontId="9" fillId="0" borderId="6" xfId="57" applyNumberFormat="1" applyFont="1" applyBorder="1" applyAlignment="1">
      <alignment horizontal="left"/>
      <protection/>
    </xf>
    <xf numFmtId="49" fontId="4" fillId="0" borderId="1" xfId="57" applyNumberFormat="1" applyFont="1" applyFill="1" applyBorder="1" applyAlignment="1">
      <alignment vertical="top" wrapText="1"/>
      <protection/>
    </xf>
    <xf numFmtId="3" fontId="4" fillId="0" borderId="6" xfId="57" applyNumberFormat="1" applyFont="1" applyBorder="1">
      <alignment/>
      <protection/>
    </xf>
    <xf numFmtId="49" fontId="28" fillId="0" borderId="1" xfId="57" applyNumberFormat="1" applyFont="1" applyFill="1" applyBorder="1" applyAlignment="1">
      <alignment vertical="top" wrapText="1"/>
      <protection/>
    </xf>
    <xf numFmtId="49" fontId="24" fillId="0" borderId="1" xfId="57" applyNumberFormat="1" applyFill="1" applyBorder="1" applyAlignment="1">
      <alignment vertical="top" wrapText="1"/>
      <protection/>
    </xf>
    <xf numFmtId="49" fontId="4" fillId="0" borderId="6" xfId="57" applyNumberFormat="1" applyFont="1" applyFill="1" applyBorder="1" applyAlignment="1">
      <alignment vertical="top" wrapText="1"/>
      <protection/>
    </xf>
    <xf numFmtId="3" fontId="4" fillId="0" borderId="6" xfId="57" applyNumberFormat="1" applyFont="1" applyBorder="1" applyAlignment="1">
      <alignment horizontal="center"/>
      <protection/>
    </xf>
    <xf numFmtId="49" fontId="11" fillId="0" borderId="6" xfId="57" applyNumberFormat="1" applyFont="1" applyFill="1" applyBorder="1" applyAlignment="1">
      <alignment vertical="top" wrapText="1"/>
      <protection/>
    </xf>
    <xf numFmtId="3" fontId="5" fillId="0" borderId="1" xfId="57" applyNumberFormat="1" applyFont="1" applyBorder="1">
      <alignment/>
      <protection/>
    </xf>
    <xf numFmtId="3" fontId="4" fillId="0" borderId="14" xfId="57" applyNumberFormat="1" applyFont="1" applyBorder="1" applyAlignment="1">
      <alignment horizontal="center"/>
      <protection/>
    </xf>
    <xf numFmtId="3" fontId="11" fillId="0" borderId="15" xfId="57" applyNumberFormat="1" applyFont="1" applyBorder="1">
      <alignment/>
      <protection/>
    </xf>
    <xf numFmtId="3" fontId="5" fillId="0" borderId="15" xfId="57" applyNumberFormat="1" applyFont="1" applyBorder="1">
      <alignment/>
      <protection/>
    </xf>
    <xf numFmtId="3" fontId="11" fillId="2" borderId="16" xfId="57" applyNumberFormat="1" applyFont="1" applyFill="1" applyBorder="1">
      <alignment/>
      <protection/>
    </xf>
    <xf numFmtId="49" fontId="4" fillId="0" borderId="0" xfId="57" applyNumberFormat="1" applyFont="1" applyAlignment="1">
      <alignment horizontal="left" vertical="top" wrapText="1"/>
      <protection/>
    </xf>
    <xf numFmtId="0" fontId="30" fillId="0" borderId="0" xfId="57" applyFont="1" applyAlignment="1">
      <alignment horizontal="left"/>
      <protection/>
    </xf>
    <xf numFmtId="0" fontId="24" fillId="0" borderId="0" xfId="57" applyAlignment="1">
      <alignment horizontal="left"/>
      <protection/>
    </xf>
    <xf numFmtId="49" fontId="24" fillId="0" borderId="0" xfId="57" applyNumberFormat="1" applyAlignment="1">
      <alignment horizontal="left" vertical="top" wrapText="1"/>
      <protection/>
    </xf>
    <xf numFmtId="49" fontId="11" fillId="0" borderId="0" xfId="57" applyNumberFormat="1" applyFont="1" applyAlignment="1">
      <alignment horizontal="left" vertical="top" wrapText="1"/>
      <protection/>
    </xf>
    <xf numFmtId="0" fontId="24" fillId="0" borderId="0" xfId="57" applyBorder="1" applyAlignment="1">
      <alignment horizontal="center"/>
      <protection/>
    </xf>
    <xf numFmtId="0" fontId="11" fillId="0" borderId="0" xfId="57" applyFont="1" applyAlignment="1">
      <alignment horizontal="center"/>
      <protection/>
    </xf>
    <xf numFmtId="0" fontId="31" fillId="0" borderId="0" xfId="57" applyFont="1" applyAlignment="1">
      <alignment horizontal="center"/>
      <protection/>
    </xf>
    <xf numFmtId="49" fontId="11" fillId="0" borderId="0" xfId="57" applyNumberFormat="1" applyFont="1" applyAlignment="1">
      <alignment horizontal="center" vertical="top" wrapText="1"/>
      <protection/>
    </xf>
    <xf numFmtId="49" fontId="11" fillId="0" borderId="0" xfId="57" applyNumberFormat="1" applyFont="1" applyAlignment="1">
      <alignment vertical="top" wrapText="1"/>
      <protection/>
    </xf>
    <xf numFmtId="0" fontId="11" fillId="0" borderId="2" xfId="57" applyFont="1" applyBorder="1" applyAlignment="1">
      <alignment horizontal="center"/>
      <protection/>
    </xf>
    <xf numFmtId="0" fontId="11" fillId="0" borderId="0" xfId="57" applyFont="1" applyAlignment="1">
      <alignment/>
      <protection/>
    </xf>
    <xf numFmtId="0" fontId="11" fillId="0" borderId="0" xfId="57" applyFont="1">
      <alignment/>
      <protection/>
    </xf>
    <xf numFmtId="49" fontId="5" fillId="0" borderId="0" xfId="57" applyNumberFormat="1" applyFont="1" applyAlignment="1">
      <alignment vertical="top" wrapText="1"/>
      <protection/>
    </xf>
    <xf numFmtId="0" fontId="24" fillId="0" borderId="0" xfId="57" applyFont="1" applyAlignment="1">
      <alignment horizontal="left"/>
      <protection/>
    </xf>
    <xf numFmtId="49" fontId="25" fillId="0" borderId="0" xfId="57" applyNumberFormat="1" applyFont="1" applyAlignment="1">
      <alignment horizontal="left" vertical="top" wrapText="1"/>
      <protection/>
    </xf>
    <xf numFmtId="0" fontId="4" fillId="0" borderId="0" xfId="57" applyFont="1" applyAlignment="1">
      <alignment horizontal="left"/>
      <protection/>
    </xf>
    <xf numFmtId="49" fontId="32" fillId="0" borderId="0" xfId="57" applyNumberFormat="1" applyFont="1" applyAlignment="1">
      <alignment vertical="top" wrapText="1"/>
      <protection/>
    </xf>
    <xf numFmtId="0" fontId="24" fillId="0" borderId="0" xfId="57" applyAlignment="1">
      <alignment/>
      <protection/>
    </xf>
    <xf numFmtId="0" fontId="30" fillId="0" borderId="0" xfId="57" applyFont="1">
      <alignment/>
      <protection/>
    </xf>
    <xf numFmtId="49" fontId="30" fillId="0" borderId="0" xfId="57" applyNumberFormat="1" applyFont="1" applyAlignment="1">
      <alignment vertical="top" wrapText="1"/>
      <protection/>
    </xf>
    <xf numFmtId="0" fontId="32" fillId="0" borderId="0" xfId="57" applyFont="1">
      <alignment/>
      <protection/>
    </xf>
    <xf numFmtId="49" fontId="4" fillId="0" borderId="0" xfId="57" applyNumberFormat="1" applyFont="1" applyAlignment="1">
      <alignment horizontal="centerContinuous" vertical="top" wrapText="1"/>
      <protection/>
    </xf>
    <xf numFmtId="49" fontId="28" fillId="0" borderId="0" xfId="57" applyNumberFormat="1" applyFont="1" applyAlignment="1">
      <alignment horizontal="centerContinuous" vertical="top" wrapText="1"/>
      <protection/>
    </xf>
    <xf numFmtId="0" fontId="28" fillId="0" borderId="0" xfId="57" applyFont="1" applyAlignment="1">
      <alignment horizontal="centerContinuous"/>
      <protection/>
    </xf>
    <xf numFmtId="49" fontId="24" fillId="0" borderId="0" xfId="57" applyNumberFormat="1" applyAlignment="1">
      <alignment horizontal="centerContinuous" vertical="top" wrapText="1"/>
      <protection/>
    </xf>
    <xf numFmtId="49" fontId="4" fillId="0" borderId="3" xfId="57" applyNumberFormat="1" applyFont="1" applyFill="1" applyBorder="1" applyAlignment="1">
      <alignment horizontal="center" vertical="center" wrapText="1"/>
      <protection/>
    </xf>
    <xf numFmtId="49" fontId="4" fillId="0" borderId="4" xfId="57" applyNumberFormat="1" applyFont="1" applyFill="1" applyBorder="1" applyAlignment="1">
      <alignment horizontal="center" vertical="top" wrapText="1"/>
      <protection/>
    </xf>
    <xf numFmtId="0" fontId="4" fillId="0" borderId="4" xfId="57" applyFont="1" applyFill="1" applyBorder="1" applyAlignment="1">
      <alignment horizontal="center"/>
      <protection/>
    </xf>
    <xf numFmtId="49" fontId="33" fillId="0" borderId="3" xfId="57" applyNumberFormat="1" applyFont="1" applyFill="1" applyBorder="1" applyAlignment="1">
      <alignment horizontal="center" vertical="top" wrapText="1"/>
      <protection/>
    </xf>
    <xf numFmtId="49" fontId="34" fillId="0" borderId="6" xfId="57" applyNumberFormat="1" applyFont="1" applyFill="1" applyBorder="1" applyAlignment="1">
      <alignment horizontal="center" vertical="top" wrapText="1"/>
      <protection/>
    </xf>
    <xf numFmtId="49" fontId="34" fillId="0" borderId="1" xfId="57" applyNumberFormat="1" applyFont="1" applyFill="1" applyBorder="1" applyAlignment="1">
      <alignment horizontal="center" vertical="top" wrapText="1"/>
      <protection/>
    </xf>
    <xf numFmtId="0" fontId="24" fillId="0" borderId="1" xfId="57" applyBorder="1">
      <alignment/>
      <protection/>
    </xf>
    <xf numFmtId="0" fontId="33" fillId="0" borderId="0" xfId="57" applyFont="1">
      <alignment/>
      <protection/>
    </xf>
    <xf numFmtId="49" fontId="35" fillId="0" borderId="6" xfId="57" applyNumberFormat="1" applyFont="1" applyFill="1" applyBorder="1" applyAlignment="1">
      <alignment horizontal="center" vertical="top" wrapText="1"/>
      <protection/>
    </xf>
    <xf numFmtId="49" fontId="24" fillId="0" borderId="1" xfId="57" applyNumberFormat="1" applyFill="1" applyBorder="1" applyAlignment="1">
      <alignment horizontal="center" vertical="top" wrapText="1"/>
      <protection/>
    </xf>
    <xf numFmtId="3" fontId="24" fillId="0" borderId="1" xfId="57" applyNumberFormat="1" applyBorder="1">
      <alignment/>
      <protection/>
    </xf>
    <xf numFmtId="0" fontId="24" fillId="0" borderId="1" xfId="57" applyNumberFormat="1" applyBorder="1">
      <alignment/>
      <protection/>
    </xf>
    <xf numFmtId="49" fontId="24" fillId="0" borderId="6" xfId="57" applyNumberFormat="1" applyFill="1" applyBorder="1" applyAlignment="1">
      <alignment vertical="top" wrapText="1"/>
      <protection/>
    </xf>
    <xf numFmtId="49" fontId="16" fillId="0" borderId="6" xfId="57" applyNumberFormat="1" applyFont="1" applyFill="1" applyBorder="1" applyAlignment="1">
      <alignment vertical="top" wrapText="1"/>
      <protection/>
    </xf>
    <xf numFmtId="49" fontId="10" fillId="0" borderId="6" xfId="57" applyNumberFormat="1" applyFont="1" applyFill="1" applyBorder="1" applyAlignment="1">
      <alignment vertical="top" wrapText="1"/>
      <protection/>
    </xf>
    <xf numFmtId="0" fontId="28" fillId="0" borderId="1" xfId="57" applyFont="1" applyBorder="1">
      <alignment/>
      <protection/>
    </xf>
    <xf numFmtId="0" fontId="28" fillId="0" borderId="1" xfId="57" applyNumberFormat="1" applyFont="1" applyBorder="1" applyAlignment="1">
      <alignment horizontal="center"/>
      <protection/>
    </xf>
    <xf numFmtId="3" fontId="4" fillId="0" borderId="7" xfId="57" applyNumberFormat="1" applyFont="1" applyBorder="1" applyAlignment="1">
      <alignment horizontal="center"/>
      <protection/>
    </xf>
    <xf numFmtId="49" fontId="24" fillId="0" borderId="6" xfId="57" applyNumberFormat="1" applyFill="1" applyBorder="1" applyAlignment="1">
      <alignment horizontal="center" vertical="top" wrapText="1"/>
      <protection/>
    </xf>
    <xf numFmtId="49" fontId="9" fillId="0" borderId="6" xfId="57" applyNumberFormat="1" applyFont="1" applyFill="1" applyBorder="1" applyAlignment="1">
      <alignment horizontal="center" vertical="top" wrapText="1"/>
      <protection/>
    </xf>
    <xf numFmtId="49" fontId="5" fillId="0" borderId="1" xfId="57" applyNumberFormat="1" applyFont="1" applyFill="1" applyBorder="1" applyAlignment="1">
      <alignment horizontal="center" vertical="top" wrapText="1"/>
      <protection/>
    </xf>
    <xf numFmtId="0" fontId="5" fillId="0" borderId="17" xfId="57" applyFont="1" applyBorder="1">
      <alignment/>
      <protection/>
    </xf>
    <xf numFmtId="49" fontId="5" fillId="0" borderId="6" xfId="57" applyNumberFormat="1" applyFont="1" applyFill="1" applyBorder="1" applyAlignment="1">
      <alignment vertical="top" wrapText="1"/>
      <protection/>
    </xf>
    <xf numFmtId="49" fontId="9" fillId="0" borderId="6" xfId="57" applyNumberFormat="1" applyFont="1" applyFill="1" applyBorder="1" applyAlignment="1">
      <alignment horizontal="left" vertical="top" wrapText="1"/>
      <protection/>
    </xf>
    <xf numFmtId="49" fontId="11" fillId="0" borderId="1" xfId="57" applyNumberFormat="1" applyFont="1" applyFill="1" applyBorder="1" applyAlignment="1">
      <alignment horizontal="center" vertical="top" wrapText="1"/>
      <protection/>
    </xf>
    <xf numFmtId="0" fontId="11" fillId="0" borderId="17" xfId="57" applyFont="1" applyBorder="1">
      <alignment/>
      <protection/>
    </xf>
    <xf numFmtId="0" fontId="5" fillId="0" borderId="0" xfId="57" applyFont="1">
      <alignment/>
      <protection/>
    </xf>
    <xf numFmtId="49" fontId="11" fillId="0" borderId="6" xfId="57" applyNumberFormat="1" applyFont="1" applyFill="1" applyBorder="1" applyAlignment="1">
      <alignment horizontal="left" vertical="top" wrapText="1"/>
      <protection/>
    </xf>
    <xf numFmtId="49" fontId="4" fillId="0" borderId="6" xfId="57" applyNumberFormat="1" applyFont="1" applyFill="1" applyBorder="1" applyAlignment="1">
      <alignment horizontal="left" vertical="top" wrapText="1"/>
      <protection/>
    </xf>
    <xf numFmtId="49" fontId="4" fillId="0" borderId="14" xfId="57" applyNumberFormat="1" applyFont="1" applyFill="1" applyBorder="1" applyAlignment="1">
      <alignment horizontal="left" vertical="top" wrapText="1"/>
      <protection/>
    </xf>
    <xf numFmtId="49" fontId="11" fillId="0" borderId="1" xfId="57" applyNumberFormat="1" applyFont="1" applyFill="1" applyBorder="1" applyAlignment="1">
      <alignment horizontal="left" vertical="top" wrapText="1"/>
      <protection/>
    </xf>
    <xf numFmtId="0" fontId="11" fillId="0" borderId="17" xfId="57" applyFont="1" applyBorder="1" applyAlignment="1">
      <alignment horizontal="left"/>
      <protection/>
    </xf>
    <xf numFmtId="2" fontId="11" fillId="0" borderId="15" xfId="57" applyNumberFormat="1" applyFont="1" applyBorder="1">
      <alignment/>
      <protection/>
    </xf>
    <xf numFmtId="3" fontId="11" fillId="0" borderId="18" xfId="57" applyNumberFormat="1" applyFont="1" applyBorder="1">
      <alignment/>
      <protection/>
    </xf>
    <xf numFmtId="0" fontId="11" fillId="0" borderId="0" xfId="57" applyFont="1" applyAlignment="1">
      <alignment horizontal="left"/>
      <protection/>
    </xf>
    <xf numFmtId="49" fontId="11" fillId="0" borderId="14" xfId="57" applyNumberFormat="1" applyFont="1" applyFill="1" applyBorder="1" applyAlignment="1">
      <alignment vertical="top" wrapText="1"/>
      <protection/>
    </xf>
    <xf numFmtId="49" fontId="11" fillId="0" borderId="15" xfId="57" applyNumberFormat="1" applyFont="1" applyFill="1" applyBorder="1" applyAlignment="1">
      <alignment horizontal="center" vertical="top" wrapText="1"/>
      <protection/>
    </xf>
    <xf numFmtId="49" fontId="11" fillId="0" borderId="1" xfId="57" applyNumberFormat="1" applyFont="1" applyFill="1" applyBorder="1" applyAlignment="1">
      <alignment vertical="top" wrapText="1"/>
      <protection/>
    </xf>
    <xf numFmtId="49" fontId="16" fillId="0" borderId="1" xfId="57" applyNumberFormat="1" applyFont="1" applyFill="1" applyBorder="1" applyAlignment="1">
      <alignment horizontal="center" vertical="top" wrapText="1"/>
      <protection/>
    </xf>
    <xf numFmtId="3" fontId="11" fillId="0" borderId="17" xfId="57" applyNumberFormat="1" applyFont="1" applyBorder="1">
      <alignment/>
      <protection/>
    </xf>
    <xf numFmtId="3" fontId="11" fillId="0" borderId="0" xfId="57" applyNumberFormat="1" applyFont="1">
      <alignment/>
      <protection/>
    </xf>
    <xf numFmtId="0" fontId="11" fillId="0" borderId="0" xfId="57" applyNumberFormat="1" applyFont="1">
      <alignment/>
      <protection/>
    </xf>
    <xf numFmtId="3" fontId="11" fillId="0" borderId="19" xfId="57" applyNumberFormat="1" applyFont="1" applyBorder="1">
      <alignment/>
      <protection/>
    </xf>
    <xf numFmtId="49" fontId="16" fillId="0" borderId="1" xfId="57" applyNumberFormat="1" applyFont="1" applyFill="1" applyBorder="1" applyAlignment="1">
      <alignment vertical="top" wrapText="1"/>
      <protection/>
    </xf>
    <xf numFmtId="49" fontId="10" fillId="0" borderId="1" xfId="57" applyNumberFormat="1" applyFont="1" applyFill="1" applyBorder="1" applyAlignment="1">
      <alignment vertical="top" wrapText="1"/>
      <protection/>
    </xf>
    <xf numFmtId="0" fontId="11" fillId="0" borderId="1" xfId="57" applyFont="1" applyFill="1" applyBorder="1" applyAlignment="1">
      <alignment/>
      <protection/>
    </xf>
    <xf numFmtId="0" fontId="11" fillId="0" borderId="20" xfId="57" applyFont="1" applyBorder="1">
      <alignment/>
      <protection/>
    </xf>
    <xf numFmtId="3" fontId="11" fillId="0" borderId="20" xfId="57" applyNumberFormat="1" applyFont="1" applyBorder="1">
      <alignment/>
      <protection/>
    </xf>
    <xf numFmtId="3" fontId="11" fillId="0" borderId="21" xfId="57" applyNumberFormat="1" applyFont="1" applyBorder="1">
      <alignment/>
      <protection/>
    </xf>
    <xf numFmtId="0" fontId="11" fillId="0" borderId="21" xfId="57" applyNumberFormat="1" applyFont="1" applyBorder="1">
      <alignment/>
      <protection/>
    </xf>
    <xf numFmtId="3" fontId="11" fillId="0" borderId="22" xfId="57" applyNumberFormat="1" applyFont="1" applyBorder="1">
      <alignment/>
      <protection/>
    </xf>
    <xf numFmtId="49" fontId="11" fillId="0" borderId="0" xfId="57" applyNumberFormat="1" applyFont="1" applyFill="1" applyBorder="1" applyAlignment="1">
      <alignment vertical="top" wrapText="1"/>
      <protection/>
    </xf>
    <xf numFmtId="49" fontId="11" fillId="0" borderId="0" xfId="57" applyNumberFormat="1" applyFont="1" applyFill="1" applyBorder="1" applyAlignment="1">
      <alignment horizontal="center" vertical="top" wrapText="1"/>
      <protection/>
    </xf>
    <xf numFmtId="0" fontId="11" fillId="0" borderId="0" xfId="57" applyFont="1" applyBorder="1">
      <alignment/>
      <protection/>
    </xf>
    <xf numFmtId="3" fontId="11" fillId="0" borderId="0" xfId="57" applyNumberFormat="1" applyFont="1" applyBorder="1">
      <alignment/>
      <protection/>
    </xf>
    <xf numFmtId="0" fontId="11" fillId="0" borderId="0" xfId="57" applyNumberFormat="1" applyFont="1" applyBorder="1">
      <alignment/>
      <protection/>
    </xf>
    <xf numFmtId="0" fontId="11" fillId="0" borderId="2" xfId="57" applyFont="1" applyBorder="1" applyAlignment="1">
      <alignment/>
      <protection/>
    </xf>
    <xf numFmtId="0" fontId="11" fillId="0" borderId="2" xfId="57" applyFont="1" applyBorder="1">
      <alignment/>
      <protection/>
    </xf>
    <xf numFmtId="49" fontId="24" fillId="0" borderId="0" xfId="57" applyNumberFormat="1" applyAlignment="1">
      <alignment vertical="top" wrapText="1"/>
      <protection/>
    </xf>
    <xf numFmtId="0" fontId="32" fillId="0" borderId="0" xfId="57" applyFont="1" applyAlignment="1">
      <alignment/>
      <protection/>
    </xf>
    <xf numFmtId="0" fontId="36" fillId="0" borderId="0" xfId="57" applyFont="1">
      <alignment/>
      <protection/>
    </xf>
    <xf numFmtId="49" fontId="5" fillId="0" borderId="0" xfId="57" applyNumberFormat="1" applyFont="1" applyAlignment="1">
      <alignment horizontal="right" vertical="top" wrapText="1"/>
      <protection/>
    </xf>
    <xf numFmtId="49" fontId="17" fillId="0" borderId="0" xfId="57" applyNumberFormat="1" applyFont="1" applyAlignment="1">
      <alignment horizontal="centerContinuous" vertical="top" wrapText="1"/>
      <protection/>
    </xf>
    <xf numFmtId="0" fontId="24" fillId="0" borderId="7" xfId="57" applyBorder="1">
      <alignment/>
      <protection/>
    </xf>
    <xf numFmtId="3" fontId="24" fillId="0" borderId="7" xfId="57" applyNumberFormat="1" applyBorder="1">
      <alignment/>
      <protection/>
    </xf>
    <xf numFmtId="0" fontId="11" fillId="0" borderId="6" xfId="57" applyFont="1" applyFill="1" applyBorder="1" applyAlignment="1">
      <alignment/>
      <protection/>
    </xf>
    <xf numFmtId="49" fontId="37" fillId="0" borderId="6" xfId="57" applyNumberFormat="1" applyFont="1" applyFill="1" applyBorder="1" applyAlignment="1">
      <alignment vertical="top" wrapText="1"/>
      <protection/>
    </xf>
    <xf numFmtId="49" fontId="4" fillId="0" borderId="1" xfId="57" applyNumberFormat="1" applyFont="1" applyFill="1" applyBorder="1" applyAlignment="1">
      <alignment horizontal="center" vertical="top" wrapText="1"/>
      <protection/>
    </xf>
    <xf numFmtId="0" fontId="4" fillId="0" borderId="1" xfId="57" applyFont="1" applyBorder="1">
      <alignment/>
      <protection/>
    </xf>
    <xf numFmtId="3" fontId="4" fillId="0" borderId="1" xfId="57" applyNumberFormat="1" applyFont="1" applyBorder="1" applyAlignment="1">
      <alignment horizontal="center"/>
      <protection/>
    </xf>
    <xf numFmtId="0" fontId="4" fillId="0" borderId="1" xfId="57" applyNumberFormat="1" applyFont="1" applyBorder="1" applyAlignment="1">
      <alignment horizontal="center"/>
      <protection/>
    </xf>
    <xf numFmtId="0" fontId="4" fillId="0" borderId="7" xfId="57" applyNumberFormat="1" applyFont="1" applyBorder="1" applyAlignment="1">
      <alignment horizontal="center"/>
      <protection/>
    </xf>
    <xf numFmtId="49" fontId="26" fillId="0" borderId="1" xfId="57" applyNumberFormat="1" applyFont="1" applyFill="1" applyBorder="1" applyAlignment="1">
      <alignment horizontal="center" vertical="top" wrapText="1"/>
      <protection/>
    </xf>
    <xf numFmtId="0" fontId="26" fillId="0" borderId="1" xfId="57" applyFont="1" applyBorder="1">
      <alignment/>
      <protection/>
    </xf>
    <xf numFmtId="49" fontId="24" fillId="0" borderId="1" xfId="57" applyNumberFormat="1" applyFill="1" applyBorder="1" applyAlignment="1">
      <alignment horizontal="left" vertical="top" wrapText="1"/>
      <protection/>
    </xf>
    <xf numFmtId="0" fontId="24" fillId="0" borderId="1" xfId="57" applyBorder="1" applyAlignment="1">
      <alignment horizontal="left"/>
      <protection/>
    </xf>
    <xf numFmtId="49" fontId="24" fillId="0" borderId="1" xfId="57" applyNumberFormat="1" applyFont="1" applyFill="1" applyBorder="1" applyAlignment="1">
      <alignment horizontal="center" vertical="top" wrapText="1"/>
      <protection/>
    </xf>
    <xf numFmtId="0" fontId="24" fillId="0" borderId="1" xfId="57" applyFont="1" applyBorder="1">
      <alignment/>
      <protection/>
    </xf>
    <xf numFmtId="0" fontId="24" fillId="0" borderId="0" xfId="57" applyFont="1">
      <alignment/>
      <protection/>
    </xf>
    <xf numFmtId="49" fontId="20" fillId="0" borderId="6" xfId="57" applyNumberFormat="1" applyFont="1" applyFill="1" applyBorder="1" applyAlignment="1">
      <alignment horizontal="left" vertical="top" wrapText="1"/>
      <protection/>
    </xf>
    <xf numFmtId="49" fontId="24" fillId="0" borderId="15" xfId="57" applyNumberFormat="1" applyFill="1" applyBorder="1" applyAlignment="1">
      <alignment horizontal="center" vertical="top" wrapText="1"/>
      <protection/>
    </xf>
    <xf numFmtId="0" fontId="24" fillId="0" borderId="15" xfId="57" applyBorder="1">
      <alignment/>
      <protection/>
    </xf>
    <xf numFmtId="0" fontId="24" fillId="0" borderId="17" xfId="57" applyBorder="1">
      <alignment/>
      <protection/>
    </xf>
    <xf numFmtId="3" fontId="24" fillId="0" borderId="17" xfId="57" applyNumberFormat="1" applyBorder="1">
      <alignment/>
      <protection/>
    </xf>
    <xf numFmtId="3" fontId="24" fillId="0" borderId="0" xfId="57" applyNumberFormat="1">
      <alignment/>
      <protection/>
    </xf>
    <xf numFmtId="0" fontId="24" fillId="0" borderId="0" xfId="57" applyNumberFormat="1">
      <alignment/>
      <protection/>
    </xf>
    <xf numFmtId="3" fontId="24" fillId="0" borderId="19" xfId="57" applyNumberFormat="1" applyBorder="1">
      <alignment/>
      <protection/>
    </xf>
    <xf numFmtId="0" fontId="24" fillId="0" borderId="20" xfId="57" applyBorder="1">
      <alignment/>
      <protection/>
    </xf>
    <xf numFmtId="3" fontId="24" fillId="0" borderId="20" xfId="57" applyNumberFormat="1" applyBorder="1">
      <alignment/>
      <protection/>
    </xf>
    <xf numFmtId="3" fontId="24" fillId="0" borderId="21" xfId="57" applyNumberFormat="1" applyBorder="1">
      <alignment/>
      <protection/>
    </xf>
    <xf numFmtId="0" fontId="24" fillId="0" borderId="21" xfId="57" applyNumberFormat="1" applyBorder="1">
      <alignment/>
      <protection/>
    </xf>
    <xf numFmtId="3" fontId="24" fillId="0" borderId="22" xfId="57" applyNumberFormat="1" applyBorder="1">
      <alignment/>
      <protection/>
    </xf>
    <xf numFmtId="0" fontId="36" fillId="0" borderId="0" xfId="57" applyFont="1" applyAlignment="1">
      <alignment/>
      <protection/>
    </xf>
    <xf numFmtId="49" fontId="24" fillId="0" borderId="0" xfId="57" applyNumberFormat="1" applyAlignment="1">
      <alignment horizontal="center"/>
      <protection/>
    </xf>
    <xf numFmtId="49" fontId="5" fillId="0" borderId="0" xfId="57" applyNumberFormat="1" applyFont="1" applyAlignment="1">
      <alignment horizontal="centerContinuous"/>
      <protection/>
    </xf>
    <xf numFmtId="49" fontId="4" fillId="0" borderId="0" xfId="57" applyNumberFormat="1" applyFont="1" applyAlignment="1">
      <alignment horizontal="center"/>
      <protection/>
    </xf>
    <xf numFmtId="0" fontId="24" fillId="0" borderId="6" xfId="57" applyBorder="1">
      <alignment/>
      <protection/>
    </xf>
    <xf numFmtId="49" fontId="24" fillId="0" borderId="1" xfId="57" applyNumberFormat="1" applyBorder="1" applyAlignment="1">
      <alignment horizontal="center"/>
      <protection/>
    </xf>
    <xf numFmtId="49" fontId="9" fillId="0" borderId="7" xfId="57" applyNumberFormat="1" applyFont="1" applyFill="1" applyBorder="1" applyAlignment="1">
      <alignment horizontal="center" vertical="top" wrapText="1"/>
      <protection/>
    </xf>
    <xf numFmtId="0" fontId="4" fillId="0" borderId="6" xfId="57" applyFont="1" applyBorder="1" applyAlignment="1">
      <alignment horizontal="center"/>
      <protection/>
    </xf>
    <xf numFmtId="49" fontId="4" fillId="0" borderId="1" xfId="57" applyNumberFormat="1" applyFont="1" applyBorder="1" applyAlignment="1">
      <alignment horizontal="center"/>
      <protection/>
    </xf>
    <xf numFmtId="0" fontId="4" fillId="0" borderId="1" xfId="57" applyFont="1" applyBorder="1" applyAlignment="1">
      <alignment horizontal="center"/>
      <protection/>
    </xf>
    <xf numFmtId="0" fontId="9" fillId="0" borderId="6" xfId="57" applyFont="1" applyBorder="1" applyAlignment="1">
      <alignment horizontal="left" vertical="top" wrapText="1"/>
      <protection/>
    </xf>
    <xf numFmtId="49" fontId="11" fillId="0" borderId="1" xfId="57" applyNumberFormat="1" applyFont="1" applyBorder="1" applyAlignment="1">
      <alignment horizontal="center"/>
      <protection/>
    </xf>
    <xf numFmtId="0" fontId="11" fillId="0" borderId="1" xfId="57" applyFont="1" applyBorder="1">
      <alignment/>
      <protection/>
    </xf>
    <xf numFmtId="3" fontId="11" fillId="0" borderId="1" xfId="57" applyNumberFormat="1" applyFont="1" applyBorder="1" applyAlignment="1">
      <alignment horizontal="right"/>
      <protection/>
    </xf>
    <xf numFmtId="3" fontId="11" fillId="0" borderId="7" xfId="57" applyNumberFormat="1" applyFont="1" applyBorder="1" applyAlignment="1">
      <alignment horizontal="right"/>
      <protection/>
    </xf>
    <xf numFmtId="0" fontId="4" fillId="0" borderId="6" xfId="57" applyFont="1" applyBorder="1" applyAlignment="1">
      <alignment vertical="top" wrapText="1"/>
      <protection/>
    </xf>
    <xf numFmtId="49" fontId="25" fillId="0" borderId="1" xfId="57" applyNumberFormat="1" applyFont="1" applyBorder="1" applyAlignment="1">
      <alignment horizontal="center"/>
      <protection/>
    </xf>
    <xf numFmtId="0" fontId="25" fillId="0" borderId="1" xfId="57" applyFont="1" applyBorder="1">
      <alignment/>
      <protection/>
    </xf>
    <xf numFmtId="0" fontId="25" fillId="0" borderId="0" xfId="57" applyFont="1">
      <alignment/>
      <protection/>
    </xf>
    <xf numFmtId="0" fontId="9" fillId="0" borderId="6" xfId="57" applyFont="1" applyBorder="1" applyAlignment="1">
      <alignment vertical="top" wrapText="1"/>
      <protection/>
    </xf>
    <xf numFmtId="0" fontId="9" fillId="0" borderId="14" xfId="57" applyFont="1" applyBorder="1" applyAlignment="1">
      <alignment vertical="top" wrapText="1"/>
      <protection/>
    </xf>
    <xf numFmtId="49" fontId="24" fillId="0" borderId="15" xfId="57" applyNumberFormat="1" applyBorder="1" applyAlignment="1">
      <alignment horizontal="center"/>
      <protection/>
    </xf>
    <xf numFmtId="3" fontId="11" fillId="0" borderId="15" xfId="57" applyNumberFormat="1" applyFont="1" applyBorder="1" applyAlignment="1">
      <alignment horizontal="right"/>
      <protection/>
    </xf>
    <xf numFmtId="3" fontId="11" fillId="0" borderId="18" xfId="57" applyNumberFormat="1" applyFont="1" applyBorder="1" applyAlignment="1">
      <alignment horizontal="right"/>
      <protection/>
    </xf>
    <xf numFmtId="0" fontId="35" fillId="0" borderId="0" xfId="57" applyFont="1" applyAlignment="1">
      <alignment horizontal="center" vertical="top" wrapText="1"/>
      <protection/>
    </xf>
    <xf numFmtId="0" fontId="16" fillId="0" borderId="0" xfId="57" applyFont="1" applyAlignment="1">
      <alignment vertical="top" wrapText="1"/>
      <protection/>
    </xf>
    <xf numFmtId="0" fontId="11" fillId="0" borderId="0" xfId="57" applyFont="1" applyAlignment="1">
      <alignment vertical="top" wrapText="1"/>
      <protection/>
    </xf>
    <xf numFmtId="0" fontId="37" fillId="0" borderId="0" xfId="57" applyFont="1" applyAlignment="1">
      <alignment vertical="top" wrapText="1"/>
      <protection/>
    </xf>
    <xf numFmtId="0" fontId="24" fillId="0" borderId="0" xfId="57" applyAlignment="1">
      <alignment horizontal="center"/>
      <protection/>
    </xf>
    <xf numFmtId="49" fontId="25" fillId="0" borderId="0" xfId="57" applyNumberFormat="1" applyFont="1" applyAlignment="1">
      <alignment horizontal="center" vertical="top" wrapText="1"/>
      <protection/>
    </xf>
    <xf numFmtId="49" fontId="38" fillId="0" borderId="0" xfId="57" applyNumberFormat="1" applyFont="1" applyAlignment="1">
      <alignment vertical="top" wrapText="1"/>
      <protection/>
    </xf>
    <xf numFmtId="49" fontId="26" fillId="0" borderId="0" xfId="57" applyNumberFormat="1" applyFont="1" applyAlignment="1">
      <alignment horizontal="center" vertical="top" wrapText="1"/>
      <protection/>
    </xf>
    <xf numFmtId="0" fontId="5" fillId="0" borderId="0" xfId="57" applyFont="1" applyAlignment="1">
      <alignment horizontal="right"/>
      <protection/>
    </xf>
    <xf numFmtId="0" fontId="35" fillId="0" borderId="6" xfId="57" applyFont="1" applyBorder="1" applyAlignment="1">
      <alignment horizontal="center" vertical="top" wrapText="1"/>
      <protection/>
    </xf>
    <xf numFmtId="0" fontId="11" fillId="0" borderId="6" xfId="57" applyFont="1" applyBorder="1" applyAlignment="1">
      <alignment vertical="top" wrapText="1"/>
      <protection/>
    </xf>
    <xf numFmtId="0" fontId="37" fillId="0" borderId="6" xfId="57" applyFont="1" applyBorder="1" applyAlignment="1">
      <alignment vertical="top" wrapText="1"/>
      <protection/>
    </xf>
    <xf numFmtId="0" fontId="4" fillId="0" borderId="6" xfId="57" applyFont="1" applyBorder="1" applyAlignment="1">
      <alignment horizontal="center" vertical="top" wrapText="1"/>
      <protection/>
    </xf>
    <xf numFmtId="49" fontId="28" fillId="0" borderId="1" xfId="57" applyNumberFormat="1" applyFont="1" applyBorder="1" applyAlignment="1">
      <alignment horizontal="center"/>
      <protection/>
    </xf>
    <xf numFmtId="3" fontId="11" fillId="0" borderId="7" xfId="57" applyNumberFormat="1" applyFont="1" applyBorder="1" applyAlignment="1">
      <alignment horizontal="center"/>
      <protection/>
    </xf>
    <xf numFmtId="0" fontId="9" fillId="0" borderId="6" xfId="57" applyFont="1" applyBorder="1" applyAlignment="1">
      <alignment horizontal="center" vertical="top" wrapText="1"/>
      <protection/>
    </xf>
    <xf numFmtId="49" fontId="26" fillId="0" borderId="1" xfId="57" applyNumberFormat="1" applyFont="1" applyBorder="1" applyAlignment="1">
      <alignment horizontal="center"/>
      <protection/>
    </xf>
    <xf numFmtId="0" fontId="4" fillId="0" borderId="6" xfId="57" applyFont="1" applyBorder="1" applyAlignment="1">
      <alignment horizontal="left" vertical="top" wrapText="1"/>
      <protection/>
    </xf>
    <xf numFmtId="0" fontId="4" fillId="0" borderId="14" xfId="57" applyFont="1" applyBorder="1" applyAlignment="1">
      <alignment horizontal="left" vertical="top" wrapText="1"/>
      <protection/>
    </xf>
    <xf numFmtId="49" fontId="30" fillId="0" borderId="0" xfId="57" applyNumberFormat="1" applyFont="1" applyAlignment="1">
      <alignment horizontal="center" vertical="top" wrapText="1"/>
      <protection/>
    </xf>
    <xf numFmtId="49" fontId="26" fillId="0" borderId="0" xfId="57" applyNumberFormat="1" applyFont="1" applyAlignment="1">
      <alignment vertical="top" wrapText="1"/>
      <protection/>
    </xf>
    <xf numFmtId="0" fontId="26" fillId="0" borderId="0" xfId="57" applyFont="1" applyAlignment="1">
      <alignment/>
      <protection/>
    </xf>
    <xf numFmtId="0" fontId="38" fillId="0" borderId="0" xfId="57" applyFont="1" applyAlignment="1">
      <alignment/>
      <protection/>
    </xf>
    <xf numFmtId="0" fontId="24" fillId="0" borderId="0" xfId="57" applyAlignment="1">
      <alignment wrapText="1"/>
      <protection/>
    </xf>
    <xf numFmtId="0" fontId="11" fillId="0" borderId="0" xfId="57" applyFont="1" applyAlignment="1">
      <alignment horizontal="centerContinuous"/>
      <protection/>
    </xf>
    <xf numFmtId="0" fontId="5" fillId="0" borderId="0" xfId="57" applyFont="1" applyAlignment="1">
      <alignment wrapText="1"/>
      <protection/>
    </xf>
    <xf numFmtId="0" fontId="6" fillId="0" borderId="0" xfId="57" applyFont="1" applyAlignment="1">
      <alignment horizontal="centerContinuous" wrapText="1"/>
      <protection/>
    </xf>
    <xf numFmtId="0" fontId="39" fillId="0" borderId="0" xfId="57" applyFont="1" applyAlignment="1">
      <alignment horizontal="centerContinuous"/>
      <protection/>
    </xf>
    <xf numFmtId="0" fontId="39" fillId="0" borderId="0" xfId="57" applyFont="1">
      <alignment/>
      <protection/>
    </xf>
    <xf numFmtId="0" fontId="6" fillId="0" borderId="0" xfId="57" applyFont="1" applyAlignment="1">
      <alignment horizontal="centerContinuous"/>
      <protection/>
    </xf>
    <xf numFmtId="0" fontId="34" fillId="0" borderId="0" xfId="57" applyFont="1" applyAlignment="1">
      <alignment horizontal="centerContinuous"/>
      <protection/>
    </xf>
    <xf numFmtId="0" fontId="6" fillId="0" borderId="0" xfId="57" applyFont="1">
      <alignment/>
      <protection/>
    </xf>
    <xf numFmtId="0" fontId="21" fillId="0" borderId="0" xfId="57" applyFont="1" applyAlignment="1">
      <alignment horizontal="centerContinuous" wrapText="1"/>
      <protection/>
    </xf>
    <xf numFmtId="0" fontId="5" fillId="0" borderId="23" xfId="57" applyFont="1" applyBorder="1" applyAlignment="1">
      <alignment wrapText="1"/>
      <protection/>
    </xf>
    <xf numFmtId="0" fontId="5" fillId="0" borderId="24" xfId="57" applyFont="1" applyBorder="1" applyAlignment="1">
      <alignment/>
      <protection/>
    </xf>
    <xf numFmtId="0" fontId="4" fillId="0" borderId="25" xfId="57" applyFont="1" applyBorder="1" applyAlignment="1">
      <alignment horizontal="centerContinuous"/>
      <protection/>
    </xf>
    <xf numFmtId="0" fontId="4" fillId="0" borderId="26" xfId="57" applyFont="1" applyBorder="1" applyAlignment="1">
      <alignment horizontal="centerContinuous"/>
      <protection/>
    </xf>
    <xf numFmtId="0" fontId="5" fillId="0" borderId="27" xfId="57" applyFont="1" applyBorder="1" applyAlignment="1">
      <alignment/>
      <protection/>
    </xf>
    <xf numFmtId="0" fontId="4" fillId="0" borderId="26" xfId="57" applyFont="1" applyBorder="1" applyAlignment="1">
      <alignment horizontal="centerContinuous" vertical="center"/>
      <protection/>
    </xf>
    <xf numFmtId="0" fontId="4" fillId="0" borderId="25" xfId="57" applyFont="1" applyBorder="1" applyAlignment="1">
      <alignment horizontal="centerContinuous" vertical="center" wrapText="1"/>
      <protection/>
    </xf>
    <xf numFmtId="0" fontId="5" fillId="0" borderId="25" xfId="57" applyFont="1" applyBorder="1" applyAlignment="1">
      <alignment horizontal="centerContinuous"/>
      <protection/>
    </xf>
    <xf numFmtId="0" fontId="5" fillId="0" borderId="28" xfId="57" applyFont="1" applyBorder="1" applyAlignment="1">
      <alignment horizontal="center"/>
      <protection/>
    </xf>
    <xf numFmtId="0" fontId="40" fillId="0" borderId="29" xfId="57" applyFont="1" applyBorder="1" applyAlignment="1">
      <alignment wrapText="1"/>
      <protection/>
    </xf>
    <xf numFmtId="0" fontId="40" fillId="0" borderId="0" xfId="57" applyFont="1" applyAlignment="1">
      <alignment/>
      <protection/>
    </xf>
    <xf numFmtId="0" fontId="40" fillId="0" borderId="30" xfId="57" applyFont="1" applyBorder="1" applyAlignment="1">
      <alignment/>
      <protection/>
    </xf>
    <xf numFmtId="0" fontId="4" fillId="0" borderId="12" xfId="57" applyFont="1" applyBorder="1" applyAlignment="1">
      <alignment horizontal="centerContinuous"/>
      <protection/>
    </xf>
    <xf numFmtId="0" fontId="40" fillId="0" borderId="10" xfId="57" applyFont="1" applyBorder="1" applyAlignment="1">
      <alignment horizontal="center"/>
      <protection/>
    </xf>
    <xf numFmtId="49" fontId="4" fillId="0" borderId="29" xfId="57" applyNumberFormat="1" applyFont="1" applyBorder="1" applyAlignment="1">
      <alignment horizontal="center" vertical="top" wrapText="1"/>
      <protection/>
    </xf>
    <xf numFmtId="49" fontId="4" fillId="0" borderId="0" xfId="57" applyNumberFormat="1" applyFont="1" applyAlignment="1">
      <alignment/>
      <protection/>
    </xf>
    <xf numFmtId="49" fontId="4" fillId="0" borderId="9" xfId="57" applyNumberFormat="1" applyFont="1" applyBorder="1" applyAlignment="1">
      <alignment horizontal="center" vertical="center" wrapText="1"/>
      <protection/>
    </xf>
    <xf numFmtId="49" fontId="4" fillId="0" borderId="0" xfId="57" applyNumberFormat="1" applyFont="1" applyAlignment="1">
      <alignment horizontal="center" vertical="center" wrapText="1"/>
      <protection/>
    </xf>
    <xf numFmtId="49" fontId="4" fillId="0" borderId="30" xfId="57" applyNumberFormat="1" applyFont="1" applyBorder="1" applyAlignment="1">
      <alignment horizontal="center" vertical="center" wrapText="1"/>
      <protection/>
    </xf>
    <xf numFmtId="0" fontId="4" fillId="0" borderId="30" xfId="57" applyFont="1" applyBorder="1" applyAlignment="1">
      <alignment horizontal="center" vertical="center" wrapText="1"/>
      <protection/>
    </xf>
    <xf numFmtId="49" fontId="4" fillId="0" borderId="10" xfId="57" applyNumberFormat="1" applyFont="1" applyBorder="1" applyAlignment="1">
      <alignment horizontal="center" vertical="center" wrapText="1"/>
      <protection/>
    </xf>
    <xf numFmtId="49" fontId="4" fillId="0" borderId="0" xfId="57" applyNumberFormat="1" applyFont="1">
      <alignment/>
      <protection/>
    </xf>
    <xf numFmtId="0" fontId="4" fillId="0" borderId="6" xfId="57" applyFont="1" applyBorder="1" applyAlignment="1">
      <alignment horizontal="center" wrapText="1"/>
      <protection/>
    </xf>
    <xf numFmtId="0" fontId="4" fillId="0" borderId="0" xfId="57" applyFont="1" applyAlignment="1">
      <alignment horizontal="center"/>
      <protection/>
    </xf>
    <xf numFmtId="0" fontId="4" fillId="0" borderId="7" xfId="57" applyFont="1" applyBorder="1" applyAlignment="1">
      <alignment horizontal="center"/>
      <protection/>
    </xf>
    <xf numFmtId="3" fontId="9" fillId="0" borderId="31" xfId="57" applyNumberFormat="1" applyFont="1" applyBorder="1">
      <alignment/>
      <protection/>
    </xf>
    <xf numFmtId="0" fontId="24" fillId="0" borderId="2" xfId="57" applyBorder="1">
      <alignment/>
      <protection/>
    </xf>
    <xf numFmtId="3" fontId="24" fillId="0" borderId="31" xfId="57" applyNumberFormat="1" applyBorder="1">
      <alignment/>
      <protection/>
    </xf>
    <xf numFmtId="0" fontId="24" fillId="0" borderId="32" xfId="57" applyBorder="1">
      <alignment/>
      <protection/>
    </xf>
    <xf numFmtId="3" fontId="40" fillId="0" borderId="33" xfId="57" applyNumberFormat="1" applyFont="1" applyBorder="1" applyAlignment="1">
      <alignment/>
      <protection/>
    </xf>
    <xf numFmtId="0" fontId="24" fillId="0" borderId="34" xfId="57" applyBorder="1">
      <alignment/>
      <protection/>
    </xf>
    <xf numFmtId="3" fontId="4" fillId="0" borderId="31" xfId="57" applyNumberFormat="1" applyFont="1" applyBorder="1">
      <alignment/>
      <protection/>
    </xf>
    <xf numFmtId="0" fontId="24" fillId="0" borderId="35" xfId="57" applyBorder="1">
      <alignment/>
      <protection/>
    </xf>
    <xf numFmtId="3" fontId="24" fillId="0" borderId="36" xfId="57" applyNumberFormat="1" applyBorder="1">
      <alignment/>
      <protection/>
    </xf>
    <xf numFmtId="3" fontId="24" fillId="0" borderId="37" xfId="57" applyNumberFormat="1" applyBorder="1">
      <alignment/>
      <protection/>
    </xf>
    <xf numFmtId="3" fontId="24" fillId="0" borderId="38" xfId="57" applyNumberFormat="1" applyBorder="1">
      <alignment/>
      <protection/>
    </xf>
    <xf numFmtId="3" fontId="24" fillId="0" borderId="33" xfId="57" applyNumberFormat="1" applyBorder="1">
      <alignment/>
      <protection/>
    </xf>
    <xf numFmtId="3" fontId="41" fillId="0" borderId="0" xfId="57" applyNumberFormat="1" applyFont="1" applyBorder="1">
      <alignment/>
      <protection/>
    </xf>
    <xf numFmtId="3" fontId="41" fillId="0" borderId="0" xfId="57" applyNumberFormat="1" applyFont="1">
      <alignment/>
      <protection/>
    </xf>
    <xf numFmtId="3" fontId="41" fillId="0" borderId="33" xfId="57" applyNumberFormat="1" applyFont="1" applyBorder="1">
      <alignment/>
      <protection/>
    </xf>
    <xf numFmtId="0" fontId="41" fillId="0" borderId="35" xfId="57" applyFont="1" applyBorder="1">
      <alignment/>
      <protection/>
    </xf>
    <xf numFmtId="0" fontId="41" fillId="0" borderId="0" xfId="57" applyFont="1">
      <alignment/>
      <protection/>
    </xf>
    <xf numFmtId="0" fontId="9" fillId="0" borderId="39" xfId="57" applyFont="1" applyBorder="1" applyAlignment="1">
      <alignment horizontal="right" wrapText="1"/>
      <protection/>
    </xf>
    <xf numFmtId="0" fontId="4" fillId="0" borderId="0" xfId="57" applyFont="1" applyBorder="1" applyAlignment="1">
      <alignment/>
      <protection/>
    </xf>
    <xf numFmtId="0" fontId="11" fillId="0" borderId="0" xfId="57" applyFont="1" applyBorder="1" applyAlignment="1">
      <alignment/>
      <protection/>
    </xf>
    <xf numFmtId="49" fontId="11" fillId="0" borderId="0" xfId="57" applyNumberFormat="1" applyFont="1" applyBorder="1" applyAlignment="1">
      <alignment horizontal="center" vertical="top" wrapText="1"/>
      <protection/>
    </xf>
    <xf numFmtId="0" fontId="11" fillId="0" borderId="0" xfId="57" applyFont="1" applyBorder="1" applyAlignment="1">
      <alignment horizontal="center"/>
      <protection/>
    </xf>
    <xf numFmtId="0" fontId="24" fillId="0" borderId="0" xfId="57" applyBorder="1" applyAlignment="1">
      <alignment wrapText="1"/>
      <protection/>
    </xf>
    <xf numFmtId="0" fontId="24" fillId="0" borderId="0" xfId="57" applyBorder="1">
      <alignment/>
      <protection/>
    </xf>
    <xf numFmtId="0" fontId="4" fillId="0" borderId="0" xfId="57" applyFont="1" applyAlignment="1">
      <alignment wrapText="1"/>
      <protection/>
    </xf>
    <xf numFmtId="0" fontId="5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0" fontId="35" fillId="0" borderId="0" xfId="57" applyFont="1" applyAlignment="1">
      <alignment horizontal="centerContinuous" wrapText="1"/>
      <protection/>
    </xf>
    <xf numFmtId="0" fontId="5" fillId="0" borderId="40" xfId="57" applyFont="1" applyBorder="1" applyAlignment="1">
      <alignment horizontal="center" vertical="top" wrapText="1"/>
      <protection/>
    </xf>
    <xf numFmtId="0" fontId="5" fillId="0" borderId="40" xfId="57" applyFont="1" applyBorder="1" applyAlignment="1">
      <alignment horizontal="center" vertical="top"/>
      <protection/>
    </xf>
    <xf numFmtId="0" fontId="5" fillId="0" borderId="27" xfId="57" applyFont="1" applyBorder="1" applyAlignment="1">
      <alignment horizontal="center" vertical="top"/>
      <protection/>
    </xf>
    <xf numFmtId="0" fontId="5" fillId="0" borderId="27" xfId="57" applyFont="1" applyBorder="1" applyAlignment="1">
      <alignment horizontal="centerContinuous"/>
      <protection/>
    </xf>
    <xf numFmtId="0" fontId="5" fillId="0" borderId="26" xfId="57" applyFont="1" applyBorder="1" applyAlignment="1">
      <alignment horizontal="centerContinuous" vertical="center"/>
      <protection/>
    </xf>
    <xf numFmtId="0" fontId="5" fillId="0" borderId="25" xfId="57" applyFont="1" applyBorder="1" applyAlignment="1">
      <alignment horizontal="centerContinuous" vertical="center" wrapText="1"/>
      <protection/>
    </xf>
    <xf numFmtId="0" fontId="5" fillId="0" borderId="28" xfId="57" applyFont="1" applyBorder="1" applyAlignment="1">
      <alignment horizontal="center" vertical="top" wrapText="1"/>
      <protection/>
    </xf>
    <xf numFmtId="0" fontId="30" fillId="0" borderId="41" xfId="57" applyFont="1" applyBorder="1" applyAlignment="1">
      <alignment horizontal="center" vertical="top" wrapText="1"/>
      <protection/>
    </xf>
    <xf numFmtId="0" fontId="30" fillId="0" borderId="41" xfId="57" applyFont="1" applyBorder="1" applyAlignment="1">
      <alignment horizontal="center" vertical="top"/>
      <protection/>
    </xf>
    <xf numFmtId="0" fontId="30" fillId="0" borderId="30" xfId="57" applyFont="1" applyBorder="1" applyAlignment="1">
      <alignment horizontal="center" vertical="top"/>
      <protection/>
    </xf>
    <xf numFmtId="0" fontId="28" fillId="0" borderId="30" xfId="57" applyFont="1" applyBorder="1" applyAlignment="1">
      <alignment/>
      <protection/>
    </xf>
    <xf numFmtId="0" fontId="30" fillId="0" borderId="42" xfId="57" applyFont="1" applyBorder="1" applyAlignment="1">
      <alignment horizontal="centerContinuous"/>
      <protection/>
    </xf>
    <xf numFmtId="0" fontId="28" fillId="0" borderId="43" xfId="57" applyFont="1" applyBorder="1" applyAlignment="1">
      <alignment horizontal="centerContinuous"/>
      <protection/>
    </xf>
    <xf numFmtId="0" fontId="4" fillId="0" borderId="30" xfId="57" applyFont="1" applyBorder="1" applyAlignment="1">
      <alignment/>
      <protection/>
    </xf>
    <xf numFmtId="0" fontId="28" fillId="0" borderId="10" xfId="57" applyFont="1" applyBorder="1" applyAlignment="1">
      <alignment/>
      <protection/>
    </xf>
    <xf numFmtId="0" fontId="4" fillId="0" borderId="41" xfId="57" applyFont="1" applyBorder="1" applyAlignment="1">
      <alignment horizontal="center" vertical="top" wrapText="1"/>
      <protection/>
    </xf>
    <xf numFmtId="0" fontId="4" fillId="0" borderId="41" xfId="57" applyFont="1" applyBorder="1" applyAlignment="1">
      <alignment horizontal="center" vertical="top"/>
      <protection/>
    </xf>
    <xf numFmtId="0" fontId="4" fillId="0" borderId="30" xfId="57" applyFont="1" applyBorder="1" applyAlignment="1">
      <alignment horizontal="center" vertical="top" wrapText="1"/>
      <protection/>
    </xf>
    <xf numFmtId="0" fontId="4" fillId="0" borderId="10" xfId="57" applyFont="1" applyBorder="1" applyAlignment="1">
      <alignment horizontal="center" vertical="top" wrapText="1"/>
      <protection/>
    </xf>
    <xf numFmtId="0" fontId="4" fillId="0" borderId="6" xfId="57" applyFont="1" applyBorder="1" applyAlignment="1">
      <alignment horizontal="center" vertical="center" wrapText="1"/>
      <protection/>
    </xf>
    <xf numFmtId="0" fontId="4" fillId="0" borderId="1" xfId="57" applyFont="1" applyBorder="1" applyAlignment="1">
      <alignment horizontal="center" vertical="center"/>
      <protection/>
    </xf>
    <xf numFmtId="0" fontId="4" fillId="0" borderId="7" xfId="57" applyFont="1" applyBorder="1" applyAlignment="1">
      <alignment horizontal="center" vertical="center"/>
      <protection/>
    </xf>
    <xf numFmtId="0" fontId="4" fillId="0" borderId="0" xfId="57" applyFont="1" applyAlignment="1">
      <alignment/>
      <protection/>
    </xf>
    <xf numFmtId="0" fontId="9" fillId="0" borderId="41" xfId="57" applyFont="1" applyBorder="1" applyAlignment="1">
      <alignment horizontal="left" wrapText="1"/>
      <protection/>
    </xf>
    <xf numFmtId="0" fontId="24" fillId="0" borderId="0" xfId="57" applyBorder="1" applyAlignment="1">
      <alignment horizontal="center" vertical="center"/>
      <protection/>
    </xf>
    <xf numFmtId="3" fontId="24" fillId="0" borderId="33" xfId="57" applyNumberFormat="1" applyBorder="1" applyAlignment="1">
      <alignment horizontal="center" vertical="center"/>
      <protection/>
    </xf>
    <xf numFmtId="0" fontId="24" fillId="0" borderId="41" xfId="57" applyBorder="1" applyAlignment="1">
      <alignment wrapText="1"/>
      <protection/>
    </xf>
    <xf numFmtId="0" fontId="24" fillId="0" borderId="36" xfId="57" applyBorder="1">
      <alignment/>
      <protection/>
    </xf>
    <xf numFmtId="0" fontId="24" fillId="0" borderId="44" xfId="57" applyBorder="1">
      <alignment/>
      <protection/>
    </xf>
    <xf numFmtId="0" fontId="4" fillId="0" borderId="6" xfId="57" applyFont="1" applyBorder="1" applyAlignment="1">
      <alignment wrapText="1"/>
      <protection/>
    </xf>
    <xf numFmtId="0" fontId="24" fillId="0" borderId="41" xfId="57" applyBorder="1">
      <alignment/>
      <protection/>
    </xf>
    <xf numFmtId="0" fontId="9" fillId="0" borderId="6" xfId="57" applyFont="1" applyBorder="1" applyAlignment="1">
      <alignment horizontal="right" wrapText="1"/>
      <protection/>
    </xf>
    <xf numFmtId="0" fontId="34" fillId="0" borderId="1" xfId="57" applyFont="1" applyBorder="1">
      <alignment/>
      <protection/>
    </xf>
    <xf numFmtId="3" fontId="34" fillId="0" borderId="7" xfId="57" applyNumberFormat="1" applyFont="1" applyBorder="1">
      <alignment/>
      <protection/>
    </xf>
    <xf numFmtId="3" fontId="34" fillId="0" borderId="0" xfId="57" applyNumberFormat="1" applyFont="1">
      <alignment/>
      <protection/>
    </xf>
    <xf numFmtId="0" fontId="34" fillId="0" borderId="0" xfId="57" applyFont="1">
      <alignment/>
      <protection/>
    </xf>
    <xf numFmtId="0" fontId="9" fillId="0" borderId="6" xfId="57" applyFont="1" applyBorder="1" applyAlignment="1">
      <alignment wrapText="1"/>
      <protection/>
    </xf>
    <xf numFmtId="0" fontId="24" fillId="0" borderId="45" xfId="57" applyBorder="1" applyAlignment="1">
      <alignment horizontal="center" vertical="center"/>
      <protection/>
    </xf>
    <xf numFmtId="0" fontId="11" fillId="0" borderId="6" xfId="57" applyFont="1" applyBorder="1" applyAlignment="1">
      <alignment wrapText="1"/>
      <protection/>
    </xf>
    <xf numFmtId="0" fontId="9" fillId="0" borderId="14" xfId="57" applyFont="1" applyBorder="1" applyAlignment="1">
      <alignment horizontal="right" wrapText="1"/>
      <protection/>
    </xf>
    <xf numFmtId="3" fontId="24" fillId="0" borderId="18" xfId="57" applyNumberFormat="1" applyBorder="1">
      <alignment/>
      <protection/>
    </xf>
    <xf numFmtId="49" fontId="5" fillId="0" borderId="0" xfId="57" applyNumberFormat="1" applyFont="1" applyBorder="1" applyAlignment="1">
      <alignment vertical="top" wrapText="1"/>
      <protection/>
    </xf>
    <xf numFmtId="49" fontId="26" fillId="0" borderId="0" xfId="57" applyNumberFormat="1" applyFont="1" applyBorder="1" applyAlignment="1">
      <alignment horizontal="center" vertical="top" wrapText="1"/>
      <protection/>
    </xf>
    <xf numFmtId="0" fontId="26" fillId="0" borderId="0" xfId="57" applyFont="1" applyBorder="1">
      <alignment/>
      <protection/>
    </xf>
    <xf numFmtId="3" fontId="24" fillId="0" borderId="0" xfId="57" applyNumberFormat="1" applyBorder="1">
      <alignment/>
      <protection/>
    </xf>
    <xf numFmtId="0" fontId="11" fillId="0" borderId="0" xfId="57" applyFont="1" applyAlignment="1">
      <alignment wrapText="1"/>
      <protection/>
    </xf>
    <xf numFmtId="49" fontId="30" fillId="0" borderId="0" xfId="57" applyNumberFormat="1" applyFont="1" applyBorder="1" applyAlignment="1">
      <alignment vertical="top" wrapText="1"/>
      <protection/>
    </xf>
    <xf numFmtId="0" fontId="28" fillId="0" borderId="0" xfId="57" applyFont="1" applyBorder="1" applyAlignment="1">
      <alignment horizontal="center"/>
      <protection/>
    </xf>
    <xf numFmtId="49" fontId="28" fillId="0" borderId="0" xfId="57" applyNumberFormat="1" applyFont="1" applyBorder="1" applyAlignment="1">
      <alignment horizontal="center" vertical="top" wrapText="1"/>
      <protection/>
    </xf>
    <xf numFmtId="0" fontId="30" fillId="0" borderId="0" xfId="57" applyFont="1" applyBorder="1" applyAlignment="1">
      <alignment horizontal="center"/>
      <protection/>
    </xf>
    <xf numFmtId="0" fontId="28" fillId="0" borderId="0" xfId="57" applyFont="1" applyBorder="1">
      <alignment/>
      <protection/>
    </xf>
    <xf numFmtId="0" fontId="5" fillId="0" borderId="0" xfId="57" applyFont="1" applyBorder="1">
      <alignment/>
      <protection/>
    </xf>
    <xf numFmtId="0" fontId="5" fillId="0" borderId="0" xfId="57" applyFont="1" applyBorder="1" applyAlignment="1">
      <alignment horizontal="right"/>
      <protection/>
    </xf>
    <xf numFmtId="0" fontId="6" fillId="0" borderId="0" xfId="57" applyFont="1" applyBorder="1" applyAlignment="1">
      <alignment horizontal="centerContinuous"/>
      <protection/>
    </xf>
    <xf numFmtId="0" fontId="6" fillId="0" borderId="0" xfId="57" applyFont="1" applyBorder="1">
      <alignment/>
      <protection/>
    </xf>
    <xf numFmtId="0" fontId="4" fillId="0" borderId="0" xfId="57" applyFont="1" applyAlignment="1">
      <alignment horizontal="right"/>
      <protection/>
    </xf>
    <xf numFmtId="0" fontId="5" fillId="0" borderId="46" xfId="57" applyFont="1" applyBorder="1" applyAlignment="1">
      <alignment horizontal="center" vertical="center" wrapText="1"/>
      <protection/>
    </xf>
    <xf numFmtId="0" fontId="4" fillId="0" borderId="46" xfId="57" applyFont="1" applyBorder="1" applyAlignment="1">
      <alignment horizontal="center" vertical="center" wrapText="1"/>
      <protection/>
    </xf>
    <xf numFmtId="0" fontId="5" fillId="0" borderId="47" xfId="57" applyFont="1" applyBorder="1" applyAlignment="1">
      <alignment wrapText="1"/>
      <protection/>
    </xf>
    <xf numFmtId="0" fontId="5" fillId="0" borderId="47" xfId="57" applyFont="1" applyBorder="1" applyAlignment="1">
      <alignment horizontal="center" vertical="center" wrapText="1"/>
      <protection/>
    </xf>
    <xf numFmtId="3" fontId="11" fillId="0" borderId="47" xfId="57" applyNumberFormat="1" applyFont="1" applyBorder="1" applyAlignment="1">
      <alignment horizontal="center"/>
      <protection/>
    </xf>
    <xf numFmtId="2" fontId="11" fillId="0" borderId="7" xfId="57" applyNumberFormat="1" applyFont="1" applyBorder="1">
      <alignment/>
      <protection/>
    </xf>
    <xf numFmtId="3" fontId="11" fillId="0" borderId="48" xfId="57" applyNumberFormat="1" applyFont="1" applyBorder="1" applyAlignment="1">
      <alignment horizontal="center"/>
      <protection/>
    </xf>
    <xf numFmtId="0" fontId="9" fillId="0" borderId="46" xfId="57" applyFont="1" applyBorder="1" applyAlignment="1">
      <alignment wrapText="1"/>
      <protection/>
    </xf>
    <xf numFmtId="2" fontId="11" fillId="0" borderId="18" xfId="57" applyNumberFormat="1" applyFont="1" applyBorder="1">
      <alignment/>
      <protection/>
    </xf>
    <xf numFmtId="3" fontId="11" fillId="0" borderId="0" xfId="57" applyNumberFormat="1" applyFont="1" applyBorder="1" applyAlignment="1">
      <alignment horizontal="center"/>
      <protection/>
    </xf>
    <xf numFmtId="0" fontId="11" fillId="0" borderId="0" xfId="57" applyFont="1" applyBorder="1" applyAlignment="1">
      <alignment horizontal="right"/>
      <protection/>
    </xf>
    <xf numFmtId="0" fontId="11" fillId="0" borderId="0" xfId="57" applyFont="1" applyBorder="1" applyAlignment="1">
      <alignment horizontal="left"/>
      <protection/>
    </xf>
    <xf numFmtId="0" fontId="14" fillId="0" borderId="0" xfId="57" applyFont="1">
      <alignment/>
      <protection/>
    </xf>
    <xf numFmtId="3" fontId="13" fillId="0" borderId="0" xfId="57" applyNumberFormat="1" applyFont="1">
      <alignment/>
      <protection/>
    </xf>
    <xf numFmtId="0" fontId="13" fillId="0" borderId="0" xfId="57" applyFont="1" applyBorder="1">
      <alignment/>
      <protection/>
    </xf>
    <xf numFmtId="0" fontId="13" fillId="0" borderId="0" xfId="57" applyFont="1">
      <alignment/>
      <protection/>
    </xf>
    <xf numFmtId="3" fontId="15" fillId="0" borderId="0" xfId="57" applyNumberFormat="1" applyFont="1">
      <alignment/>
      <protection/>
    </xf>
    <xf numFmtId="0" fontId="42" fillId="0" borderId="0" xfId="57" applyFont="1">
      <alignment/>
      <protection/>
    </xf>
    <xf numFmtId="3" fontId="43" fillId="0" borderId="0" xfId="57" applyNumberFormat="1" applyFont="1">
      <alignment/>
      <protection/>
    </xf>
    <xf numFmtId="0" fontId="44" fillId="0" borderId="0" xfId="57" applyFont="1">
      <alignment/>
      <protection/>
    </xf>
    <xf numFmtId="0" fontId="4" fillId="0" borderId="2" xfId="57" applyFont="1" applyBorder="1">
      <alignment/>
      <protection/>
    </xf>
    <xf numFmtId="0" fontId="4" fillId="0" borderId="1" xfId="57" applyFont="1" applyBorder="1" applyAlignment="1">
      <alignment horizontal="center" vertical="center" wrapText="1"/>
      <protection/>
    </xf>
    <xf numFmtId="0" fontId="4" fillId="0" borderId="7" xfId="57" applyFont="1" applyBorder="1" applyAlignment="1">
      <alignment horizontal="center" vertical="center" wrapText="1"/>
      <protection/>
    </xf>
    <xf numFmtId="180" fontId="4" fillId="0" borderId="6" xfId="57" applyNumberFormat="1" applyFont="1" applyBorder="1" applyAlignment="1">
      <alignment horizontal="center"/>
      <protection/>
    </xf>
    <xf numFmtId="180" fontId="4" fillId="0" borderId="1" xfId="57" applyNumberFormat="1" applyFont="1" applyBorder="1" applyAlignment="1">
      <alignment horizontal="center"/>
      <protection/>
    </xf>
    <xf numFmtId="180" fontId="4" fillId="0" borderId="42" xfId="57" applyNumberFormat="1" applyFont="1" applyBorder="1" applyAlignment="1">
      <alignment horizontal="center"/>
      <protection/>
    </xf>
    <xf numFmtId="180" fontId="4" fillId="0" borderId="7" xfId="57" applyNumberFormat="1" applyFont="1" applyBorder="1" applyAlignment="1">
      <alignment horizontal="center"/>
      <protection/>
    </xf>
    <xf numFmtId="4" fontId="11" fillId="0" borderId="6" xfId="57" applyNumberFormat="1" applyFont="1" applyBorder="1">
      <alignment/>
      <protection/>
    </xf>
    <xf numFmtId="180" fontId="11" fillId="0" borderId="1" xfId="57" applyNumberFormat="1" applyFont="1" applyBorder="1">
      <alignment/>
      <protection/>
    </xf>
    <xf numFmtId="3" fontId="11" fillId="0" borderId="43" xfId="57" applyNumberFormat="1" applyFont="1" applyBorder="1" applyAlignment="1">
      <alignment horizontal="right"/>
      <protection/>
    </xf>
    <xf numFmtId="180" fontId="11" fillId="0" borderId="42" xfId="57" applyNumberFormat="1" applyFont="1" applyBorder="1">
      <alignment/>
      <protection/>
    </xf>
    <xf numFmtId="180" fontId="11" fillId="0" borderId="0" xfId="57" applyNumberFormat="1" applyFont="1" applyBorder="1">
      <alignment/>
      <protection/>
    </xf>
    <xf numFmtId="3" fontId="11" fillId="0" borderId="49" xfId="57" applyNumberFormat="1" applyFont="1" applyBorder="1" applyAlignment="1">
      <alignment horizontal="right"/>
      <protection/>
    </xf>
    <xf numFmtId="4" fontId="11" fillId="0" borderId="43" xfId="57" applyNumberFormat="1" applyFont="1" applyBorder="1">
      <alignment/>
      <protection/>
    </xf>
    <xf numFmtId="4" fontId="11" fillId="0" borderId="45" xfId="57" applyNumberFormat="1" applyFont="1" applyBorder="1">
      <alignment/>
      <protection/>
    </xf>
    <xf numFmtId="4" fontId="16" fillId="0" borderId="39" xfId="57" applyNumberFormat="1" applyFont="1" applyBorder="1">
      <alignment/>
      <protection/>
    </xf>
    <xf numFmtId="3" fontId="11" fillId="0" borderId="50" xfId="57" applyNumberFormat="1" applyFont="1" applyBorder="1" applyAlignment="1">
      <alignment horizontal="right"/>
      <protection/>
    </xf>
    <xf numFmtId="3" fontId="11" fillId="0" borderId="16" xfId="57" applyNumberFormat="1" applyFont="1" applyBorder="1" applyAlignment="1">
      <alignment horizontal="right"/>
      <protection/>
    </xf>
    <xf numFmtId="4" fontId="16" fillId="0" borderId="0" xfId="57" applyNumberFormat="1" applyFont="1" applyBorder="1">
      <alignment/>
      <protection/>
    </xf>
    <xf numFmtId="3" fontId="11" fillId="0" borderId="0" xfId="57" applyNumberFormat="1" applyFont="1" applyBorder="1" applyAlignment="1">
      <alignment horizontal="right"/>
      <protection/>
    </xf>
    <xf numFmtId="4" fontId="45" fillId="0" borderId="0" xfId="57" applyNumberFormat="1" applyFont="1" applyBorder="1">
      <alignment/>
      <protection/>
    </xf>
    <xf numFmtId="182" fontId="45" fillId="0" borderId="0" xfId="57" applyNumberFormat="1" applyFont="1" applyBorder="1">
      <alignment/>
      <protection/>
    </xf>
    <xf numFmtId="239" fontId="45" fillId="0" borderId="0" xfId="57" applyNumberFormat="1" applyFont="1" applyBorder="1">
      <alignment/>
      <protection/>
    </xf>
    <xf numFmtId="180" fontId="45" fillId="0" borderId="0" xfId="57" applyNumberFormat="1" applyFont="1" applyBorder="1">
      <alignment/>
      <protection/>
    </xf>
    <xf numFmtId="4" fontId="11" fillId="0" borderId="0" xfId="57" applyNumberFormat="1" applyFont="1" applyBorder="1">
      <alignment/>
      <protection/>
    </xf>
    <xf numFmtId="182" fontId="11" fillId="0" borderId="0" xfId="57" applyNumberFormat="1" applyFont="1" applyBorder="1">
      <alignment/>
      <protection/>
    </xf>
    <xf numFmtId="239" fontId="11" fillId="0" borderId="0" xfId="57" applyNumberFormat="1" applyFont="1" applyBorder="1">
      <alignment/>
      <protection/>
    </xf>
    <xf numFmtId="180" fontId="45" fillId="0" borderId="2" xfId="57" applyNumberFormat="1" applyFont="1" applyBorder="1">
      <alignment/>
      <protection/>
    </xf>
    <xf numFmtId="180" fontId="11" fillId="0" borderId="2" xfId="57" applyNumberFormat="1" applyFont="1" applyBorder="1">
      <alignment/>
      <protection/>
    </xf>
    <xf numFmtId="4" fontId="46" fillId="0" borderId="0" xfId="57" applyNumberFormat="1" applyFont="1">
      <alignment/>
      <protection/>
    </xf>
    <xf numFmtId="180" fontId="13" fillId="0" borderId="0" xfId="57" applyNumberFormat="1" applyFont="1">
      <alignment/>
      <protection/>
    </xf>
    <xf numFmtId="0" fontId="24" fillId="0" borderId="0" xfId="57" applyAlignment="1">
      <alignment horizontal="right"/>
      <protection/>
    </xf>
    <xf numFmtId="0" fontId="6" fillId="0" borderId="0" xfId="57" applyFont="1" applyAlignment="1">
      <alignment horizontal="center"/>
      <protection/>
    </xf>
    <xf numFmtId="0" fontId="14" fillId="0" borderId="2" xfId="57" applyFont="1" applyBorder="1">
      <alignment/>
      <protection/>
    </xf>
    <xf numFmtId="0" fontId="4" fillId="0" borderId="14" xfId="57" applyFont="1" applyBorder="1" applyAlignment="1">
      <alignment horizontal="center"/>
      <protection/>
    </xf>
    <xf numFmtId="0" fontId="4" fillId="0" borderId="48" xfId="57" applyFont="1" applyBorder="1" applyAlignment="1">
      <alignment horizontal="center"/>
      <protection/>
    </xf>
    <xf numFmtId="0" fontId="13" fillId="0" borderId="1" xfId="57" applyFont="1" applyBorder="1">
      <alignment/>
      <protection/>
    </xf>
    <xf numFmtId="0" fontId="9" fillId="0" borderId="6" xfId="57" applyFont="1" applyBorder="1" applyAlignment="1">
      <alignment horizontal="left"/>
      <protection/>
    </xf>
    <xf numFmtId="0" fontId="5" fillId="0" borderId="6" xfId="57" applyFont="1" applyBorder="1" applyAlignment="1">
      <alignment horizontal="left"/>
      <protection/>
    </xf>
    <xf numFmtId="0" fontId="5" fillId="0" borderId="6" xfId="57" applyFont="1" applyBorder="1">
      <alignment/>
      <protection/>
    </xf>
    <xf numFmtId="0" fontId="5" fillId="0" borderId="14" xfId="57" applyFont="1" applyBorder="1">
      <alignment/>
      <protection/>
    </xf>
    <xf numFmtId="3" fontId="13" fillId="0" borderId="0" xfId="57" applyNumberFormat="1" applyFont="1" applyAlignment="1">
      <alignment horizontal="center"/>
      <protection/>
    </xf>
    <xf numFmtId="0" fontId="47" fillId="0" borderId="0" xfId="57" applyFont="1">
      <alignment/>
      <protection/>
    </xf>
    <xf numFmtId="180" fontId="4" fillId="0" borderId="0" xfId="57" applyNumberFormat="1" applyFont="1" applyBorder="1" applyAlignment="1">
      <alignment horizontal="center"/>
      <protection/>
    </xf>
  </cellXfs>
  <cellStyles count="46">
    <cellStyle name="Normal" xfId="0"/>
    <cellStyle name="Comma" xfId="15"/>
    <cellStyle name="Comma [0]" xfId="16"/>
    <cellStyle name="Comma [0]_18TAB0798" xfId="17"/>
    <cellStyle name="Comma [0]_19TAB0798" xfId="18"/>
    <cellStyle name="Comma [0]_1TAB0798" xfId="19"/>
    <cellStyle name="Comma [0]_2T0798Eng" xfId="20"/>
    <cellStyle name="Comma [0]_3TAB0798" xfId="21"/>
    <cellStyle name="Comma [0]_4TAB0798" xfId="22"/>
    <cellStyle name="Comma [0]_PSma0698" xfId="23"/>
    <cellStyle name="Comma [0]_SUM0798" xfId="24"/>
    <cellStyle name="Comma_18TAB0798" xfId="25"/>
    <cellStyle name="Comma_19TAB0798" xfId="26"/>
    <cellStyle name="Comma_1TAB0798" xfId="27"/>
    <cellStyle name="Comma_2T0798Eng" xfId="28"/>
    <cellStyle name="Comma_3TAB0798" xfId="29"/>
    <cellStyle name="Comma_4TAB0798" xfId="30"/>
    <cellStyle name="Comma_PSma0698" xfId="31"/>
    <cellStyle name="Comma_SUM0798" xfId="32"/>
    <cellStyle name="Currency" xfId="33"/>
    <cellStyle name="Currency [0]" xfId="34"/>
    <cellStyle name="Currency [0]_18TAB0798" xfId="35"/>
    <cellStyle name="Currency [0]_19TAB0798" xfId="36"/>
    <cellStyle name="Currency [0]_1TAB0798" xfId="37"/>
    <cellStyle name="Currency [0]_2T0798Eng" xfId="38"/>
    <cellStyle name="Currency [0]_3TAB0798" xfId="39"/>
    <cellStyle name="Currency [0]_4TAB0798" xfId="40"/>
    <cellStyle name="Currency [0]_PSma0698" xfId="41"/>
    <cellStyle name="Currency [0]_SUM0798" xfId="42"/>
    <cellStyle name="Currency_18TAB0798" xfId="43"/>
    <cellStyle name="Currency_19TAB0798" xfId="44"/>
    <cellStyle name="Currency_1TAB0798" xfId="45"/>
    <cellStyle name="Currency_2T0798Eng" xfId="46"/>
    <cellStyle name="Currency_3TAB0798" xfId="47"/>
    <cellStyle name="Currency_4TAB0798" xfId="48"/>
    <cellStyle name="Currency_PSma0698" xfId="49"/>
    <cellStyle name="Currency_SUM0798" xfId="50"/>
    <cellStyle name="Normal_18TAB0798" xfId="51"/>
    <cellStyle name="Normal_19TAB0798" xfId="52"/>
    <cellStyle name="Normal_1TAB0798" xfId="53"/>
    <cellStyle name="Normal_2T0798Eng" xfId="54"/>
    <cellStyle name="Normal_3TAB0798" xfId="55"/>
    <cellStyle name="Normal_4TAB0798" xfId="56"/>
    <cellStyle name="Normal_PSma0698" xfId="57"/>
    <cellStyle name="Normal_SUM0798" xfId="58"/>
    <cellStyle name="Percent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externalLink" Target="externalLinks/externalLink5.xml" /><Relationship Id="rId28" Type="http://schemas.openxmlformats.org/officeDocument/2006/relationships/externalLink" Target="externalLinks/externalLink6.xml" /><Relationship Id="rId29" Type="http://schemas.openxmlformats.org/officeDocument/2006/relationships/externalLink" Target="externalLinks/externalLink7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Ilze_C\98_Gads\98_Arhiv\98_07Pk\6TAB07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Ilze_C\98_Gads\98_Arhiv\98_07Pk\1TAB079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Ilze_C\98_Gads\98_Arhiv\98_07Pk\2T0798Eng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Ilze_C\98_Gads\98_Arhiv\98_07Pk\3TAB079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Ilze_C\98_Gads\98_Arhiv\98_07Pk\4TAB079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Ilze_C\98_Gads\98_Arhiv\98_07Pk\5TAB079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Ilze_C\98_Gads\98_Arhiv\98_07Pk\7TAB07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4">
        <row r="13">
          <cell r="D13">
            <v>30046</v>
          </cell>
        </row>
        <row r="14">
          <cell r="D14">
            <v>35</v>
          </cell>
        </row>
        <row r="19">
          <cell r="D19">
            <v>129186</v>
          </cell>
        </row>
        <row r="21">
          <cell r="D21">
            <v>6361</v>
          </cell>
        </row>
        <row r="22">
          <cell r="D22">
            <v>5</v>
          </cell>
        </row>
        <row r="24">
          <cell r="D24">
            <v>124</v>
          </cell>
        </row>
        <row r="26">
          <cell r="D26">
            <v>27483</v>
          </cell>
        </row>
        <row r="29">
          <cell r="D29">
            <v>2247</v>
          </cell>
        </row>
        <row r="30">
          <cell r="D30">
            <v>263</v>
          </cell>
        </row>
        <row r="32">
          <cell r="D32">
            <v>7</v>
          </cell>
        </row>
        <row r="33">
          <cell r="D33">
            <v>819</v>
          </cell>
        </row>
        <row r="36">
          <cell r="D36">
            <v>18421</v>
          </cell>
        </row>
        <row r="37">
          <cell r="D37">
            <v>1162</v>
          </cell>
        </row>
        <row r="39">
          <cell r="D39">
            <v>179</v>
          </cell>
        </row>
        <row r="40">
          <cell r="D40">
            <v>39</v>
          </cell>
        </row>
        <row r="42">
          <cell r="D42">
            <v>194</v>
          </cell>
        </row>
        <row r="45">
          <cell r="D45">
            <v>2241</v>
          </cell>
        </row>
        <row r="47">
          <cell r="D47">
            <v>557</v>
          </cell>
        </row>
        <row r="48">
          <cell r="D48">
            <v>38</v>
          </cell>
        </row>
        <row r="51">
          <cell r="D51">
            <v>207</v>
          </cell>
        </row>
        <row r="55">
          <cell r="D55">
            <v>0</v>
          </cell>
        </row>
        <row r="57">
          <cell r="D57">
            <v>0</v>
          </cell>
        </row>
        <row r="60">
          <cell r="D60">
            <v>398</v>
          </cell>
        </row>
        <row r="61">
          <cell r="D61">
            <v>544</v>
          </cell>
        </row>
        <row r="64">
          <cell r="D64">
            <v>3</v>
          </cell>
        </row>
        <row r="68">
          <cell r="D68">
            <v>314</v>
          </cell>
        </row>
        <row r="71">
          <cell r="D71">
            <v>7258</v>
          </cell>
        </row>
        <row r="72">
          <cell r="D72">
            <v>410</v>
          </cell>
        </row>
        <row r="74">
          <cell r="D74">
            <v>38</v>
          </cell>
        </row>
        <row r="76">
          <cell r="D76">
            <v>870</v>
          </cell>
        </row>
        <row r="77">
          <cell r="D77">
            <v>383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4">
        <row r="8">
          <cell r="C8">
            <v>505951</v>
          </cell>
        </row>
        <row r="9">
          <cell r="C9">
            <v>275738</v>
          </cell>
        </row>
        <row r="10">
          <cell r="C10">
            <v>1583</v>
          </cell>
        </row>
        <row r="11">
          <cell r="C11">
            <v>274155</v>
          </cell>
        </row>
        <row r="12">
          <cell r="C12">
            <v>234259</v>
          </cell>
        </row>
        <row r="13">
          <cell r="C13">
            <v>43307</v>
          </cell>
        </row>
        <row r="14">
          <cell r="C14">
            <v>43307</v>
          </cell>
        </row>
        <row r="15">
          <cell r="C15">
            <v>188774</v>
          </cell>
        </row>
        <row r="16">
          <cell r="C16">
            <v>132186</v>
          </cell>
        </row>
        <row r="17">
          <cell r="C17">
            <v>47977</v>
          </cell>
        </row>
        <row r="18">
          <cell r="C18">
            <v>8611</v>
          </cell>
        </row>
        <row r="19">
          <cell r="C19">
            <v>2178</v>
          </cell>
        </row>
        <row r="20">
          <cell r="C20">
            <v>13742</v>
          </cell>
        </row>
        <row r="21">
          <cell r="C21">
            <v>26154</v>
          </cell>
        </row>
        <row r="22">
          <cell r="C22">
            <v>241407</v>
          </cell>
        </row>
        <row r="23">
          <cell r="C23">
            <v>9611</v>
          </cell>
        </row>
        <row r="24">
          <cell r="C24">
            <v>231796</v>
          </cell>
        </row>
        <row r="25">
          <cell r="C25">
            <v>231796</v>
          </cell>
        </row>
        <row r="26">
          <cell r="C26">
            <v>167261</v>
          </cell>
        </row>
        <row r="27">
          <cell r="C27">
            <v>15853</v>
          </cell>
        </row>
        <row r="28">
          <cell r="C28">
            <v>48682</v>
          </cell>
        </row>
        <row r="29">
          <cell r="C29">
            <v>459987</v>
          </cell>
        </row>
        <row r="30">
          <cell r="C30">
            <v>440348</v>
          </cell>
        </row>
        <row r="31">
          <cell r="C31">
            <v>225602</v>
          </cell>
        </row>
        <row r="32">
          <cell r="C32">
            <v>9611</v>
          </cell>
        </row>
        <row r="33">
          <cell r="C33">
            <v>215991</v>
          </cell>
        </row>
        <row r="34">
          <cell r="C34">
            <v>119233</v>
          </cell>
        </row>
        <row r="35">
          <cell r="C35">
            <v>52471</v>
          </cell>
        </row>
        <row r="36">
          <cell r="C36">
            <v>10973</v>
          </cell>
        </row>
        <row r="37">
          <cell r="C37">
            <v>83939</v>
          </cell>
        </row>
        <row r="38">
          <cell r="C38">
            <v>1846</v>
          </cell>
        </row>
        <row r="39">
          <cell r="C39">
            <v>225940</v>
          </cell>
        </row>
        <row r="40">
          <cell r="C40">
            <v>1583</v>
          </cell>
        </row>
        <row r="41">
          <cell r="C41">
            <v>224357</v>
          </cell>
        </row>
        <row r="42">
          <cell r="C42">
            <v>162571</v>
          </cell>
        </row>
        <row r="43">
          <cell r="C43">
            <v>5077</v>
          </cell>
        </row>
        <row r="44">
          <cell r="C44">
            <v>33</v>
          </cell>
        </row>
        <row r="45">
          <cell r="C45">
            <v>0</v>
          </cell>
        </row>
        <row r="46">
          <cell r="C46">
            <v>157494</v>
          </cell>
        </row>
        <row r="47">
          <cell r="C47">
            <v>0</v>
          </cell>
        </row>
        <row r="50">
          <cell r="C50">
            <v>61786</v>
          </cell>
        </row>
        <row r="51">
          <cell r="C51">
            <v>16784</v>
          </cell>
        </row>
        <row r="52">
          <cell r="C52">
            <v>2942</v>
          </cell>
        </row>
        <row r="53">
          <cell r="C53">
            <v>45002</v>
          </cell>
        </row>
        <row r="54">
          <cell r="C54">
            <v>20852</v>
          </cell>
        </row>
        <row r="55">
          <cell r="C55">
            <v>4597</v>
          </cell>
        </row>
        <row r="56">
          <cell r="C56">
            <v>1068</v>
          </cell>
        </row>
        <row r="57">
          <cell r="C57">
            <v>5</v>
          </cell>
        </row>
        <row r="58">
          <cell r="C58">
            <v>1063</v>
          </cell>
        </row>
        <row r="59">
          <cell r="C59">
            <v>15187</v>
          </cell>
        </row>
        <row r="60">
          <cell r="C60">
            <v>12363</v>
          </cell>
        </row>
        <row r="61">
          <cell r="C61">
            <v>0</v>
          </cell>
        </row>
        <row r="62">
          <cell r="C62">
            <v>12363</v>
          </cell>
        </row>
        <row r="63">
          <cell r="C63">
            <v>2824</v>
          </cell>
        </row>
        <row r="64">
          <cell r="C64">
            <v>-1213</v>
          </cell>
        </row>
        <row r="65">
          <cell r="C65">
            <v>7153</v>
          </cell>
        </row>
        <row r="66">
          <cell r="C66">
            <v>8366</v>
          </cell>
        </row>
        <row r="67">
          <cell r="C67">
            <v>8691</v>
          </cell>
        </row>
        <row r="68">
          <cell r="C68">
            <v>1538</v>
          </cell>
        </row>
        <row r="69">
          <cell r="C69">
            <v>7153</v>
          </cell>
        </row>
        <row r="70">
          <cell r="C70">
            <v>8840</v>
          </cell>
        </row>
        <row r="71">
          <cell r="C71">
            <v>474</v>
          </cell>
        </row>
        <row r="72">
          <cell r="C72">
            <v>8366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45964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vâris"/>
      <sheetName val="Februâris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3">
        <row r="8">
          <cell r="D8">
            <v>275738</v>
          </cell>
        </row>
        <row r="9">
          <cell r="D9">
            <v>234259</v>
          </cell>
        </row>
        <row r="10">
          <cell r="D10">
            <v>43307</v>
          </cell>
        </row>
        <row r="11">
          <cell r="D11">
            <v>43307</v>
          </cell>
        </row>
        <row r="12">
          <cell r="D12">
            <v>188774</v>
          </cell>
        </row>
        <row r="13">
          <cell r="D13">
            <v>132186</v>
          </cell>
        </row>
        <row r="14">
          <cell r="D14">
            <v>47977</v>
          </cell>
        </row>
        <row r="15">
          <cell r="D15">
            <v>8611</v>
          </cell>
        </row>
        <row r="16">
          <cell r="D16">
            <v>2178</v>
          </cell>
        </row>
        <row r="17">
          <cell r="D17">
            <v>15325</v>
          </cell>
        </row>
        <row r="19">
          <cell r="D19">
            <v>1189</v>
          </cell>
        </row>
        <row r="20">
          <cell r="D20">
            <v>2287</v>
          </cell>
        </row>
        <row r="21">
          <cell r="D21">
            <v>4185</v>
          </cell>
        </row>
        <row r="22">
          <cell r="D22">
            <v>776</v>
          </cell>
        </row>
        <row r="23">
          <cell r="D23">
            <v>292</v>
          </cell>
        </row>
        <row r="24">
          <cell r="D24">
            <v>1949</v>
          </cell>
        </row>
        <row r="25">
          <cell r="D25">
            <v>2695</v>
          </cell>
        </row>
        <row r="26">
          <cell r="D26">
            <v>583</v>
          </cell>
        </row>
        <row r="27">
          <cell r="D27">
            <v>1000</v>
          </cell>
        </row>
        <row r="28">
          <cell r="D28">
            <v>952</v>
          </cell>
        </row>
        <row r="29">
          <cell r="D29">
            <v>738</v>
          </cell>
        </row>
        <row r="30">
          <cell r="D30">
            <v>214</v>
          </cell>
        </row>
        <row r="31">
          <cell r="D31">
            <v>26154</v>
          </cell>
        </row>
        <row r="32">
          <cell r="D32">
            <v>26154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4">
        <row r="14">
          <cell r="D14">
            <v>340</v>
          </cell>
        </row>
        <row r="15">
          <cell r="D15">
            <v>47</v>
          </cell>
        </row>
        <row r="17">
          <cell r="D17">
            <v>1703</v>
          </cell>
        </row>
        <row r="18">
          <cell r="D18">
            <v>232</v>
          </cell>
        </row>
        <row r="20">
          <cell r="D20">
            <v>1303</v>
          </cell>
        </row>
        <row r="21">
          <cell r="D21">
            <v>106</v>
          </cell>
        </row>
        <row r="23">
          <cell r="D23">
            <v>8241</v>
          </cell>
        </row>
        <row r="24">
          <cell r="D24">
            <v>432</v>
          </cell>
        </row>
        <row r="26">
          <cell r="D26">
            <v>4066</v>
          </cell>
        </row>
        <row r="27">
          <cell r="D27">
            <v>118</v>
          </cell>
        </row>
        <row r="29">
          <cell r="D29">
            <v>1388</v>
          </cell>
        </row>
        <row r="30">
          <cell r="D30">
            <v>130</v>
          </cell>
        </row>
        <row r="32">
          <cell r="D32">
            <v>27445</v>
          </cell>
        </row>
        <row r="33">
          <cell r="D33">
            <v>3654</v>
          </cell>
        </row>
        <row r="35">
          <cell r="D35">
            <v>29853</v>
          </cell>
        </row>
        <row r="36">
          <cell r="D36">
            <v>3071</v>
          </cell>
        </row>
        <row r="38">
          <cell r="D38">
            <v>20093</v>
          </cell>
        </row>
        <row r="39">
          <cell r="D39">
            <v>749</v>
          </cell>
        </row>
        <row r="41">
          <cell r="D41">
            <v>17191</v>
          </cell>
        </row>
        <row r="42">
          <cell r="D42">
            <v>959</v>
          </cell>
        </row>
        <row r="44">
          <cell r="D44">
            <v>2116</v>
          </cell>
        </row>
        <row r="45">
          <cell r="D45">
            <v>509</v>
          </cell>
        </row>
        <row r="47">
          <cell r="D47">
            <v>57876</v>
          </cell>
        </row>
        <row r="48">
          <cell r="D48">
            <v>2538</v>
          </cell>
        </row>
        <row r="50">
          <cell r="D50">
            <v>3865</v>
          </cell>
        </row>
        <row r="51">
          <cell r="D51">
            <v>254</v>
          </cell>
        </row>
        <row r="55">
          <cell r="D55">
            <v>2389</v>
          </cell>
        </row>
        <row r="56">
          <cell r="D56">
            <v>646</v>
          </cell>
        </row>
        <row r="58">
          <cell r="D58">
            <v>4934</v>
          </cell>
        </row>
        <row r="59">
          <cell r="D59">
            <v>519</v>
          </cell>
        </row>
        <row r="61">
          <cell r="D61">
            <v>3895</v>
          </cell>
        </row>
        <row r="62">
          <cell r="D62">
            <v>395</v>
          </cell>
        </row>
        <row r="64">
          <cell r="D64">
            <v>406</v>
          </cell>
        </row>
        <row r="65">
          <cell r="D65">
            <v>9</v>
          </cell>
        </row>
        <row r="67">
          <cell r="D67">
            <v>224</v>
          </cell>
        </row>
        <row r="68">
          <cell r="D68">
            <v>26</v>
          </cell>
        </row>
        <row r="70">
          <cell r="D70">
            <v>71</v>
          </cell>
        </row>
        <row r="71">
          <cell r="D71">
            <v>24</v>
          </cell>
        </row>
        <row r="73">
          <cell r="D73">
            <v>2064</v>
          </cell>
        </row>
        <row r="74">
          <cell r="D74">
            <v>68</v>
          </cell>
        </row>
        <row r="76">
          <cell r="D76">
            <v>38</v>
          </cell>
        </row>
        <row r="77">
          <cell r="D77">
            <v>2</v>
          </cell>
        </row>
        <row r="79">
          <cell r="D79">
            <v>18</v>
          </cell>
        </row>
        <row r="81">
          <cell r="D81">
            <v>323</v>
          </cell>
        </row>
        <row r="83">
          <cell r="D83">
            <v>2571</v>
          </cell>
        </row>
        <row r="84">
          <cell r="D84">
            <v>93</v>
          </cell>
        </row>
        <row r="86">
          <cell r="D86">
            <v>29</v>
          </cell>
        </row>
        <row r="88">
          <cell r="D88">
            <v>32416</v>
          </cell>
        </row>
        <row r="89">
          <cell r="D89">
            <v>2379</v>
          </cell>
        </row>
        <row r="91">
          <cell r="D91">
            <v>744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4">
        <row r="12">
          <cell r="D12">
            <v>119233</v>
          </cell>
        </row>
        <row r="13">
          <cell r="D13">
            <v>52471</v>
          </cell>
        </row>
        <row r="14">
          <cell r="D14">
            <v>14763</v>
          </cell>
        </row>
        <row r="15">
          <cell r="D15">
            <v>51999</v>
          </cell>
        </row>
        <row r="16">
          <cell r="D16">
            <v>10973</v>
          </cell>
        </row>
        <row r="17">
          <cell r="D17">
            <v>5715</v>
          </cell>
        </row>
        <row r="18">
          <cell r="D18">
            <v>5258</v>
          </cell>
        </row>
        <row r="19">
          <cell r="D19">
            <v>93550</v>
          </cell>
        </row>
        <row r="20">
          <cell r="D20">
            <v>5669</v>
          </cell>
        </row>
        <row r="21">
          <cell r="D21">
            <v>32416</v>
          </cell>
        </row>
        <row r="22">
          <cell r="D22">
            <v>1791</v>
          </cell>
        </row>
        <row r="23">
          <cell r="D23">
            <v>23490</v>
          </cell>
        </row>
        <row r="25">
          <cell r="D25">
            <v>28439</v>
          </cell>
        </row>
        <row r="26">
          <cell r="D26">
            <v>1745</v>
          </cell>
        </row>
        <row r="27">
          <cell r="D27">
            <v>1846</v>
          </cell>
        </row>
        <row r="28">
          <cell r="D28">
            <v>16960</v>
          </cell>
        </row>
        <row r="29">
          <cell r="D29">
            <v>4597</v>
          </cell>
        </row>
        <row r="30">
          <cell r="D30">
            <v>12363</v>
          </cell>
        </row>
        <row r="32">
          <cell r="D32">
            <v>8691</v>
          </cell>
        </row>
        <row r="33">
          <cell r="D33">
            <v>8840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4">
        <row r="11">
          <cell r="D11">
            <v>24145</v>
          </cell>
        </row>
        <row r="12">
          <cell r="D12">
            <v>5707</v>
          </cell>
        </row>
        <row r="13">
          <cell r="D13">
            <v>-161</v>
          </cell>
        </row>
        <row r="15">
          <cell r="D15">
            <v>129527</v>
          </cell>
        </row>
        <row r="16">
          <cell r="D16">
            <v>13210</v>
          </cell>
        </row>
        <row r="17">
          <cell r="D17">
            <v>421</v>
          </cell>
        </row>
        <row r="18">
          <cell r="D18">
            <v>28160</v>
          </cell>
        </row>
        <row r="21">
          <cell r="D21">
            <v>3259</v>
          </cell>
        </row>
        <row r="22">
          <cell r="D22">
            <v>16</v>
          </cell>
        </row>
        <row r="23">
          <cell r="D23">
            <v>736</v>
          </cell>
        </row>
        <row r="26">
          <cell r="D26">
            <v>3623</v>
          </cell>
        </row>
        <row r="27">
          <cell r="D27">
            <v>15853</v>
          </cell>
        </row>
        <row r="28">
          <cell r="D28">
            <v>15</v>
          </cell>
        </row>
        <row r="30">
          <cell r="D30">
            <v>383</v>
          </cell>
        </row>
        <row r="31">
          <cell r="D31">
            <v>2</v>
          </cell>
        </row>
        <row r="32">
          <cell r="D32">
            <v>552</v>
          </cell>
        </row>
        <row r="35">
          <cell r="D35">
            <v>2195</v>
          </cell>
        </row>
        <row r="36">
          <cell r="D36">
            <v>88</v>
          </cell>
        </row>
        <row r="37">
          <cell r="D37">
            <v>0</v>
          </cell>
        </row>
        <row r="39">
          <cell r="D39">
            <v>738</v>
          </cell>
        </row>
        <row r="42">
          <cell r="D42">
            <v>171</v>
          </cell>
        </row>
        <row r="43">
          <cell r="D43">
            <v>-119</v>
          </cell>
        </row>
        <row r="45">
          <cell r="D45">
            <v>48</v>
          </cell>
        </row>
        <row r="48">
          <cell r="D48">
            <v>32</v>
          </cell>
        </row>
        <row r="53">
          <cell r="D53">
            <v>635</v>
          </cell>
        </row>
        <row r="57">
          <cell r="D57">
            <v>602</v>
          </cell>
        </row>
        <row r="61">
          <cell r="D61">
            <v>154</v>
          </cell>
        </row>
        <row r="62">
          <cell r="D62">
            <v>315</v>
          </cell>
        </row>
        <row r="64">
          <cell r="D64">
            <v>8018</v>
          </cell>
        </row>
        <row r="65">
          <cell r="D65">
            <v>976</v>
          </cell>
        </row>
        <row r="67">
          <cell r="D67">
            <v>52</v>
          </cell>
        </row>
        <row r="69">
          <cell r="D69">
            <v>1033</v>
          </cell>
        </row>
        <row r="70">
          <cell r="D70">
            <v>1021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4">
        <row r="13">
          <cell r="D13">
            <v>21861</v>
          </cell>
        </row>
        <row r="14">
          <cell r="D14">
            <v>2975</v>
          </cell>
        </row>
        <row r="15">
          <cell r="D15">
            <v>851</v>
          </cell>
        </row>
        <row r="16">
          <cell r="D16">
            <v>18035</v>
          </cell>
        </row>
        <row r="17">
          <cell r="D17">
            <v>947</v>
          </cell>
        </row>
        <row r="18">
          <cell r="D18">
            <v>633</v>
          </cell>
        </row>
        <row r="19">
          <cell r="D19">
            <v>314</v>
          </cell>
        </row>
        <row r="20">
          <cell r="D20">
            <v>201785</v>
          </cell>
        </row>
        <row r="21">
          <cell r="D21">
            <v>1639</v>
          </cell>
        </row>
        <row r="22">
          <cell r="D22">
            <v>6904</v>
          </cell>
        </row>
        <row r="23">
          <cell r="D23">
            <v>34271</v>
          </cell>
        </row>
        <row r="24">
          <cell r="D24">
            <v>583</v>
          </cell>
        </row>
        <row r="25">
          <cell r="D25">
            <v>158388</v>
          </cell>
        </row>
        <row r="27">
          <cell r="D27">
            <v>1347</v>
          </cell>
        </row>
        <row r="28">
          <cell r="D28">
            <v>3892</v>
          </cell>
        </row>
        <row r="29">
          <cell r="D29">
            <v>1068</v>
          </cell>
        </row>
        <row r="30">
          <cell r="D30">
            <v>2824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workbookViewId="0" topLeftCell="A1">
      <selection activeCell="A16" sqref="A16"/>
    </sheetView>
  </sheetViews>
  <sheetFormatPr defaultColWidth="9.33203125" defaultRowHeight="11.25"/>
  <cols>
    <col min="1" max="1" width="46.5" style="29" customWidth="1"/>
    <col min="2" max="2" width="21.33203125" style="29" customWidth="1"/>
    <col min="3" max="3" width="22" style="29" customWidth="1"/>
    <col min="4" max="4" width="22.66015625" style="29" customWidth="1"/>
    <col min="5" max="5" width="11.66015625" style="29" customWidth="1"/>
    <col min="6" max="6" width="13.33203125" style="29" customWidth="1"/>
    <col min="7" max="16384" width="10.66015625" style="29" customWidth="1"/>
  </cols>
  <sheetData>
    <row r="1" spans="1:5" ht="12.75">
      <c r="A1" s="27"/>
      <c r="B1" s="27"/>
      <c r="C1" s="27"/>
      <c r="D1" s="27"/>
      <c r="E1" s="28"/>
    </row>
    <row r="2" spans="1:5" ht="12.75">
      <c r="A2" s="27"/>
      <c r="B2" s="27"/>
      <c r="C2" s="27"/>
      <c r="D2" s="27"/>
      <c r="E2" s="28"/>
    </row>
    <row r="3" spans="1:5" ht="12.75">
      <c r="A3" s="27"/>
      <c r="B3" s="27"/>
      <c r="C3" s="27"/>
      <c r="D3" s="27"/>
      <c r="E3" s="28"/>
    </row>
    <row r="4" spans="1:5" ht="12.75">
      <c r="A4" s="27"/>
      <c r="B4" s="27"/>
      <c r="C4" s="27"/>
      <c r="D4" s="27"/>
      <c r="E4" s="28"/>
    </row>
    <row r="5" spans="1:12" s="32" customFormat="1" ht="15.75">
      <c r="A5" s="30" t="s">
        <v>55</v>
      </c>
      <c r="B5" s="31"/>
      <c r="C5" s="31"/>
      <c r="D5" s="31"/>
      <c r="E5" s="29"/>
      <c r="F5" s="29"/>
      <c r="G5" s="29"/>
      <c r="H5" s="29"/>
      <c r="I5" s="29"/>
      <c r="J5" s="29"/>
      <c r="K5" s="29"/>
      <c r="L5" s="29"/>
    </row>
    <row r="6" spans="1:12" s="32" customFormat="1" ht="15.75">
      <c r="A6" s="30" t="s">
        <v>56</v>
      </c>
      <c r="B6" s="31"/>
      <c r="C6" s="31"/>
      <c r="D6" s="31"/>
      <c r="E6" s="29"/>
      <c r="F6" s="29"/>
      <c r="G6" s="29"/>
      <c r="H6" s="29"/>
      <c r="I6" s="29"/>
      <c r="J6" s="29"/>
      <c r="K6" s="29"/>
      <c r="L6" s="29"/>
    </row>
    <row r="7" spans="1:12" s="34" customFormat="1" ht="15.75">
      <c r="A7" s="30"/>
      <c r="B7" s="31"/>
      <c r="C7" s="31"/>
      <c r="D7" s="33" t="s">
        <v>4</v>
      </c>
      <c r="E7" s="29"/>
      <c r="F7" s="29"/>
      <c r="G7" s="29"/>
      <c r="H7" s="29"/>
      <c r="I7" s="29"/>
      <c r="J7" s="29"/>
      <c r="K7" s="29"/>
      <c r="L7" s="29"/>
    </row>
    <row r="8" spans="1:12" s="37" customFormat="1" ht="41.25" customHeight="1">
      <c r="A8" s="35" t="s">
        <v>5</v>
      </c>
      <c r="B8" s="36" t="s">
        <v>57</v>
      </c>
      <c r="C8" s="36" t="s">
        <v>58</v>
      </c>
      <c r="D8" s="36" t="s">
        <v>59</v>
      </c>
      <c r="E8" s="29"/>
      <c r="F8" s="29"/>
      <c r="G8" s="29"/>
      <c r="H8" s="29"/>
      <c r="I8" s="29"/>
      <c r="J8" s="29"/>
      <c r="K8" s="29"/>
      <c r="L8" s="29"/>
    </row>
    <row r="9" spans="1:12" s="40" customFormat="1" ht="19.5" customHeight="1">
      <c r="A9" s="38" t="s">
        <v>60</v>
      </c>
      <c r="B9" s="39">
        <v>619725</v>
      </c>
      <c r="C9" s="39">
        <v>190420</v>
      </c>
      <c r="D9" s="39">
        <v>760779</v>
      </c>
      <c r="E9" s="29"/>
      <c r="F9" s="29"/>
      <c r="G9" s="29"/>
      <c r="H9" s="29"/>
      <c r="I9" s="29"/>
      <c r="J9" s="29"/>
      <c r="K9" s="29"/>
      <c r="L9" s="29"/>
    </row>
    <row r="10" spans="1:12" s="41" customFormat="1" ht="18" customHeight="1">
      <c r="A10" s="38" t="s">
        <v>61</v>
      </c>
      <c r="B10" s="39">
        <v>572960</v>
      </c>
      <c r="C10" s="39">
        <v>178018</v>
      </c>
      <c r="D10" s="39">
        <v>701612</v>
      </c>
      <c r="E10" s="29"/>
      <c r="F10" s="29"/>
      <c r="G10" s="29"/>
      <c r="H10" s="29"/>
      <c r="I10" s="29"/>
      <c r="J10" s="29"/>
      <c r="K10" s="29"/>
      <c r="L10" s="29"/>
    </row>
    <row r="11" spans="1:12" s="41" customFormat="1" ht="27" customHeight="1">
      <c r="A11" s="42" t="s">
        <v>62</v>
      </c>
      <c r="B11" s="39">
        <f>SUM(B9-B10)</f>
        <v>46765</v>
      </c>
      <c r="C11" s="39">
        <f>SUM(C9-C10)</f>
        <v>12402</v>
      </c>
      <c r="D11" s="39">
        <f>SUM(D9-D10)</f>
        <v>59167</v>
      </c>
      <c r="E11" s="29"/>
      <c r="F11" s="29"/>
      <c r="G11" s="29"/>
      <c r="H11" s="29"/>
      <c r="I11" s="29"/>
      <c r="J11" s="29"/>
      <c r="K11" s="29"/>
      <c r="L11" s="29"/>
    </row>
    <row r="12" spans="1:12" s="41" customFormat="1" ht="16.5" customHeight="1">
      <c r="A12" s="42" t="s">
        <v>63</v>
      </c>
      <c r="B12" s="39">
        <f>SUM(B13-B14)</f>
        <v>-2976</v>
      </c>
      <c r="C12" s="39">
        <f>SUM(C13-C14)</f>
        <v>-131</v>
      </c>
      <c r="D12" s="39">
        <f>SUM(D13-D14)</f>
        <v>-2798</v>
      </c>
      <c r="E12" s="29"/>
      <c r="F12" s="29"/>
      <c r="G12" s="29"/>
      <c r="H12" s="29"/>
      <c r="I12" s="29"/>
      <c r="J12" s="29"/>
      <c r="K12" s="29"/>
      <c r="L12" s="29"/>
    </row>
    <row r="13" spans="1:12" s="41" customFormat="1" ht="12.75" customHeight="1">
      <c r="A13" s="43" t="s">
        <v>64</v>
      </c>
      <c r="B13" s="44">
        <v>7667</v>
      </c>
      <c r="C13" s="44">
        <v>807</v>
      </c>
      <c r="D13" s="44">
        <v>8474</v>
      </c>
      <c r="E13" s="29"/>
      <c r="F13" s="29"/>
      <c r="G13" s="29"/>
      <c r="H13" s="29"/>
      <c r="I13" s="29"/>
      <c r="J13" s="29"/>
      <c r="K13" s="29"/>
      <c r="L13" s="29"/>
    </row>
    <row r="14" spans="1:12" s="41" customFormat="1" ht="14.25" customHeight="1">
      <c r="A14" s="43" t="s">
        <v>65</v>
      </c>
      <c r="B14" s="44">
        <v>10643</v>
      </c>
      <c r="C14" s="44">
        <v>938</v>
      </c>
      <c r="D14" s="44">
        <v>11272</v>
      </c>
      <c r="E14" s="29"/>
      <c r="F14" s="29"/>
      <c r="G14" s="29"/>
      <c r="H14" s="29"/>
      <c r="I14" s="29"/>
      <c r="J14" s="29"/>
      <c r="K14" s="29"/>
      <c r="L14" s="29"/>
    </row>
    <row r="15" spans="1:12" s="41" customFormat="1" ht="26.25" customHeight="1">
      <c r="A15" s="42" t="s">
        <v>66</v>
      </c>
      <c r="B15" s="39">
        <f>SUM(B11-B12)</f>
        <v>49741</v>
      </c>
      <c r="C15" s="39">
        <f>SUM(C11-C12)</f>
        <v>12533</v>
      </c>
      <c r="D15" s="39">
        <f>SUM(D11-D12)</f>
        <v>61965</v>
      </c>
      <c r="E15" s="29"/>
      <c r="F15" s="29"/>
      <c r="G15" s="29"/>
      <c r="H15" s="29"/>
      <c r="I15" s="29"/>
      <c r="J15" s="29"/>
      <c r="K15" s="29"/>
      <c r="L15" s="29"/>
    </row>
    <row r="16" spans="1:12" s="41" customFormat="1" ht="17.25" customHeight="1">
      <c r="A16" s="38" t="s">
        <v>67</v>
      </c>
      <c r="B16" s="39">
        <f>SUM(B17+B31)</f>
        <v>-49741</v>
      </c>
      <c r="C16" s="39">
        <f>SUM(C17+C31)</f>
        <v>-12533</v>
      </c>
      <c r="D16" s="39">
        <f>SUM(D17+D31)</f>
        <v>-61965</v>
      </c>
      <c r="E16" s="29"/>
      <c r="F16" s="29"/>
      <c r="G16" s="29"/>
      <c r="H16" s="29"/>
      <c r="I16" s="29"/>
      <c r="J16" s="29"/>
      <c r="K16" s="29"/>
      <c r="L16" s="29"/>
    </row>
    <row r="17" spans="1:12" s="45" customFormat="1" ht="18.75" customHeight="1">
      <c r="A17" s="38" t="s">
        <v>68</v>
      </c>
      <c r="B17" s="39">
        <f>SUM(B19+B21+B26+B30)</f>
        <v>-47601</v>
      </c>
      <c r="C17" s="39">
        <f>SUM(C18+C21+C26+C30)</f>
        <v>-13343</v>
      </c>
      <c r="D17" s="39">
        <f>SUM(D19+D21+D26+D30)</f>
        <v>-60635</v>
      </c>
      <c r="E17" s="29"/>
      <c r="F17" s="29"/>
      <c r="G17" s="29"/>
      <c r="H17" s="29"/>
      <c r="I17" s="29"/>
      <c r="J17" s="29"/>
      <c r="K17" s="29"/>
      <c r="L17" s="29"/>
    </row>
    <row r="18" spans="1:12" s="45" customFormat="1" ht="14.25" customHeight="1">
      <c r="A18" s="46" t="s">
        <v>69</v>
      </c>
      <c r="B18" s="47"/>
      <c r="C18" s="44">
        <v>-329</v>
      </c>
      <c r="D18" s="44">
        <v>-20</v>
      </c>
      <c r="E18" s="29"/>
      <c r="F18" s="29"/>
      <c r="G18" s="29"/>
      <c r="H18" s="29"/>
      <c r="I18" s="29"/>
      <c r="J18" s="29"/>
      <c r="K18" s="29"/>
      <c r="L18" s="29"/>
    </row>
    <row r="19" spans="1:12" s="45" customFormat="1" ht="24" customHeight="1">
      <c r="A19" s="48" t="s">
        <v>70</v>
      </c>
      <c r="B19" s="47"/>
      <c r="C19" s="49">
        <v>-20</v>
      </c>
      <c r="D19" s="49">
        <v>-20</v>
      </c>
      <c r="E19" s="29"/>
      <c r="F19" s="29"/>
      <c r="G19" s="29"/>
      <c r="H19" s="29"/>
      <c r="I19" s="29"/>
      <c r="J19" s="29"/>
      <c r="K19" s="29"/>
      <c r="L19" s="29"/>
    </row>
    <row r="20" spans="1:12" s="45" customFormat="1" ht="15.75" customHeight="1">
      <c r="A20" s="50" t="s">
        <v>71</v>
      </c>
      <c r="B20" s="47"/>
      <c r="C20" s="49">
        <v>-309</v>
      </c>
      <c r="D20" s="49"/>
      <c r="E20" s="29"/>
      <c r="F20" s="29"/>
      <c r="G20" s="29"/>
      <c r="H20" s="29"/>
      <c r="I20" s="29"/>
      <c r="J20" s="29"/>
      <c r="K20" s="29"/>
      <c r="L20" s="29"/>
    </row>
    <row r="21" spans="1:12" s="45" customFormat="1" ht="14.25" customHeight="1">
      <c r="A21" s="43" t="s">
        <v>72</v>
      </c>
      <c r="B21" s="44">
        <f>SUM(B22+B23+B24+B25)</f>
        <v>-30722</v>
      </c>
      <c r="C21" s="44">
        <f>SUM(C22+C23+C24+C25)</f>
        <v>0</v>
      </c>
      <c r="D21" s="44">
        <f>SUM(D22+D23+D24+D25)</f>
        <v>-30722</v>
      </c>
      <c r="E21" s="29"/>
      <c r="F21" s="29"/>
      <c r="G21" s="29"/>
      <c r="H21" s="29"/>
      <c r="I21" s="29"/>
      <c r="J21" s="29"/>
      <c r="K21" s="29"/>
      <c r="L21" s="29"/>
    </row>
    <row r="22" spans="1:12" s="45" customFormat="1" ht="14.25" customHeight="1">
      <c r="A22" s="51" t="s">
        <v>73</v>
      </c>
      <c r="B22" s="49"/>
      <c r="C22" s="44"/>
      <c r="D22" s="44"/>
      <c r="E22" s="29"/>
      <c r="F22" s="29"/>
      <c r="G22" s="29"/>
      <c r="H22" s="29"/>
      <c r="I22" s="29"/>
      <c r="J22" s="29"/>
      <c r="K22" s="29"/>
      <c r="L22" s="29"/>
    </row>
    <row r="23" spans="1:12" s="45" customFormat="1" ht="14.25" customHeight="1">
      <c r="A23" s="51" t="s">
        <v>74</v>
      </c>
      <c r="B23" s="49">
        <v>-50398</v>
      </c>
      <c r="C23" s="44"/>
      <c r="D23" s="49">
        <v>-50398</v>
      </c>
      <c r="E23" s="29"/>
      <c r="F23" s="29"/>
      <c r="G23" s="29"/>
      <c r="H23" s="29"/>
      <c r="I23" s="29"/>
      <c r="J23" s="29"/>
      <c r="K23" s="29"/>
      <c r="L23" s="29"/>
    </row>
    <row r="24" spans="1:12" s="45" customFormat="1" ht="24.75" customHeight="1">
      <c r="A24" s="51" t="s">
        <v>75</v>
      </c>
      <c r="B24" s="49">
        <v>10854</v>
      </c>
      <c r="C24" s="44"/>
      <c r="D24" s="49">
        <v>10854</v>
      </c>
      <c r="E24" s="29"/>
      <c r="F24" s="29"/>
      <c r="G24" s="29"/>
      <c r="H24" s="29"/>
      <c r="I24" s="29"/>
      <c r="J24" s="29"/>
      <c r="K24" s="29"/>
      <c r="L24" s="29"/>
    </row>
    <row r="25" spans="1:12" s="45" customFormat="1" ht="14.25" customHeight="1">
      <c r="A25" s="51" t="s">
        <v>76</v>
      </c>
      <c r="B25" s="49">
        <v>8822</v>
      </c>
      <c r="C25" s="44"/>
      <c r="D25" s="49">
        <v>8822</v>
      </c>
      <c r="E25" s="29"/>
      <c r="F25" s="29"/>
      <c r="G25" s="29"/>
      <c r="H25" s="29"/>
      <c r="I25" s="29"/>
      <c r="J25" s="29"/>
      <c r="K25" s="29"/>
      <c r="L25" s="29"/>
    </row>
    <row r="26" spans="1:12" s="45" customFormat="1" ht="14.25" customHeight="1">
      <c r="A26" s="52" t="s">
        <v>77</v>
      </c>
      <c r="B26" s="44">
        <f>SUM(B27+B28+B29)</f>
        <v>-16879</v>
      </c>
      <c r="C26" s="44">
        <f>SUM(C27+C28+C29)</f>
        <v>-13062</v>
      </c>
      <c r="D26" s="44">
        <f>SUM(D27+D28+D29)</f>
        <v>-29941</v>
      </c>
      <c r="E26" s="29"/>
      <c r="F26" s="29"/>
      <c r="G26" s="29"/>
      <c r="H26" s="29"/>
      <c r="I26" s="29"/>
      <c r="J26" s="29"/>
      <c r="K26" s="29"/>
      <c r="L26" s="29"/>
    </row>
    <row r="27" spans="1:12" s="45" customFormat="1" ht="15.75" customHeight="1">
      <c r="A27" s="53" t="s">
        <v>78</v>
      </c>
      <c r="B27" s="49">
        <v>2000</v>
      </c>
      <c r="C27" s="49">
        <v>-217</v>
      </c>
      <c r="D27" s="49">
        <v>1783</v>
      </c>
      <c r="E27" s="29"/>
      <c r="F27" s="29"/>
      <c r="G27" s="29"/>
      <c r="H27" s="29"/>
      <c r="I27" s="29"/>
      <c r="J27" s="29"/>
      <c r="K27" s="29"/>
      <c r="L27" s="29"/>
    </row>
    <row r="28" spans="1:12" s="45" customFormat="1" ht="15.75" customHeight="1">
      <c r="A28" s="53" t="s">
        <v>74</v>
      </c>
      <c r="B28" s="49">
        <v>-18879</v>
      </c>
      <c r="C28" s="44"/>
      <c r="D28" s="49">
        <v>-18879</v>
      </c>
      <c r="E28" s="29"/>
      <c r="F28" s="29"/>
      <c r="G28" s="29"/>
      <c r="H28" s="29"/>
      <c r="I28" s="29"/>
      <c r="J28" s="29"/>
      <c r="K28" s="29"/>
      <c r="L28" s="29"/>
    </row>
    <row r="29" spans="1:12" s="45" customFormat="1" ht="25.5" customHeight="1">
      <c r="A29" s="51" t="s">
        <v>75</v>
      </c>
      <c r="B29" s="47"/>
      <c r="C29" s="49">
        <v>-12845</v>
      </c>
      <c r="D29" s="49">
        <v>-12845</v>
      </c>
      <c r="E29" s="29"/>
      <c r="F29" s="29"/>
      <c r="G29" s="29"/>
      <c r="H29" s="29"/>
      <c r="I29" s="29"/>
      <c r="J29" s="29"/>
      <c r="K29" s="29"/>
      <c r="L29" s="29"/>
    </row>
    <row r="30" spans="1:12" s="45" customFormat="1" ht="15" customHeight="1">
      <c r="A30" s="52" t="s">
        <v>79</v>
      </c>
      <c r="B30" s="47"/>
      <c r="C30" s="44">
        <v>48</v>
      </c>
      <c r="D30" s="44">
        <v>48</v>
      </c>
      <c r="E30" s="29"/>
      <c r="F30" s="29"/>
      <c r="G30" s="29"/>
      <c r="H30" s="29"/>
      <c r="I30" s="29"/>
      <c r="J30" s="29"/>
      <c r="K30" s="29"/>
      <c r="L30" s="29"/>
    </row>
    <row r="31" spans="1:12" s="45" customFormat="1" ht="18.75" customHeight="1">
      <c r="A31" s="54" t="s">
        <v>80</v>
      </c>
      <c r="B31" s="39">
        <v>-2140</v>
      </c>
      <c r="C31" s="39">
        <v>810</v>
      </c>
      <c r="D31" s="39">
        <v>-1330</v>
      </c>
      <c r="E31" s="29"/>
      <c r="F31" s="29"/>
      <c r="G31" s="29"/>
      <c r="H31" s="29"/>
      <c r="I31" s="29"/>
      <c r="J31" s="29"/>
      <c r="K31" s="29"/>
      <c r="L31" s="29"/>
    </row>
    <row r="32" spans="1:12" s="45" customFormat="1" ht="16.5" customHeight="1">
      <c r="A32" s="55" t="s">
        <v>81</v>
      </c>
      <c r="B32" s="56"/>
      <c r="C32" s="57"/>
      <c r="D32" s="57"/>
      <c r="E32" s="29"/>
      <c r="F32" s="29"/>
      <c r="G32" s="29"/>
      <c r="H32" s="29"/>
      <c r="I32" s="29"/>
      <c r="J32" s="29"/>
      <c r="K32" s="29"/>
      <c r="L32" s="29"/>
    </row>
    <row r="33" spans="1:12" s="45" customFormat="1" ht="12">
      <c r="A33" s="58" t="s">
        <v>82</v>
      </c>
      <c r="B33" s="59"/>
      <c r="C33" s="60"/>
      <c r="D33" s="60"/>
      <c r="E33" s="29"/>
      <c r="F33" s="29"/>
      <c r="G33" s="29"/>
      <c r="H33" s="29"/>
      <c r="I33" s="29"/>
      <c r="J33" s="29"/>
      <c r="K33" s="29"/>
      <c r="L33" s="29"/>
    </row>
    <row r="34" spans="1:12" s="45" customFormat="1" ht="12">
      <c r="A34" s="58" t="s">
        <v>83</v>
      </c>
      <c r="B34" s="59"/>
      <c r="C34" s="60"/>
      <c r="D34" s="60"/>
      <c r="E34" s="29"/>
      <c r="F34" s="29"/>
      <c r="G34" s="29"/>
      <c r="H34" s="29"/>
      <c r="I34" s="29"/>
      <c r="J34" s="29"/>
      <c r="K34" s="29"/>
      <c r="L34" s="29"/>
    </row>
    <row r="35" spans="1:12" s="32" customFormat="1" ht="12">
      <c r="A35" s="58" t="s">
        <v>84</v>
      </c>
      <c r="B35" s="59"/>
      <c r="C35" s="60"/>
      <c r="D35" s="60"/>
      <c r="E35" s="60"/>
      <c r="F35" s="29"/>
      <c r="G35" s="29"/>
      <c r="H35" s="29"/>
      <c r="I35" s="29"/>
      <c r="J35" s="29"/>
      <c r="K35" s="29"/>
      <c r="L35" s="29"/>
    </row>
    <row r="36" spans="1:12" s="32" customFormat="1" ht="12">
      <c r="A36" s="58"/>
      <c r="B36" s="59"/>
      <c r="C36" s="60"/>
      <c r="D36" s="60"/>
      <c r="E36" s="29"/>
      <c r="F36" s="29"/>
      <c r="G36" s="29"/>
      <c r="H36" s="29"/>
      <c r="I36" s="29"/>
      <c r="J36" s="29"/>
      <c r="K36" s="29"/>
      <c r="L36" s="29"/>
    </row>
    <row r="37" spans="1:12" s="32" customFormat="1" ht="12">
      <c r="A37" s="58"/>
      <c r="B37" s="59"/>
      <c r="C37" s="60"/>
      <c r="D37" s="60"/>
      <c r="E37" s="29"/>
      <c r="F37" s="29"/>
      <c r="G37" s="29"/>
      <c r="H37" s="29"/>
      <c r="I37" s="29"/>
      <c r="J37" s="29"/>
      <c r="K37" s="29"/>
      <c r="L37" s="29"/>
    </row>
    <row r="38" spans="1:12" s="32" customFormat="1" ht="12">
      <c r="A38" s="58"/>
      <c r="B38" s="59"/>
      <c r="C38" s="60"/>
      <c r="D38" s="60"/>
      <c r="E38" s="29"/>
      <c r="F38" s="29"/>
      <c r="G38" s="29"/>
      <c r="H38" s="29"/>
      <c r="I38" s="29"/>
      <c r="J38" s="29"/>
      <c r="K38" s="29"/>
      <c r="L38" s="29"/>
    </row>
    <row r="39" spans="1:12" s="32" customFormat="1" ht="12">
      <c r="A39" s="58"/>
      <c r="B39" s="59"/>
      <c r="C39" s="60"/>
      <c r="D39" s="60"/>
      <c r="E39" s="29"/>
      <c r="F39" s="29"/>
      <c r="G39" s="29"/>
      <c r="H39" s="29"/>
      <c r="I39" s="29"/>
      <c r="J39" s="29"/>
      <c r="K39" s="29"/>
      <c r="L39" s="29"/>
    </row>
    <row r="40" spans="1:12" s="32" customFormat="1" ht="12">
      <c r="A40" s="58"/>
      <c r="B40" s="59"/>
      <c r="C40" s="60"/>
      <c r="D40" s="60"/>
      <c r="E40" s="29"/>
      <c r="F40" s="29"/>
      <c r="G40" s="29"/>
      <c r="H40" s="29"/>
      <c r="I40" s="29"/>
      <c r="J40" s="29"/>
      <c r="K40" s="29"/>
      <c r="L40" s="29"/>
    </row>
    <row r="41" spans="1:12" s="32" customFormat="1" ht="12">
      <c r="A41" s="58"/>
      <c r="B41" s="59"/>
      <c r="C41" s="60"/>
      <c r="D41" s="60"/>
      <c r="E41" s="29"/>
      <c r="F41" s="29"/>
      <c r="G41" s="29"/>
      <c r="H41" s="29"/>
      <c r="I41" s="29"/>
      <c r="J41" s="29"/>
      <c r="K41" s="29"/>
      <c r="L41" s="29"/>
    </row>
    <row r="42" spans="1:12" s="32" customFormat="1" ht="12">
      <c r="A42" s="58" t="s">
        <v>85</v>
      </c>
      <c r="B42" s="61"/>
      <c r="C42" s="62" t="s">
        <v>52</v>
      </c>
      <c r="D42" s="62"/>
      <c r="E42" s="29"/>
      <c r="F42" s="29"/>
      <c r="G42" s="29"/>
      <c r="H42" s="29"/>
      <c r="I42" s="29"/>
      <c r="J42" s="29"/>
      <c r="K42" s="29"/>
      <c r="L42" s="29"/>
    </row>
    <row r="43" spans="1:12" s="32" customFormat="1" ht="12">
      <c r="A43" s="28"/>
      <c r="B43" s="59"/>
      <c r="C43" s="60"/>
      <c r="D43" s="60"/>
      <c r="E43" s="29"/>
      <c r="F43" s="29"/>
      <c r="G43" s="29"/>
      <c r="H43" s="29"/>
      <c r="I43" s="29"/>
      <c r="J43" s="29"/>
      <c r="K43" s="29"/>
      <c r="L43" s="29"/>
    </row>
    <row r="44" spans="1:12" s="32" customFormat="1" ht="12">
      <c r="A44" s="58"/>
      <c r="B44" s="61"/>
      <c r="C44" s="62"/>
      <c r="D44" s="63"/>
      <c r="E44" s="29"/>
      <c r="F44" s="29"/>
      <c r="G44" s="29"/>
      <c r="H44" s="29"/>
      <c r="I44" s="29"/>
      <c r="J44" s="29"/>
      <c r="K44" s="29"/>
      <c r="L44" s="29"/>
    </row>
    <row r="45" spans="1:12" s="32" customFormat="1" ht="12">
      <c r="A45" s="28"/>
      <c r="B45" s="28"/>
      <c r="C45" s="60"/>
      <c r="D45" s="28"/>
      <c r="E45" s="29"/>
      <c r="F45" s="29"/>
      <c r="G45" s="29"/>
      <c r="H45" s="29"/>
      <c r="I45" s="29"/>
      <c r="J45" s="29"/>
      <c r="K45" s="29"/>
      <c r="L45" s="29"/>
    </row>
    <row r="46" spans="1:12" s="32" customFormat="1" ht="12">
      <c r="A46" s="28"/>
      <c r="B46" s="28"/>
      <c r="C46" s="60"/>
      <c r="D46" s="28"/>
      <c r="E46" s="29"/>
      <c r="F46" s="29"/>
      <c r="G46" s="29"/>
      <c r="H46" s="29"/>
      <c r="I46" s="29"/>
      <c r="J46" s="29"/>
      <c r="K46" s="29"/>
      <c r="L46" s="29"/>
    </row>
    <row r="47" spans="1:12" s="32" customFormat="1" ht="12">
      <c r="A47" s="28"/>
      <c r="B47" s="28"/>
      <c r="C47" s="60"/>
      <c r="D47" s="28"/>
      <c r="E47" s="29"/>
      <c r="F47" s="29"/>
      <c r="G47" s="29"/>
      <c r="H47" s="29"/>
      <c r="I47" s="29"/>
      <c r="J47" s="29"/>
      <c r="K47" s="29"/>
      <c r="L47" s="29"/>
    </row>
    <row r="48" spans="1:12" s="32" customFormat="1" ht="12">
      <c r="A48" s="28"/>
      <c r="B48" s="28"/>
      <c r="C48" s="60"/>
      <c r="D48" s="28"/>
      <c r="E48" s="29"/>
      <c r="F48" s="29"/>
      <c r="G48" s="29"/>
      <c r="H48" s="29"/>
      <c r="I48" s="29"/>
      <c r="J48" s="29"/>
      <c r="K48" s="29"/>
      <c r="L48" s="29"/>
    </row>
    <row r="49" spans="1:12" s="32" customFormat="1" ht="12">
      <c r="A49" s="28" t="s">
        <v>53</v>
      </c>
      <c r="B49" s="28"/>
      <c r="C49" s="60"/>
      <c r="D49" s="28"/>
      <c r="E49" s="29"/>
      <c r="F49" s="29"/>
      <c r="G49" s="29"/>
      <c r="H49" s="29"/>
      <c r="I49" s="29"/>
      <c r="J49" s="29"/>
      <c r="K49" s="29"/>
      <c r="L49" s="29"/>
    </row>
    <row r="50" spans="1:12" s="32" customFormat="1" ht="12">
      <c r="A50" s="28" t="s">
        <v>54</v>
      </c>
      <c r="B50" s="28"/>
      <c r="C50" s="28"/>
      <c r="D50" s="28"/>
      <c r="E50" s="29"/>
      <c r="F50" s="29"/>
      <c r="G50" s="29"/>
      <c r="H50" s="29"/>
      <c r="I50" s="29"/>
      <c r="J50" s="29"/>
      <c r="K50" s="29"/>
      <c r="L50" s="29"/>
    </row>
    <row r="51" spans="1:12" s="32" customFormat="1" ht="12">
      <c r="A51" s="28"/>
      <c r="B51" s="28"/>
      <c r="C51" s="28"/>
      <c r="D51" s="28"/>
      <c r="E51" s="29"/>
      <c r="F51" s="29"/>
      <c r="G51" s="29"/>
      <c r="H51" s="29"/>
      <c r="I51" s="29"/>
      <c r="J51" s="29"/>
      <c r="K51" s="29"/>
      <c r="L51" s="29"/>
    </row>
    <row r="52" spans="1:12" s="32" customFormat="1" ht="12">
      <c r="A52" s="28"/>
      <c r="B52" s="28"/>
      <c r="C52" s="28"/>
      <c r="D52" s="28"/>
      <c r="E52" s="29"/>
      <c r="F52" s="29"/>
      <c r="G52" s="29"/>
      <c r="H52" s="29"/>
      <c r="I52" s="29"/>
      <c r="J52" s="29"/>
      <c r="K52" s="29"/>
      <c r="L52" s="29"/>
    </row>
    <row r="53" spans="1:12" s="32" customFormat="1" ht="12">
      <c r="A53" s="28"/>
      <c r="B53" s="28"/>
      <c r="C53" s="28"/>
      <c r="D53" s="28"/>
      <c r="E53" s="29"/>
      <c r="F53" s="29"/>
      <c r="G53" s="29"/>
      <c r="H53" s="29"/>
      <c r="I53" s="29"/>
      <c r="J53" s="29"/>
      <c r="K53" s="29"/>
      <c r="L53" s="29"/>
    </row>
    <row r="54" spans="1:12" s="32" customFormat="1" ht="12">
      <c r="A54" s="28"/>
      <c r="B54" s="28"/>
      <c r="C54" s="28"/>
      <c r="D54" s="28"/>
      <c r="E54" s="29"/>
      <c r="F54" s="29"/>
      <c r="G54" s="29"/>
      <c r="H54" s="29"/>
      <c r="I54" s="29"/>
      <c r="J54" s="29"/>
      <c r="K54" s="29"/>
      <c r="L54" s="29"/>
    </row>
    <row r="55" spans="1:12" s="32" customFormat="1" ht="12">
      <c r="A55" s="28"/>
      <c r="B55" s="28"/>
      <c r="C55" s="28"/>
      <c r="D55" s="28"/>
      <c r="E55" s="29"/>
      <c r="F55" s="29"/>
      <c r="G55" s="29"/>
      <c r="H55" s="29"/>
      <c r="I55" s="29"/>
      <c r="J55" s="29"/>
      <c r="K55" s="29"/>
      <c r="L55" s="29"/>
    </row>
    <row r="56" spans="1:12" s="32" customFormat="1" ht="12">
      <c r="A56" s="28"/>
      <c r="B56" s="28"/>
      <c r="C56" s="28"/>
      <c r="D56" s="28"/>
      <c r="E56" s="29"/>
      <c r="F56" s="29"/>
      <c r="G56" s="29"/>
      <c r="H56" s="29"/>
      <c r="I56" s="29"/>
      <c r="J56" s="29"/>
      <c r="K56" s="29"/>
      <c r="L56" s="29"/>
    </row>
    <row r="57" spans="1:12" s="32" customFormat="1" ht="12">
      <c r="A57" s="28"/>
      <c r="B57" s="28"/>
      <c r="C57" s="28"/>
      <c r="D57" s="28"/>
      <c r="E57" s="29"/>
      <c r="F57" s="29"/>
      <c r="G57" s="29"/>
      <c r="H57" s="29"/>
      <c r="I57" s="29"/>
      <c r="J57" s="29"/>
      <c r="K57" s="29"/>
      <c r="L57" s="29"/>
    </row>
    <row r="58" spans="1:12" s="32" customFormat="1" ht="12">
      <c r="A58" s="28"/>
      <c r="B58" s="28"/>
      <c r="C58" s="28"/>
      <c r="D58" s="28"/>
      <c r="E58" s="29"/>
      <c r="F58" s="29"/>
      <c r="G58" s="29"/>
      <c r="H58" s="29"/>
      <c r="I58" s="29"/>
      <c r="J58" s="29"/>
      <c r="K58" s="29"/>
      <c r="L58" s="29"/>
    </row>
    <row r="59" spans="1:12" s="32" customFormat="1" ht="12">
      <c r="A59" s="28"/>
      <c r="B59" s="28"/>
      <c r="C59" s="28"/>
      <c r="D59" s="28"/>
      <c r="E59" s="29"/>
      <c r="F59" s="29"/>
      <c r="G59" s="29"/>
      <c r="H59" s="29"/>
      <c r="I59" s="29"/>
      <c r="J59" s="29"/>
      <c r="K59" s="29"/>
      <c r="L59" s="29"/>
    </row>
    <row r="60" spans="1:12" s="32" customFormat="1" ht="12">
      <c r="A60" s="28"/>
      <c r="B60" s="28"/>
      <c r="C60" s="28"/>
      <c r="D60" s="28"/>
      <c r="E60" s="29"/>
      <c r="F60" s="29"/>
      <c r="G60" s="29"/>
      <c r="H60" s="29"/>
      <c r="I60" s="29"/>
      <c r="J60" s="29"/>
      <c r="K60" s="29"/>
      <c r="L60" s="29"/>
    </row>
    <row r="61" spans="1:12" s="32" customFormat="1" ht="12">
      <c r="A61" s="28"/>
      <c r="B61" s="28"/>
      <c r="C61" s="28"/>
      <c r="D61" s="28"/>
      <c r="E61" s="29"/>
      <c r="F61" s="29"/>
      <c r="G61" s="29"/>
      <c r="H61" s="29"/>
      <c r="I61" s="29"/>
      <c r="J61" s="29"/>
      <c r="K61" s="29"/>
      <c r="L61" s="29"/>
    </row>
    <row r="62" spans="1:12" s="32" customFormat="1" ht="12">
      <c r="A62" s="28"/>
      <c r="B62" s="28"/>
      <c r="C62" s="28"/>
      <c r="D62" s="28"/>
      <c r="E62" s="29"/>
      <c r="F62" s="29"/>
      <c r="G62" s="29"/>
      <c r="H62" s="29"/>
      <c r="I62" s="29"/>
      <c r="J62" s="29"/>
      <c r="K62" s="29"/>
      <c r="L62" s="29"/>
    </row>
    <row r="63" spans="1:12" s="32" customFormat="1" ht="12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</row>
    <row r="64" spans="1:12" s="32" customFormat="1" ht="12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</row>
    <row r="65" spans="1:12" s="32" customFormat="1" ht="12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</row>
    <row r="66" spans="1:12" s="32" customFormat="1" ht="12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</row>
    <row r="67" spans="1:12" s="32" customFormat="1" ht="12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</row>
    <row r="68" spans="1:12" s="32" customFormat="1" ht="12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</row>
    <row r="69" spans="1:12" s="32" customFormat="1" ht="12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</row>
    <row r="70" spans="1:12" s="32" customFormat="1" ht="12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</row>
    <row r="71" spans="1:12" s="32" customFormat="1" ht="12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</row>
    <row r="72" spans="1:12" s="32" customFormat="1" ht="12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</row>
    <row r="73" spans="1:12" s="32" customFormat="1" ht="12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</row>
    <row r="74" spans="1:12" s="32" customFormat="1" ht="12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</row>
    <row r="75" spans="1:12" s="32" customFormat="1" ht="12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</row>
    <row r="76" spans="1:12" s="32" customFormat="1" ht="12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</row>
    <row r="77" spans="1:12" s="32" customFormat="1" ht="12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</row>
    <row r="78" spans="1:12" s="32" customFormat="1" ht="12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</row>
    <row r="79" spans="1:12" s="32" customFormat="1" ht="12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</row>
  </sheetData>
  <printOptions/>
  <pageMargins left="0.75" right="0.75" top="0.5" bottom="0.5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07"/>
  <sheetViews>
    <sheetView showGridLines="0" showZeros="0" workbookViewId="0" topLeftCell="B1">
      <selection activeCell="B6" sqref="B6"/>
    </sheetView>
  </sheetViews>
  <sheetFormatPr defaultColWidth="9.33203125" defaultRowHeight="11.25"/>
  <cols>
    <col min="1" max="1" width="9.66015625" style="320" hidden="1" customWidth="1"/>
    <col min="2" max="2" width="43.33203125" style="321" customWidth="1"/>
    <col min="3" max="3" width="6.5" style="320" hidden="1" customWidth="1"/>
    <col min="4" max="4" width="3.66015625" style="322" hidden="1" customWidth="1"/>
    <col min="5" max="6" width="14.16015625" style="322" customWidth="1"/>
    <col min="7" max="8" width="13.16015625" style="322" customWidth="1"/>
    <col min="9" max="16384" width="9.33203125" style="322" customWidth="1"/>
  </cols>
  <sheetData>
    <row r="1" spans="2:8" ht="12.75">
      <c r="B1" s="325" t="s">
        <v>427</v>
      </c>
      <c r="C1" s="324"/>
      <c r="D1" s="326"/>
      <c r="E1" s="326"/>
      <c r="F1" s="328"/>
      <c r="G1" s="328"/>
      <c r="H1" s="393" t="s">
        <v>363</v>
      </c>
    </row>
    <row r="2" spans="1:7" s="341" customFormat="1" ht="10.5">
      <c r="A2" s="335"/>
      <c r="B2" s="402"/>
      <c r="C2" s="403"/>
      <c r="D2" s="404"/>
      <c r="E2" s="404"/>
      <c r="F2" s="339"/>
      <c r="G2" s="404"/>
    </row>
    <row r="3" spans="2:8" ht="15.75">
      <c r="B3" s="330" t="s">
        <v>428</v>
      </c>
      <c r="C3" s="333"/>
      <c r="D3" s="331"/>
      <c r="E3" s="331"/>
      <c r="F3" s="331"/>
      <c r="G3" s="331"/>
      <c r="H3" s="332"/>
    </row>
    <row r="4" spans="1:7" s="332" customFormat="1" ht="15.75">
      <c r="A4" s="329"/>
      <c r="B4" s="330" t="s">
        <v>365</v>
      </c>
      <c r="C4" s="333"/>
      <c r="D4" s="331"/>
      <c r="E4" s="331"/>
      <c r="F4" s="331"/>
      <c r="G4" s="331"/>
    </row>
    <row r="5" spans="1:8" s="332" customFormat="1" ht="15.75">
      <c r="A5" s="329"/>
      <c r="B5" s="321"/>
      <c r="C5" s="405"/>
      <c r="D5" s="323"/>
      <c r="E5" s="323"/>
      <c r="F5" s="323"/>
      <c r="G5" s="323"/>
      <c r="H5" s="322"/>
    </row>
    <row r="6" spans="2:8" ht="10.5">
      <c r="B6" s="336"/>
      <c r="C6" s="335"/>
      <c r="D6" s="341"/>
      <c r="E6" s="341"/>
      <c r="F6" s="339" t="s">
        <v>429</v>
      </c>
      <c r="G6" s="339"/>
      <c r="H6" s="404"/>
    </row>
    <row r="7" spans="1:8" s="341" customFormat="1" ht="31.5">
      <c r="A7" s="335"/>
      <c r="B7" s="406" t="s">
        <v>5</v>
      </c>
      <c r="C7" s="407" t="s">
        <v>430</v>
      </c>
      <c r="D7" s="408"/>
      <c r="E7" s="344" t="s">
        <v>431</v>
      </c>
      <c r="F7" s="344" t="s">
        <v>8</v>
      </c>
      <c r="G7" s="344" t="s">
        <v>369</v>
      </c>
      <c r="H7" s="345" t="s">
        <v>12</v>
      </c>
    </row>
    <row r="8" spans="1:9" s="413" customFormat="1" ht="40.5" customHeight="1" hidden="1">
      <c r="A8" s="409" t="s">
        <v>367</v>
      </c>
      <c r="B8" s="410"/>
      <c r="C8" s="411"/>
      <c r="D8" s="412"/>
      <c r="E8" s="412" t="s">
        <v>432</v>
      </c>
      <c r="F8" s="412"/>
      <c r="G8" s="412"/>
      <c r="H8" s="359"/>
      <c r="I8" s="392"/>
    </row>
    <row r="9" spans="1:8" ht="12" hidden="1">
      <c r="A9" s="410"/>
      <c r="B9" s="410" t="s">
        <v>433</v>
      </c>
      <c r="C9" s="411" t="s">
        <v>434</v>
      </c>
      <c r="D9" s="412" t="s">
        <v>435</v>
      </c>
      <c r="E9" s="412" t="s">
        <v>436</v>
      </c>
      <c r="F9" s="412" t="s">
        <v>437</v>
      </c>
      <c r="G9" s="412" t="s">
        <v>438</v>
      </c>
      <c r="H9" s="359" t="s">
        <v>439</v>
      </c>
    </row>
    <row r="10" spans="1:8" ht="12.75" hidden="1">
      <c r="A10" s="410" t="s">
        <v>440</v>
      </c>
      <c r="B10" s="414" t="s">
        <v>441</v>
      </c>
      <c r="C10" s="415" t="s">
        <v>442</v>
      </c>
      <c r="D10" s="412" t="s">
        <v>370</v>
      </c>
      <c r="E10" s="416">
        <v>286638</v>
      </c>
      <c r="F10" s="416">
        <v>215045</v>
      </c>
      <c r="G10" s="417">
        <v>112.53</v>
      </c>
      <c r="H10" s="359">
        <v>26365</v>
      </c>
    </row>
    <row r="11" spans="1:8" ht="12" hidden="1">
      <c r="A11" s="418" t="s">
        <v>371</v>
      </c>
      <c r="B11" s="419" t="s">
        <v>443</v>
      </c>
      <c r="C11" s="415" t="s">
        <v>444</v>
      </c>
      <c r="D11" s="412" t="s">
        <v>445</v>
      </c>
      <c r="E11" s="416">
        <v>188643</v>
      </c>
      <c r="F11" s="416">
        <v>142336</v>
      </c>
      <c r="G11" s="417">
        <v>113.18</v>
      </c>
      <c r="H11" s="359">
        <v>19082</v>
      </c>
    </row>
    <row r="12" spans="1:8" ht="12" hidden="1">
      <c r="A12" s="418" t="s">
        <v>371</v>
      </c>
      <c r="B12" s="419" t="s">
        <v>446</v>
      </c>
      <c r="C12" s="415" t="s">
        <v>447</v>
      </c>
      <c r="D12" s="412" t="s">
        <v>448</v>
      </c>
      <c r="E12" s="416">
        <v>156656</v>
      </c>
      <c r="F12" s="416">
        <v>116909</v>
      </c>
      <c r="G12" s="417">
        <v>111.94</v>
      </c>
      <c r="H12" s="359">
        <v>15794</v>
      </c>
    </row>
    <row r="13" spans="1:8" ht="12" hidden="1">
      <c r="A13" s="418" t="s">
        <v>371</v>
      </c>
      <c r="B13" s="374" t="s">
        <v>449</v>
      </c>
      <c r="C13" s="415" t="s">
        <v>450</v>
      </c>
      <c r="D13" s="412" t="s">
        <v>451</v>
      </c>
      <c r="E13" s="416">
        <v>123941</v>
      </c>
      <c r="F13" s="416">
        <v>89060</v>
      </c>
      <c r="G13" s="417">
        <v>107.78</v>
      </c>
      <c r="H13" s="359">
        <v>11700</v>
      </c>
    </row>
    <row r="14" spans="1:8" ht="12" hidden="1">
      <c r="A14" s="418" t="s">
        <v>377</v>
      </c>
      <c r="B14" s="374" t="s">
        <v>452</v>
      </c>
      <c r="C14" s="415" t="s">
        <v>453</v>
      </c>
      <c r="D14" s="412" t="s">
        <v>454</v>
      </c>
      <c r="E14" s="416">
        <v>16712</v>
      </c>
      <c r="F14" s="416">
        <v>8151</v>
      </c>
      <c r="G14" s="417">
        <v>73.16</v>
      </c>
      <c r="H14" s="359">
        <v>2203</v>
      </c>
    </row>
    <row r="15" spans="1:8" ht="12" hidden="1">
      <c r="A15" s="418" t="s">
        <v>455</v>
      </c>
      <c r="B15" s="374" t="s">
        <v>381</v>
      </c>
      <c r="C15" s="415" t="s">
        <v>456</v>
      </c>
      <c r="D15" s="412" t="s">
        <v>457</v>
      </c>
      <c r="E15" s="416">
        <v>12694</v>
      </c>
      <c r="F15" s="416">
        <v>16941</v>
      </c>
      <c r="G15" s="417">
        <v>200.18</v>
      </c>
      <c r="H15" s="359">
        <v>1600</v>
      </c>
    </row>
    <row r="16" spans="1:8" ht="24" hidden="1">
      <c r="A16" s="418" t="s">
        <v>380</v>
      </c>
      <c r="B16" s="374" t="s">
        <v>385</v>
      </c>
      <c r="C16" s="415" t="s">
        <v>458</v>
      </c>
      <c r="D16" s="412" t="s">
        <v>459</v>
      </c>
      <c r="E16" s="416">
        <v>3309</v>
      </c>
      <c r="F16" s="416">
        <v>2757</v>
      </c>
      <c r="G16" s="417">
        <v>124.98</v>
      </c>
      <c r="H16" s="359">
        <v>291</v>
      </c>
    </row>
    <row r="17" spans="1:8" ht="12" hidden="1">
      <c r="A17" s="418" t="s">
        <v>384</v>
      </c>
      <c r="B17" s="419" t="s">
        <v>460</v>
      </c>
      <c r="C17" s="415" t="s">
        <v>461</v>
      </c>
      <c r="D17" s="412" t="s">
        <v>462</v>
      </c>
      <c r="E17" s="416">
        <v>31987</v>
      </c>
      <c r="F17" s="416">
        <v>25427</v>
      </c>
      <c r="G17" s="417">
        <v>119.24</v>
      </c>
      <c r="H17" s="359">
        <v>3288</v>
      </c>
    </row>
    <row r="18" spans="1:8" ht="12" hidden="1">
      <c r="A18" s="418" t="s">
        <v>371</v>
      </c>
      <c r="B18" s="374" t="s">
        <v>388</v>
      </c>
      <c r="C18" s="415" t="s">
        <v>463</v>
      </c>
      <c r="D18" s="412" t="s">
        <v>464</v>
      </c>
      <c r="E18" s="416">
        <v>97</v>
      </c>
      <c r="F18" s="416">
        <v>127</v>
      </c>
      <c r="G18" s="417">
        <v>195.38</v>
      </c>
      <c r="H18" s="359">
        <v>9</v>
      </c>
    </row>
    <row r="19" spans="1:8" ht="12" hidden="1">
      <c r="A19" s="418" t="s">
        <v>387</v>
      </c>
      <c r="B19" s="374" t="s">
        <v>465</v>
      </c>
      <c r="C19" s="415" t="s">
        <v>466</v>
      </c>
      <c r="D19" s="412" t="s">
        <v>467</v>
      </c>
      <c r="E19" s="416">
        <v>1806</v>
      </c>
      <c r="F19" s="416">
        <v>1218</v>
      </c>
      <c r="G19" s="417">
        <v>101.16</v>
      </c>
      <c r="H19" s="359">
        <v>106</v>
      </c>
    </row>
    <row r="20" spans="1:8" ht="24" hidden="1">
      <c r="A20" s="418" t="s">
        <v>389</v>
      </c>
      <c r="B20" s="374" t="s">
        <v>468</v>
      </c>
      <c r="C20" s="415" t="s">
        <v>469</v>
      </c>
      <c r="D20" s="412" t="s">
        <v>456</v>
      </c>
      <c r="E20" s="416">
        <v>20711</v>
      </c>
      <c r="F20" s="416">
        <v>16309</v>
      </c>
      <c r="G20" s="417">
        <v>118.12</v>
      </c>
      <c r="H20" s="359">
        <v>2217</v>
      </c>
    </row>
    <row r="21" spans="1:8" ht="12" hidden="1">
      <c r="A21" s="418" t="s">
        <v>391</v>
      </c>
      <c r="B21" s="374" t="s">
        <v>394</v>
      </c>
      <c r="C21" s="415" t="s">
        <v>470</v>
      </c>
      <c r="D21" s="412" t="s">
        <v>471</v>
      </c>
      <c r="E21" s="416">
        <v>167</v>
      </c>
      <c r="F21" s="416">
        <v>144</v>
      </c>
      <c r="G21" s="417">
        <v>129.73</v>
      </c>
      <c r="H21" s="359">
        <v>26</v>
      </c>
    </row>
    <row r="22" spans="1:8" ht="12" hidden="1">
      <c r="A22" s="418" t="s">
        <v>393</v>
      </c>
      <c r="B22" s="374" t="s">
        <v>396</v>
      </c>
      <c r="C22" s="415" t="s">
        <v>472</v>
      </c>
      <c r="D22" s="412" t="s">
        <v>458</v>
      </c>
      <c r="E22" s="416">
        <v>8931</v>
      </c>
      <c r="F22" s="416">
        <v>7466</v>
      </c>
      <c r="G22" s="417">
        <v>125.39</v>
      </c>
      <c r="H22" s="359">
        <v>884</v>
      </c>
    </row>
    <row r="23" spans="1:8" ht="24" hidden="1">
      <c r="A23" s="418" t="s">
        <v>395</v>
      </c>
      <c r="B23" s="374" t="s">
        <v>473</v>
      </c>
      <c r="C23" s="415" t="s">
        <v>474</v>
      </c>
      <c r="D23" s="412" t="s">
        <v>475</v>
      </c>
      <c r="E23" s="416">
        <v>262</v>
      </c>
      <c r="F23" s="416">
        <v>148</v>
      </c>
      <c r="G23" s="417">
        <v>84.57</v>
      </c>
      <c r="H23" s="359">
        <v>46</v>
      </c>
    </row>
    <row r="24" spans="1:8" ht="12" hidden="1">
      <c r="A24" s="418" t="s">
        <v>397</v>
      </c>
      <c r="B24" s="374" t="s">
        <v>400</v>
      </c>
      <c r="C24" s="415" t="s">
        <v>476</v>
      </c>
      <c r="D24" s="412" t="s">
        <v>461</v>
      </c>
      <c r="E24" s="416">
        <v>13</v>
      </c>
      <c r="F24" s="416">
        <v>14</v>
      </c>
      <c r="G24" s="417">
        <v>175</v>
      </c>
      <c r="H24" s="359">
        <v>0</v>
      </c>
    </row>
    <row r="25" spans="1:8" ht="12" hidden="1">
      <c r="A25" s="418" t="s">
        <v>399</v>
      </c>
      <c r="B25" s="419" t="s">
        <v>477</v>
      </c>
      <c r="C25" s="415" t="s">
        <v>478</v>
      </c>
      <c r="D25" s="412" t="s">
        <v>479</v>
      </c>
      <c r="E25" s="416">
        <v>97995</v>
      </c>
      <c r="F25" s="416">
        <v>72709</v>
      </c>
      <c r="G25" s="417">
        <v>111.29</v>
      </c>
      <c r="H25" s="359">
        <v>7283</v>
      </c>
    </row>
    <row r="26" spans="1:8" ht="12" hidden="1">
      <c r="A26" s="418" t="s">
        <v>371</v>
      </c>
      <c r="B26" s="374" t="s">
        <v>403</v>
      </c>
      <c r="C26" s="415" t="s">
        <v>480</v>
      </c>
      <c r="D26" s="412" t="s">
        <v>463</v>
      </c>
      <c r="E26" s="416">
        <v>3125</v>
      </c>
      <c r="F26" s="416">
        <v>1951</v>
      </c>
      <c r="G26" s="417">
        <v>93.66</v>
      </c>
      <c r="H26" s="359">
        <v>346</v>
      </c>
    </row>
    <row r="27" spans="1:8" ht="24" hidden="1">
      <c r="A27" s="418" t="s">
        <v>402</v>
      </c>
      <c r="B27" s="374" t="s">
        <v>481</v>
      </c>
      <c r="C27" s="415" t="s">
        <v>482</v>
      </c>
      <c r="D27" s="412" t="s">
        <v>483</v>
      </c>
      <c r="E27" s="416">
        <v>2840</v>
      </c>
      <c r="F27" s="416">
        <v>1681</v>
      </c>
      <c r="G27" s="417">
        <v>88.8</v>
      </c>
      <c r="H27" s="359">
        <v>269</v>
      </c>
    </row>
    <row r="28" spans="1:8" ht="24" hidden="1">
      <c r="A28" s="418" t="s">
        <v>404</v>
      </c>
      <c r="B28" s="374" t="s">
        <v>484</v>
      </c>
      <c r="C28" s="415" t="s">
        <v>485</v>
      </c>
      <c r="D28" s="412" t="s">
        <v>466</v>
      </c>
      <c r="E28" s="416">
        <v>100</v>
      </c>
      <c r="F28" s="416">
        <v>58</v>
      </c>
      <c r="G28" s="417">
        <v>86.57</v>
      </c>
      <c r="H28" s="359">
        <v>3</v>
      </c>
    </row>
    <row r="29" spans="1:8" ht="12" hidden="1">
      <c r="A29" s="418" t="s">
        <v>406</v>
      </c>
      <c r="B29" s="374" t="s">
        <v>409</v>
      </c>
      <c r="C29" s="415" t="s">
        <v>486</v>
      </c>
      <c r="D29" s="412" t="s">
        <v>487</v>
      </c>
      <c r="E29" s="416">
        <v>185</v>
      </c>
      <c r="F29" s="416">
        <v>212</v>
      </c>
      <c r="G29" s="417">
        <v>172.36</v>
      </c>
      <c r="H29" s="359">
        <v>75</v>
      </c>
    </row>
    <row r="30" spans="1:8" ht="12" hidden="1">
      <c r="A30" s="418" t="s">
        <v>408</v>
      </c>
      <c r="B30" s="374" t="s">
        <v>411</v>
      </c>
      <c r="C30" s="415" t="s">
        <v>488</v>
      </c>
      <c r="D30" s="412" t="s">
        <v>469</v>
      </c>
      <c r="E30" s="416">
        <v>16749</v>
      </c>
      <c r="F30" s="416">
        <v>12329</v>
      </c>
      <c r="G30" s="417">
        <v>110.42</v>
      </c>
      <c r="H30" s="359">
        <v>3015</v>
      </c>
    </row>
    <row r="31" spans="1:8" ht="12" hidden="1">
      <c r="A31" s="418" t="s">
        <v>410</v>
      </c>
      <c r="B31" s="374" t="s">
        <v>413</v>
      </c>
      <c r="C31" s="415" t="s">
        <v>489</v>
      </c>
      <c r="D31" s="412" t="s">
        <v>490</v>
      </c>
      <c r="E31" s="416">
        <v>117</v>
      </c>
      <c r="F31" s="416">
        <v>0</v>
      </c>
      <c r="G31" s="417">
        <v>0</v>
      </c>
      <c r="H31" s="359">
        <v>0</v>
      </c>
    </row>
    <row r="32" spans="1:8" ht="12" hidden="1">
      <c r="A32" s="418" t="s">
        <v>412</v>
      </c>
      <c r="B32" s="374" t="s">
        <v>416</v>
      </c>
      <c r="C32" s="415" t="s">
        <v>491</v>
      </c>
      <c r="D32" s="412" t="s">
        <v>470</v>
      </c>
      <c r="E32" s="416">
        <v>16632</v>
      </c>
      <c r="F32" s="416">
        <v>12329</v>
      </c>
      <c r="G32" s="417">
        <v>111.19</v>
      </c>
      <c r="H32" s="359">
        <v>3015</v>
      </c>
    </row>
    <row r="33" spans="1:8" ht="24" hidden="1">
      <c r="A33" s="418" t="s">
        <v>415</v>
      </c>
      <c r="B33" s="374" t="s">
        <v>492</v>
      </c>
      <c r="C33" s="415" t="s">
        <v>493</v>
      </c>
      <c r="D33" s="412" t="s">
        <v>494</v>
      </c>
      <c r="E33" s="416">
        <v>78121</v>
      </c>
      <c r="F33" s="416">
        <v>58429</v>
      </c>
      <c r="G33" s="417">
        <v>112.19</v>
      </c>
      <c r="H33" s="359">
        <v>3922</v>
      </c>
    </row>
    <row r="34" spans="1:8" ht="12" hidden="1">
      <c r="A34" s="418" t="s">
        <v>417</v>
      </c>
      <c r="B34" s="374" t="s">
        <v>413</v>
      </c>
      <c r="C34" s="415" t="s">
        <v>495</v>
      </c>
      <c r="D34" s="412" t="s">
        <v>472</v>
      </c>
      <c r="E34" s="416">
        <v>26431</v>
      </c>
      <c r="F34" s="416">
        <v>19756</v>
      </c>
      <c r="G34" s="417">
        <v>112.12</v>
      </c>
      <c r="H34" s="359">
        <v>2113</v>
      </c>
    </row>
    <row r="35" spans="1:8" ht="12" hidden="1">
      <c r="A35" s="418" t="s">
        <v>419</v>
      </c>
      <c r="B35" s="374" t="s">
        <v>416</v>
      </c>
      <c r="C35" s="415" t="s">
        <v>496</v>
      </c>
      <c r="D35" s="412" t="s">
        <v>497</v>
      </c>
      <c r="E35" s="416">
        <v>51690</v>
      </c>
      <c r="F35" s="416">
        <v>38673</v>
      </c>
      <c r="G35" s="417">
        <v>112.23</v>
      </c>
      <c r="H35" s="359">
        <v>1809</v>
      </c>
    </row>
    <row r="36" spans="1:8" ht="24" hidden="1">
      <c r="A36" s="418" t="s">
        <v>420</v>
      </c>
      <c r="B36" s="420" t="s">
        <v>498</v>
      </c>
      <c r="C36" s="415" t="s">
        <v>499</v>
      </c>
      <c r="D36" s="412" t="s">
        <v>474</v>
      </c>
      <c r="E36" s="416">
        <v>295</v>
      </c>
      <c r="F36" s="416">
        <v>102</v>
      </c>
      <c r="G36" s="417">
        <v>51.78</v>
      </c>
      <c r="H36" s="359">
        <v>32</v>
      </c>
    </row>
    <row r="37" spans="1:8" ht="10.5" hidden="1">
      <c r="A37" s="418" t="s">
        <v>371</v>
      </c>
      <c r="B37" s="350" t="s">
        <v>370</v>
      </c>
      <c r="C37" s="351"/>
      <c r="D37" s="421"/>
      <c r="E37" s="353">
        <v>2</v>
      </c>
      <c r="F37" s="353">
        <v>3</v>
      </c>
      <c r="G37" s="422">
        <v>4</v>
      </c>
      <c r="H37" s="423">
        <v>5</v>
      </c>
    </row>
    <row r="38" spans="1:8" ht="12.75">
      <c r="A38" s="424" t="s">
        <v>370</v>
      </c>
      <c r="B38" s="425" t="s">
        <v>500</v>
      </c>
      <c r="C38" s="426" t="s">
        <v>501</v>
      </c>
      <c r="D38" s="427" t="s">
        <v>502</v>
      </c>
      <c r="E38" s="357">
        <v>340826</v>
      </c>
      <c r="F38" s="357">
        <v>177227</v>
      </c>
      <c r="G38" s="358">
        <f aca="true" t="shared" si="0" ref="G38:G50">F38/E38*100</f>
        <v>51.9992606197884</v>
      </c>
      <c r="H38" s="359">
        <v>39216</v>
      </c>
    </row>
    <row r="39" spans="1:8" s="432" customFormat="1" ht="12.75">
      <c r="A39" s="428" t="s">
        <v>371</v>
      </c>
      <c r="B39" s="429" t="s">
        <v>503</v>
      </c>
      <c r="C39" s="430" t="s">
        <v>504</v>
      </c>
      <c r="D39" s="431" t="s">
        <v>476</v>
      </c>
      <c r="E39" s="357">
        <v>311160</v>
      </c>
      <c r="F39" s="357">
        <v>163060</v>
      </c>
      <c r="G39" s="358">
        <f t="shared" si="0"/>
        <v>52.403907957320996</v>
      </c>
      <c r="H39" s="359">
        <v>36583</v>
      </c>
    </row>
    <row r="40" spans="1:8" s="392" customFormat="1" ht="12">
      <c r="A40" s="374" t="s">
        <v>371</v>
      </c>
      <c r="B40" s="372" t="s">
        <v>505</v>
      </c>
      <c r="C40" s="430" t="s">
        <v>506</v>
      </c>
      <c r="D40" s="431" t="s">
        <v>507</v>
      </c>
      <c r="E40" s="357">
        <v>40077</v>
      </c>
      <c r="F40" s="357">
        <v>20725</v>
      </c>
      <c r="G40" s="358">
        <f t="shared" si="0"/>
        <v>51.71295256630985</v>
      </c>
      <c r="H40" s="359">
        <v>2904</v>
      </c>
    </row>
    <row r="41" spans="1:8" s="392" customFormat="1" ht="12">
      <c r="A41" s="374" t="s">
        <v>508</v>
      </c>
      <c r="B41" s="372" t="s">
        <v>95</v>
      </c>
      <c r="C41" s="430" t="s">
        <v>509</v>
      </c>
      <c r="D41" s="431" t="s">
        <v>478</v>
      </c>
      <c r="E41" s="357">
        <v>344</v>
      </c>
      <c r="F41" s="357">
        <v>159</v>
      </c>
      <c r="G41" s="358">
        <f t="shared" si="0"/>
        <v>46.22093023255814</v>
      </c>
      <c r="H41" s="359">
        <v>29</v>
      </c>
    </row>
    <row r="42" spans="1:8" s="392" customFormat="1" ht="12">
      <c r="A42" s="374" t="s">
        <v>510</v>
      </c>
      <c r="B42" s="372" t="s">
        <v>96</v>
      </c>
      <c r="C42" s="430" t="s">
        <v>467</v>
      </c>
      <c r="D42" s="431" t="s">
        <v>511</v>
      </c>
      <c r="E42" s="357">
        <v>5127</v>
      </c>
      <c r="F42" s="357">
        <v>2275</v>
      </c>
      <c r="G42" s="358">
        <f t="shared" si="0"/>
        <v>44.37292763799493</v>
      </c>
      <c r="H42" s="359">
        <v>488</v>
      </c>
    </row>
    <row r="43" spans="1:12" s="392" customFormat="1" ht="12">
      <c r="A43" s="374" t="s">
        <v>512</v>
      </c>
      <c r="B43" s="372" t="s">
        <v>97</v>
      </c>
      <c r="C43" s="430" t="s">
        <v>471</v>
      </c>
      <c r="D43" s="431" t="s">
        <v>480</v>
      </c>
      <c r="E43" s="357">
        <v>160851</v>
      </c>
      <c r="F43" s="357">
        <v>85542</v>
      </c>
      <c r="G43" s="358">
        <f t="shared" si="0"/>
        <v>53.18089411940243</v>
      </c>
      <c r="H43" s="359">
        <v>21852</v>
      </c>
      <c r="L43" s="392" t="s">
        <v>186</v>
      </c>
    </row>
    <row r="44" spans="1:8" s="392" customFormat="1" ht="12">
      <c r="A44" s="374" t="s">
        <v>513</v>
      </c>
      <c r="B44" s="372" t="s">
        <v>98</v>
      </c>
      <c r="C44" s="430" t="s">
        <v>475</v>
      </c>
      <c r="D44" s="431" t="s">
        <v>514</v>
      </c>
      <c r="E44" s="357">
        <v>4305</v>
      </c>
      <c r="F44" s="357">
        <v>2668</v>
      </c>
      <c r="G44" s="358">
        <f t="shared" si="0"/>
        <v>61.97444831591174</v>
      </c>
      <c r="H44" s="359">
        <v>648</v>
      </c>
    </row>
    <row r="45" spans="1:8" s="392" customFormat="1" ht="12">
      <c r="A45" s="374" t="s">
        <v>515</v>
      </c>
      <c r="B45" s="372" t="s">
        <v>99</v>
      </c>
      <c r="C45" s="430" t="s">
        <v>479</v>
      </c>
      <c r="D45" s="431" t="s">
        <v>482</v>
      </c>
      <c r="E45" s="357">
        <v>28406</v>
      </c>
      <c r="F45" s="357">
        <v>13284</v>
      </c>
      <c r="G45" s="358">
        <f t="shared" si="0"/>
        <v>46.764768006759134</v>
      </c>
      <c r="H45" s="359">
        <v>2143</v>
      </c>
    </row>
    <row r="46" spans="1:8" s="392" customFormat="1" ht="12">
      <c r="A46" s="374" t="s">
        <v>516</v>
      </c>
      <c r="B46" s="372" t="s">
        <v>517</v>
      </c>
      <c r="C46" s="430" t="s">
        <v>483</v>
      </c>
      <c r="D46" s="431" t="s">
        <v>518</v>
      </c>
      <c r="E46" s="357">
        <v>14035</v>
      </c>
      <c r="F46" s="357">
        <v>6512</v>
      </c>
      <c r="G46" s="358">
        <f t="shared" si="0"/>
        <v>46.39828998931244</v>
      </c>
      <c r="H46" s="359">
        <v>948</v>
      </c>
    </row>
    <row r="47" spans="1:8" s="392" customFormat="1" ht="12">
      <c r="A47" s="374" t="s">
        <v>519</v>
      </c>
      <c r="B47" s="372" t="s">
        <v>100</v>
      </c>
      <c r="C47" s="430" t="s">
        <v>487</v>
      </c>
      <c r="D47" s="431" t="s">
        <v>485</v>
      </c>
      <c r="E47" s="357">
        <v>39624</v>
      </c>
      <c r="F47" s="357">
        <v>22418</v>
      </c>
      <c r="G47" s="358">
        <f t="shared" si="0"/>
        <v>56.576822128003236</v>
      </c>
      <c r="H47" s="359">
        <v>4332</v>
      </c>
    </row>
    <row r="48" spans="1:8" s="392" customFormat="1" ht="12">
      <c r="A48" s="374" t="s">
        <v>520</v>
      </c>
      <c r="B48" s="372" t="s">
        <v>521</v>
      </c>
      <c r="C48" s="430" t="s">
        <v>490</v>
      </c>
      <c r="D48" s="431" t="s">
        <v>522</v>
      </c>
      <c r="E48" s="357">
        <v>18238</v>
      </c>
      <c r="F48" s="357">
        <v>9766</v>
      </c>
      <c r="G48" s="358">
        <f t="shared" si="0"/>
        <v>53.547538107248606</v>
      </c>
      <c r="H48" s="359">
        <v>2383</v>
      </c>
    </row>
    <row r="49" spans="1:8" s="392" customFormat="1" ht="12">
      <c r="A49" s="374" t="s">
        <v>523</v>
      </c>
      <c r="B49" s="372" t="s">
        <v>102</v>
      </c>
      <c r="C49" s="430" t="s">
        <v>494</v>
      </c>
      <c r="D49" s="431" t="s">
        <v>486</v>
      </c>
      <c r="E49" s="357">
        <v>3663</v>
      </c>
      <c r="F49" s="357">
        <v>1706</v>
      </c>
      <c r="G49" s="358">
        <f t="shared" si="0"/>
        <v>46.57384657384657</v>
      </c>
      <c r="H49" s="359">
        <v>955</v>
      </c>
    </row>
    <row r="50" spans="1:8" s="392" customFormat="1" ht="21">
      <c r="A50" s="374" t="s">
        <v>524</v>
      </c>
      <c r="B50" s="372" t="s">
        <v>525</v>
      </c>
      <c r="C50" s="430" t="s">
        <v>497</v>
      </c>
      <c r="D50" s="431" t="s">
        <v>526</v>
      </c>
      <c r="E50" s="357">
        <v>396</v>
      </c>
      <c r="F50" s="357">
        <v>204</v>
      </c>
      <c r="G50" s="358">
        <f t="shared" si="0"/>
        <v>51.515151515151516</v>
      </c>
      <c r="H50" s="359">
        <v>50</v>
      </c>
    </row>
    <row r="51" spans="1:8" s="392" customFormat="1" ht="21">
      <c r="A51" s="374" t="s">
        <v>527</v>
      </c>
      <c r="B51" s="372" t="s">
        <v>104</v>
      </c>
      <c r="C51" s="430" t="s">
        <v>502</v>
      </c>
      <c r="D51" s="431" t="s">
        <v>488</v>
      </c>
      <c r="E51" s="357"/>
      <c r="F51" s="357">
        <v>9</v>
      </c>
      <c r="G51" s="358"/>
      <c r="H51" s="359">
        <v>7</v>
      </c>
    </row>
    <row r="52" spans="1:8" s="392" customFormat="1" ht="12">
      <c r="A52" s="374" t="s">
        <v>528</v>
      </c>
      <c r="B52" s="372" t="s">
        <v>529</v>
      </c>
      <c r="C52" s="430" t="s">
        <v>507</v>
      </c>
      <c r="D52" s="431" t="s">
        <v>530</v>
      </c>
      <c r="E52" s="357">
        <v>4121</v>
      </c>
      <c r="F52" s="357">
        <v>2289</v>
      </c>
      <c r="G52" s="358">
        <f>F52/E52*100</f>
        <v>55.54477068672652</v>
      </c>
      <c r="H52" s="359">
        <v>375</v>
      </c>
    </row>
    <row r="53" spans="1:8" s="392" customFormat="1" ht="12">
      <c r="A53" s="374" t="s">
        <v>531</v>
      </c>
      <c r="B53" s="372" t="s">
        <v>106</v>
      </c>
      <c r="C53" s="430" t="s">
        <v>511</v>
      </c>
      <c r="D53" s="431" t="s">
        <v>489</v>
      </c>
      <c r="E53" s="357">
        <v>715</v>
      </c>
      <c r="F53" s="357">
        <v>346</v>
      </c>
      <c r="G53" s="358">
        <f>F53/E53*100</f>
        <v>48.39160839160839</v>
      </c>
      <c r="H53" s="359">
        <v>63</v>
      </c>
    </row>
    <row r="54" spans="1:8" s="392" customFormat="1" ht="12">
      <c r="A54" s="374" t="s">
        <v>532</v>
      </c>
      <c r="B54" s="372" t="s">
        <v>533</v>
      </c>
      <c r="C54" s="430" t="s">
        <v>514</v>
      </c>
      <c r="D54" s="431" t="s">
        <v>534</v>
      </c>
      <c r="E54" s="357">
        <v>1571</v>
      </c>
      <c r="F54" s="357">
        <v>746</v>
      </c>
      <c r="G54" s="358">
        <f>F54/E54*100</f>
        <v>47.48567791215786</v>
      </c>
      <c r="H54" s="359">
        <v>45</v>
      </c>
    </row>
    <row r="55" spans="1:8" s="392" customFormat="1" ht="12">
      <c r="A55" s="374" t="s">
        <v>535</v>
      </c>
      <c r="B55" s="372" t="s">
        <v>536</v>
      </c>
      <c r="C55" s="430"/>
      <c r="D55" s="431"/>
      <c r="E55" s="357">
        <v>319</v>
      </c>
      <c r="F55" s="357">
        <v>78</v>
      </c>
      <c r="G55" s="358">
        <f>F55/E55*100</f>
        <v>24.45141065830721</v>
      </c>
      <c r="H55" s="359">
        <v>8</v>
      </c>
    </row>
    <row r="56" spans="1:8" s="392" customFormat="1" ht="12">
      <c r="A56" s="374"/>
      <c r="B56" s="372" t="s">
        <v>537</v>
      </c>
      <c r="C56" s="430">
        <v>36</v>
      </c>
      <c r="D56" s="431" t="s">
        <v>491</v>
      </c>
      <c r="E56" s="357">
        <v>1393</v>
      </c>
      <c r="F56" s="357">
        <v>6</v>
      </c>
      <c r="G56" s="358"/>
      <c r="H56" s="359">
        <v>-2</v>
      </c>
    </row>
    <row r="57" spans="1:8" s="392" customFormat="1" ht="21">
      <c r="A57" s="374" t="s">
        <v>538</v>
      </c>
      <c r="B57" s="372" t="s">
        <v>539</v>
      </c>
      <c r="C57" s="430" t="s">
        <v>522</v>
      </c>
      <c r="D57" s="431" t="s">
        <v>540</v>
      </c>
      <c r="E57" s="357">
        <v>2010</v>
      </c>
      <c r="F57" s="357">
        <v>839</v>
      </c>
      <c r="G57" s="358">
        <f aca="true" t="shared" si="1" ref="G57:G64">F57/E57*100</f>
        <v>41.74129353233831</v>
      </c>
      <c r="H57" s="359">
        <v>303</v>
      </c>
    </row>
    <row r="58" spans="1:8" s="392" customFormat="1" ht="24" customHeight="1">
      <c r="A58" s="374" t="s">
        <v>541</v>
      </c>
      <c r="B58" s="429" t="s">
        <v>542</v>
      </c>
      <c r="C58" s="430" t="s">
        <v>526</v>
      </c>
      <c r="D58" s="431" t="s">
        <v>493</v>
      </c>
      <c r="E58" s="357">
        <v>29666</v>
      </c>
      <c r="F58" s="357">
        <v>14167</v>
      </c>
      <c r="G58" s="358">
        <f t="shared" si="1"/>
        <v>47.755005730465854</v>
      </c>
      <c r="H58" s="359">
        <v>2633</v>
      </c>
    </row>
    <row r="59" spans="1:8" s="392" customFormat="1" ht="12">
      <c r="A59" s="374" t="s">
        <v>371</v>
      </c>
      <c r="B59" s="350" t="s">
        <v>403</v>
      </c>
      <c r="C59" s="430" t="s">
        <v>530</v>
      </c>
      <c r="D59" s="431" t="s">
        <v>543</v>
      </c>
      <c r="E59" s="357">
        <v>5309</v>
      </c>
      <c r="F59" s="357">
        <v>1943</v>
      </c>
      <c r="G59" s="358">
        <f t="shared" si="1"/>
        <v>36.598229421736676</v>
      </c>
      <c r="H59" s="359">
        <v>567</v>
      </c>
    </row>
    <row r="60" spans="1:8" s="392" customFormat="1" ht="21">
      <c r="A60" s="433" t="s">
        <v>544</v>
      </c>
      <c r="B60" s="434" t="s">
        <v>545</v>
      </c>
      <c r="C60" s="430" t="s">
        <v>534</v>
      </c>
      <c r="D60" s="431" t="s">
        <v>495</v>
      </c>
      <c r="E60" s="357">
        <v>4800</v>
      </c>
      <c r="F60" s="357">
        <v>1703</v>
      </c>
      <c r="G60" s="358">
        <f t="shared" si="1"/>
        <v>35.479166666666664</v>
      </c>
      <c r="H60" s="359">
        <v>506</v>
      </c>
    </row>
    <row r="61" spans="1:8" s="392" customFormat="1" ht="21">
      <c r="A61" s="374" t="s">
        <v>546</v>
      </c>
      <c r="B61" s="434" t="s">
        <v>547</v>
      </c>
      <c r="C61" s="430" t="s">
        <v>540</v>
      </c>
      <c r="D61" s="431" t="s">
        <v>548</v>
      </c>
      <c r="E61" s="357">
        <v>149</v>
      </c>
      <c r="F61" s="357">
        <v>62</v>
      </c>
      <c r="G61" s="358">
        <f t="shared" si="1"/>
        <v>41.61073825503356</v>
      </c>
      <c r="H61" s="359">
        <v>17</v>
      </c>
    </row>
    <row r="62" spans="1:8" s="392" customFormat="1" ht="12">
      <c r="A62" s="374" t="s">
        <v>549</v>
      </c>
      <c r="B62" s="434" t="s">
        <v>409</v>
      </c>
      <c r="C62" s="430" t="s">
        <v>543</v>
      </c>
      <c r="D62" s="431" t="s">
        <v>496</v>
      </c>
      <c r="E62" s="357">
        <v>360</v>
      </c>
      <c r="F62" s="357">
        <v>178</v>
      </c>
      <c r="G62" s="358">
        <f t="shared" si="1"/>
        <v>49.44444444444444</v>
      </c>
      <c r="H62" s="359">
        <v>44</v>
      </c>
    </row>
    <row r="63" spans="1:8" s="392" customFormat="1" ht="12">
      <c r="A63" s="374" t="s">
        <v>550</v>
      </c>
      <c r="B63" s="350" t="s">
        <v>551</v>
      </c>
      <c r="C63" s="430" t="s">
        <v>548</v>
      </c>
      <c r="D63" s="431" t="s">
        <v>552</v>
      </c>
      <c r="E63" s="357">
        <v>24357</v>
      </c>
      <c r="F63" s="357">
        <v>12224</v>
      </c>
      <c r="G63" s="358">
        <f t="shared" si="1"/>
        <v>50.18680461468982</v>
      </c>
      <c r="H63" s="359">
        <v>2066</v>
      </c>
    </row>
    <row r="64" spans="1:8" s="392" customFormat="1" ht="12">
      <c r="A64" s="374" t="s">
        <v>553</v>
      </c>
      <c r="B64" s="434" t="s">
        <v>554</v>
      </c>
      <c r="C64" s="430"/>
      <c r="D64" s="431"/>
      <c r="E64" s="357">
        <v>24357</v>
      </c>
      <c r="F64" s="357">
        <v>12224</v>
      </c>
      <c r="G64" s="358">
        <f t="shared" si="1"/>
        <v>50.18680461468982</v>
      </c>
      <c r="H64" s="359">
        <v>2066</v>
      </c>
    </row>
    <row r="65" spans="1:8" s="440" customFormat="1" ht="12">
      <c r="A65" s="433" t="s">
        <v>371</v>
      </c>
      <c r="B65" s="435" t="s">
        <v>555</v>
      </c>
      <c r="C65" s="436" t="s">
        <v>552</v>
      </c>
      <c r="D65" s="437" t="s">
        <v>499</v>
      </c>
      <c r="E65" s="377"/>
      <c r="F65" s="377"/>
      <c r="G65" s="438"/>
      <c r="H65" s="439"/>
    </row>
    <row r="66" spans="1:8" s="392" customFormat="1" ht="12">
      <c r="A66" s="441" t="s">
        <v>371</v>
      </c>
      <c r="B66" s="322"/>
      <c r="C66" s="442" t="s">
        <v>556</v>
      </c>
      <c r="D66" s="431" t="s">
        <v>556</v>
      </c>
      <c r="E66" s="392">
        <v>0</v>
      </c>
      <c r="F66" s="392">
        <v>0</v>
      </c>
      <c r="G66" s="392">
        <v>0</v>
      </c>
      <c r="H66" s="392">
        <v>0</v>
      </c>
    </row>
    <row r="67" spans="1:8" s="392" customFormat="1" ht="24" hidden="1">
      <c r="A67" s="443" t="s">
        <v>371</v>
      </c>
      <c r="B67" s="444" t="s">
        <v>557</v>
      </c>
      <c r="C67" s="430" t="s">
        <v>558</v>
      </c>
      <c r="D67" s="431" t="s">
        <v>559</v>
      </c>
      <c r="E67" s="445">
        <v>284407</v>
      </c>
      <c r="F67" s="446">
        <v>212433</v>
      </c>
      <c r="G67" s="447">
        <v>112.04</v>
      </c>
      <c r="H67" s="448">
        <v>22112</v>
      </c>
    </row>
    <row r="68" spans="1:8" s="392" customFormat="1" ht="12" hidden="1">
      <c r="A68" s="443" t="s">
        <v>371</v>
      </c>
      <c r="B68" s="449" t="s">
        <v>560</v>
      </c>
      <c r="C68" s="430" t="s">
        <v>561</v>
      </c>
      <c r="D68" s="431" t="s">
        <v>558</v>
      </c>
      <c r="E68" s="445">
        <v>283337</v>
      </c>
      <c r="F68" s="446">
        <v>211544</v>
      </c>
      <c r="G68" s="447">
        <v>111.99</v>
      </c>
      <c r="H68" s="448">
        <v>21426</v>
      </c>
    </row>
    <row r="69" spans="1:8" s="392" customFormat="1" ht="12" hidden="1">
      <c r="A69" s="443" t="s">
        <v>371</v>
      </c>
      <c r="B69" s="443" t="s">
        <v>562</v>
      </c>
      <c r="C69" s="430" t="s">
        <v>563</v>
      </c>
      <c r="D69" s="431" t="s">
        <v>564</v>
      </c>
      <c r="E69" s="445">
        <v>82913</v>
      </c>
      <c r="F69" s="446">
        <v>59661</v>
      </c>
      <c r="G69" s="447">
        <v>107.93</v>
      </c>
      <c r="H69" s="448">
        <v>5091</v>
      </c>
    </row>
    <row r="70" spans="1:8" s="392" customFormat="1" ht="24" hidden="1">
      <c r="A70" s="443" t="s">
        <v>371</v>
      </c>
      <c r="B70" s="443" t="s">
        <v>565</v>
      </c>
      <c r="C70" s="430" t="s">
        <v>566</v>
      </c>
      <c r="D70" s="431" t="s">
        <v>561</v>
      </c>
      <c r="E70" s="445">
        <v>22940</v>
      </c>
      <c r="F70" s="446">
        <v>17408</v>
      </c>
      <c r="G70" s="447">
        <v>113.82</v>
      </c>
      <c r="H70" s="448">
        <v>1708</v>
      </c>
    </row>
    <row r="71" spans="1:8" s="392" customFormat="1" ht="24" hidden="1">
      <c r="A71" s="443" t="s">
        <v>371</v>
      </c>
      <c r="B71" s="443" t="s">
        <v>567</v>
      </c>
      <c r="C71" s="430" t="s">
        <v>568</v>
      </c>
      <c r="D71" s="431" t="s">
        <v>569</v>
      </c>
      <c r="E71" s="445">
        <v>110944</v>
      </c>
      <c r="F71" s="446">
        <v>83177</v>
      </c>
      <c r="G71" s="447">
        <v>112.46</v>
      </c>
      <c r="H71" s="448">
        <v>10032</v>
      </c>
    </row>
    <row r="72" spans="1:8" s="392" customFormat="1" ht="24" hidden="1">
      <c r="A72" s="443" t="s">
        <v>371</v>
      </c>
      <c r="B72" s="443" t="s">
        <v>570</v>
      </c>
      <c r="C72" s="430" t="s">
        <v>571</v>
      </c>
      <c r="D72" s="431" t="s">
        <v>563</v>
      </c>
      <c r="E72" s="445">
        <v>3044</v>
      </c>
      <c r="F72" s="446">
        <v>1283</v>
      </c>
      <c r="G72" s="447">
        <v>63.23</v>
      </c>
      <c r="H72" s="448">
        <v>101</v>
      </c>
    </row>
    <row r="73" spans="1:8" s="392" customFormat="1" ht="12" hidden="1">
      <c r="A73" s="443" t="s">
        <v>371</v>
      </c>
      <c r="B73" s="443" t="s">
        <v>572</v>
      </c>
      <c r="C73" s="430" t="s">
        <v>573</v>
      </c>
      <c r="D73" s="431" t="s">
        <v>574</v>
      </c>
      <c r="E73" s="445">
        <v>50656</v>
      </c>
      <c r="F73" s="446">
        <v>34982</v>
      </c>
      <c r="G73" s="447">
        <v>103.59</v>
      </c>
      <c r="H73" s="448">
        <v>2173</v>
      </c>
    </row>
    <row r="74" spans="1:8" s="392" customFormat="1" ht="24" hidden="1">
      <c r="A74" s="443" t="s">
        <v>371</v>
      </c>
      <c r="B74" s="450" t="s">
        <v>575</v>
      </c>
      <c r="C74" s="430" t="s">
        <v>576</v>
      </c>
      <c r="D74" s="431" t="s">
        <v>566</v>
      </c>
      <c r="E74" s="445">
        <v>1304</v>
      </c>
      <c r="F74" s="446">
        <v>267</v>
      </c>
      <c r="G74" s="447">
        <v>30.72</v>
      </c>
      <c r="H74" s="448">
        <v>33</v>
      </c>
    </row>
    <row r="75" spans="1:8" s="392" customFormat="1" ht="12" hidden="1">
      <c r="A75" s="443" t="s">
        <v>371</v>
      </c>
      <c r="B75" s="443" t="s">
        <v>577</v>
      </c>
      <c r="C75" s="430" t="s">
        <v>578</v>
      </c>
      <c r="D75" s="431" t="s">
        <v>579</v>
      </c>
      <c r="E75" s="445">
        <v>9348</v>
      </c>
      <c r="F75" s="446">
        <v>12167</v>
      </c>
      <c r="G75" s="447">
        <v>195.23</v>
      </c>
      <c r="H75" s="448">
        <v>1993</v>
      </c>
    </row>
    <row r="76" spans="1:8" s="392" customFormat="1" ht="12" hidden="1">
      <c r="A76" s="443" t="s">
        <v>371</v>
      </c>
      <c r="B76" s="443" t="s">
        <v>580</v>
      </c>
      <c r="C76" s="430" t="s">
        <v>581</v>
      </c>
      <c r="D76" s="431" t="s">
        <v>568</v>
      </c>
      <c r="E76" s="445">
        <v>23</v>
      </c>
      <c r="F76" s="446">
        <v>26</v>
      </c>
      <c r="G76" s="447">
        <v>162.5</v>
      </c>
      <c r="H76" s="448">
        <v>7</v>
      </c>
    </row>
    <row r="77" spans="1:8" s="392" customFormat="1" ht="12" hidden="1">
      <c r="A77" s="443" t="s">
        <v>371</v>
      </c>
      <c r="B77" s="443" t="s">
        <v>582</v>
      </c>
      <c r="C77" s="430" t="s">
        <v>583</v>
      </c>
      <c r="D77" s="431" t="s">
        <v>584</v>
      </c>
      <c r="E77" s="445">
        <v>3468</v>
      </c>
      <c r="F77" s="446">
        <v>2838</v>
      </c>
      <c r="G77" s="447">
        <v>122.75</v>
      </c>
      <c r="H77" s="448">
        <v>320</v>
      </c>
    </row>
    <row r="78" spans="1:8" s="392" customFormat="1" ht="12" hidden="1">
      <c r="A78" s="443" t="s">
        <v>371</v>
      </c>
      <c r="B78" s="449" t="s">
        <v>585</v>
      </c>
      <c r="C78" s="430" t="s">
        <v>586</v>
      </c>
      <c r="D78" s="431" t="s">
        <v>571</v>
      </c>
      <c r="E78" s="445">
        <v>1070</v>
      </c>
      <c r="F78" s="446">
        <v>890</v>
      </c>
      <c r="G78" s="447">
        <v>124.82</v>
      </c>
      <c r="H78" s="448">
        <v>687</v>
      </c>
    </row>
    <row r="79" spans="1:8" s="392" customFormat="1" ht="24" hidden="1">
      <c r="A79" s="443" t="s">
        <v>371</v>
      </c>
      <c r="B79" s="443" t="s">
        <v>587</v>
      </c>
      <c r="C79" s="430" t="s">
        <v>588</v>
      </c>
      <c r="D79" s="431" t="s">
        <v>589</v>
      </c>
      <c r="E79" s="445">
        <v>1064</v>
      </c>
      <c r="F79" s="446">
        <v>890</v>
      </c>
      <c r="G79" s="447">
        <v>125.53</v>
      </c>
      <c r="H79" s="448">
        <v>687</v>
      </c>
    </row>
    <row r="80" spans="1:8" s="392" customFormat="1" ht="24" hidden="1">
      <c r="A80" s="443" t="s">
        <v>371</v>
      </c>
      <c r="B80" s="450" t="s">
        <v>590</v>
      </c>
      <c r="C80" s="430" t="s">
        <v>591</v>
      </c>
      <c r="D80" s="431" t="s">
        <v>573</v>
      </c>
      <c r="E80" s="445">
        <v>662</v>
      </c>
      <c r="F80" s="446">
        <v>465</v>
      </c>
      <c r="G80" s="447">
        <v>105.44</v>
      </c>
      <c r="H80" s="448">
        <v>239</v>
      </c>
    </row>
    <row r="81" spans="1:8" s="392" customFormat="1" ht="24" hidden="1">
      <c r="A81" s="443" t="s">
        <v>371</v>
      </c>
      <c r="B81" s="450" t="s">
        <v>592</v>
      </c>
      <c r="C81" s="430" t="s">
        <v>593</v>
      </c>
      <c r="D81" s="431" t="s">
        <v>594</v>
      </c>
      <c r="E81" s="445">
        <v>402</v>
      </c>
      <c r="F81" s="446">
        <v>424</v>
      </c>
      <c r="G81" s="447">
        <v>158.21</v>
      </c>
      <c r="H81" s="448">
        <v>448</v>
      </c>
    </row>
    <row r="82" spans="1:8" s="392" customFormat="1" ht="24" hidden="1">
      <c r="A82" s="443" t="s">
        <v>371</v>
      </c>
      <c r="B82" s="443" t="s">
        <v>595</v>
      </c>
      <c r="C82" s="430" t="s">
        <v>596</v>
      </c>
      <c r="D82" s="431" t="s">
        <v>576</v>
      </c>
      <c r="E82" s="445">
        <v>6</v>
      </c>
      <c r="F82" s="446">
        <v>0</v>
      </c>
      <c r="G82" s="447">
        <v>0</v>
      </c>
      <c r="H82" s="448">
        <v>0</v>
      </c>
    </row>
    <row r="83" spans="1:8" s="392" customFormat="1" ht="24" hidden="1">
      <c r="A83" s="443" t="s">
        <v>371</v>
      </c>
      <c r="B83" s="450" t="s">
        <v>597</v>
      </c>
      <c r="C83" s="430" t="s">
        <v>598</v>
      </c>
      <c r="D83" s="431" t="s">
        <v>599</v>
      </c>
      <c r="E83" s="445">
        <v>0</v>
      </c>
      <c r="F83" s="446">
        <v>0</v>
      </c>
      <c r="G83" s="447">
        <v>0</v>
      </c>
      <c r="H83" s="448">
        <v>0</v>
      </c>
    </row>
    <row r="84" spans="1:8" s="392" customFormat="1" ht="24" hidden="1">
      <c r="A84" s="451"/>
      <c r="B84" s="450" t="s">
        <v>600</v>
      </c>
      <c r="C84" s="430">
        <v>90</v>
      </c>
      <c r="D84" s="431" t="s">
        <v>578</v>
      </c>
      <c r="E84" s="445">
        <v>6</v>
      </c>
      <c r="F84" s="446">
        <v>0</v>
      </c>
      <c r="G84" s="447">
        <v>0</v>
      </c>
      <c r="H84" s="448">
        <v>0</v>
      </c>
    </row>
    <row r="85" spans="1:8" s="392" customFormat="1" ht="12" hidden="1">
      <c r="A85" s="443" t="s">
        <v>371</v>
      </c>
      <c r="B85" s="449" t="s">
        <v>601</v>
      </c>
      <c r="C85" s="430" t="s">
        <v>602</v>
      </c>
      <c r="D85" s="431" t="s">
        <v>603</v>
      </c>
      <c r="E85" s="445">
        <v>2230</v>
      </c>
      <c r="F85" s="446">
        <v>2611</v>
      </c>
      <c r="G85" s="447">
        <v>175.59</v>
      </c>
      <c r="H85" s="448">
        <v>4253</v>
      </c>
    </row>
    <row r="86" spans="1:8" s="392" customFormat="1" ht="12" hidden="1">
      <c r="A86" s="443" t="s">
        <v>371</v>
      </c>
      <c r="B86" s="449" t="s">
        <v>604</v>
      </c>
      <c r="C86" s="430" t="s">
        <v>605</v>
      </c>
      <c r="D86" s="431" t="s">
        <v>581</v>
      </c>
      <c r="E86" s="445">
        <v>-2230</v>
      </c>
      <c r="F86" s="446">
        <v>-2611</v>
      </c>
      <c r="G86" s="447">
        <v>175.59</v>
      </c>
      <c r="H86" s="448">
        <v>-4253</v>
      </c>
    </row>
    <row r="87" spans="1:8" s="392" customFormat="1" ht="12" hidden="1">
      <c r="A87" s="443" t="s">
        <v>371</v>
      </c>
      <c r="B87" s="443" t="s">
        <v>606</v>
      </c>
      <c r="C87" s="430" t="s">
        <v>607</v>
      </c>
      <c r="D87" s="431" t="s">
        <v>608</v>
      </c>
      <c r="E87" s="445">
        <v>-2242</v>
      </c>
      <c r="F87" s="446">
        <v>-3426</v>
      </c>
      <c r="G87" s="447">
        <v>229.16</v>
      </c>
      <c r="H87" s="448">
        <v>-4251</v>
      </c>
    </row>
    <row r="88" spans="1:8" s="392" customFormat="1" ht="12" hidden="1">
      <c r="A88" s="430" t="s">
        <v>609</v>
      </c>
      <c r="B88" s="443" t="s">
        <v>69</v>
      </c>
      <c r="C88" s="430" t="s">
        <v>610</v>
      </c>
      <c r="D88" s="431" t="s">
        <v>583</v>
      </c>
      <c r="E88" s="445">
        <v>-2414</v>
      </c>
      <c r="F88" s="446">
        <v>9846</v>
      </c>
      <c r="G88" s="447">
        <v>-611.93</v>
      </c>
      <c r="H88" s="448">
        <v>905</v>
      </c>
    </row>
    <row r="89" spans="1:8" s="392" customFormat="1" ht="24" hidden="1">
      <c r="A89" s="430" t="s">
        <v>611</v>
      </c>
      <c r="B89" s="443" t="s">
        <v>612</v>
      </c>
      <c r="C89" s="430" t="s">
        <v>613</v>
      </c>
      <c r="D89" s="431" t="s">
        <v>614</v>
      </c>
      <c r="E89" s="445">
        <v>-98</v>
      </c>
      <c r="F89" s="446">
        <v>11</v>
      </c>
      <c r="G89" s="447">
        <v>-16.92</v>
      </c>
      <c r="H89" s="448">
        <v>6</v>
      </c>
    </row>
    <row r="90" spans="1:8" s="392" customFormat="1" ht="12" hidden="1">
      <c r="A90" s="430" t="s">
        <v>615</v>
      </c>
      <c r="B90" s="443" t="s">
        <v>616</v>
      </c>
      <c r="C90" s="430" t="s">
        <v>617</v>
      </c>
      <c r="D90" s="431" t="s">
        <v>586</v>
      </c>
      <c r="E90" s="445">
        <v>-2316</v>
      </c>
      <c r="F90" s="446">
        <v>9835</v>
      </c>
      <c r="G90" s="447">
        <v>-636.98</v>
      </c>
      <c r="H90" s="448">
        <v>899</v>
      </c>
    </row>
    <row r="91" spans="1:8" s="392" customFormat="1" ht="12" hidden="1">
      <c r="A91" s="430" t="s">
        <v>618</v>
      </c>
      <c r="B91" s="443" t="s">
        <v>619</v>
      </c>
      <c r="C91" s="430" t="s">
        <v>620</v>
      </c>
      <c r="D91" s="431" t="s">
        <v>621</v>
      </c>
      <c r="E91" s="445">
        <v>3066</v>
      </c>
      <c r="F91" s="446">
        <v>-9056</v>
      </c>
      <c r="G91" s="447">
        <v>-443.05</v>
      </c>
      <c r="H91" s="448">
        <v>-4814</v>
      </c>
    </row>
    <row r="92" spans="1:8" s="392" customFormat="1" ht="12" hidden="1">
      <c r="A92" s="430" t="s">
        <v>371</v>
      </c>
      <c r="B92" s="450" t="s">
        <v>622</v>
      </c>
      <c r="C92" s="430" t="s">
        <v>623</v>
      </c>
      <c r="D92" s="431" t="s">
        <v>588</v>
      </c>
      <c r="E92" s="445">
        <v>5221</v>
      </c>
      <c r="F92" s="446">
        <v>8816</v>
      </c>
      <c r="G92" s="447">
        <v>253.26</v>
      </c>
      <c r="H92" s="448">
        <v>0</v>
      </c>
    </row>
    <row r="93" spans="1:8" s="392" customFormat="1" ht="12" hidden="1">
      <c r="A93" s="430" t="s">
        <v>371</v>
      </c>
      <c r="B93" s="450" t="s">
        <v>624</v>
      </c>
      <c r="C93" s="430" t="s">
        <v>625</v>
      </c>
      <c r="D93" s="431" t="s">
        <v>626</v>
      </c>
      <c r="E93" s="445">
        <v>2155</v>
      </c>
      <c r="F93" s="446">
        <v>17873</v>
      </c>
      <c r="G93" s="447">
        <v>1244.64</v>
      </c>
      <c r="H93" s="448">
        <v>4815</v>
      </c>
    </row>
    <row r="94" spans="1:8" s="392" customFormat="1" ht="12" hidden="1">
      <c r="A94" s="430" t="s">
        <v>627</v>
      </c>
      <c r="B94" s="443" t="s">
        <v>77</v>
      </c>
      <c r="C94" s="430" t="s">
        <v>628</v>
      </c>
      <c r="D94" s="431" t="s">
        <v>591</v>
      </c>
      <c r="E94" s="445">
        <v>-2819</v>
      </c>
      <c r="F94" s="446">
        <v>-4244</v>
      </c>
      <c r="G94" s="447">
        <v>225.86</v>
      </c>
      <c r="H94" s="448">
        <v>-305</v>
      </c>
    </row>
    <row r="95" spans="1:8" s="392" customFormat="1" ht="12" hidden="1">
      <c r="A95" s="430" t="s">
        <v>629</v>
      </c>
      <c r="B95" s="443" t="s">
        <v>79</v>
      </c>
      <c r="C95" s="430" t="s">
        <v>630</v>
      </c>
      <c r="D95" s="431" t="s">
        <v>631</v>
      </c>
      <c r="E95" s="445">
        <v>-76</v>
      </c>
      <c r="F95" s="446">
        <v>28</v>
      </c>
      <c r="G95" s="447">
        <v>-54.9</v>
      </c>
      <c r="H95" s="448">
        <v>-37</v>
      </c>
    </row>
    <row r="96" spans="1:8" s="392" customFormat="1" ht="12" hidden="1">
      <c r="A96" s="430" t="s">
        <v>371</v>
      </c>
      <c r="B96" s="449" t="s">
        <v>632</v>
      </c>
      <c r="C96" s="430" t="s">
        <v>633</v>
      </c>
      <c r="D96" s="431" t="s">
        <v>593</v>
      </c>
      <c r="E96" s="445">
        <v>12</v>
      </c>
      <c r="F96" s="446">
        <v>815</v>
      </c>
      <c r="G96" s="447">
        <v>10187.5</v>
      </c>
      <c r="H96" s="448">
        <v>-2</v>
      </c>
    </row>
    <row r="97" spans="1:8" s="392" customFormat="1" ht="12" hidden="1">
      <c r="A97" s="430" t="s">
        <v>634</v>
      </c>
      <c r="B97" s="443" t="s">
        <v>635</v>
      </c>
      <c r="C97" s="430" t="s">
        <v>636</v>
      </c>
      <c r="D97" s="452" t="s">
        <v>637</v>
      </c>
      <c r="E97" s="453">
        <v>12</v>
      </c>
      <c r="F97" s="454">
        <v>815</v>
      </c>
      <c r="G97" s="455">
        <v>10187.5</v>
      </c>
      <c r="H97" s="456">
        <v>-2</v>
      </c>
    </row>
    <row r="98" spans="1:8" s="392" customFormat="1" ht="12">
      <c r="A98" s="388"/>
      <c r="B98" s="457"/>
      <c r="C98" s="458"/>
      <c r="D98" s="459"/>
      <c r="E98" s="460"/>
      <c r="F98" s="460"/>
      <c r="G98" s="461"/>
      <c r="H98" s="460"/>
    </row>
    <row r="99" spans="1:8" s="392" customFormat="1" ht="12">
      <c r="A99" s="388"/>
      <c r="B99" s="457"/>
      <c r="C99" s="458"/>
      <c r="D99" s="459"/>
      <c r="E99" s="460"/>
      <c r="F99" s="460"/>
      <c r="G99" s="461"/>
      <c r="H99" s="460"/>
    </row>
    <row r="100" spans="1:3" s="392" customFormat="1" ht="12">
      <c r="A100" s="388"/>
      <c r="B100" s="389"/>
      <c r="C100" s="388"/>
    </row>
    <row r="101" spans="1:8" s="392" customFormat="1" ht="12">
      <c r="A101" s="388"/>
      <c r="B101" s="389" t="s">
        <v>426</v>
      </c>
      <c r="C101" s="389"/>
      <c r="D101" s="391"/>
      <c r="E101" s="391"/>
      <c r="F101" s="462"/>
      <c r="G101" s="463"/>
      <c r="H101" s="392" t="s">
        <v>52</v>
      </c>
    </row>
    <row r="102" spans="1:6" s="392" customFormat="1" ht="12">
      <c r="A102" s="388"/>
      <c r="B102" s="389"/>
      <c r="C102" s="389"/>
      <c r="D102" s="391"/>
      <c r="E102" s="391"/>
      <c r="F102" s="391"/>
    </row>
    <row r="103" spans="1:3" s="392" customFormat="1" ht="12">
      <c r="A103" s="388"/>
      <c r="B103" s="389"/>
      <c r="C103" s="388"/>
    </row>
    <row r="104" spans="1:6" s="392" customFormat="1" ht="12">
      <c r="A104" s="388"/>
      <c r="B104" s="389"/>
      <c r="C104" s="389"/>
      <c r="D104" s="391"/>
      <c r="E104" s="391"/>
      <c r="F104" s="391"/>
    </row>
    <row r="105" spans="1:5" s="392" customFormat="1" ht="12">
      <c r="A105" s="388"/>
      <c r="B105" s="389"/>
      <c r="C105" s="389"/>
      <c r="D105" s="391"/>
      <c r="E105" s="391"/>
    </row>
    <row r="106" spans="2:7" ht="12">
      <c r="B106" s="389"/>
      <c r="C106" s="464"/>
      <c r="D106" s="398"/>
      <c r="E106" s="398"/>
      <c r="F106" s="465"/>
      <c r="G106" s="466"/>
    </row>
    <row r="107" ht="10.5">
      <c r="B107" s="400"/>
    </row>
  </sheetData>
  <printOptions/>
  <pageMargins left="0.5511811023622047" right="0.15748031496062992" top="0.6" bottom="0.25" header="0" footer="0"/>
  <pageSetup horizontalDpi="600" verticalDpi="600" orientation="portrait" paperSize="9" r:id="rId1"/>
  <headerFooter alignWithMargins="0">
    <oddFooter>&amp;L&amp;"RimHelvetica,Roman"&amp;8Valsts kase / Pārskatu departaments
15.07.98.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5"/>
  <sheetViews>
    <sheetView showGridLines="0" showZeros="0" workbookViewId="0" topLeftCell="A1">
      <selection activeCell="B6" sqref="B6"/>
    </sheetView>
  </sheetViews>
  <sheetFormatPr defaultColWidth="9.33203125" defaultRowHeight="11.25"/>
  <cols>
    <col min="1" max="1" width="39.33203125" style="321" customWidth="1"/>
    <col min="2" max="2" width="6.5" style="320" hidden="1" customWidth="1"/>
    <col min="3" max="3" width="3.66015625" style="322" hidden="1" customWidth="1"/>
    <col min="4" max="5" width="14.5" style="322" customWidth="1"/>
    <col min="6" max="6" width="15.16015625" style="322" customWidth="1"/>
    <col min="7" max="7" width="13.16015625" style="322" customWidth="1"/>
    <col min="8" max="16384" width="9.33203125" style="322" customWidth="1"/>
  </cols>
  <sheetData>
    <row r="1" spans="1:7" s="341" customFormat="1" ht="10.5">
      <c r="A1" s="336"/>
      <c r="B1" s="335"/>
      <c r="F1" s="404"/>
      <c r="G1" s="404"/>
    </row>
    <row r="2" spans="1:8" s="432" customFormat="1" ht="12.75">
      <c r="A2" s="325" t="s">
        <v>638</v>
      </c>
      <c r="B2" s="325" t="s">
        <v>639</v>
      </c>
      <c r="C2" s="325"/>
      <c r="D2" s="328"/>
      <c r="E2" s="328"/>
      <c r="F2" s="328"/>
      <c r="G2" s="467" t="s">
        <v>640</v>
      </c>
      <c r="H2" s="393"/>
    </row>
    <row r="3" spans="1:7" s="341" customFormat="1" ht="10.5">
      <c r="A3" s="336"/>
      <c r="B3" s="335"/>
      <c r="F3" s="404"/>
      <c r="G3" s="404"/>
    </row>
    <row r="4" spans="1:7" s="332" customFormat="1" ht="15.75">
      <c r="A4" s="330" t="s">
        <v>641</v>
      </c>
      <c r="B4" s="333"/>
      <c r="C4" s="331"/>
      <c r="D4" s="331"/>
      <c r="E4" s="331"/>
      <c r="F4" s="331"/>
      <c r="G4" s="331"/>
    </row>
    <row r="5" spans="1:7" s="332" customFormat="1" ht="15.75">
      <c r="A5" s="330" t="s">
        <v>642</v>
      </c>
      <c r="B5" s="333"/>
      <c r="C5" s="331"/>
      <c r="D5" s="331"/>
      <c r="E5" s="331"/>
      <c r="F5" s="331"/>
      <c r="G5" s="331"/>
    </row>
    <row r="6" spans="1:6" ht="15">
      <c r="A6" s="468"/>
      <c r="B6" s="405"/>
      <c r="C6" s="323"/>
      <c r="D6" s="323"/>
      <c r="E6" s="323"/>
      <c r="F6" s="323"/>
    </row>
    <row r="7" spans="1:7" s="341" customFormat="1" ht="10.5">
      <c r="A7" s="336"/>
      <c r="B7" s="335"/>
      <c r="E7" s="339" t="s">
        <v>643</v>
      </c>
      <c r="F7" s="404"/>
      <c r="G7" s="404"/>
    </row>
    <row r="8" spans="1:7" s="347" customFormat="1" ht="21">
      <c r="A8" s="406" t="s">
        <v>5</v>
      </c>
      <c r="B8" s="407" t="s">
        <v>430</v>
      </c>
      <c r="C8" s="408"/>
      <c r="D8" s="344" t="s">
        <v>431</v>
      </c>
      <c r="E8" s="344" t="s">
        <v>8</v>
      </c>
      <c r="F8" s="344" t="s">
        <v>644</v>
      </c>
      <c r="G8" s="345" t="s">
        <v>12</v>
      </c>
    </row>
    <row r="9" spans="1:7" ht="10.5" hidden="1">
      <c r="A9" s="410"/>
      <c r="B9" s="411"/>
      <c r="C9" s="412"/>
      <c r="D9" s="412" t="s">
        <v>432</v>
      </c>
      <c r="E9" s="412"/>
      <c r="F9" s="412"/>
      <c r="G9" s="469"/>
    </row>
    <row r="10" spans="1:7" ht="10.5" hidden="1">
      <c r="A10" s="410" t="s">
        <v>433</v>
      </c>
      <c r="B10" s="411" t="s">
        <v>434</v>
      </c>
      <c r="C10" s="412" t="s">
        <v>435</v>
      </c>
      <c r="D10" s="412" t="s">
        <v>436</v>
      </c>
      <c r="E10" s="412" t="s">
        <v>437</v>
      </c>
      <c r="F10" s="412" t="s">
        <v>438</v>
      </c>
      <c r="G10" s="469" t="s">
        <v>439</v>
      </c>
    </row>
    <row r="11" spans="1:7" ht="12.75" hidden="1">
      <c r="A11" s="414" t="s">
        <v>441</v>
      </c>
      <c r="B11" s="415" t="s">
        <v>442</v>
      </c>
      <c r="C11" s="412" t="s">
        <v>370</v>
      </c>
      <c r="D11" s="416">
        <v>286638</v>
      </c>
      <c r="E11" s="416">
        <v>215045</v>
      </c>
      <c r="F11" s="417">
        <v>112.53</v>
      </c>
      <c r="G11" s="470">
        <v>26365</v>
      </c>
    </row>
    <row r="12" spans="1:7" ht="24" hidden="1">
      <c r="A12" s="419" t="s">
        <v>443</v>
      </c>
      <c r="B12" s="415" t="s">
        <v>444</v>
      </c>
      <c r="C12" s="412" t="s">
        <v>445</v>
      </c>
      <c r="D12" s="416">
        <v>188643</v>
      </c>
      <c r="E12" s="416">
        <v>142336</v>
      </c>
      <c r="F12" s="417">
        <v>113.18</v>
      </c>
      <c r="G12" s="470">
        <v>19082</v>
      </c>
    </row>
    <row r="13" spans="1:7" ht="12" hidden="1">
      <c r="A13" s="419" t="s">
        <v>446</v>
      </c>
      <c r="B13" s="415" t="s">
        <v>447</v>
      </c>
      <c r="C13" s="412" t="s">
        <v>448</v>
      </c>
      <c r="D13" s="416">
        <v>156656</v>
      </c>
      <c r="E13" s="416">
        <v>116909</v>
      </c>
      <c r="F13" s="417">
        <v>111.94</v>
      </c>
      <c r="G13" s="470">
        <v>15794</v>
      </c>
    </row>
    <row r="14" spans="1:7" ht="12" hidden="1">
      <c r="A14" s="374" t="s">
        <v>449</v>
      </c>
      <c r="B14" s="415" t="s">
        <v>450</v>
      </c>
      <c r="C14" s="412" t="s">
        <v>451</v>
      </c>
      <c r="D14" s="416">
        <v>123941</v>
      </c>
      <c r="E14" s="416">
        <v>89060</v>
      </c>
      <c r="F14" s="417">
        <v>107.78</v>
      </c>
      <c r="G14" s="470">
        <v>11700</v>
      </c>
    </row>
    <row r="15" spans="1:7" ht="12" hidden="1">
      <c r="A15" s="374" t="s">
        <v>452</v>
      </c>
      <c r="B15" s="415" t="s">
        <v>453</v>
      </c>
      <c r="C15" s="412" t="s">
        <v>454</v>
      </c>
      <c r="D15" s="416">
        <v>16712</v>
      </c>
      <c r="E15" s="416">
        <v>8151</v>
      </c>
      <c r="F15" s="417">
        <v>73.16</v>
      </c>
      <c r="G15" s="470">
        <v>2203</v>
      </c>
    </row>
    <row r="16" spans="1:7" ht="12" hidden="1">
      <c r="A16" s="374" t="s">
        <v>381</v>
      </c>
      <c r="B16" s="415" t="s">
        <v>456</v>
      </c>
      <c r="C16" s="412" t="s">
        <v>457</v>
      </c>
      <c r="D16" s="416">
        <v>12694</v>
      </c>
      <c r="E16" s="416">
        <v>16941</v>
      </c>
      <c r="F16" s="417">
        <v>200.18</v>
      </c>
      <c r="G16" s="470">
        <v>1600</v>
      </c>
    </row>
    <row r="17" spans="1:7" ht="24" hidden="1">
      <c r="A17" s="374" t="s">
        <v>385</v>
      </c>
      <c r="B17" s="415" t="s">
        <v>458</v>
      </c>
      <c r="C17" s="412" t="s">
        <v>459</v>
      </c>
      <c r="D17" s="416">
        <v>3309</v>
      </c>
      <c r="E17" s="416">
        <v>2757</v>
      </c>
      <c r="F17" s="417">
        <v>124.98</v>
      </c>
      <c r="G17" s="470">
        <v>291</v>
      </c>
    </row>
    <row r="18" spans="1:7" ht="12" hidden="1">
      <c r="A18" s="419" t="s">
        <v>460</v>
      </c>
      <c r="B18" s="415" t="s">
        <v>461</v>
      </c>
      <c r="C18" s="412" t="s">
        <v>462</v>
      </c>
      <c r="D18" s="416">
        <v>31987</v>
      </c>
      <c r="E18" s="416">
        <v>25427</v>
      </c>
      <c r="F18" s="417">
        <v>119.24</v>
      </c>
      <c r="G18" s="470">
        <v>3288</v>
      </c>
    </row>
    <row r="19" spans="1:7" ht="24" hidden="1">
      <c r="A19" s="374" t="s">
        <v>388</v>
      </c>
      <c r="B19" s="415" t="s">
        <v>463</v>
      </c>
      <c r="C19" s="412" t="s">
        <v>464</v>
      </c>
      <c r="D19" s="416">
        <v>97</v>
      </c>
      <c r="E19" s="416">
        <v>127</v>
      </c>
      <c r="F19" s="417">
        <v>195.38</v>
      </c>
      <c r="G19" s="470">
        <v>9</v>
      </c>
    </row>
    <row r="20" spans="1:7" ht="12" hidden="1">
      <c r="A20" s="374" t="s">
        <v>465</v>
      </c>
      <c r="B20" s="415" t="s">
        <v>466</v>
      </c>
      <c r="C20" s="412" t="s">
        <v>467</v>
      </c>
      <c r="D20" s="416">
        <v>1806</v>
      </c>
      <c r="E20" s="416">
        <v>1218</v>
      </c>
      <c r="F20" s="417">
        <v>101.16</v>
      </c>
      <c r="G20" s="470">
        <v>106</v>
      </c>
    </row>
    <row r="21" spans="1:7" ht="24" hidden="1">
      <c r="A21" s="374" t="s">
        <v>468</v>
      </c>
      <c r="B21" s="415" t="s">
        <v>469</v>
      </c>
      <c r="C21" s="412" t="s">
        <v>456</v>
      </c>
      <c r="D21" s="416">
        <v>20711</v>
      </c>
      <c r="E21" s="416">
        <v>16309</v>
      </c>
      <c r="F21" s="417">
        <v>118.12</v>
      </c>
      <c r="G21" s="470">
        <v>2217</v>
      </c>
    </row>
    <row r="22" spans="1:7" ht="12" hidden="1">
      <c r="A22" s="374" t="s">
        <v>394</v>
      </c>
      <c r="B22" s="415" t="s">
        <v>470</v>
      </c>
      <c r="C22" s="412" t="s">
        <v>471</v>
      </c>
      <c r="D22" s="416">
        <v>167</v>
      </c>
      <c r="E22" s="416">
        <v>144</v>
      </c>
      <c r="F22" s="417">
        <v>129.73</v>
      </c>
      <c r="G22" s="470">
        <v>26</v>
      </c>
    </row>
    <row r="23" spans="1:7" ht="12" hidden="1">
      <c r="A23" s="374" t="s">
        <v>396</v>
      </c>
      <c r="B23" s="415" t="s">
        <v>472</v>
      </c>
      <c r="C23" s="412" t="s">
        <v>458</v>
      </c>
      <c r="D23" s="416">
        <v>8931</v>
      </c>
      <c r="E23" s="416">
        <v>7466</v>
      </c>
      <c r="F23" s="417">
        <v>125.39</v>
      </c>
      <c r="G23" s="470">
        <v>884</v>
      </c>
    </row>
    <row r="24" spans="1:7" ht="36" hidden="1">
      <c r="A24" s="374" t="s">
        <v>473</v>
      </c>
      <c r="B24" s="415" t="s">
        <v>474</v>
      </c>
      <c r="C24" s="412" t="s">
        <v>475</v>
      </c>
      <c r="D24" s="416">
        <v>262</v>
      </c>
      <c r="E24" s="416">
        <v>148</v>
      </c>
      <c r="F24" s="417">
        <v>84.57</v>
      </c>
      <c r="G24" s="470">
        <v>46</v>
      </c>
    </row>
    <row r="25" spans="1:7" ht="24" hidden="1">
      <c r="A25" s="374" t="s">
        <v>400</v>
      </c>
      <c r="B25" s="415" t="s">
        <v>476</v>
      </c>
      <c r="C25" s="412" t="s">
        <v>461</v>
      </c>
      <c r="D25" s="416">
        <v>13</v>
      </c>
      <c r="E25" s="416">
        <v>14</v>
      </c>
      <c r="F25" s="417">
        <v>175</v>
      </c>
      <c r="G25" s="470">
        <v>0</v>
      </c>
    </row>
    <row r="26" spans="1:7" ht="12" hidden="1">
      <c r="A26" s="419" t="s">
        <v>477</v>
      </c>
      <c r="B26" s="415" t="s">
        <v>478</v>
      </c>
      <c r="C26" s="412" t="s">
        <v>479</v>
      </c>
      <c r="D26" s="416">
        <v>97995</v>
      </c>
      <c r="E26" s="416">
        <v>72709</v>
      </c>
      <c r="F26" s="417">
        <v>111.29</v>
      </c>
      <c r="G26" s="470">
        <v>7283</v>
      </c>
    </row>
    <row r="27" spans="1:7" ht="12" hidden="1">
      <c r="A27" s="374" t="s">
        <v>403</v>
      </c>
      <c r="B27" s="415" t="s">
        <v>480</v>
      </c>
      <c r="C27" s="412" t="s">
        <v>463</v>
      </c>
      <c r="D27" s="416">
        <v>3125</v>
      </c>
      <c r="E27" s="416">
        <v>1951</v>
      </c>
      <c r="F27" s="417">
        <v>93.66</v>
      </c>
      <c r="G27" s="470">
        <v>346</v>
      </c>
    </row>
    <row r="28" spans="1:7" ht="24" hidden="1">
      <c r="A28" s="374" t="s">
        <v>481</v>
      </c>
      <c r="B28" s="415" t="s">
        <v>482</v>
      </c>
      <c r="C28" s="412" t="s">
        <v>483</v>
      </c>
      <c r="D28" s="416">
        <v>2840</v>
      </c>
      <c r="E28" s="416">
        <v>1681</v>
      </c>
      <c r="F28" s="417">
        <v>88.8</v>
      </c>
      <c r="G28" s="470">
        <v>269</v>
      </c>
    </row>
    <row r="29" spans="1:7" ht="36" hidden="1">
      <c r="A29" s="374" t="s">
        <v>484</v>
      </c>
      <c r="B29" s="415" t="s">
        <v>485</v>
      </c>
      <c r="C29" s="412" t="s">
        <v>466</v>
      </c>
      <c r="D29" s="416">
        <v>100</v>
      </c>
      <c r="E29" s="416">
        <v>58</v>
      </c>
      <c r="F29" s="417">
        <v>86.57</v>
      </c>
      <c r="G29" s="470">
        <v>3</v>
      </c>
    </row>
    <row r="30" spans="1:7" ht="12" hidden="1">
      <c r="A30" s="374" t="s">
        <v>409</v>
      </c>
      <c r="B30" s="415" t="s">
        <v>486</v>
      </c>
      <c r="C30" s="412" t="s">
        <v>487</v>
      </c>
      <c r="D30" s="416">
        <v>185</v>
      </c>
      <c r="E30" s="416">
        <v>212</v>
      </c>
      <c r="F30" s="417">
        <v>172.36</v>
      </c>
      <c r="G30" s="470">
        <v>75</v>
      </c>
    </row>
    <row r="31" spans="1:7" ht="12" hidden="1">
      <c r="A31" s="374" t="s">
        <v>411</v>
      </c>
      <c r="B31" s="415" t="s">
        <v>488</v>
      </c>
      <c r="C31" s="412" t="s">
        <v>469</v>
      </c>
      <c r="D31" s="416">
        <v>16749</v>
      </c>
      <c r="E31" s="416">
        <v>12329</v>
      </c>
      <c r="F31" s="417">
        <v>110.42</v>
      </c>
      <c r="G31" s="470">
        <v>3015</v>
      </c>
    </row>
    <row r="32" spans="1:7" ht="12" hidden="1">
      <c r="A32" s="374" t="s">
        <v>413</v>
      </c>
      <c r="B32" s="415" t="s">
        <v>489</v>
      </c>
      <c r="C32" s="412" t="s">
        <v>490</v>
      </c>
      <c r="D32" s="416">
        <v>117</v>
      </c>
      <c r="E32" s="416">
        <v>0</v>
      </c>
      <c r="F32" s="417">
        <v>0</v>
      </c>
      <c r="G32" s="470">
        <v>0</v>
      </c>
    </row>
    <row r="33" spans="1:7" ht="12" hidden="1">
      <c r="A33" s="374" t="s">
        <v>416</v>
      </c>
      <c r="B33" s="415" t="s">
        <v>491</v>
      </c>
      <c r="C33" s="412" t="s">
        <v>470</v>
      </c>
      <c r="D33" s="416">
        <v>16632</v>
      </c>
      <c r="E33" s="416">
        <v>12329</v>
      </c>
      <c r="F33" s="417">
        <v>111.19</v>
      </c>
      <c r="G33" s="470">
        <v>3015</v>
      </c>
    </row>
    <row r="34" spans="1:7" ht="24" hidden="1">
      <c r="A34" s="374" t="s">
        <v>492</v>
      </c>
      <c r="B34" s="415" t="s">
        <v>493</v>
      </c>
      <c r="C34" s="412" t="s">
        <v>494</v>
      </c>
      <c r="D34" s="416">
        <v>78121</v>
      </c>
      <c r="E34" s="416">
        <v>58429</v>
      </c>
      <c r="F34" s="417">
        <v>112.19</v>
      </c>
      <c r="G34" s="470">
        <v>3922</v>
      </c>
    </row>
    <row r="35" spans="1:7" ht="12" hidden="1">
      <c r="A35" s="374" t="s">
        <v>413</v>
      </c>
      <c r="B35" s="415" t="s">
        <v>495</v>
      </c>
      <c r="C35" s="412" t="s">
        <v>472</v>
      </c>
      <c r="D35" s="416">
        <v>26431</v>
      </c>
      <c r="E35" s="416">
        <v>19756</v>
      </c>
      <c r="F35" s="417">
        <v>112.12</v>
      </c>
      <c r="G35" s="470">
        <v>2113</v>
      </c>
    </row>
    <row r="36" spans="1:7" ht="12" hidden="1">
      <c r="A36" s="374" t="s">
        <v>416</v>
      </c>
      <c r="B36" s="415" t="s">
        <v>496</v>
      </c>
      <c r="C36" s="412" t="s">
        <v>497</v>
      </c>
      <c r="D36" s="416">
        <v>51690</v>
      </c>
      <c r="E36" s="416">
        <v>38673</v>
      </c>
      <c r="F36" s="417">
        <v>112.23</v>
      </c>
      <c r="G36" s="470">
        <v>1809</v>
      </c>
    </row>
    <row r="37" spans="1:7" ht="24" hidden="1">
      <c r="A37" s="420" t="s">
        <v>498</v>
      </c>
      <c r="B37" s="415" t="s">
        <v>499</v>
      </c>
      <c r="C37" s="412" t="s">
        <v>474</v>
      </c>
      <c r="D37" s="416">
        <v>295</v>
      </c>
      <c r="E37" s="416">
        <v>102</v>
      </c>
      <c r="F37" s="417">
        <v>51.78</v>
      </c>
      <c r="G37" s="470">
        <v>32</v>
      </c>
    </row>
    <row r="38" spans="1:7" ht="12.75" hidden="1">
      <c r="A38" s="414" t="s">
        <v>645</v>
      </c>
      <c r="B38" s="415" t="s">
        <v>501</v>
      </c>
      <c r="C38" s="412" t="s">
        <v>502</v>
      </c>
      <c r="D38" s="416">
        <v>284407</v>
      </c>
      <c r="E38" s="416">
        <v>212433</v>
      </c>
      <c r="F38" s="417">
        <v>112.04</v>
      </c>
      <c r="G38" s="470">
        <v>22112</v>
      </c>
    </row>
    <row r="39" spans="1:7" ht="12" hidden="1">
      <c r="A39" s="419" t="s">
        <v>646</v>
      </c>
      <c r="B39" s="415" t="s">
        <v>504</v>
      </c>
      <c r="C39" s="412" t="s">
        <v>476</v>
      </c>
      <c r="D39" s="416">
        <v>254343</v>
      </c>
      <c r="E39" s="416">
        <v>191630</v>
      </c>
      <c r="F39" s="417">
        <v>113.01</v>
      </c>
      <c r="G39" s="470">
        <v>19233</v>
      </c>
    </row>
    <row r="40" spans="1:7" ht="24" hidden="1">
      <c r="A40" s="374" t="s">
        <v>505</v>
      </c>
      <c r="B40" s="415" t="s">
        <v>506</v>
      </c>
      <c r="C40" s="412" t="s">
        <v>507</v>
      </c>
      <c r="D40" s="416">
        <v>28875</v>
      </c>
      <c r="E40" s="416">
        <v>22964</v>
      </c>
      <c r="F40" s="417">
        <v>119.29</v>
      </c>
      <c r="G40" s="470">
        <v>2741</v>
      </c>
    </row>
    <row r="41" spans="1:7" ht="12" hidden="1">
      <c r="A41" s="374" t="s">
        <v>95</v>
      </c>
      <c r="B41" s="415" t="s">
        <v>509</v>
      </c>
      <c r="C41" s="412" t="s">
        <v>478</v>
      </c>
      <c r="D41" s="416">
        <v>316</v>
      </c>
      <c r="E41" s="416">
        <v>241</v>
      </c>
      <c r="F41" s="417">
        <v>114.22</v>
      </c>
      <c r="G41" s="470">
        <v>26</v>
      </c>
    </row>
    <row r="42" spans="1:7" ht="24" hidden="1">
      <c r="A42" s="374" t="s">
        <v>647</v>
      </c>
      <c r="B42" s="415" t="s">
        <v>467</v>
      </c>
      <c r="C42" s="412" t="s">
        <v>511</v>
      </c>
      <c r="D42" s="416">
        <v>3757</v>
      </c>
      <c r="E42" s="416">
        <v>2763</v>
      </c>
      <c r="F42" s="417">
        <v>110.3</v>
      </c>
      <c r="G42" s="470">
        <v>362</v>
      </c>
    </row>
    <row r="43" spans="1:7" ht="12" hidden="1">
      <c r="A43" s="374" t="s">
        <v>97</v>
      </c>
      <c r="B43" s="415" t="s">
        <v>471</v>
      </c>
      <c r="C43" s="412" t="s">
        <v>480</v>
      </c>
      <c r="D43" s="416">
        <v>127684</v>
      </c>
      <c r="E43" s="416">
        <v>91965</v>
      </c>
      <c r="F43" s="417">
        <v>108.04</v>
      </c>
      <c r="G43" s="470">
        <v>7429</v>
      </c>
    </row>
    <row r="44" spans="1:7" ht="12" hidden="1">
      <c r="A44" s="374" t="s">
        <v>98</v>
      </c>
      <c r="B44" s="415" t="s">
        <v>475</v>
      </c>
      <c r="C44" s="412" t="s">
        <v>514</v>
      </c>
      <c r="D44" s="416">
        <v>5767</v>
      </c>
      <c r="E44" s="416">
        <v>5174</v>
      </c>
      <c r="F44" s="417">
        <v>134.6</v>
      </c>
      <c r="G44" s="470">
        <v>619</v>
      </c>
    </row>
    <row r="45" spans="1:7" ht="24" hidden="1">
      <c r="A45" s="374" t="s">
        <v>99</v>
      </c>
      <c r="B45" s="415" t="s">
        <v>479</v>
      </c>
      <c r="C45" s="412" t="s">
        <v>482</v>
      </c>
      <c r="D45" s="416">
        <v>23742</v>
      </c>
      <c r="E45" s="416">
        <v>16231</v>
      </c>
      <c r="F45" s="417">
        <v>102.55</v>
      </c>
      <c r="G45" s="470">
        <v>1856</v>
      </c>
    </row>
    <row r="46" spans="1:7" ht="24" hidden="1">
      <c r="A46" s="374" t="s">
        <v>648</v>
      </c>
      <c r="B46" s="415" t="s">
        <v>483</v>
      </c>
      <c r="C46" s="412" t="s">
        <v>518</v>
      </c>
      <c r="D46" s="416">
        <v>14155</v>
      </c>
      <c r="E46" s="416">
        <v>8172</v>
      </c>
      <c r="F46" s="417">
        <v>86.6</v>
      </c>
      <c r="G46" s="470">
        <v>1149</v>
      </c>
    </row>
    <row r="47" spans="1:7" ht="24" hidden="1">
      <c r="A47" s="374" t="s">
        <v>649</v>
      </c>
      <c r="B47" s="415" t="s">
        <v>487</v>
      </c>
      <c r="C47" s="412" t="s">
        <v>485</v>
      </c>
      <c r="D47" s="416">
        <v>35018</v>
      </c>
      <c r="E47" s="416">
        <v>30855</v>
      </c>
      <c r="F47" s="417">
        <v>132.17</v>
      </c>
      <c r="G47" s="470">
        <v>3146</v>
      </c>
    </row>
    <row r="48" spans="1:7" ht="12" hidden="1">
      <c r="A48" s="374" t="s">
        <v>650</v>
      </c>
      <c r="B48" s="415" t="s">
        <v>490</v>
      </c>
      <c r="C48" s="412" t="s">
        <v>522</v>
      </c>
      <c r="D48" s="416">
        <v>13987</v>
      </c>
      <c r="E48" s="416">
        <v>11004</v>
      </c>
      <c r="F48" s="417">
        <v>118.01</v>
      </c>
      <c r="G48" s="470">
        <v>1848</v>
      </c>
    </row>
    <row r="49" spans="1:7" ht="24" hidden="1">
      <c r="A49" s="374" t="s">
        <v>102</v>
      </c>
      <c r="B49" s="415" t="s">
        <v>494</v>
      </c>
      <c r="C49" s="412" t="s">
        <v>486</v>
      </c>
      <c r="D49" s="416">
        <v>3863</v>
      </c>
      <c r="E49" s="416">
        <v>4798</v>
      </c>
      <c r="F49" s="417">
        <v>186.33</v>
      </c>
      <c r="G49" s="470">
        <v>162</v>
      </c>
    </row>
    <row r="50" spans="1:7" ht="24" hidden="1">
      <c r="A50" s="374" t="s">
        <v>651</v>
      </c>
      <c r="B50" s="415" t="s">
        <v>497</v>
      </c>
      <c r="C50" s="412" t="s">
        <v>526</v>
      </c>
      <c r="D50" s="416">
        <v>288</v>
      </c>
      <c r="E50" s="416">
        <v>251</v>
      </c>
      <c r="F50" s="417">
        <v>130.73</v>
      </c>
      <c r="G50" s="470">
        <v>30</v>
      </c>
    </row>
    <row r="51" spans="1:7" ht="36" hidden="1">
      <c r="A51" s="374" t="s">
        <v>652</v>
      </c>
      <c r="B51" s="415" t="s">
        <v>502</v>
      </c>
      <c r="C51" s="412" t="s">
        <v>488</v>
      </c>
      <c r="D51" s="416">
        <v>0</v>
      </c>
      <c r="E51" s="416">
        <v>103</v>
      </c>
      <c r="F51" s="417">
        <v>0</v>
      </c>
      <c r="G51" s="470">
        <v>13</v>
      </c>
    </row>
    <row r="52" spans="1:7" ht="12" hidden="1">
      <c r="A52" s="374" t="s">
        <v>529</v>
      </c>
      <c r="B52" s="415" t="s">
        <v>507</v>
      </c>
      <c r="C52" s="412" t="s">
        <v>530</v>
      </c>
      <c r="D52" s="416">
        <v>3697</v>
      </c>
      <c r="E52" s="416">
        <v>2968</v>
      </c>
      <c r="F52" s="417">
        <v>120.45</v>
      </c>
      <c r="G52" s="470">
        <v>304</v>
      </c>
    </row>
    <row r="53" spans="1:7" ht="12" hidden="1">
      <c r="A53" s="374" t="s">
        <v>106</v>
      </c>
      <c r="B53" s="415" t="s">
        <v>511</v>
      </c>
      <c r="C53" s="412" t="s">
        <v>489</v>
      </c>
      <c r="D53" s="416">
        <v>559</v>
      </c>
      <c r="E53" s="416">
        <v>347</v>
      </c>
      <c r="F53" s="417">
        <v>93.03</v>
      </c>
      <c r="G53" s="470">
        <v>97</v>
      </c>
    </row>
    <row r="54" spans="1:7" ht="12" hidden="1">
      <c r="A54" s="374" t="s">
        <v>653</v>
      </c>
      <c r="B54" s="415" t="s">
        <v>514</v>
      </c>
      <c r="C54" s="412" t="s">
        <v>534</v>
      </c>
      <c r="D54" s="416">
        <v>2628</v>
      </c>
      <c r="E54" s="416">
        <v>802</v>
      </c>
      <c r="F54" s="417">
        <v>45.78</v>
      </c>
      <c r="G54" s="470">
        <v>65</v>
      </c>
    </row>
    <row r="55" spans="1:7" ht="12" hidden="1">
      <c r="A55" s="471" t="s">
        <v>654</v>
      </c>
      <c r="B55" s="415">
        <v>36</v>
      </c>
      <c r="C55" s="412" t="s">
        <v>491</v>
      </c>
      <c r="D55" s="416">
        <v>118</v>
      </c>
      <c r="E55" s="416">
        <v>49</v>
      </c>
      <c r="F55" s="417">
        <v>62.03</v>
      </c>
      <c r="G55" s="470">
        <v>4</v>
      </c>
    </row>
    <row r="56" spans="1:7" ht="24" hidden="1">
      <c r="A56" s="374" t="s">
        <v>655</v>
      </c>
      <c r="B56" s="415" t="s">
        <v>522</v>
      </c>
      <c r="C56" s="412" t="s">
        <v>540</v>
      </c>
      <c r="D56" s="416">
        <v>4046</v>
      </c>
      <c r="E56" s="416">
        <v>1115</v>
      </c>
      <c r="F56" s="417">
        <v>41.34</v>
      </c>
      <c r="G56" s="470">
        <v>533</v>
      </c>
    </row>
    <row r="57" spans="1:7" ht="12" hidden="1">
      <c r="A57" s="419" t="s">
        <v>656</v>
      </c>
      <c r="B57" s="415" t="s">
        <v>526</v>
      </c>
      <c r="C57" s="412" t="s">
        <v>493</v>
      </c>
      <c r="D57" s="416">
        <v>30064</v>
      </c>
      <c r="E57" s="416">
        <v>20803</v>
      </c>
      <c r="F57" s="417">
        <v>103.8</v>
      </c>
      <c r="G57" s="470">
        <v>2879</v>
      </c>
    </row>
    <row r="58" spans="1:7" ht="12" hidden="1">
      <c r="A58" s="374" t="s">
        <v>403</v>
      </c>
      <c r="B58" s="415" t="s">
        <v>530</v>
      </c>
      <c r="C58" s="412" t="s">
        <v>543</v>
      </c>
      <c r="D58" s="416">
        <v>4569</v>
      </c>
      <c r="E58" s="416">
        <v>2028</v>
      </c>
      <c r="F58" s="417">
        <v>66.58</v>
      </c>
      <c r="G58" s="470">
        <v>348</v>
      </c>
    </row>
    <row r="59" spans="1:7" ht="24" hidden="1">
      <c r="A59" s="472" t="s">
        <v>657</v>
      </c>
      <c r="B59" s="415" t="s">
        <v>534</v>
      </c>
      <c r="C59" s="412" t="s">
        <v>495</v>
      </c>
      <c r="D59" s="416">
        <v>4316</v>
      </c>
      <c r="E59" s="416">
        <v>1803</v>
      </c>
      <c r="F59" s="417">
        <v>62.67</v>
      </c>
      <c r="G59" s="470">
        <v>325</v>
      </c>
    </row>
    <row r="60" spans="1:7" ht="36" hidden="1">
      <c r="A60" s="472" t="s">
        <v>658</v>
      </c>
      <c r="B60" s="415" t="s">
        <v>540</v>
      </c>
      <c r="C60" s="412" t="s">
        <v>548</v>
      </c>
      <c r="D60" s="416">
        <v>113</v>
      </c>
      <c r="E60" s="416">
        <v>20</v>
      </c>
      <c r="F60" s="417">
        <v>26.67</v>
      </c>
      <c r="G60" s="470">
        <v>-31</v>
      </c>
    </row>
    <row r="61" spans="1:7" ht="12" hidden="1">
      <c r="A61" s="472" t="s">
        <v>409</v>
      </c>
      <c r="B61" s="415" t="s">
        <v>543</v>
      </c>
      <c r="C61" s="412" t="s">
        <v>496</v>
      </c>
      <c r="D61" s="416">
        <v>140</v>
      </c>
      <c r="E61" s="416">
        <v>205</v>
      </c>
      <c r="F61" s="417">
        <v>220.43</v>
      </c>
      <c r="G61" s="470">
        <v>55</v>
      </c>
    </row>
    <row r="62" spans="1:7" ht="12" hidden="1">
      <c r="A62" s="374" t="s">
        <v>659</v>
      </c>
      <c r="B62" s="415" t="s">
        <v>548</v>
      </c>
      <c r="C62" s="412" t="s">
        <v>552</v>
      </c>
      <c r="D62" s="416">
        <v>25495</v>
      </c>
      <c r="E62" s="416">
        <v>18775</v>
      </c>
      <c r="F62" s="417">
        <v>110.46</v>
      </c>
      <c r="G62" s="470">
        <v>2531</v>
      </c>
    </row>
    <row r="63" spans="1:7" ht="12" hidden="1">
      <c r="A63" s="472" t="s">
        <v>660</v>
      </c>
      <c r="B63" s="415" t="s">
        <v>552</v>
      </c>
      <c r="C63" s="412" t="s">
        <v>499</v>
      </c>
      <c r="D63" s="416">
        <v>24657</v>
      </c>
      <c r="E63" s="416">
        <v>17959</v>
      </c>
      <c r="F63" s="417">
        <v>109.25</v>
      </c>
      <c r="G63" s="470">
        <v>2423</v>
      </c>
    </row>
    <row r="64" spans="1:7" ht="12" hidden="1">
      <c r="A64" s="472" t="s">
        <v>661</v>
      </c>
      <c r="B64" s="415" t="s">
        <v>556</v>
      </c>
      <c r="C64" s="412" t="s">
        <v>556</v>
      </c>
      <c r="D64" s="416">
        <v>838</v>
      </c>
      <c r="E64" s="416">
        <v>816</v>
      </c>
      <c r="F64" s="417">
        <v>146.24</v>
      </c>
      <c r="G64" s="470">
        <v>108</v>
      </c>
    </row>
    <row r="65" spans="1:7" s="347" customFormat="1" ht="10.5">
      <c r="A65" s="350" t="s">
        <v>370</v>
      </c>
      <c r="B65" s="473"/>
      <c r="C65" s="474"/>
      <c r="D65" s="475">
        <v>2</v>
      </c>
      <c r="E65" s="475">
        <v>3</v>
      </c>
      <c r="F65" s="476">
        <v>4</v>
      </c>
      <c r="G65" s="477">
        <v>5</v>
      </c>
    </row>
    <row r="66" spans="1:7" s="346" customFormat="1" ht="12.75">
      <c r="A66" s="425" t="s">
        <v>662</v>
      </c>
      <c r="B66" s="478" t="s">
        <v>558</v>
      </c>
      <c r="C66" s="479" t="s">
        <v>559</v>
      </c>
      <c r="D66" s="357">
        <v>340826</v>
      </c>
      <c r="E66" s="357">
        <v>177227</v>
      </c>
      <c r="F66" s="358">
        <f aca="true" t="shared" si="0" ref="F66:F78">E66/D66*100</f>
        <v>51.9992606197884</v>
      </c>
      <c r="G66" s="359">
        <v>39216</v>
      </c>
    </row>
    <row r="67" spans="1:7" s="382" customFormat="1" ht="11.25" customHeight="1">
      <c r="A67" s="429" t="s">
        <v>273</v>
      </c>
      <c r="B67" s="480" t="s">
        <v>561</v>
      </c>
      <c r="C67" s="481" t="s">
        <v>558</v>
      </c>
      <c r="D67" s="357">
        <v>315716</v>
      </c>
      <c r="E67" s="357">
        <v>162963</v>
      </c>
      <c r="F67" s="358">
        <f t="shared" si="0"/>
        <v>51.61695954592101</v>
      </c>
      <c r="G67" s="359">
        <v>34849</v>
      </c>
    </row>
    <row r="68" spans="1:7" ht="12">
      <c r="A68" s="434" t="s">
        <v>663</v>
      </c>
      <c r="B68" s="415" t="s">
        <v>563</v>
      </c>
      <c r="C68" s="412" t="s">
        <v>564</v>
      </c>
      <c r="D68" s="357">
        <v>125210</v>
      </c>
      <c r="E68" s="357">
        <v>64158</v>
      </c>
      <c r="F68" s="358">
        <f t="shared" si="0"/>
        <v>51.24031626866864</v>
      </c>
      <c r="G68" s="359">
        <v>17705</v>
      </c>
    </row>
    <row r="69" spans="1:7" ht="21">
      <c r="A69" s="434" t="s">
        <v>664</v>
      </c>
      <c r="B69" s="415" t="s">
        <v>566</v>
      </c>
      <c r="C69" s="412" t="s">
        <v>561</v>
      </c>
      <c r="D69" s="357">
        <v>34129</v>
      </c>
      <c r="E69" s="357">
        <v>17288</v>
      </c>
      <c r="F69" s="358">
        <f t="shared" si="0"/>
        <v>50.65486829382636</v>
      </c>
      <c r="G69" s="359">
        <v>4022</v>
      </c>
    </row>
    <row r="70" spans="1:7" ht="12">
      <c r="A70" s="434" t="s">
        <v>665</v>
      </c>
      <c r="B70" s="415" t="s">
        <v>568</v>
      </c>
      <c r="C70" s="412" t="s">
        <v>569</v>
      </c>
      <c r="D70" s="357">
        <v>98411</v>
      </c>
      <c r="E70" s="357">
        <v>52857</v>
      </c>
      <c r="F70" s="358">
        <f t="shared" si="0"/>
        <v>53.71045919663452</v>
      </c>
      <c r="G70" s="359">
        <v>8368</v>
      </c>
    </row>
    <row r="71" spans="1:7" ht="12">
      <c r="A71" s="434" t="s">
        <v>666</v>
      </c>
      <c r="B71" s="415" t="s">
        <v>571</v>
      </c>
      <c r="C71" s="412" t="s">
        <v>563</v>
      </c>
      <c r="D71" s="357">
        <v>1914</v>
      </c>
      <c r="E71" s="357">
        <v>866</v>
      </c>
      <c r="F71" s="358">
        <f t="shared" si="0"/>
        <v>45.245559038662485</v>
      </c>
      <c r="G71" s="359">
        <v>78</v>
      </c>
    </row>
    <row r="72" spans="1:7" ht="12">
      <c r="A72" s="434" t="s">
        <v>281</v>
      </c>
      <c r="B72" s="415"/>
      <c r="C72" s="412"/>
      <c r="D72" s="357">
        <v>56052</v>
      </c>
      <c r="E72" s="357">
        <v>27794</v>
      </c>
      <c r="F72" s="358">
        <f t="shared" si="0"/>
        <v>49.58609862270749</v>
      </c>
      <c r="G72" s="359">
        <v>4676</v>
      </c>
    </row>
    <row r="73" spans="1:7" s="382" customFormat="1" ht="11.25" customHeight="1">
      <c r="A73" s="429" t="s">
        <v>667</v>
      </c>
      <c r="B73" s="480" t="s">
        <v>573</v>
      </c>
      <c r="C73" s="481" t="s">
        <v>574</v>
      </c>
      <c r="D73" s="357">
        <v>25542</v>
      </c>
      <c r="E73" s="357">
        <v>14653</v>
      </c>
      <c r="F73" s="358">
        <f t="shared" si="0"/>
        <v>57.36825620546551</v>
      </c>
      <c r="G73" s="359">
        <v>4612</v>
      </c>
    </row>
    <row r="74" spans="1:7" ht="21">
      <c r="A74" s="434" t="s">
        <v>668</v>
      </c>
      <c r="B74" s="415" t="s">
        <v>578</v>
      </c>
      <c r="C74" s="412" t="s">
        <v>579</v>
      </c>
      <c r="D74" s="357">
        <v>12492</v>
      </c>
      <c r="E74" s="357">
        <v>5338</v>
      </c>
      <c r="F74" s="358">
        <f t="shared" si="0"/>
        <v>42.73134806276017</v>
      </c>
      <c r="G74" s="359">
        <v>1303</v>
      </c>
    </row>
    <row r="75" spans="1:7" ht="12">
      <c r="A75" s="434" t="s">
        <v>356</v>
      </c>
      <c r="B75" s="415" t="s">
        <v>583</v>
      </c>
      <c r="C75" s="412" t="s">
        <v>584</v>
      </c>
      <c r="D75" s="357">
        <v>13050</v>
      </c>
      <c r="E75" s="357">
        <v>9315</v>
      </c>
      <c r="F75" s="358">
        <f t="shared" si="0"/>
        <v>71.37931034482759</v>
      </c>
      <c r="G75" s="359">
        <v>3308</v>
      </c>
    </row>
    <row r="76" spans="1:7" s="382" customFormat="1" ht="11.25" customHeight="1">
      <c r="A76" s="429" t="s">
        <v>669</v>
      </c>
      <c r="B76" s="480" t="s">
        <v>586</v>
      </c>
      <c r="C76" s="481" t="s">
        <v>571</v>
      </c>
      <c r="D76" s="357">
        <v>-432</v>
      </c>
      <c r="E76" s="357">
        <v>-389</v>
      </c>
      <c r="F76" s="358">
        <f t="shared" si="0"/>
        <v>90.04629629629629</v>
      </c>
      <c r="G76" s="359">
        <v>-245</v>
      </c>
    </row>
    <row r="77" spans="1:7" ht="12">
      <c r="A77" s="434" t="s">
        <v>670</v>
      </c>
      <c r="B77" s="415" t="s">
        <v>588</v>
      </c>
      <c r="C77" s="412" t="s">
        <v>589</v>
      </c>
      <c r="D77" s="357">
        <v>545</v>
      </c>
      <c r="E77" s="357">
        <v>382</v>
      </c>
      <c r="F77" s="358">
        <f t="shared" si="0"/>
        <v>70.09174311926606</v>
      </c>
      <c r="G77" s="359">
        <v>24</v>
      </c>
    </row>
    <row r="78" spans="1:7" s="484" customFormat="1" ht="12">
      <c r="A78" s="435" t="s">
        <v>671</v>
      </c>
      <c r="B78" s="482" t="s">
        <v>593</v>
      </c>
      <c r="C78" s="483" t="s">
        <v>594</v>
      </c>
      <c r="D78" s="377">
        <v>-977</v>
      </c>
      <c r="E78" s="377">
        <v>-771</v>
      </c>
      <c r="F78" s="438">
        <f t="shared" si="0"/>
        <v>78.9150460593654</v>
      </c>
      <c r="G78" s="439">
        <v>-269</v>
      </c>
    </row>
    <row r="79" spans="1:7" ht="12" hidden="1">
      <c r="A79" s="485" t="s">
        <v>671</v>
      </c>
      <c r="B79" s="415" t="s">
        <v>593</v>
      </c>
      <c r="C79" s="412" t="s">
        <v>594</v>
      </c>
      <c r="D79" s="417">
        <v>-977</v>
      </c>
      <c r="E79" s="357">
        <v>-771</v>
      </c>
      <c r="F79" s="357">
        <v>78.92</v>
      </c>
      <c r="G79" s="359">
        <v>-269</v>
      </c>
    </row>
    <row r="80" spans="1:7" ht="21" hidden="1">
      <c r="A80" s="434" t="s">
        <v>672</v>
      </c>
      <c r="B80" s="415" t="s">
        <v>596</v>
      </c>
      <c r="C80" s="412" t="s">
        <v>576</v>
      </c>
      <c r="D80" s="417">
        <v>10</v>
      </c>
      <c r="E80" s="357">
        <v>0</v>
      </c>
      <c r="F80" s="357">
        <v>0</v>
      </c>
      <c r="G80" s="359">
        <v>0</v>
      </c>
    </row>
    <row r="81" spans="1:7" ht="12" hidden="1">
      <c r="A81" s="485" t="s">
        <v>673</v>
      </c>
      <c r="B81" s="415" t="s">
        <v>598</v>
      </c>
      <c r="C81" s="412" t="s">
        <v>599</v>
      </c>
      <c r="D81" s="417">
        <v>10</v>
      </c>
      <c r="E81" s="357">
        <v>0</v>
      </c>
      <c r="F81" s="357">
        <v>0</v>
      </c>
      <c r="G81" s="359">
        <v>0</v>
      </c>
    </row>
    <row r="82" spans="1:7" ht="22.5" hidden="1">
      <c r="A82" s="485" t="s">
        <v>674</v>
      </c>
      <c r="B82" s="486">
        <v>90</v>
      </c>
      <c r="C82" s="487" t="s">
        <v>578</v>
      </c>
      <c r="D82" s="377">
        <v>0</v>
      </c>
      <c r="E82" s="377">
        <v>0</v>
      </c>
      <c r="F82" s="377">
        <v>0</v>
      </c>
      <c r="G82" s="439">
        <v>0</v>
      </c>
    </row>
    <row r="83" spans="1:7" ht="25.5" hidden="1">
      <c r="A83" s="425" t="s">
        <v>601</v>
      </c>
      <c r="B83" s="415" t="s">
        <v>602</v>
      </c>
      <c r="C83" s="488" t="s">
        <v>603</v>
      </c>
      <c r="D83" s="489">
        <v>2230</v>
      </c>
      <c r="E83" s="490">
        <v>2611</v>
      </c>
      <c r="F83" s="491">
        <v>175.59</v>
      </c>
      <c r="G83" s="492">
        <v>4253</v>
      </c>
    </row>
    <row r="84" spans="1:7" ht="12.75" hidden="1">
      <c r="A84" s="425" t="s">
        <v>604</v>
      </c>
      <c r="B84" s="415" t="s">
        <v>605</v>
      </c>
      <c r="C84" s="488" t="s">
        <v>581</v>
      </c>
      <c r="D84" s="489">
        <v>-2230</v>
      </c>
      <c r="E84" s="490">
        <v>-2611</v>
      </c>
      <c r="F84" s="491">
        <v>175.59</v>
      </c>
      <c r="G84" s="492">
        <v>-4253</v>
      </c>
    </row>
    <row r="85" spans="1:7" ht="12.75" hidden="1">
      <c r="A85" s="425" t="s">
        <v>606</v>
      </c>
      <c r="B85" s="415" t="s">
        <v>607</v>
      </c>
      <c r="C85" s="488" t="s">
        <v>608</v>
      </c>
      <c r="D85" s="489">
        <v>-2242</v>
      </c>
      <c r="E85" s="490">
        <v>-3426</v>
      </c>
      <c r="F85" s="491">
        <v>229.16</v>
      </c>
      <c r="G85" s="492">
        <v>-4251</v>
      </c>
    </row>
    <row r="86" spans="1:7" ht="25.5" hidden="1">
      <c r="A86" s="425" t="s">
        <v>69</v>
      </c>
      <c r="B86" s="415" t="s">
        <v>610</v>
      </c>
      <c r="C86" s="488" t="s">
        <v>583</v>
      </c>
      <c r="D86" s="489">
        <v>-2414</v>
      </c>
      <c r="E86" s="490">
        <v>9846</v>
      </c>
      <c r="F86" s="491">
        <v>-611.93</v>
      </c>
      <c r="G86" s="492">
        <v>905</v>
      </c>
    </row>
    <row r="87" spans="1:7" ht="25.5" hidden="1">
      <c r="A87" s="425" t="s">
        <v>612</v>
      </c>
      <c r="B87" s="415" t="s">
        <v>613</v>
      </c>
      <c r="C87" s="488" t="s">
        <v>614</v>
      </c>
      <c r="D87" s="489">
        <v>-98</v>
      </c>
      <c r="E87" s="490">
        <v>11</v>
      </c>
      <c r="F87" s="491">
        <v>-16.92</v>
      </c>
      <c r="G87" s="492">
        <v>6</v>
      </c>
    </row>
    <row r="88" spans="1:7" ht="25.5" hidden="1">
      <c r="A88" s="425" t="s">
        <v>616</v>
      </c>
      <c r="B88" s="415" t="s">
        <v>617</v>
      </c>
      <c r="C88" s="488" t="s">
        <v>586</v>
      </c>
      <c r="D88" s="489">
        <v>-2316</v>
      </c>
      <c r="E88" s="490">
        <v>9835</v>
      </c>
      <c r="F88" s="491">
        <v>-636.98</v>
      </c>
      <c r="G88" s="492">
        <v>899</v>
      </c>
    </row>
    <row r="89" spans="1:7" ht="12.75" hidden="1">
      <c r="A89" s="425" t="s">
        <v>619</v>
      </c>
      <c r="B89" s="415" t="s">
        <v>620</v>
      </c>
      <c r="C89" s="488" t="s">
        <v>621</v>
      </c>
      <c r="D89" s="489">
        <v>3066</v>
      </c>
      <c r="E89" s="490">
        <v>-9056</v>
      </c>
      <c r="F89" s="491">
        <v>-443.05</v>
      </c>
      <c r="G89" s="492">
        <v>-4814</v>
      </c>
    </row>
    <row r="90" spans="1:7" ht="25.5" hidden="1">
      <c r="A90" s="425" t="s">
        <v>622</v>
      </c>
      <c r="B90" s="415" t="s">
        <v>623</v>
      </c>
      <c r="C90" s="488" t="s">
        <v>588</v>
      </c>
      <c r="D90" s="489">
        <v>5221</v>
      </c>
      <c r="E90" s="490">
        <v>8816</v>
      </c>
      <c r="F90" s="491">
        <v>253.26</v>
      </c>
      <c r="G90" s="492">
        <v>0</v>
      </c>
    </row>
    <row r="91" spans="1:7" ht="25.5" hidden="1">
      <c r="A91" s="425" t="s">
        <v>624</v>
      </c>
      <c r="B91" s="415" t="s">
        <v>625</v>
      </c>
      <c r="C91" s="488" t="s">
        <v>626</v>
      </c>
      <c r="D91" s="489">
        <v>2155</v>
      </c>
      <c r="E91" s="490">
        <v>17873</v>
      </c>
      <c r="F91" s="491">
        <v>1244.64</v>
      </c>
      <c r="G91" s="492">
        <v>4815</v>
      </c>
    </row>
    <row r="92" spans="1:7" ht="12.75" hidden="1">
      <c r="A92" s="425" t="s">
        <v>77</v>
      </c>
      <c r="B92" s="415" t="s">
        <v>628</v>
      </c>
      <c r="C92" s="488" t="s">
        <v>591</v>
      </c>
      <c r="D92" s="489">
        <v>-2819</v>
      </c>
      <c r="E92" s="490">
        <v>-4244</v>
      </c>
      <c r="F92" s="491">
        <v>225.86</v>
      </c>
      <c r="G92" s="492">
        <v>-305</v>
      </c>
    </row>
    <row r="93" spans="1:7" ht="12.75" hidden="1">
      <c r="A93" s="425" t="s">
        <v>79</v>
      </c>
      <c r="B93" s="415" t="s">
        <v>630</v>
      </c>
      <c r="C93" s="488" t="s">
        <v>631</v>
      </c>
      <c r="D93" s="489">
        <v>-76</v>
      </c>
      <c r="E93" s="490">
        <v>28</v>
      </c>
      <c r="F93" s="491">
        <v>-54.9</v>
      </c>
      <c r="G93" s="492">
        <v>-37</v>
      </c>
    </row>
    <row r="94" spans="1:7" ht="12.75" hidden="1">
      <c r="A94" s="425" t="s">
        <v>632</v>
      </c>
      <c r="B94" s="415" t="s">
        <v>633</v>
      </c>
      <c r="C94" s="488" t="s">
        <v>593</v>
      </c>
      <c r="D94" s="489">
        <v>12</v>
      </c>
      <c r="E94" s="490">
        <v>815</v>
      </c>
      <c r="F94" s="491">
        <v>10187.5</v>
      </c>
      <c r="G94" s="492">
        <v>-2</v>
      </c>
    </row>
    <row r="95" spans="1:7" ht="12.75" hidden="1">
      <c r="A95" s="425" t="s">
        <v>635</v>
      </c>
      <c r="B95" s="415" t="s">
        <v>636</v>
      </c>
      <c r="C95" s="493" t="s">
        <v>637</v>
      </c>
      <c r="D95" s="494">
        <v>12</v>
      </c>
      <c r="E95" s="495">
        <v>815</v>
      </c>
      <c r="F95" s="496">
        <v>10187.5</v>
      </c>
      <c r="G95" s="497">
        <v>-2</v>
      </c>
    </row>
    <row r="96" spans="1:3" s="392" customFormat="1" ht="12">
      <c r="A96" s="388"/>
      <c r="B96" s="389"/>
      <c r="C96" s="388"/>
    </row>
    <row r="97" spans="1:3" s="392" customFormat="1" ht="12">
      <c r="A97" s="388"/>
      <c r="B97" s="389"/>
      <c r="C97" s="388"/>
    </row>
    <row r="98" spans="1:3" s="392" customFormat="1" ht="12">
      <c r="A98" s="388"/>
      <c r="B98" s="389"/>
      <c r="C98" s="388"/>
    </row>
    <row r="99" spans="6:8" ht="12">
      <c r="F99" s="498"/>
      <c r="G99" s="465"/>
      <c r="H99" s="398"/>
    </row>
    <row r="100" spans="1:7" s="392" customFormat="1" ht="12">
      <c r="A100" s="389" t="s">
        <v>426</v>
      </c>
      <c r="B100" s="389"/>
      <c r="C100" s="391"/>
      <c r="D100" s="391"/>
      <c r="E100" s="462"/>
      <c r="F100" s="463"/>
      <c r="G100" s="392" t="s">
        <v>52</v>
      </c>
    </row>
    <row r="101" s="392" customFormat="1" ht="12"/>
    <row r="102" spans="1:6" s="392" customFormat="1" ht="12">
      <c r="A102" s="388"/>
      <c r="B102" s="389"/>
      <c r="C102" s="389"/>
      <c r="D102" s="391"/>
      <c r="E102" s="391"/>
      <c r="F102" s="391"/>
    </row>
    <row r="103" spans="1:4" s="392" customFormat="1" ht="12">
      <c r="A103" s="388"/>
      <c r="B103" s="389"/>
      <c r="C103" s="389"/>
      <c r="D103" s="391"/>
    </row>
    <row r="104" spans="1:7" ht="12">
      <c r="A104" s="320"/>
      <c r="B104" s="400"/>
      <c r="C104" s="464"/>
      <c r="D104" s="398"/>
      <c r="F104" s="465"/>
      <c r="G104" s="466"/>
    </row>
    <row r="105" spans="6:8" ht="12">
      <c r="F105" s="498"/>
      <c r="G105" s="465"/>
      <c r="H105" s="398"/>
    </row>
  </sheetData>
  <printOptions/>
  <pageMargins left="0.5511811023622047" right="0.15748031496062992" top="0.984251968503937" bottom="0.984251968503937" header="0" footer="0"/>
  <pageSetup horizontalDpi="600" verticalDpi="600" orientation="portrait" paperSize="9" r:id="rId1"/>
  <headerFooter alignWithMargins="0">
    <oddFooter>&amp;L&amp;"RimHelvetica,Roman"&amp;8Valsts kase / Pārskatu departaments
15.07.98.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68"/>
  <sheetViews>
    <sheetView showZeros="0" workbookViewId="0" topLeftCell="A1">
      <selection activeCell="B6" sqref="B6"/>
    </sheetView>
  </sheetViews>
  <sheetFormatPr defaultColWidth="9.33203125" defaultRowHeight="11.25"/>
  <cols>
    <col min="1" max="1" width="46.33203125" style="322" customWidth="1"/>
    <col min="2" max="2" width="1.5" style="499" hidden="1" customWidth="1"/>
    <col min="3" max="3" width="1.83203125" style="322" hidden="1" customWidth="1"/>
    <col min="4" max="4" width="12.5" style="322" customWidth="1"/>
    <col min="5" max="5" width="13.16015625" style="322" customWidth="1"/>
    <col min="6" max="6" width="12.16015625" style="322" customWidth="1"/>
    <col min="7" max="7" width="12" style="322" customWidth="1"/>
    <col min="8" max="16384" width="9.33203125" style="322" customWidth="1"/>
  </cols>
  <sheetData>
    <row r="1" spans="6:7" ht="10.5">
      <c r="F1" s="323"/>
      <c r="G1" s="323"/>
    </row>
    <row r="2" spans="1:7" s="347" customFormat="1" ht="12.75">
      <c r="A2" s="328" t="s">
        <v>675</v>
      </c>
      <c r="B2" s="500"/>
      <c r="C2" s="328"/>
      <c r="D2" s="328"/>
      <c r="E2" s="328"/>
      <c r="F2" s="326"/>
      <c r="G2" s="328" t="s">
        <v>676</v>
      </c>
    </row>
    <row r="4" spans="1:7" s="332" customFormat="1" ht="15.75">
      <c r="A4" s="330" t="s">
        <v>677</v>
      </c>
      <c r="B4" s="331"/>
      <c r="C4" s="333"/>
      <c r="D4" s="331"/>
      <c r="E4" s="331"/>
      <c r="F4" s="331"/>
      <c r="G4" s="331"/>
    </row>
    <row r="5" spans="1:7" ht="15.75">
      <c r="A5" s="330" t="s">
        <v>365</v>
      </c>
      <c r="B5" s="323"/>
      <c r="C5" s="405"/>
      <c r="D5" s="323"/>
      <c r="E5" s="323"/>
      <c r="F5" s="323"/>
      <c r="G5" s="323"/>
    </row>
    <row r="6" spans="1:7" ht="15">
      <c r="A6" s="320"/>
      <c r="B6" s="468"/>
      <c r="C6" s="405"/>
      <c r="D6" s="323"/>
      <c r="E6" s="323"/>
      <c r="F6" s="323"/>
      <c r="G6" s="323"/>
    </row>
    <row r="7" spans="2:7" s="347" customFormat="1" ht="10.5">
      <c r="B7" s="501"/>
      <c r="F7" s="339" t="s">
        <v>678</v>
      </c>
      <c r="G7" s="339"/>
    </row>
    <row r="8" spans="1:7" s="432" customFormat="1" ht="41.25" customHeight="1">
      <c r="A8" s="406" t="s">
        <v>5</v>
      </c>
      <c r="B8" s="407" t="s">
        <v>430</v>
      </c>
      <c r="C8" s="408"/>
      <c r="D8" s="344" t="s">
        <v>431</v>
      </c>
      <c r="E8" s="344" t="s">
        <v>8</v>
      </c>
      <c r="F8" s="344" t="s">
        <v>369</v>
      </c>
      <c r="G8" s="345" t="s">
        <v>12</v>
      </c>
    </row>
    <row r="9" spans="1:7" ht="6.75" customHeight="1" hidden="1">
      <c r="A9" s="502" t="s">
        <v>433</v>
      </c>
      <c r="B9" s="503" t="s">
        <v>434</v>
      </c>
      <c r="C9" s="412"/>
      <c r="D9" s="412" t="s">
        <v>432</v>
      </c>
      <c r="E9" s="412"/>
      <c r="F9" s="412"/>
      <c r="G9" s="504"/>
    </row>
    <row r="10" spans="1:7" ht="6" customHeight="1" hidden="1">
      <c r="A10" s="502"/>
      <c r="B10" s="503"/>
      <c r="C10" s="412" t="s">
        <v>435</v>
      </c>
      <c r="D10" s="412" t="s">
        <v>436</v>
      </c>
      <c r="E10" s="412" t="s">
        <v>437</v>
      </c>
      <c r="F10" s="412" t="s">
        <v>438</v>
      </c>
      <c r="G10" s="504" t="s">
        <v>439</v>
      </c>
    </row>
    <row r="11" spans="1:7" s="392" customFormat="1" ht="11.25" customHeight="1">
      <c r="A11" s="505">
        <v>1</v>
      </c>
      <c r="B11" s="506"/>
      <c r="C11" s="507"/>
      <c r="D11" s="475">
        <v>2</v>
      </c>
      <c r="E11" s="475">
        <v>3</v>
      </c>
      <c r="F11" s="476">
        <v>4</v>
      </c>
      <c r="G11" s="477" t="s">
        <v>454</v>
      </c>
    </row>
    <row r="12" spans="1:7" s="392" customFormat="1" ht="12.75">
      <c r="A12" s="508" t="s">
        <v>679</v>
      </c>
      <c r="B12" s="509" t="s">
        <v>442</v>
      </c>
      <c r="C12" s="510" t="s">
        <v>370</v>
      </c>
      <c r="D12" s="511">
        <v>31244</v>
      </c>
      <c r="E12" s="511">
        <v>17342</v>
      </c>
      <c r="F12" s="358">
        <f aca="true" t="shared" si="0" ref="F12:F25">E12/D12*100</f>
        <v>55.50505697093841</v>
      </c>
      <c r="G12" s="512">
        <v>3134</v>
      </c>
    </row>
    <row r="13" spans="1:7" ht="25.5">
      <c r="A13" s="508" t="s">
        <v>680</v>
      </c>
      <c r="B13" s="503" t="s">
        <v>444</v>
      </c>
      <c r="C13" s="412" t="s">
        <v>445</v>
      </c>
      <c r="D13" s="511">
        <v>29257</v>
      </c>
      <c r="E13" s="511">
        <v>16192</v>
      </c>
      <c r="F13" s="358">
        <f t="shared" si="0"/>
        <v>55.3440202344738</v>
      </c>
      <c r="G13" s="512">
        <v>2980</v>
      </c>
    </row>
    <row r="14" spans="1:7" s="516" customFormat="1" ht="12">
      <c r="A14" s="513" t="s">
        <v>681</v>
      </c>
      <c r="B14" s="514" t="s">
        <v>447</v>
      </c>
      <c r="C14" s="515" t="s">
        <v>448</v>
      </c>
      <c r="D14" s="511">
        <v>4120</v>
      </c>
      <c r="E14" s="511">
        <v>1853</v>
      </c>
      <c r="F14" s="358">
        <f t="shared" si="0"/>
        <v>44.97572815533981</v>
      </c>
      <c r="G14" s="512">
        <v>268</v>
      </c>
    </row>
    <row r="15" spans="1:7" s="516" customFormat="1" ht="12">
      <c r="A15" s="513" t="s">
        <v>682</v>
      </c>
      <c r="B15" s="514" t="s">
        <v>450</v>
      </c>
      <c r="C15" s="515" t="s">
        <v>451</v>
      </c>
      <c r="D15" s="511">
        <v>2396</v>
      </c>
      <c r="E15" s="511">
        <v>1334</v>
      </c>
      <c r="F15" s="358">
        <f t="shared" si="0"/>
        <v>55.67612687813022</v>
      </c>
      <c r="G15" s="512">
        <v>79</v>
      </c>
    </row>
    <row r="16" spans="1:7" s="516" customFormat="1" ht="12">
      <c r="A16" s="513" t="s">
        <v>683</v>
      </c>
      <c r="B16" s="514" t="s">
        <v>453</v>
      </c>
      <c r="C16" s="515" t="s">
        <v>454</v>
      </c>
      <c r="D16" s="511">
        <v>13995</v>
      </c>
      <c r="E16" s="511">
        <v>7417</v>
      </c>
      <c r="F16" s="358">
        <f t="shared" si="0"/>
        <v>52.99749910682387</v>
      </c>
      <c r="G16" s="512">
        <v>1492</v>
      </c>
    </row>
    <row r="17" spans="1:7" s="516" customFormat="1" ht="12">
      <c r="A17" s="513" t="s">
        <v>684</v>
      </c>
      <c r="B17" s="514" t="s">
        <v>456</v>
      </c>
      <c r="C17" s="515" t="s">
        <v>457</v>
      </c>
      <c r="D17" s="511">
        <v>8746</v>
      </c>
      <c r="E17" s="511">
        <v>5588</v>
      </c>
      <c r="F17" s="358">
        <f t="shared" si="0"/>
        <v>63.89206494397439</v>
      </c>
      <c r="G17" s="512">
        <v>1141</v>
      </c>
    </row>
    <row r="18" spans="1:7" ht="25.5">
      <c r="A18" s="517" t="s">
        <v>685</v>
      </c>
      <c r="B18" s="503" t="s">
        <v>458</v>
      </c>
      <c r="C18" s="412" t="s">
        <v>459</v>
      </c>
      <c r="D18" s="511">
        <v>1987</v>
      </c>
      <c r="E18" s="511">
        <v>1150</v>
      </c>
      <c r="F18" s="358">
        <f t="shared" si="0"/>
        <v>57.87619526925013</v>
      </c>
      <c r="G18" s="512">
        <v>154</v>
      </c>
    </row>
    <row r="19" spans="1:7" s="392" customFormat="1" ht="12.75">
      <c r="A19" s="508" t="s">
        <v>686</v>
      </c>
      <c r="B19" s="509" t="s">
        <v>501</v>
      </c>
      <c r="C19" s="510" t="s">
        <v>462</v>
      </c>
      <c r="D19" s="511">
        <v>35793</v>
      </c>
      <c r="E19" s="511">
        <v>14721</v>
      </c>
      <c r="F19" s="358">
        <f t="shared" si="0"/>
        <v>41.12815354957674</v>
      </c>
      <c r="G19" s="512">
        <v>3680</v>
      </c>
    </row>
    <row r="20" spans="1:7" ht="25.5">
      <c r="A20" s="517" t="s">
        <v>687</v>
      </c>
      <c r="B20" s="503" t="s">
        <v>504</v>
      </c>
      <c r="C20" s="412" t="s">
        <v>464</v>
      </c>
      <c r="D20" s="511">
        <v>33588</v>
      </c>
      <c r="E20" s="511">
        <v>13655</v>
      </c>
      <c r="F20" s="358">
        <f t="shared" si="0"/>
        <v>40.654400381088486</v>
      </c>
      <c r="G20" s="512">
        <v>3529</v>
      </c>
    </row>
    <row r="21" spans="1:7" s="516" customFormat="1" ht="12">
      <c r="A21" s="513" t="s">
        <v>681</v>
      </c>
      <c r="B21" s="514" t="s">
        <v>506</v>
      </c>
      <c r="C21" s="515" t="s">
        <v>467</v>
      </c>
      <c r="D21" s="511">
        <v>5180</v>
      </c>
      <c r="E21" s="511">
        <v>1693</v>
      </c>
      <c r="F21" s="358">
        <f t="shared" si="0"/>
        <v>32.683397683397686</v>
      </c>
      <c r="G21" s="512">
        <v>412</v>
      </c>
    </row>
    <row r="22" spans="1:7" s="516" customFormat="1" ht="12">
      <c r="A22" s="513" t="s">
        <v>682</v>
      </c>
      <c r="B22" s="514" t="s">
        <v>509</v>
      </c>
      <c r="C22" s="515" t="s">
        <v>456</v>
      </c>
      <c r="D22" s="511">
        <v>2876</v>
      </c>
      <c r="E22" s="511">
        <v>1085</v>
      </c>
      <c r="F22" s="358">
        <f t="shared" si="0"/>
        <v>37.72600834492351</v>
      </c>
      <c r="G22" s="512">
        <v>174</v>
      </c>
    </row>
    <row r="23" spans="1:7" s="516" customFormat="1" ht="12">
      <c r="A23" s="513" t="s">
        <v>683</v>
      </c>
      <c r="B23" s="514" t="s">
        <v>467</v>
      </c>
      <c r="C23" s="515" t="s">
        <v>471</v>
      </c>
      <c r="D23" s="511">
        <v>15870</v>
      </c>
      <c r="E23" s="511">
        <v>6107</v>
      </c>
      <c r="F23" s="358">
        <f t="shared" si="0"/>
        <v>38.481411468178955</v>
      </c>
      <c r="G23" s="512">
        <v>1861</v>
      </c>
    </row>
    <row r="24" spans="1:7" s="516" customFormat="1" ht="12">
      <c r="A24" s="513" t="s">
        <v>684</v>
      </c>
      <c r="B24" s="514" t="s">
        <v>471</v>
      </c>
      <c r="C24" s="515" t="s">
        <v>458</v>
      </c>
      <c r="D24" s="511">
        <v>9662</v>
      </c>
      <c r="E24" s="511">
        <v>4770</v>
      </c>
      <c r="F24" s="358">
        <f t="shared" si="0"/>
        <v>49.368660732767545</v>
      </c>
      <c r="G24" s="512">
        <v>1082</v>
      </c>
    </row>
    <row r="25" spans="1:7" ht="25.5">
      <c r="A25" s="518" t="s">
        <v>688</v>
      </c>
      <c r="B25" s="519" t="s">
        <v>475</v>
      </c>
      <c r="C25" s="487" t="s">
        <v>475</v>
      </c>
      <c r="D25" s="520">
        <v>2205</v>
      </c>
      <c r="E25" s="520">
        <v>1066</v>
      </c>
      <c r="F25" s="438">
        <f t="shared" si="0"/>
        <v>48.34467120181406</v>
      </c>
      <c r="G25" s="521">
        <v>151</v>
      </c>
    </row>
    <row r="26" spans="1:7" ht="25.5" hidden="1">
      <c r="A26" s="522" t="s">
        <v>689</v>
      </c>
      <c r="B26" s="499" t="s">
        <v>479</v>
      </c>
      <c r="C26" s="488" t="s">
        <v>461</v>
      </c>
      <c r="D26" s="489">
        <v>28800</v>
      </c>
      <c r="E26" s="490">
        <v>20229</v>
      </c>
      <c r="F26" s="491">
        <v>105.36</v>
      </c>
      <c r="G26" s="492">
        <v>3019</v>
      </c>
    </row>
    <row r="27" spans="1:7" ht="12" hidden="1">
      <c r="A27" s="523" t="s">
        <v>560</v>
      </c>
      <c r="B27" s="499" t="s">
        <v>483</v>
      </c>
      <c r="C27" s="488" t="s">
        <v>479</v>
      </c>
      <c r="D27" s="489">
        <v>28142</v>
      </c>
      <c r="E27" s="490">
        <v>19966</v>
      </c>
      <c r="F27" s="491">
        <v>106.42</v>
      </c>
      <c r="G27" s="492">
        <v>2969</v>
      </c>
    </row>
    <row r="28" spans="1:7" ht="12" hidden="1">
      <c r="A28" s="524" t="s">
        <v>562</v>
      </c>
      <c r="B28" s="499" t="s">
        <v>487</v>
      </c>
      <c r="C28" s="488" t="s">
        <v>463</v>
      </c>
      <c r="D28" s="489">
        <v>1313</v>
      </c>
      <c r="E28" s="490">
        <v>1037</v>
      </c>
      <c r="F28" s="491">
        <v>118.51</v>
      </c>
      <c r="G28" s="492">
        <v>123</v>
      </c>
    </row>
    <row r="29" spans="1:7" ht="12" hidden="1">
      <c r="A29" s="524" t="s">
        <v>565</v>
      </c>
      <c r="B29" s="499" t="s">
        <v>490</v>
      </c>
      <c r="C29" s="488" t="s">
        <v>483</v>
      </c>
      <c r="D29" s="489">
        <v>361</v>
      </c>
      <c r="E29" s="490">
        <v>300</v>
      </c>
      <c r="F29" s="491">
        <v>124.48</v>
      </c>
      <c r="G29" s="492">
        <v>23</v>
      </c>
    </row>
    <row r="30" spans="1:7" ht="24" hidden="1">
      <c r="A30" s="524" t="s">
        <v>567</v>
      </c>
      <c r="B30" s="499" t="s">
        <v>494</v>
      </c>
      <c r="C30" s="488" t="s">
        <v>466</v>
      </c>
      <c r="D30" s="489">
        <v>21479</v>
      </c>
      <c r="E30" s="490">
        <v>14236</v>
      </c>
      <c r="F30" s="491">
        <v>99.41</v>
      </c>
      <c r="G30" s="492">
        <v>2402</v>
      </c>
    </row>
    <row r="31" spans="1:7" ht="12" hidden="1">
      <c r="A31" s="524" t="s">
        <v>570</v>
      </c>
      <c r="B31" s="499" t="s">
        <v>497</v>
      </c>
      <c r="C31" s="488" t="s">
        <v>487</v>
      </c>
      <c r="D31" s="489">
        <v>154</v>
      </c>
      <c r="E31" s="490">
        <v>78</v>
      </c>
      <c r="F31" s="491">
        <v>75.73</v>
      </c>
      <c r="G31" s="492">
        <v>-6</v>
      </c>
    </row>
    <row r="32" spans="1:7" ht="12" hidden="1">
      <c r="A32" s="524" t="s">
        <v>572</v>
      </c>
      <c r="B32" s="499" t="s">
        <v>502</v>
      </c>
      <c r="C32" s="488" t="s">
        <v>469</v>
      </c>
      <c r="D32" s="489">
        <v>3004</v>
      </c>
      <c r="E32" s="490">
        <v>2460</v>
      </c>
      <c r="F32" s="491">
        <v>122.88</v>
      </c>
      <c r="G32" s="492">
        <v>201</v>
      </c>
    </row>
    <row r="33" spans="1:7" ht="24" hidden="1">
      <c r="A33" s="525" t="s">
        <v>575</v>
      </c>
      <c r="B33" s="499" t="s">
        <v>507</v>
      </c>
      <c r="C33" s="488" t="s">
        <v>490</v>
      </c>
      <c r="D33" s="489">
        <v>38</v>
      </c>
      <c r="E33" s="490">
        <v>27</v>
      </c>
      <c r="F33" s="491">
        <v>108</v>
      </c>
      <c r="G33" s="492">
        <v>-3</v>
      </c>
    </row>
    <row r="34" spans="1:7" ht="12" hidden="1">
      <c r="A34" s="524" t="s">
        <v>577</v>
      </c>
      <c r="B34" s="499" t="s">
        <v>511</v>
      </c>
      <c r="C34" s="488" t="s">
        <v>470</v>
      </c>
      <c r="D34" s="489">
        <v>1633</v>
      </c>
      <c r="E34" s="490">
        <v>1569</v>
      </c>
      <c r="F34" s="491">
        <v>144.08</v>
      </c>
      <c r="G34" s="492">
        <v>146</v>
      </c>
    </row>
    <row r="35" spans="1:7" ht="12" hidden="1">
      <c r="A35" s="524" t="s">
        <v>580</v>
      </c>
      <c r="B35" s="499" t="s">
        <v>514</v>
      </c>
      <c r="C35" s="488" t="s">
        <v>494</v>
      </c>
      <c r="D35" s="489">
        <v>29</v>
      </c>
      <c r="E35" s="490">
        <v>18</v>
      </c>
      <c r="F35" s="491">
        <v>94.74</v>
      </c>
      <c r="G35" s="492">
        <v>0</v>
      </c>
    </row>
    <row r="36" spans="1:7" ht="12" hidden="1">
      <c r="A36" s="524" t="s">
        <v>582</v>
      </c>
      <c r="B36" s="499" t="s">
        <v>518</v>
      </c>
      <c r="C36" s="488" t="s">
        <v>472</v>
      </c>
      <c r="D36" s="489">
        <v>168</v>
      </c>
      <c r="E36" s="490">
        <v>268</v>
      </c>
      <c r="F36" s="491">
        <v>239.29</v>
      </c>
      <c r="G36" s="492">
        <v>81</v>
      </c>
    </row>
    <row r="37" spans="1:7" ht="12" hidden="1">
      <c r="A37" s="523" t="s">
        <v>585</v>
      </c>
      <c r="B37" s="499" t="s">
        <v>522</v>
      </c>
      <c r="C37" s="488" t="s">
        <v>497</v>
      </c>
      <c r="D37" s="489">
        <v>658</v>
      </c>
      <c r="E37" s="490">
        <v>263</v>
      </c>
      <c r="F37" s="491">
        <v>59.91</v>
      </c>
      <c r="G37" s="492">
        <v>50</v>
      </c>
    </row>
    <row r="38" spans="1:7" ht="24" hidden="1">
      <c r="A38" s="524" t="s">
        <v>587</v>
      </c>
      <c r="B38" s="499" t="s">
        <v>526</v>
      </c>
      <c r="C38" s="488" t="s">
        <v>474</v>
      </c>
      <c r="D38" s="489">
        <v>658</v>
      </c>
      <c r="E38" s="490">
        <v>263</v>
      </c>
      <c r="F38" s="491">
        <v>59.91</v>
      </c>
      <c r="G38" s="492">
        <v>50</v>
      </c>
    </row>
    <row r="39" spans="1:7" ht="24" hidden="1">
      <c r="A39" s="525" t="s">
        <v>590</v>
      </c>
      <c r="B39" s="499" t="s">
        <v>530</v>
      </c>
      <c r="C39" s="488" t="s">
        <v>502</v>
      </c>
      <c r="D39" s="489">
        <v>758</v>
      </c>
      <c r="E39" s="490">
        <v>416</v>
      </c>
      <c r="F39" s="491">
        <v>82.38</v>
      </c>
      <c r="G39" s="492">
        <v>69</v>
      </c>
    </row>
    <row r="40" spans="1:7" ht="24" hidden="1">
      <c r="A40" s="525" t="s">
        <v>690</v>
      </c>
      <c r="B40" s="499" t="s">
        <v>534</v>
      </c>
      <c r="C40" s="488" t="s">
        <v>476</v>
      </c>
      <c r="D40" s="489">
        <v>-100</v>
      </c>
      <c r="E40" s="490">
        <v>-152</v>
      </c>
      <c r="F40" s="491">
        <v>226.87</v>
      </c>
      <c r="G40" s="492">
        <v>-19</v>
      </c>
    </row>
    <row r="41" spans="1:7" ht="24" hidden="1">
      <c r="A41" s="524" t="s">
        <v>595</v>
      </c>
      <c r="B41" s="499" t="s">
        <v>540</v>
      </c>
      <c r="C41" s="488" t="s">
        <v>507</v>
      </c>
      <c r="D41" s="489">
        <v>0</v>
      </c>
      <c r="E41" s="490">
        <v>0</v>
      </c>
      <c r="F41" s="491">
        <v>0</v>
      </c>
      <c r="G41" s="492">
        <v>0</v>
      </c>
    </row>
    <row r="42" spans="1:7" ht="24" hidden="1">
      <c r="A42" s="525" t="s">
        <v>597</v>
      </c>
      <c r="B42" s="499" t="s">
        <v>543</v>
      </c>
      <c r="C42" s="488" t="s">
        <v>478</v>
      </c>
      <c r="D42" s="489">
        <v>0</v>
      </c>
      <c r="E42" s="490">
        <v>0</v>
      </c>
      <c r="F42" s="491">
        <v>0</v>
      </c>
      <c r="G42" s="492">
        <v>0</v>
      </c>
    </row>
    <row r="43" spans="1:7" ht="24" hidden="1">
      <c r="A43" s="525" t="s">
        <v>691</v>
      </c>
      <c r="B43" s="499" t="s">
        <v>548</v>
      </c>
      <c r="C43" s="488" t="s">
        <v>511</v>
      </c>
      <c r="D43" s="489">
        <v>0</v>
      </c>
      <c r="E43" s="490">
        <v>0</v>
      </c>
      <c r="F43" s="491">
        <v>0</v>
      </c>
      <c r="G43" s="492">
        <v>0</v>
      </c>
    </row>
    <row r="44" spans="1:7" ht="25.5" hidden="1">
      <c r="A44" s="522" t="s">
        <v>692</v>
      </c>
      <c r="B44" s="499" t="s">
        <v>552</v>
      </c>
      <c r="C44" s="488" t="s">
        <v>480</v>
      </c>
      <c r="D44" s="489">
        <v>-2437</v>
      </c>
      <c r="E44" s="490">
        <v>1611</v>
      </c>
      <c r="F44" s="491">
        <v>-99.2</v>
      </c>
      <c r="G44" s="492">
        <v>-265</v>
      </c>
    </row>
    <row r="45" spans="1:7" ht="12.75" hidden="1">
      <c r="A45" s="522" t="s">
        <v>693</v>
      </c>
      <c r="B45" s="499" t="s">
        <v>556</v>
      </c>
      <c r="C45" s="488" t="s">
        <v>514</v>
      </c>
      <c r="D45" s="489">
        <v>2437</v>
      </c>
      <c r="E45" s="490">
        <v>-1611</v>
      </c>
      <c r="F45" s="491">
        <v>-99.2</v>
      </c>
      <c r="G45" s="492">
        <v>265</v>
      </c>
    </row>
    <row r="46" spans="1:7" ht="12" hidden="1">
      <c r="A46" s="523" t="s">
        <v>694</v>
      </c>
      <c r="B46" s="499" t="s">
        <v>558</v>
      </c>
      <c r="C46" s="488" t="s">
        <v>482</v>
      </c>
      <c r="D46" s="489">
        <v>2322</v>
      </c>
      <c r="E46" s="490">
        <v>-1726</v>
      </c>
      <c r="F46" s="491">
        <v>-111.5</v>
      </c>
      <c r="G46" s="492">
        <v>265</v>
      </c>
    </row>
    <row r="47" spans="1:7" ht="12" hidden="1">
      <c r="A47" s="524" t="s">
        <v>69</v>
      </c>
      <c r="B47" s="499" t="s">
        <v>561</v>
      </c>
      <c r="C47" s="488" t="s">
        <v>518</v>
      </c>
      <c r="D47" s="489">
        <v>0</v>
      </c>
      <c r="E47" s="490">
        <v>7</v>
      </c>
      <c r="F47" s="491">
        <v>0</v>
      </c>
      <c r="G47" s="492">
        <v>-25</v>
      </c>
    </row>
    <row r="48" spans="1:7" ht="24" hidden="1">
      <c r="A48" s="524" t="s">
        <v>612</v>
      </c>
      <c r="B48" s="499" t="s">
        <v>563</v>
      </c>
      <c r="C48" s="488" t="s">
        <v>485</v>
      </c>
      <c r="D48" s="489">
        <v>0</v>
      </c>
      <c r="E48" s="490">
        <v>0</v>
      </c>
      <c r="F48" s="491">
        <v>0</v>
      </c>
      <c r="G48" s="492">
        <v>0</v>
      </c>
    </row>
    <row r="49" spans="1:7" ht="12" hidden="1">
      <c r="A49" s="524" t="s">
        <v>616</v>
      </c>
      <c r="B49" s="499" t="s">
        <v>566</v>
      </c>
      <c r="C49" s="488" t="s">
        <v>522</v>
      </c>
      <c r="D49" s="489">
        <v>0</v>
      </c>
      <c r="E49" s="490">
        <v>7</v>
      </c>
      <c r="F49" s="491">
        <v>0</v>
      </c>
      <c r="G49" s="492">
        <v>-25</v>
      </c>
    </row>
    <row r="50" spans="1:7" ht="12" hidden="1">
      <c r="A50" s="524" t="s">
        <v>619</v>
      </c>
      <c r="B50" s="499" t="s">
        <v>568</v>
      </c>
      <c r="C50" s="488" t="s">
        <v>486</v>
      </c>
      <c r="D50" s="489">
        <v>2288</v>
      </c>
      <c r="E50" s="490">
        <v>-1821</v>
      </c>
      <c r="F50" s="491">
        <v>-119.41</v>
      </c>
      <c r="G50" s="492">
        <v>300</v>
      </c>
    </row>
    <row r="51" spans="1:7" ht="12" hidden="1">
      <c r="A51" s="525" t="s">
        <v>695</v>
      </c>
      <c r="B51" s="499" t="s">
        <v>573</v>
      </c>
      <c r="C51" s="488" t="s">
        <v>526</v>
      </c>
      <c r="D51" s="489">
        <v>3697</v>
      </c>
      <c r="E51" s="490">
        <v>4239</v>
      </c>
      <c r="F51" s="491">
        <v>172.04</v>
      </c>
      <c r="G51" s="492">
        <v>16</v>
      </c>
    </row>
    <row r="52" spans="1:7" ht="12" hidden="1">
      <c r="A52" s="525" t="s">
        <v>696</v>
      </c>
      <c r="B52" s="499" t="s">
        <v>576</v>
      </c>
      <c r="C52" s="488" t="s">
        <v>488</v>
      </c>
      <c r="D52" s="489">
        <v>1409</v>
      </c>
      <c r="E52" s="490">
        <v>6059</v>
      </c>
      <c r="F52" s="491">
        <v>645.26</v>
      </c>
      <c r="G52" s="492">
        <v>-284</v>
      </c>
    </row>
    <row r="53" spans="1:7" ht="12" hidden="1">
      <c r="A53" s="524" t="s">
        <v>77</v>
      </c>
      <c r="B53" s="499" t="s">
        <v>578</v>
      </c>
      <c r="C53" s="488" t="s">
        <v>530</v>
      </c>
      <c r="D53" s="489">
        <v>34</v>
      </c>
      <c r="E53" s="490">
        <v>113</v>
      </c>
      <c r="F53" s="491">
        <v>491.3</v>
      </c>
      <c r="G53" s="492">
        <v>-4</v>
      </c>
    </row>
    <row r="54" spans="1:7" ht="12" hidden="1">
      <c r="A54" s="524" t="s">
        <v>79</v>
      </c>
      <c r="B54" s="499" t="s">
        <v>581</v>
      </c>
      <c r="C54" s="488" t="s">
        <v>489</v>
      </c>
      <c r="D54" s="489">
        <v>0</v>
      </c>
      <c r="E54" s="490">
        <v>-26</v>
      </c>
      <c r="F54" s="491">
        <v>0</v>
      </c>
      <c r="G54" s="492">
        <v>-5</v>
      </c>
    </row>
    <row r="55" spans="1:7" ht="12" hidden="1">
      <c r="A55" s="523" t="s">
        <v>697</v>
      </c>
      <c r="B55" s="499" t="s">
        <v>583</v>
      </c>
      <c r="C55" s="488" t="s">
        <v>534</v>
      </c>
      <c r="D55" s="489">
        <v>115</v>
      </c>
      <c r="E55" s="490">
        <v>115</v>
      </c>
      <c r="F55" s="491">
        <v>149.35</v>
      </c>
      <c r="G55" s="492">
        <v>0</v>
      </c>
    </row>
    <row r="56" spans="1:7" ht="12" hidden="1">
      <c r="A56" s="524" t="s">
        <v>698</v>
      </c>
      <c r="B56" s="499" t="s">
        <v>586</v>
      </c>
      <c r="C56" s="493" t="s">
        <v>491</v>
      </c>
      <c r="D56" s="494">
        <v>115</v>
      </c>
      <c r="E56" s="495">
        <v>115</v>
      </c>
      <c r="F56" s="496">
        <v>149.35</v>
      </c>
      <c r="G56" s="497">
        <v>0</v>
      </c>
    </row>
    <row r="57" spans="1:3" ht="10.5">
      <c r="A57" s="320"/>
      <c r="B57" s="321"/>
      <c r="C57" s="320"/>
    </row>
    <row r="58" spans="1:7" s="526" customFormat="1" ht="10.5">
      <c r="A58" s="320"/>
      <c r="B58" s="321"/>
      <c r="C58" s="320"/>
      <c r="D58" s="322"/>
      <c r="E58" s="322"/>
      <c r="F58" s="322"/>
      <c r="G58" s="322"/>
    </row>
    <row r="59" spans="1:7" s="392" customFormat="1" ht="12">
      <c r="A59" s="320"/>
      <c r="B59" s="321"/>
      <c r="C59" s="320"/>
      <c r="D59" s="322"/>
      <c r="E59" s="322"/>
      <c r="F59" s="322"/>
      <c r="G59" s="322"/>
    </row>
    <row r="60" spans="1:7" s="392" customFormat="1" ht="12">
      <c r="A60" s="320"/>
      <c r="B60" s="527"/>
      <c r="C60" s="320"/>
      <c r="D60" s="526"/>
      <c r="E60" s="391"/>
      <c r="F60" s="526"/>
      <c r="G60" s="526"/>
    </row>
    <row r="61" spans="1:7" ht="12">
      <c r="A61" s="389" t="s">
        <v>426</v>
      </c>
      <c r="B61" s="389"/>
      <c r="C61" s="391"/>
      <c r="D61" s="391"/>
      <c r="E61" s="462"/>
      <c r="F61" s="463"/>
      <c r="G61" s="392" t="s">
        <v>52</v>
      </c>
    </row>
    <row r="62" spans="4:6" s="392" customFormat="1" ht="11.25" customHeight="1">
      <c r="D62" s="459"/>
      <c r="E62" s="391"/>
      <c r="F62" s="459"/>
    </row>
    <row r="63" spans="1:7" s="392" customFormat="1" ht="12.75">
      <c r="A63" s="528"/>
      <c r="B63" s="464"/>
      <c r="C63" s="398"/>
      <c r="D63" s="498"/>
      <c r="E63" s="398"/>
      <c r="F63" s="322"/>
      <c r="G63" s="322"/>
    </row>
    <row r="64" spans="1:3" ht="10.5">
      <c r="A64" s="400"/>
      <c r="B64" s="321"/>
      <c r="C64" s="320"/>
    </row>
    <row r="65" spans="1:6" ht="10.5">
      <c r="A65" s="400"/>
      <c r="B65" s="321"/>
      <c r="C65" s="320"/>
      <c r="F65" s="466"/>
    </row>
    <row r="66" spans="1:3" s="346" customFormat="1" ht="12" customHeight="1">
      <c r="A66" s="528"/>
      <c r="B66" s="393"/>
      <c r="C66" s="529"/>
    </row>
    <row r="67" spans="1:3" s="346" customFormat="1" ht="12" customHeight="1">
      <c r="A67" s="528"/>
      <c r="B67" s="393"/>
      <c r="C67" s="529"/>
    </row>
    <row r="68" ht="12.75">
      <c r="A68" s="528"/>
    </row>
  </sheetData>
  <printOptions/>
  <pageMargins left="0.5511811023622047" right="0.15748031496062992" top="0.984251968503937" bottom="0.984251968503937" header="0" footer="0"/>
  <pageSetup horizontalDpi="600" verticalDpi="600" orientation="portrait" paperSize="9" r:id="rId1"/>
  <headerFooter alignWithMargins="0">
    <oddFooter>&amp;L&amp;"RimHelvetica,Roman"&amp;8Valsts kase / Pārskatu departaments
15.07.98.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U61"/>
  <sheetViews>
    <sheetView showZeros="0" workbookViewId="0" topLeftCell="A1">
      <selection activeCell="B6" sqref="B6"/>
    </sheetView>
  </sheetViews>
  <sheetFormatPr defaultColWidth="9.33203125" defaultRowHeight="11.25"/>
  <cols>
    <col min="1" max="1" width="45.5" style="322" customWidth="1"/>
    <col min="2" max="2" width="1.5" style="499" hidden="1" customWidth="1"/>
    <col min="3" max="3" width="1.83203125" style="322" hidden="1" customWidth="1"/>
    <col min="4" max="4" width="13.83203125" style="322" customWidth="1"/>
    <col min="5" max="5" width="13.16015625" style="322" customWidth="1"/>
    <col min="6" max="6" width="12" style="322" customWidth="1"/>
    <col min="7" max="7" width="11.83203125" style="322" customWidth="1"/>
    <col min="8" max="16384" width="9.33203125" style="322" customWidth="1"/>
  </cols>
  <sheetData>
    <row r="1" spans="6:7" ht="10.5">
      <c r="F1" s="323"/>
      <c r="G1" s="323"/>
    </row>
    <row r="2" spans="1:7" s="347" customFormat="1" ht="12.75">
      <c r="A2" s="328" t="s">
        <v>699</v>
      </c>
      <c r="B2" s="500"/>
      <c r="C2" s="328"/>
      <c r="D2" s="328"/>
      <c r="E2" s="328"/>
      <c r="F2" s="326"/>
      <c r="G2" s="530" t="s">
        <v>700</v>
      </c>
    </row>
    <row r="3" spans="6:7" ht="10.5">
      <c r="F3" s="323"/>
      <c r="G3" s="323"/>
    </row>
    <row r="4" spans="1:7" s="332" customFormat="1" ht="15.75">
      <c r="A4" s="330" t="s">
        <v>701</v>
      </c>
      <c r="B4" s="323"/>
      <c r="C4" s="405"/>
      <c r="D4" s="323"/>
      <c r="E4" s="323"/>
      <c r="F4" s="323"/>
      <c r="G4" s="323"/>
    </row>
    <row r="5" spans="1:7" ht="15.75">
      <c r="A5" s="330" t="s">
        <v>365</v>
      </c>
      <c r="B5" s="323"/>
      <c r="C5" s="405"/>
      <c r="D5" s="323"/>
      <c r="E5" s="323"/>
      <c r="F5" s="323"/>
      <c r="G5" s="323"/>
    </row>
    <row r="6" spans="1:7" ht="15">
      <c r="A6" s="320"/>
      <c r="B6" s="468"/>
      <c r="C6" s="405"/>
      <c r="D6" s="323"/>
      <c r="E6" s="323"/>
      <c r="F6" s="323"/>
      <c r="G6" s="323"/>
    </row>
    <row r="7" spans="2:7" s="347" customFormat="1" ht="10.5">
      <c r="B7" s="501"/>
      <c r="F7" s="339" t="s">
        <v>678</v>
      </c>
      <c r="G7" s="339"/>
    </row>
    <row r="8" spans="1:7" s="432" customFormat="1" ht="39.75" customHeight="1">
      <c r="A8" s="406" t="s">
        <v>5</v>
      </c>
      <c r="B8" s="407" t="s">
        <v>430</v>
      </c>
      <c r="C8" s="408"/>
      <c r="D8" s="344" t="s">
        <v>431</v>
      </c>
      <c r="E8" s="344" t="s">
        <v>8</v>
      </c>
      <c r="F8" s="344" t="s">
        <v>644</v>
      </c>
      <c r="G8" s="345" t="s">
        <v>12</v>
      </c>
    </row>
    <row r="9" spans="1:7" ht="6.75" customHeight="1" hidden="1">
      <c r="A9" s="502" t="s">
        <v>433</v>
      </c>
      <c r="B9" s="503" t="s">
        <v>434</v>
      </c>
      <c r="C9" s="412"/>
      <c r="D9" s="412" t="s">
        <v>432</v>
      </c>
      <c r="E9" s="412"/>
      <c r="F9" s="412"/>
      <c r="G9" s="469"/>
    </row>
    <row r="10" spans="1:7" ht="6" customHeight="1" hidden="1">
      <c r="A10" s="502"/>
      <c r="B10" s="503"/>
      <c r="C10" s="412" t="s">
        <v>435</v>
      </c>
      <c r="D10" s="412" t="s">
        <v>436</v>
      </c>
      <c r="E10" s="412" t="s">
        <v>437</v>
      </c>
      <c r="F10" s="412" t="s">
        <v>438</v>
      </c>
      <c r="G10" s="469" t="s">
        <v>439</v>
      </c>
    </row>
    <row r="11" spans="1:7" ht="12.75" hidden="1">
      <c r="A11" s="531" t="s">
        <v>702</v>
      </c>
      <c r="B11" s="503" t="s">
        <v>442</v>
      </c>
      <c r="C11" s="412" t="s">
        <v>370</v>
      </c>
      <c r="D11" s="416">
        <v>26363</v>
      </c>
      <c r="E11" s="416">
        <v>21840</v>
      </c>
      <c r="F11" s="417">
        <v>124.26</v>
      </c>
      <c r="G11" s="470">
        <v>2754</v>
      </c>
    </row>
    <row r="12" spans="1:7" ht="24" hidden="1">
      <c r="A12" s="532" t="s">
        <v>703</v>
      </c>
      <c r="B12" s="503" t="s">
        <v>444</v>
      </c>
      <c r="C12" s="412" t="s">
        <v>445</v>
      </c>
      <c r="D12" s="416">
        <v>25199</v>
      </c>
      <c r="E12" s="416">
        <v>20442</v>
      </c>
      <c r="F12" s="417">
        <v>121.69</v>
      </c>
      <c r="G12" s="470">
        <v>2556</v>
      </c>
    </row>
    <row r="13" spans="1:7" ht="12" hidden="1">
      <c r="A13" s="533" t="s">
        <v>704</v>
      </c>
      <c r="B13" s="503" t="s">
        <v>447</v>
      </c>
      <c r="C13" s="412" t="s">
        <v>448</v>
      </c>
      <c r="D13" s="416">
        <v>5061</v>
      </c>
      <c r="E13" s="416">
        <v>3559</v>
      </c>
      <c r="F13" s="417">
        <v>105.48</v>
      </c>
      <c r="G13" s="470">
        <v>560</v>
      </c>
    </row>
    <row r="14" spans="1:7" ht="12" hidden="1">
      <c r="A14" s="533" t="s">
        <v>705</v>
      </c>
      <c r="B14" s="503" t="s">
        <v>450</v>
      </c>
      <c r="C14" s="412" t="s">
        <v>451</v>
      </c>
      <c r="D14" s="416">
        <v>1790</v>
      </c>
      <c r="E14" s="416">
        <v>1979</v>
      </c>
      <c r="F14" s="417">
        <v>165.88</v>
      </c>
      <c r="G14" s="470">
        <v>238</v>
      </c>
    </row>
    <row r="15" spans="1:7" ht="12" hidden="1">
      <c r="A15" s="533" t="s">
        <v>706</v>
      </c>
      <c r="B15" s="503" t="s">
        <v>453</v>
      </c>
      <c r="C15" s="412" t="s">
        <v>454</v>
      </c>
      <c r="D15" s="416">
        <v>11977</v>
      </c>
      <c r="E15" s="416">
        <v>7785</v>
      </c>
      <c r="F15" s="417">
        <v>97.5</v>
      </c>
      <c r="G15" s="470">
        <v>933</v>
      </c>
    </row>
    <row r="16" spans="1:7" ht="12" hidden="1">
      <c r="A16" s="533" t="s">
        <v>707</v>
      </c>
      <c r="B16" s="503" t="s">
        <v>456</v>
      </c>
      <c r="C16" s="412" t="s">
        <v>457</v>
      </c>
      <c r="D16" s="416">
        <v>6371</v>
      </c>
      <c r="E16" s="416">
        <v>7119</v>
      </c>
      <c r="F16" s="417">
        <v>167.58</v>
      </c>
      <c r="G16" s="470">
        <v>825</v>
      </c>
    </row>
    <row r="17" spans="1:7" ht="12" hidden="1">
      <c r="A17" s="532" t="s">
        <v>708</v>
      </c>
      <c r="B17" s="503" t="s">
        <v>458</v>
      </c>
      <c r="C17" s="412" t="s">
        <v>459</v>
      </c>
      <c r="D17" s="416">
        <v>1164</v>
      </c>
      <c r="E17" s="416">
        <v>1398</v>
      </c>
      <c r="F17" s="417">
        <v>180.15</v>
      </c>
      <c r="G17" s="470">
        <v>198</v>
      </c>
    </row>
    <row r="18" spans="1:7" ht="12.75" hidden="1">
      <c r="A18" s="531" t="s">
        <v>709</v>
      </c>
      <c r="B18" s="503" t="s">
        <v>501</v>
      </c>
      <c r="C18" s="412" t="s">
        <v>462</v>
      </c>
      <c r="D18" s="416">
        <v>28800</v>
      </c>
      <c r="E18" s="416">
        <v>20229</v>
      </c>
      <c r="F18" s="417">
        <v>105.36</v>
      </c>
      <c r="G18" s="470">
        <v>3019</v>
      </c>
    </row>
    <row r="19" spans="1:7" ht="24" hidden="1">
      <c r="A19" s="532" t="s">
        <v>710</v>
      </c>
      <c r="B19" s="503" t="s">
        <v>504</v>
      </c>
      <c r="C19" s="412" t="s">
        <v>464</v>
      </c>
      <c r="D19" s="416">
        <v>27544</v>
      </c>
      <c r="E19" s="416">
        <v>18876</v>
      </c>
      <c r="F19" s="417">
        <v>102.79</v>
      </c>
      <c r="G19" s="470">
        <v>2845</v>
      </c>
    </row>
    <row r="20" spans="1:7" ht="12" hidden="1">
      <c r="A20" s="533" t="s">
        <v>704</v>
      </c>
      <c r="B20" s="503" t="s">
        <v>506</v>
      </c>
      <c r="C20" s="412" t="s">
        <v>467</v>
      </c>
      <c r="D20" s="416">
        <v>5507</v>
      </c>
      <c r="E20" s="416">
        <v>2907</v>
      </c>
      <c r="F20" s="417">
        <v>79.17</v>
      </c>
      <c r="G20" s="470">
        <v>349</v>
      </c>
    </row>
    <row r="21" spans="1:7" ht="12" hidden="1">
      <c r="A21" s="533" t="s">
        <v>705</v>
      </c>
      <c r="B21" s="503" t="s">
        <v>509</v>
      </c>
      <c r="C21" s="412" t="s">
        <v>456</v>
      </c>
      <c r="D21" s="416">
        <v>1951</v>
      </c>
      <c r="E21" s="416">
        <v>1588</v>
      </c>
      <c r="F21" s="417">
        <v>122.06</v>
      </c>
      <c r="G21" s="470">
        <v>236</v>
      </c>
    </row>
    <row r="22" spans="1:7" ht="12" hidden="1">
      <c r="A22" s="533" t="s">
        <v>706</v>
      </c>
      <c r="B22" s="503" t="s">
        <v>467</v>
      </c>
      <c r="C22" s="412" t="s">
        <v>471</v>
      </c>
      <c r="D22" s="416">
        <v>12693</v>
      </c>
      <c r="E22" s="416">
        <v>7371</v>
      </c>
      <c r="F22" s="417">
        <v>87.11</v>
      </c>
      <c r="G22" s="470">
        <v>1178</v>
      </c>
    </row>
    <row r="23" spans="1:7" ht="12" hidden="1">
      <c r="A23" s="533" t="s">
        <v>711</v>
      </c>
      <c r="B23" s="503" t="s">
        <v>471</v>
      </c>
      <c r="C23" s="412" t="s">
        <v>458</v>
      </c>
      <c r="D23" s="416">
        <v>7393</v>
      </c>
      <c r="E23" s="416">
        <v>7010</v>
      </c>
      <c r="F23" s="417">
        <v>142.25</v>
      </c>
      <c r="G23" s="470">
        <v>1082</v>
      </c>
    </row>
    <row r="24" spans="1:7" ht="24" hidden="1">
      <c r="A24" s="532" t="s">
        <v>712</v>
      </c>
      <c r="B24" s="503" t="s">
        <v>475</v>
      </c>
      <c r="C24" s="412" t="s">
        <v>475</v>
      </c>
      <c r="D24" s="416">
        <v>1256</v>
      </c>
      <c r="E24" s="416">
        <v>1353</v>
      </c>
      <c r="F24" s="417">
        <v>161.65</v>
      </c>
      <c r="G24" s="470">
        <v>174</v>
      </c>
    </row>
    <row r="25" spans="1:7" ht="10.5" customHeight="1">
      <c r="A25" s="534">
        <v>1</v>
      </c>
      <c r="B25" s="535"/>
      <c r="C25" s="352"/>
      <c r="D25" s="353">
        <v>2</v>
      </c>
      <c r="E25" s="353">
        <v>3</v>
      </c>
      <c r="F25" s="422">
        <v>4</v>
      </c>
      <c r="G25" s="536">
        <v>5</v>
      </c>
    </row>
    <row r="26" spans="1:7" s="516" customFormat="1" ht="12.75">
      <c r="A26" s="537" t="s">
        <v>713</v>
      </c>
      <c r="B26" s="514" t="s">
        <v>479</v>
      </c>
      <c r="C26" s="515" t="s">
        <v>461</v>
      </c>
      <c r="D26" s="357">
        <v>35793</v>
      </c>
      <c r="E26" s="357">
        <v>14721</v>
      </c>
      <c r="F26" s="358">
        <f>E26/D26*100</f>
        <v>41.12815354957674</v>
      </c>
      <c r="G26" s="359">
        <v>3680</v>
      </c>
    </row>
    <row r="27" spans="1:7" s="346" customFormat="1" ht="12.75">
      <c r="A27" s="517" t="s">
        <v>273</v>
      </c>
      <c r="B27" s="538" t="s">
        <v>483</v>
      </c>
      <c r="C27" s="479" t="s">
        <v>479</v>
      </c>
      <c r="D27" s="357">
        <v>30699</v>
      </c>
      <c r="E27" s="357">
        <v>12461</v>
      </c>
      <c r="F27" s="358">
        <f>E27/D27*100</f>
        <v>40.59089872634288</v>
      </c>
      <c r="G27" s="359">
        <v>2854</v>
      </c>
    </row>
    <row r="28" spans="1:7" ht="12">
      <c r="A28" s="513" t="s">
        <v>663</v>
      </c>
      <c r="B28" s="503" t="s">
        <v>487</v>
      </c>
      <c r="C28" s="412" t="s">
        <v>463</v>
      </c>
      <c r="D28" s="357">
        <v>1622</v>
      </c>
      <c r="E28" s="357">
        <v>713</v>
      </c>
      <c r="F28" s="358">
        <f>E28/D28*100</f>
        <v>43.958076448828606</v>
      </c>
      <c r="G28" s="359">
        <v>148</v>
      </c>
    </row>
    <row r="29" spans="1:7" ht="12">
      <c r="A29" s="513" t="s">
        <v>714</v>
      </c>
      <c r="B29" s="503" t="s">
        <v>490</v>
      </c>
      <c r="C29" s="412" t="s">
        <v>483</v>
      </c>
      <c r="D29" s="357">
        <v>431</v>
      </c>
      <c r="E29" s="357">
        <v>198</v>
      </c>
      <c r="F29" s="358">
        <f>E29/D29*100</f>
        <v>45.93967517401392</v>
      </c>
      <c r="G29" s="359">
        <v>38</v>
      </c>
    </row>
    <row r="30" spans="1:7" ht="12">
      <c r="A30" s="513" t="s">
        <v>715</v>
      </c>
      <c r="B30" s="503" t="s">
        <v>494</v>
      </c>
      <c r="C30" s="412" t="s">
        <v>466</v>
      </c>
      <c r="D30" s="357">
        <v>19743</v>
      </c>
      <c r="E30" s="357">
        <v>9242</v>
      </c>
      <c r="F30" s="358">
        <f>E30/D30*100</f>
        <v>46.81152813655473</v>
      </c>
      <c r="G30" s="359">
        <v>2271</v>
      </c>
    </row>
    <row r="31" spans="1:7" ht="12">
      <c r="A31" s="513" t="s">
        <v>278</v>
      </c>
      <c r="B31" s="503" t="s">
        <v>497</v>
      </c>
      <c r="C31" s="412" t="s">
        <v>487</v>
      </c>
      <c r="D31" s="357">
        <v>3455</v>
      </c>
      <c r="E31" s="357">
        <v>23</v>
      </c>
      <c r="F31" s="358"/>
      <c r="G31" s="359">
        <v>8</v>
      </c>
    </row>
    <row r="32" spans="1:7" ht="14.25" customHeight="1">
      <c r="A32" s="513" t="s">
        <v>281</v>
      </c>
      <c r="B32" s="503" t="s">
        <v>502</v>
      </c>
      <c r="C32" s="412" t="s">
        <v>469</v>
      </c>
      <c r="D32" s="357">
        <v>5448</v>
      </c>
      <c r="E32" s="357">
        <v>2285</v>
      </c>
      <c r="F32" s="358">
        <f aca="true" t="shared" si="0" ref="F32:F38">E32/D32*100</f>
        <v>41.94199706314244</v>
      </c>
      <c r="G32" s="359">
        <v>389</v>
      </c>
    </row>
    <row r="33" spans="1:7" s="346" customFormat="1" ht="12.75">
      <c r="A33" s="517" t="s">
        <v>667</v>
      </c>
      <c r="B33" s="538" t="s">
        <v>511</v>
      </c>
      <c r="C33" s="479" t="s">
        <v>470</v>
      </c>
      <c r="D33" s="357">
        <v>4639</v>
      </c>
      <c r="E33" s="357">
        <v>2002</v>
      </c>
      <c r="F33" s="358">
        <f t="shared" si="0"/>
        <v>43.155852554429835</v>
      </c>
      <c r="G33" s="359">
        <v>739</v>
      </c>
    </row>
    <row r="34" spans="1:7" ht="12">
      <c r="A34" s="513" t="s">
        <v>668</v>
      </c>
      <c r="B34" s="503" t="s">
        <v>514</v>
      </c>
      <c r="C34" s="412" t="s">
        <v>494</v>
      </c>
      <c r="D34" s="357">
        <v>4351</v>
      </c>
      <c r="E34" s="357">
        <v>1906</v>
      </c>
      <c r="F34" s="358">
        <f t="shared" si="0"/>
        <v>43.80602160422891</v>
      </c>
      <c r="G34" s="359">
        <v>680</v>
      </c>
    </row>
    <row r="35" spans="1:7" ht="12">
      <c r="A35" s="513" t="s">
        <v>716</v>
      </c>
      <c r="B35" s="503" t="s">
        <v>518</v>
      </c>
      <c r="C35" s="412" t="s">
        <v>472</v>
      </c>
      <c r="D35" s="357">
        <v>288</v>
      </c>
      <c r="E35" s="357">
        <v>96</v>
      </c>
      <c r="F35" s="358">
        <f t="shared" si="0"/>
        <v>33.33333333333333</v>
      </c>
      <c r="G35" s="359">
        <v>59</v>
      </c>
    </row>
    <row r="36" spans="1:7" s="346" customFormat="1" ht="12.75">
      <c r="A36" s="517" t="s">
        <v>717</v>
      </c>
      <c r="B36" s="538" t="s">
        <v>522</v>
      </c>
      <c r="C36" s="479" t="s">
        <v>497</v>
      </c>
      <c r="D36" s="357">
        <v>455</v>
      </c>
      <c r="E36" s="357">
        <v>258</v>
      </c>
      <c r="F36" s="358">
        <f t="shared" si="0"/>
        <v>56.7032967032967</v>
      </c>
      <c r="G36" s="359">
        <v>87</v>
      </c>
    </row>
    <row r="37" spans="1:7" ht="12">
      <c r="A37" s="539" t="s">
        <v>670</v>
      </c>
      <c r="B37" s="503" t="s">
        <v>526</v>
      </c>
      <c r="C37" s="412" t="s">
        <v>474</v>
      </c>
      <c r="D37" s="357">
        <v>673</v>
      </c>
      <c r="E37" s="357">
        <v>425</v>
      </c>
      <c r="F37" s="358">
        <f t="shared" si="0"/>
        <v>63.15007429420505</v>
      </c>
      <c r="G37" s="359">
        <v>123</v>
      </c>
    </row>
    <row r="38" spans="1:7" s="516" customFormat="1" ht="11.25" customHeight="1">
      <c r="A38" s="540" t="s">
        <v>671</v>
      </c>
      <c r="B38" s="514" t="s">
        <v>534</v>
      </c>
      <c r="C38" s="515" t="s">
        <v>476</v>
      </c>
      <c r="D38" s="377">
        <v>-218</v>
      </c>
      <c r="E38" s="377">
        <v>-167</v>
      </c>
      <c r="F38" s="438">
        <f t="shared" si="0"/>
        <v>76.60550458715596</v>
      </c>
      <c r="G38" s="439">
        <v>-36</v>
      </c>
    </row>
    <row r="39" spans="1:7" ht="25.5" hidden="1">
      <c r="A39" s="522" t="s">
        <v>692</v>
      </c>
      <c r="B39" s="499" t="s">
        <v>552</v>
      </c>
      <c r="C39" s="488" t="s">
        <v>480</v>
      </c>
      <c r="D39" s="489">
        <v>-218</v>
      </c>
      <c r="E39" s="490">
        <v>-167</v>
      </c>
      <c r="F39" s="491">
        <v>76.61</v>
      </c>
      <c r="G39" s="492">
        <v>-36</v>
      </c>
    </row>
    <row r="40" spans="1:7" ht="12.75" hidden="1">
      <c r="A40" s="522" t="s">
        <v>693</v>
      </c>
      <c r="B40" s="499" t="s">
        <v>556</v>
      </c>
      <c r="C40" s="488" t="s">
        <v>514</v>
      </c>
      <c r="D40" s="489">
        <v>0</v>
      </c>
      <c r="E40" s="490">
        <v>0</v>
      </c>
      <c r="F40" s="491">
        <v>0</v>
      </c>
      <c r="G40" s="492">
        <v>0</v>
      </c>
    </row>
    <row r="41" spans="1:7" ht="12" hidden="1">
      <c r="A41" s="523" t="s">
        <v>694</v>
      </c>
      <c r="B41" s="499" t="s">
        <v>558</v>
      </c>
      <c r="C41" s="488" t="s">
        <v>482</v>
      </c>
      <c r="D41" s="489">
        <v>0</v>
      </c>
      <c r="E41" s="490">
        <v>0</v>
      </c>
      <c r="F41" s="491">
        <v>0</v>
      </c>
      <c r="G41" s="492">
        <v>0</v>
      </c>
    </row>
    <row r="42" spans="1:7" ht="12" hidden="1">
      <c r="A42" s="524" t="s">
        <v>69</v>
      </c>
      <c r="B42" s="499" t="s">
        <v>561</v>
      </c>
      <c r="C42" s="488" t="s">
        <v>518</v>
      </c>
      <c r="D42" s="489">
        <v>0</v>
      </c>
      <c r="E42" s="490">
        <v>0</v>
      </c>
      <c r="F42" s="491">
        <v>0</v>
      </c>
      <c r="G42" s="492">
        <v>0</v>
      </c>
    </row>
    <row r="43" spans="1:7" ht="24" hidden="1">
      <c r="A43" s="524" t="s">
        <v>612</v>
      </c>
      <c r="B43" s="499" t="s">
        <v>563</v>
      </c>
      <c r="C43" s="488" t="s">
        <v>485</v>
      </c>
      <c r="D43" s="489">
        <v>0</v>
      </c>
      <c r="E43" s="490">
        <v>0</v>
      </c>
      <c r="F43" s="491">
        <v>0</v>
      </c>
      <c r="G43" s="492">
        <v>0</v>
      </c>
    </row>
    <row r="44" spans="1:7" ht="12" hidden="1">
      <c r="A44" s="524" t="s">
        <v>616</v>
      </c>
      <c r="B44" s="499" t="s">
        <v>566</v>
      </c>
      <c r="C44" s="488" t="s">
        <v>522</v>
      </c>
      <c r="D44" s="489">
        <v>0</v>
      </c>
      <c r="E44" s="490">
        <v>7</v>
      </c>
      <c r="F44" s="491">
        <v>0</v>
      </c>
      <c r="G44" s="492">
        <v>-25</v>
      </c>
    </row>
    <row r="45" spans="1:7" ht="12" hidden="1">
      <c r="A45" s="524" t="s">
        <v>619</v>
      </c>
      <c r="B45" s="499" t="s">
        <v>568</v>
      </c>
      <c r="C45" s="488" t="s">
        <v>486</v>
      </c>
      <c r="D45" s="489">
        <v>2288</v>
      </c>
      <c r="E45" s="490">
        <v>-1821</v>
      </c>
      <c r="F45" s="491">
        <v>-119.41</v>
      </c>
      <c r="G45" s="492">
        <v>300</v>
      </c>
    </row>
    <row r="46" spans="1:7" ht="12" hidden="1">
      <c r="A46" s="525" t="s">
        <v>695</v>
      </c>
      <c r="B46" s="499" t="s">
        <v>573</v>
      </c>
      <c r="C46" s="488" t="s">
        <v>526</v>
      </c>
      <c r="D46" s="489">
        <v>3697</v>
      </c>
      <c r="E46" s="490">
        <v>4239</v>
      </c>
      <c r="F46" s="491">
        <v>172.04</v>
      </c>
      <c r="G46" s="492">
        <v>16</v>
      </c>
    </row>
    <row r="47" spans="1:7" ht="12" hidden="1">
      <c r="A47" s="525" t="s">
        <v>696</v>
      </c>
      <c r="B47" s="499" t="s">
        <v>576</v>
      </c>
      <c r="C47" s="488" t="s">
        <v>488</v>
      </c>
      <c r="D47" s="489">
        <v>1409</v>
      </c>
      <c r="E47" s="490">
        <v>6059</v>
      </c>
      <c r="F47" s="491">
        <v>645.26</v>
      </c>
      <c r="G47" s="492">
        <v>-284</v>
      </c>
    </row>
    <row r="48" spans="1:7" ht="12" hidden="1">
      <c r="A48" s="524" t="s">
        <v>77</v>
      </c>
      <c r="B48" s="499" t="s">
        <v>578</v>
      </c>
      <c r="C48" s="488" t="s">
        <v>530</v>
      </c>
      <c r="D48" s="489">
        <v>34</v>
      </c>
      <c r="E48" s="490">
        <v>113</v>
      </c>
      <c r="F48" s="491">
        <v>491.3</v>
      </c>
      <c r="G48" s="492">
        <v>-4</v>
      </c>
    </row>
    <row r="49" spans="1:7" ht="12" hidden="1">
      <c r="A49" s="524" t="s">
        <v>79</v>
      </c>
      <c r="B49" s="499" t="s">
        <v>581</v>
      </c>
      <c r="C49" s="488" t="s">
        <v>489</v>
      </c>
      <c r="D49" s="489">
        <v>0</v>
      </c>
      <c r="E49" s="490">
        <v>-26</v>
      </c>
      <c r="F49" s="491">
        <v>0</v>
      </c>
      <c r="G49" s="492">
        <v>-5</v>
      </c>
    </row>
    <row r="50" spans="1:7" ht="12" hidden="1">
      <c r="A50" s="523" t="s">
        <v>697</v>
      </c>
      <c r="B50" s="499" t="s">
        <v>583</v>
      </c>
      <c r="C50" s="488" t="s">
        <v>534</v>
      </c>
      <c r="D50" s="489">
        <v>115</v>
      </c>
      <c r="E50" s="490">
        <v>115</v>
      </c>
      <c r="F50" s="491">
        <v>149.35</v>
      </c>
      <c r="G50" s="492">
        <v>0</v>
      </c>
    </row>
    <row r="51" spans="1:7" ht="12" hidden="1">
      <c r="A51" s="524" t="s">
        <v>698</v>
      </c>
      <c r="B51" s="499" t="s">
        <v>586</v>
      </c>
      <c r="C51" s="493" t="s">
        <v>491</v>
      </c>
      <c r="D51" s="494">
        <v>115</v>
      </c>
      <c r="E51" s="495">
        <v>115</v>
      </c>
      <c r="F51" s="496">
        <v>149.35</v>
      </c>
      <c r="G51" s="497">
        <v>0</v>
      </c>
    </row>
    <row r="52" spans="1:3" ht="10.5">
      <c r="A52" s="541"/>
      <c r="B52" s="321"/>
      <c r="C52" s="320"/>
    </row>
    <row r="53" spans="1:3" ht="10.5">
      <c r="A53" s="320"/>
      <c r="B53" s="321"/>
      <c r="C53" s="320"/>
    </row>
    <row r="54" spans="1:3" ht="10.5">
      <c r="A54" s="320"/>
      <c r="B54" s="321"/>
      <c r="C54" s="320"/>
    </row>
    <row r="55" spans="1:7" s="392" customFormat="1" ht="12">
      <c r="A55" s="320"/>
      <c r="B55" s="321"/>
      <c r="C55" s="320"/>
      <c r="D55" s="322"/>
      <c r="E55" s="322"/>
      <c r="F55" s="322"/>
      <c r="G55" s="322"/>
    </row>
    <row r="56" spans="1:7" s="392" customFormat="1" ht="12">
      <c r="A56" s="383"/>
      <c r="B56" s="321"/>
      <c r="C56" s="320"/>
      <c r="D56" s="322"/>
      <c r="E56" s="322"/>
      <c r="F56" s="322"/>
      <c r="G56" s="322"/>
    </row>
    <row r="57" spans="1:7" s="346" customFormat="1" ht="12.75">
      <c r="A57" s="389" t="s">
        <v>426</v>
      </c>
      <c r="B57" s="392"/>
      <c r="C57" s="389"/>
      <c r="D57" s="391"/>
      <c r="E57" s="462"/>
      <c r="F57" s="462"/>
      <c r="G57" s="392" t="s">
        <v>52</v>
      </c>
    </row>
    <row r="58" spans="2:255" s="389" customFormat="1" ht="16.5" customHeight="1">
      <c r="B58" s="386"/>
      <c r="C58" s="388"/>
      <c r="D58" s="386"/>
      <c r="E58" s="386"/>
      <c r="F58" s="386"/>
      <c r="G58" s="392"/>
      <c r="H58" s="392"/>
      <c r="J58" s="391"/>
      <c r="K58" s="392"/>
      <c r="L58" s="391"/>
      <c r="M58" s="391"/>
      <c r="O58" s="392"/>
      <c r="Q58" s="391"/>
      <c r="R58" s="392"/>
      <c r="S58" s="391"/>
      <c r="T58" s="391"/>
      <c r="V58" s="392"/>
      <c r="X58" s="391"/>
      <c r="Y58" s="392"/>
      <c r="Z58" s="391"/>
      <c r="AA58" s="391"/>
      <c r="AC58" s="392"/>
      <c r="AE58" s="391"/>
      <c r="AF58" s="392"/>
      <c r="AG58" s="391"/>
      <c r="AH58" s="391"/>
      <c r="AJ58" s="392"/>
      <c r="AL58" s="391"/>
      <c r="AM58" s="392"/>
      <c r="AN58" s="391"/>
      <c r="AO58" s="391"/>
      <c r="AQ58" s="392"/>
      <c r="AS58" s="391"/>
      <c r="AT58" s="392"/>
      <c r="AU58" s="391"/>
      <c r="AV58" s="391"/>
      <c r="AX58" s="392"/>
      <c r="AZ58" s="391"/>
      <c r="BA58" s="392"/>
      <c r="BB58" s="391"/>
      <c r="BC58" s="391"/>
      <c r="BE58" s="392"/>
      <c r="BG58" s="391"/>
      <c r="BH58" s="392"/>
      <c r="BI58" s="391"/>
      <c r="BJ58" s="391"/>
      <c r="BL58" s="392"/>
      <c r="BN58" s="391"/>
      <c r="BO58" s="392"/>
      <c r="BP58" s="391"/>
      <c r="BQ58" s="391"/>
      <c r="BS58" s="392"/>
      <c r="BU58" s="391"/>
      <c r="BV58" s="392"/>
      <c r="BW58" s="391"/>
      <c r="BX58" s="391"/>
      <c r="BZ58" s="392"/>
      <c r="CB58" s="391"/>
      <c r="CC58" s="392"/>
      <c r="CD58" s="391"/>
      <c r="CE58" s="391"/>
      <c r="CG58" s="392"/>
      <c r="CI58" s="391"/>
      <c r="CJ58" s="392"/>
      <c r="CK58" s="391"/>
      <c r="CL58" s="391"/>
      <c r="CN58" s="392"/>
      <c r="CP58" s="391"/>
      <c r="CQ58" s="392"/>
      <c r="CR58" s="391"/>
      <c r="CS58" s="391"/>
      <c r="CU58" s="392"/>
      <c r="CW58" s="391"/>
      <c r="CX58" s="392"/>
      <c r="CY58" s="391"/>
      <c r="CZ58" s="391"/>
      <c r="DB58" s="392"/>
      <c r="DD58" s="391"/>
      <c r="DE58" s="392"/>
      <c r="DF58" s="391"/>
      <c r="DG58" s="391"/>
      <c r="DI58" s="392"/>
      <c r="DK58" s="391"/>
      <c r="DL58" s="392"/>
      <c r="DM58" s="391"/>
      <c r="DN58" s="391"/>
      <c r="DP58" s="392"/>
      <c r="DR58" s="391"/>
      <c r="DS58" s="392"/>
      <c r="DT58" s="391"/>
      <c r="DU58" s="391"/>
      <c r="DW58" s="392"/>
      <c r="DY58" s="391"/>
      <c r="DZ58" s="392"/>
      <c r="EA58" s="391"/>
      <c r="EB58" s="391"/>
      <c r="ED58" s="392"/>
      <c r="EF58" s="391"/>
      <c r="EG58" s="392"/>
      <c r="EH58" s="391"/>
      <c r="EI58" s="391"/>
      <c r="EK58" s="392"/>
      <c r="EM58" s="391"/>
      <c r="EN58" s="392"/>
      <c r="EO58" s="391"/>
      <c r="EP58" s="391"/>
      <c r="ER58" s="392"/>
      <c r="ET58" s="391"/>
      <c r="EU58" s="392"/>
      <c r="EV58" s="391"/>
      <c r="EW58" s="391"/>
      <c r="EY58" s="392"/>
      <c r="FA58" s="391"/>
      <c r="FB58" s="392"/>
      <c r="FC58" s="391"/>
      <c r="FD58" s="391"/>
      <c r="FF58" s="392"/>
      <c r="FH58" s="391"/>
      <c r="FI58" s="392"/>
      <c r="FJ58" s="391"/>
      <c r="FK58" s="391"/>
      <c r="FM58" s="392"/>
      <c r="FO58" s="391"/>
      <c r="FP58" s="392"/>
      <c r="FQ58" s="391"/>
      <c r="FR58" s="391"/>
      <c r="FT58" s="392"/>
      <c r="FV58" s="391"/>
      <c r="FW58" s="392"/>
      <c r="FX58" s="391"/>
      <c r="FY58" s="391"/>
      <c r="GA58" s="392"/>
      <c r="GC58" s="391"/>
      <c r="GD58" s="392"/>
      <c r="GE58" s="391"/>
      <c r="GF58" s="391"/>
      <c r="GH58" s="392"/>
      <c r="GJ58" s="391"/>
      <c r="GK58" s="392"/>
      <c r="GL58" s="391"/>
      <c r="GM58" s="391"/>
      <c r="GO58" s="392"/>
      <c r="GQ58" s="391"/>
      <c r="GR58" s="392"/>
      <c r="GS58" s="391"/>
      <c r="GT58" s="391"/>
      <c r="GV58" s="392"/>
      <c r="GX58" s="391"/>
      <c r="GY58" s="392"/>
      <c r="GZ58" s="391"/>
      <c r="HA58" s="391"/>
      <c r="HC58" s="392"/>
      <c r="HE58" s="391"/>
      <c r="HF58" s="392"/>
      <c r="HG58" s="391"/>
      <c r="HH58" s="391"/>
      <c r="HJ58" s="392"/>
      <c r="HL58" s="391"/>
      <c r="HM58" s="392"/>
      <c r="HN58" s="391"/>
      <c r="HO58" s="391"/>
      <c r="HQ58" s="392"/>
      <c r="HS58" s="391"/>
      <c r="HT58" s="392"/>
      <c r="HU58" s="391"/>
      <c r="HV58" s="391"/>
      <c r="HX58" s="392"/>
      <c r="HZ58" s="391"/>
      <c r="IA58" s="392"/>
      <c r="IB58" s="391"/>
      <c r="IC58" s="391"/>
      <c r="IE58" s="392"/>
      <c r="IG58" s="391"/>
      <c r="IH58" s="392"/>
      <c r="II58" s="391"/>
      <c r="IJ58" s="391"/>
      <c r="IL58" s="392"/>
      <c r="IN58" s="391"/>
      <c r="IO58" s="392"/>
      <c r="IP58" s="391"/>
      <c r="IQ58" s="391"/>
      <c r="IS58" s="392"/>
      <c r="IU58" s="391"/>
    </row>
    <row r="59" spans="1:7" s="392" customFormat="1" ht="12.75">
      <c r="A59" s="320"/>
      <c r="B59" s="346"/>
      <c r="C59" s="542"/>
      <c r="D59" s="543"/>
      <c r="E59" s="544"/>
      <c r="F59" s="543"/>
      <c r="G59" s="346"/>
    </row>
    <row r="60" spans="1:3" s="346" customFormat="1" ht="12.75">
      <c r="A60" s="529"/>
      <c r="B60" s="393"/>
      <c r="C60" s="529"/>
    </row>
    <row r="61" spans="1:7" s="346" customFormat="1" ht="12.75">
      <c r="A61" s="528"/>
      <c r="B61" s="528"/>
      <c r="C61" s="528"/>
      <c r="D61" s="528"/>
      <c r="E61" s="528"/>
      <c r="F61" s="528"/>
      <c r="G61" s="528"/>
    </row>
  </sheetData>
  <printOptions/>
  <pageMargins left="0.7480314960629921" right="0.15748031496062992" top="0.984251968503937" bottom="0.984251968503937" header="0" footer="0"/>
  <pageSetup horizontalDpi="600" verticalDpi="600" orientation="portrait" paperSize="9" r:id="rId1"/>
  <headerFooter alignWithMargins="0">
    <oddFooter>&amp;L&amp;"RimHelvetica,Roman"&amp;8Valsts kase / Pārskatu departaments
15.07.98.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Q91"/>
  <sheetViews>
    <sheetView showGridLines="0" showZeros="0" workbookViewId="0" topLeftCell="G1">
      <selection activeCell="B6" sqref="B6"/>
    </sheetView>
  </sheetViews>
  <sheetFormatPr defaultColWidth="9.33203125" defaultRowHeight="11.25"/>
  <cols>
    <col min="1" max="1" width="17.66015625" style="545" customWidth="1"/>
    <col min="2" max="2" width="0" style="322" hidden="1" customWidth="1"/>
    <col min="3" max="3" width="9" style="322" customWidth="1"/>
    <col min="4" max="4" width="8.66015625" style="322" customWidth="1"/>
    <col min="5" max="6" width="8.83203125" style="322" customWidth="1"/>
    <col min="7" max="7" width="8" style="322" customWidth="1"/>
    <col min="8" max="8" width="8.83203125" style="322" customWidth="1"/>
    <col min="9" max="9" width="9.83203125" style="322" customWidth="1"/>
    <col min="10" max="10" width="10.16015625" style="322" customWidth="1"/>
    <col min="11" max="11" width="9.16015625" style="322" customWidth="1"/>
    <col min="12" max="12" width="8.33203125" style="322" customWidth="1"/>
    <col min="13" max="13" width="10.16015625" style="322" customWidth="1"/>
    <col min="14" max="14" width="8.33203125" style="322" customWidth="1"/>
    <col min="15" max="15" width="8.66015625" style="322" customWidth="1"/>
    <col min="16" max="16" width="9.5" style="322" customWidth="1"/>
    <col min="17" max="17" width="8.83203125" style="322" customWidth="1"/>
    <col min="18" max="16384" width="9.33203125" style="322" customWidth="1"/>
  </cols>
  <sheetData>
    <row r="1" spans="15:16" ht="12">
      <c r="O1" s="546"/>
      <c r="P1" s="323"/>
    </row>
    <row r="2" spans="1:16" s="432" customFormat="1" ht="12.75">
      <c r="A2" s="547"/>
      <c r="G2" s="432" t="s">
        <v>718</v>
      </c>
      <c r="O2" s="328" t="s">
        <v>719</v>
      </c>
      <c r="P2" s="328"/>
    </row>
    <row r="3" spans="1:17" s="550" customFormat="1" ht="15.75">
      <c r="A3" s="548" t="s">
        <v>720</v>
      </c>
      <c r="B3" s="549"/>
      <c r="C3" s="548"/>
      <c r="D3" s="549"/>
      <c r="E3" s="549"/>
      <c r="F3" s="549"/>
      <c r="G3" s="549"/>
      <c r="H3" s="549"/>
      <c r="I3" s="549"/>
      <c r="J3" s="549"/>
      <c r="K3" s="549"/>
      <c r="L3" s="549"/>
      <c r="M3" s="549"/>
      <c r="N3" s="549"/>
      <c r="O3" s="549"/>
      <c r="P3" s="549"/>
      <c r="Q3" s="549"/>
    </row>
    <row r="4" spans="1:17" s="553" customFormat="1" ht="15.75">
      <c r="A4" s="551" t="s">
        <v>642</v>
      </c>
      <c r="B4" s="551"/>
      <c r="C4" s="551"/>
      <c r="D4" s="551"/>
      <c r="E4" s="551"/>
      <c r="F4" s="552"/>
      <c r="G4" s="551"/>
      <c r="H4" s="551"/>
      <c r="I4" s="551"/>
      <c r="J4" s="551"/>
      <c r="K4" s="551"/>
      <c r="L4" s="551"/>
      <c r="M4" s="551"/>
      <c r="N4" s="551"/>
      <c r="O4" s="551"/>
      <c r="P4" s="551"/>
      <c r="Q4" s="551"/>
    </row>
    <row r="5" spans="1:17" s="347" customFormat="1" ht="11.25">
      <c r="A5" s="554"/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 t="s">
        <v>721</v>
      </c>
      <c r="O5" s="339"/>
      <c r="P5" s="338"/>
      <c r="Q5" s="339"/>
    </row>
    <row r="6" spans="1:17" s="432" customFormat="1" ht="12.75">
      <c r="A6" s="555"/>
      <c r="B6" s="556"/>
      <c r="C6" s="557" t="s">
        <v>722</v>
      </c>
      <c r="D6" s="557"/>
      <c r="E6" s="557"/>
      <c r="F6" s="558" t="s">
        <v>723</v>
      </c>
      <c r="G6" s="557"/>
      <c r="H6" s="557"/>
      <c r="I6" s="559"/>
      <c r="J6" s="559"/>
      <c r="K6" s="560" t="s">
        <v>694</v>
      </c>
      <c r="L6" s="557"/>
      <c r="M6" s="557"/>
      <c r="N6" s="561"/>
      <c r="O6" s="557"/>
      <c r="P6" s="562"/>
      <c r="Q6" s="563"/>
    </row>
    <row r="7" spans="1:17" ht="10.5">
      <c r="A7" s="564"/>
      <c r="B7" s="565"/>
      <c r="C7" s="565"/>
      <c r="D7" s="566"/>
      <c r="E7" s="566"/>
      <c r="F7" s="566"/>
      <c r="G7" s="566"/>
      <c r="H7" s="566"/>
      <c r="I7" s="566"/>
      <c r="J7" s="566"/>
      <c r="K7" s="566"/>
      <c r="L7" s="566"/>
      <c r="M7" s="567" t="s">
        <v>724</v>
      </c>
      <c r="N7" s="567"/>
      <c r="O7" s="565"/>
      <c r="P7" s="566"/>
      <c r="Q7" s="568"/>
    </row>
    <row r="8" spans="1:17" s="576" customFormat="1" ht="63">
      <c r="A8" s="569" t="s">
        <v>725</v>
      </c>
      <c r="B8" s="570"/>
      <c r="C8" s="571" t="s">
        <v>726</v>
      </c>
      <c r="D8" s="572" t="s">
        <v>727</v>
      </c>
      <c r="E8" s="573" t="s">
        <v>728</v>
      </c>
      <c r="F8" s="573" t="s">
        <v>729</v>
      </c>
      <c r="G8" s="573" t="s">
        <v>730</v>
      </c>
      <c r="H8" s="573" t="s">
        <v>731</v>
      </c>
      <c r="I8" s="573" t="s">
        <v>732</v>
      </c>
      <c r="J8" s="573" t="s">
        <v>733</v>
      </c>
      <c r="K8" s="573" t="s">
        <v>69</v>
      </c>
      <c r="L8" s="573" t="s">
        <v>734</v>
      </c>
      <c r="M8" s="573" t="s">
        <v>735</v>
      </c>
      <c r="N8" s="573" t="s">
        <v>736</v>
      </c>
      <c r="O8" s="573" t="s">
        <v>737</v>
      </c>
      <c r="P8" s="574" t="s">
        <v>79</v>
      </c>
      <c r="Q8" s="575" t="s">
        <v>738</v>
      </c>
    </row>
    <row r="9" spans="1:17" s="347" customFormat="1" ht="10.5">
      <c r="A9" s="577">
        <v>1</v>
      </c>
      <c r="B9" s="578"/>
      <c r="C9" s="507">
        <v>2</v>
      </c>
      <c r="D9" s="507">
        <v>3</v>
      </c>
      <c r="E9" s="507">
        <v>4</v>
      </c>
      <c r="F9" s="507">
        <v>5</v>
      </c>
      <c r="G9" s="507">
        <v>6</v>
      </c>
      <c r="H9" s="507">
        <v>7</v>
      </c>
      <c r="I9" s="507">
        <v>8</v>
      </c>
      <c r="J9" s="507">
        <v>9</v>
      </c>
      <c r="K9" s="507">
        <v>10</v>
      </c>
      <c r="L9" s="507">
        <v>11</v>
      </c>
      <c r="M9" s="507">
        <v>12</v>
      </c>
      <c r="N9" s="507">
        <v>13</v>
      </c>
      <c r="O9" s="507">
        <v>14</v>
      </c>
      <c r="P9" s="507">
        <v>15</v>
      </c>
      <c r="Q9" s="579">
        <v>16</v>
      </c>
    </row>
    <row r="10" spans="1:17" ht="12.75">
      <c r="A10" s="580" t="s">
        <v>739</v>
      </c>
      <c r="B10" s="581"/>
      <c r="C10" s="416"/>
      <c r="D10" s="416"/>
      <c r="E10" s="416"/>
      <c r="F10" s="416"/>
      <c r="G10" s="416"/>
      <c r="H10" s="416"/>
      <c r="I10" s="416"/>
      <c r="J10" s="416"/>
      <c r="K10" s="416">
        <v>0</v>
      </c>
      <c r="L10" s="416"/>
      <c r="M10" s="416"/>
      <c r="N10" s="416"/>
      <c r="O10" s="416"/>
      <c r="P10" s="416"/>
      <c r="Q10" s="470">
        <v>0</v>
      </c>
    </row>
    <row r="11" spans="1:17" ht="10.5" hidden="1">
      <c r="A11" s="582" t="s">
        <v>433</v>
      </c>
      <c r="B11" s="583"/>
      <c r="C11" s="416">
        <v>2842.44</v>
      </c>
      <c r="D11" s="416">
        <v>891.551</v>
      </c>
      <c r="E11" s="416">
        <v>3733.991</v>
      </c>
      <c r="F11" s="416">
        <v>3272.992</v>
      </c>
      <c r="G11" s="416">
        <v>340.246</v>
      </c>
      <c r="H11" s="416">
        <v>3613.238</v>
      </c>
      <c r="I11" s="416">
        <v>120.753</v>
      </c>
      <c r="J11" s="416">
        <v>-120.753</v>
      </c>
      <c r="K11" s="416">
        <v>0</v>
      </c>
      <c r="L11" s="416">
        <v>-120.753</v>
      </c>
      <c r="M11" s="416">
        <v>152.488</v>
      </c>
      <c r="N11" s="416">
        <v>273.241</v>
      </c>
      <c r="O11" s="416">
        <v>0</v>
      </c>
      <c r="P11" s="416">
        <v>0</v>
      </c>
      <c r="Q11" s="584">
        <v>0</v>
      </c>
    </row>
    <row r="12" spans="1:17" ht="10.5" hidden="1">
      <c r="A12" s="582"/>
      <c r="B12" s="585" t="s">
        <v>740</v>
      </c>
      <c r="C12" s="416">
        <v>1379.578</v>
      </c>
      <c r="D12" s="416">
        <v>492.799</v>
      </c>
      <c r="E12" s="416">
        <v>1872.377</v>
      </c>
      <c r="F12" s="416">
        <v>1505.53</v>
      </c>
      <c r="G12" s="416">
        <v>150.259</v>
      </c>
      <c r="H12" s="416">
        <v>1655.789</v>
      </c>
      <c r="I12" s="416">
        <v>216.588</v>
      </c>
      <c r="J12" s="416">
        <v>-216.588</v>
      </c>
      <c r="K12" s="416">
        <v>-200</v>
      </c>
      <c r="L12" s="416">
        <v>13.465</v>
      </c>
      <c r="M12" s="416">
        <v>159.823</v>
      </c>
      <c r="N12" s="416">
        <v>146.358</v>
      </c>
      <c r="O12" s="416">
        <v>0</v>
      </c>
      <c r="P12" s="416">
        <v>-10.074</v>
      </c>
      <c r="Q12" s="470">
        <v>-19.979</v>
      </c>
    </row>
    <row r="13" spans="1:17" ht="12">
      <c r="A13" s="586" t="s">
        <v>741</v>
      </c>
      <c r="B13" s="583" t="s">
        <v>742</v>
      </c>
      <c r="C13" s="357">
        <v>52023.265</v>
      </c>
      <c r="D13" s="357">
        <v>12253.219</v>
      </c>
      <c r="E13" s="357">
        <v>64276.484</v>
      </c>
      <c r="F13" s="357">
        <v>50932.808</v>
      </c>
      <c r="G13" s="357">
        <v>8930.988</v>
      </c>
      <c r="H13" s="357">
        <v>59863.796</v>
      </c>
      <c r="I13" s="357">
        <v>4412.688</v>
      </c>
      <c r="J13" s="357">
        <v>-4412.688</v>
      </c>
      <c r="K13" s="357">
        <v>0</v>
      </c>
      <c r="L13" s="357">
        <v>-4412.688</v>
      </c>
      <c r="M13" s="357">
        <v>5411.852</v>
      </c>
      <c r="N13" s="357">
        <v>9824.54</v>
      </c>
      <c r="O13" s="357">
        <v>0</v>
      </c>
      <c r="P13" s="357">
        <v>0</v>
      </c>
      <c r="Q13" s="359">
        <v>0</v>
      </c>
    </row>
    <row r="14" spans="1:17" ht="12">
      <c r="A14" s="586" t="s">
        <v>743</v>
      </c>
      <c r="B14" s="587" t="s">
        <v>744</v>
      </c>
      <c r="C14" s="357">
        <v>5538.305</v>
      </c>
      <c r="D14" s="357">
        <v>2227.238</v>
      </c>
      <c r="E14" s="357">
        <v>7765.543</v>
      </c>
      <c r="F14" s="357">
        <v>7461.625</v>
      </c>
      <c r="G14" s="357">
        <v>149.432</v>
      </c>
      <c r="H14" s="357">
        <v>7611.057</v>
      </c>
      <c r="I14" s="357">
        <v>154.486</v>
      </c>
      <c r="J14" s="357">
        <v>-154.486</v>
      </c>
      <c r="K14" s="357">
        <v>-125</v>
      </c>
      <c r="L14" s="357">
        <v>-29.486</v>
      </c>
      <c r="M14" s="357">
        <v>152.488</v>
      </c>
      <c r="N14" s="357">
        <v>181.974</v>
      </c>
      <c r="O14" s="357">
        <v>0</v>
      </c>
      <c r="P14" s="357">
        <v>0</v>
      </c>
      <c r="Q14" s="359">
        <v>0</v>
      </c>
    </row>
    <row r="15" spans="1:17" ht="12">
      <c r="A15" s="586" t="s">
        <v>745</v>
      </c>
      <c r="B15" s="587" t="s">
        <v>746</v>
      </c>
      <c r="C15" s="357">
        <v>2891.095</v>
      </c>
      <c r="D15" s="357">
        <v>1178.956</v>
      </c>
      <c r="E15" s="357">
        <v>4070.051</v>
      </c>
      <c r="F15" s="357">
        <v>4358.586</v>
      </c>
      <c r="G15" s="357">
        <v>21.134</v>
      </c>
      <c r="H15" s="357">
        <v>4379.72</v>
      </c>
      <c r="I15" s="357">
        <v>-309.669</v>
      </c>
      <c r="J15" s="357">
        <v>309.669</v>
      </c>
      <c r="K15" s="357">
        <v>-393</v>
      </c>
      <c r="L15" s="357">
        <v>-61.37</v>
      </c>
      <c r="M15" s="357">
        <v>159.898</v>
      </c>
      <c r="N15" s="357">
        <v>221.268</v>
      </c>
      <c r="O15" s="357">
        <v>0</v>
      </c>
      <c r="P15" s="357">
        <v>13.376</v>
      </c>
      <c r="Q15" s="359">
        <v>750.663</v>
      </c>
    </row>
    <row r="16" spans="1:17" ht="12">
      <c r="A16" s="586" t="s">
        <v>747</v>
      </c>
      <c r="B16" s="587" t="s">
        <v>748</v>
      </c>
      <c r="C16" s="357">
        <v>2427.919</v>
      </c>
      <c r="D16" s="357">
        <v>996.731</v>
      </c>
      <c r="E16" s="357">
        <v>3424.65</v>
      </c>
      <c r="F16" s="357">
        <v>3490.464</v>
      </c>
      <c r="G16" s="357">
        <v>4.022</v>
      </c>
      <c r="H16" s="357">
        <v>3494.486</v>
      </c>
      <c r="I16" s="357">
        <v>-69.836</v>
      </c>
      <c r="J16" s="357">
        <v>69.836</v>
      </c>
      <c r="K16" s="357">
        <v>-240</v>
      </c>
      <c r="L16" s="357">
        <v>309.836</v>
      </c>
      <c r="M16" s="357">
        <v>611.233</v>
      </c>
      <c r="N16" s="357">
        <v>301.397</v>
      </c>
      <c r="O16" s="357">
        <v>0</v>
      </c>
      <c r="P16" s="357">
        <v>0</v>
      </c>
      <c r="Q16" s="359">
        <v>0</v>
      </c>
    </row>
    <row r="17" spans="1:17" ht="12">
      <c r="A17" s="586" t="s">
        <v>749</v>
      </c>
      <c r="B17" s="587" t="s">
        <v>750</v>
      </c>
      <c r="C17" s="357">
        <v>4197.496</v>
      </c>
      <c r="D17" s="357">
        <v>1628.319</v>
      </c>
      <c r="E17" s="357">
        <v>5825.815</v>
      </c>
      <c r="F17" s="357">
        <v>5612.062</v>
      </c>
      <c r="G17" s="357">
        <v>4.89</v>
      </c>
      <c r="H17" s="357">
        <v>5616.952</v>
      </c>
      <c r="I17" s="357">
        <v>208.863</v>
      </c>
      <c r="J17" s="357">
        <v>-208.863</v>
      </c>
      <c r="K17" s="357">
        <v>119.8</v>
      </c>
      <c r="L17" s="357">
        <v>-313.663</v>
      </c>
      <c r="M17" s="357">
        <v>248.155</v>
      </c>
      <c r="N17" s="357">
        <v>561.818</v>
      </c>
      <c r="O17" s="357">
        <v>0</v>
      </c>
      <c r="P17" s="357">
        <v>-15</v>
      </c>
      <c r="Q17" s="359">
        <v>0</v>
      </c>
    </row>
    <row r="18" spans="1:17" ht="12">
      <c r="A18" s="586" t="s">
        <v>751</v>
      </c>
      <c r="B18" s="587" t="s">
        <v>752</v>
      </c>
      <c r="C18" s="357">
        <v>1574.445</v>
      </c>
      <c r="D18" s="357">
        <v>902.003</v>
      </c>
      <c r="E18" s="357">
        <v>2476.448</v>
      </c>
      <c r="F18" s="357">
        <v>2207.959</v>
      </c>
      <c r="G18" s="357">
        <v>1.381</v>
      </c>
      <c r="H18" s="357">
        <v>2209.34</v>
      </c>
      <c r="I18" s="357">
        <v>267.108</v>
      </c>
      <c r="J18" s="357">
        <v>-267.108</v>
      </c>
      <c r="K18" s="357">
        <v>-165</v>
      </c>
      <c r="L18" s="357">
        <v>-102.108</v>
      </c>
      <c r="M18" s="357">
        <v>42.256</v>
      </c>
      <c r="N18" s="357">
        <v>144.364</v>
      </c>
      <c r="O18" s="357">
        <v>0</v>
      </c>
      <c r="P18" s="357">
        <v>0</v>
      </c>
      <c r="Q18" s="359">
        <v>0</v>
      </c>
    </row>
    <row r="19" spans="1:17" ht="12">
      <c r="A19" s="586" t="s">
        <v>753</v>
      </c>
      <c r="B19" s="587" t="s">
        <v>754</v>
      </c>
      <c r="C19" s="357">
        <v>4953.235</v>
      </c>
      <c r="D19" s="357">
        <v>601.699</v>
      </c>
      <c r="E19" s="357">
        <v>5554.934</v>
      </c>
      <c r="F19" s="357">
        <v>3558.312</v>
      </c>
      <c r="G19" s="357">
        <v>1640.042</v>
      </c>
      <c r="H19" s="357">
        <v>5198.354</v>
      </c>
      <c r="I19" s="357">
        <v>356.58</v>
      </c>
      <c r="J19" s="357">
        <v>-356.58</v>
      </c>
      <c r="K19" s="357">
        <v>0</v>
      </c>
      <c r="L19" s="357">
        <v>-356.58</v>
      </c>
      <c r="M19" s="357">
        <v>55.769</v>
      </c>
      <c r="N19" s="357">
        <v>412.349</v>
      </c>
      <c r="O19" s="357">
        <v>0</v>
      </c>
      <c r="P19" s="357">
        <v>0</v>
      </c>
      <c r="Q19" s="359">
        <v>0</v>
      </c>
    </row>
    <row r="20" spans="1:17" ht="12" hidden="1">
      <c r="A20" s="582" t="s">
        <v>755</v>
      </c>
      <c r="B20" s="587" t="s">
        <v>756</v>
      </c>
      <c r="C20" s="357"/>
      <c r="D20" s="357"/>
      <c r="E20" s="357"/>
      <c r="F20" s="357"/>
      <c r="G20" s="357"/>
      <c r="H20" s="357"/>
      <c r="I20" s="357"/>
      <c r="J20" s="357"/>
      <c r="K20" s="357"/>
      <c r="L20" s="357"/>
      <c r="M20" s="357"/>
      <c r="N20" s="357"/>
      <c r="O20" s="357"/>
      <c r="P20" s="357">
        <v>0</v>
      </c>
      <c r="Q20" s="359"/>
    </row>
    <row r="21" spans="1:17" ht="12" hidden="1">
      <c r="A21" s="582" t="s">
        <v>757</v>
      </c>
      <c r="B21" s="587" t="s">
        <v>758</v>
      </c>
      <c r="C21" s="357"/>
      <c r="D21" s="357"/>
      <c r="E21" s="357"/>
      <c r="F21" s="357"/>
      <c r="G21" s="357"/>
      <c r="H21" s="357"/>
      <c r="I21" s="357"/>
      <c r="J21" s="357"/>
      <c r="K21" s="357"/>
      <c r="L21" s="357"/>
      <c r="M21" s="357"/>
      <c r="N21" s="357"/>
      <c r="O21" s="357"/>
      <c r="P21" s="357">
        <v>0</v>
      </c>
      <c r="Q21" s="359"/>
    </row>
    <row r="22" spans="1:17" ht="12" hidden="1">
      <c r="A22" s="582" t="s">
        <v>759</v>
      </c>
      <c r="B22" s="587" t="s">
        <v>760</v>
      </c>
      <c r="C22" s="357"/>
      <c r="D22" s="357"/>
      <c r="E22" s="357"/>
      <c r="F22" s="357"/>
      <c r="G22" s="357"/>
      <c r="H22" s="357"/>
      <c r="I22" s="357"/>
      <c r="J22" s="357"/>
      <c r="K22" s="357"/>
      <c r="L22" s="357"/>
      <c r="M22" s="357"/>
      <c r="N22" s="357"/>
      <c r="O22" s="357"/>
      <c r="P22" s="357">
        <v>0</v>
      </c>
      <c r="Q22" s="359"/>
    </row>
    <row r="23" spans="1:17" ht="12" hidden="1">
      <c r="A23" s="582" t="s">
        <v>761</v>
      </c>
      <c r="B23" s="587" t="s">
        <v>762</v>
      </c>
      <c r="C23" s="357"/>
      <c r="D23" s="357"/>
      <c r="E23" s="357"/>
      <c r="F23" s="357"/>
      <c r="G23" s="357"/>
      <c r="H23" s="357"/>
      <c r="I23" s="357"/>
      <c r="J23" s="357"/>
      <c r="K23" s="357"/>
      <c r="L23" s="357"/>
      <c r="M23" s="357"/>
      <c r="N23" s="357"/>
      <c r="O23" s="357"/>
      <c r="P23" s="357">
        <v>0</v>
      </c>
      <c r="Q23" s="359"/>
    </row>
    <row r="24" spans="1:17" ht="12" hidden="1">
      <c r="A24" s="582" t="s">
        <v>763</v>
      </c>
      <c r="B24" s="587" t="s">
        <v>764</v>
      </c>
      <c r="C24" s="357"/>
      <c r="D24" s="357"/>
      <c r="E24" s="357"/>
      <c r="F24" s="357"/>
      <c r="G24" s="357"/>
      <c r="H24" s="357"/>
      <c r="I24" s="357"/>
      <c r="J24" s="357"/>
      <c r="K24" s="357"/>
      <c r="L24" s="357"/>
      <c r="M24" s="357"/>
      <c r="N24" s="357"/>
      <c r="O24" s="357"/>
      <c r="P24" s="357">
        <v>2.608</v>
      </c>
      <c r="Q24" s="359"/>
    </row>
    <row r="25" spans="1:17" ht="12" hidden="1">
      <c r="A25" s="582" t="s">
        <v>765</v>
      </c>
      <c r="B25" s="587" t="s">
        <v>766</v>
      </c>
      <c r="C25" s="357"/>
      <c r="D25" s="357"/>
      <c r="E25" s="357"/>
      <c r="F25" s="357"/>
      <c r="G25" s="357"/>
      <c r="H25" s="357"/>
      <c r="I25" s="357"/>
      <c r="J25" s="357"/>
      <c r="K25" s="357"/>
      <c r="L25" s="357"/>
      <c r="M25" s="357"/>
      <c r="N25" s="357"/>
      <c r="O25" s="357"/>
      <c r="P25" s="357">
        <v>-4.656</v>
      </c>
      <c r="Q25" s="359"/>
    </row>
    <row r="26" spans="1:17" ht="12" hidden="1">
      <c r="A26" s="582" t="s">
        <v>767</v>
      </c>
      <c r="B26" s="587" t="s">
        <v>768</v>
      </c>
      <c r="C26" s="357"/>
      <c r="D26" s="357"/>
      <c r="E26" s="357"/>
      <c r="F26" s="357"/>
      <c r="G26" s="357"/>
      <c r="H26" s="357"/>
      <c r="I26" s="357"/>
      <c r="J26" s="357"/>
      <c r="K26" s="357"/>
      <c r="L26" s="357"/>
      <c r="M26" s="357"/>
      <c r="N26" s="357"/>
      <c r="O26" s="357"/>
      <c r="P26" s="357">
        <v>36.036</v>
      </c>
      <c r="Q26" s="359"/>
    </row>
    <row r="27" spans="1:17" ht="12" hidden="1">
      <c r="A27" s="582" t="s">
        <v>769</v>
      </c>
      <c r="B27" s="587" t="s">
        <v>770</v>
      </c>
      <c r="C27" s="357"/>
      <c r="D27" s="357"/>
      <c r="E27" s="357"/>
      <c r="F27" s="357"/>
      <c r="G27" s="357"/>
      <c r="H27" s="357"/>
      <c r="I27" s="357"/>
      <c r="J27" s="357"/>
      <c r="K27" s="357"/>
      <c r="L27" s="357"/>
      <c r="M27" s="357"/>
      <c r="N27" s="357"/>
      <c r="O27" s="357"/>
      <c r="P27" s="357">
        <v>0</v>
      </c>
      <c r="Q27" s="359"/>
    </row>
    <row r="28" spans="1:17" ht="12" hidden="1">
      <c r="A28" s="582" t="s">
        <v>771</v>
      </c>
      <c r="B28" s="587" t="s">
        <v>772</v>
      </c>
      <c r="C28" s="357"/>
      <c r="D28" s="357"/>
      <c r="E28" s="357"/>
      <c r="F28" s="357"/>
      <c r="G28" s="357"/>
      <c r="H28" s="357"/>
      <c r="I28" s="357"/>
      <c r="J28" s="357"/>
      <c r="K28" s="357"/>
      <c r="L28" s="357"/>
      <c r="M28" s="357"/>
      <c r="N28" s="357"/>
      <c r="O28" s="357"/>
      <c r="P28" s="357">
        <v>0</v>
      </c>
      <c r="Q28" s="359"/>
    </row>
    <row r="29" spans="1:17" ht="12" hidden="1">
      <c r="A29" s="582" t="s">
        <v>773</v>
      </c>
      <c r="B29" s="587" t="s">
        <v>774</v>
      </c>
      <c r="C29" s="357"/>
      <c r="D29" s="357"/>
      <c r="E29" s="357"/>
      <c r="F29" s="357"/>
      <c r="G29" s="357"/>
      <c r="H29" s="357"/>
      <c r="I29" s="357"/>
      <c r="J29" s="357"/>
      <c r="K29" s="357"/>
      <c r="L29" s="357"/>
      <c r="M29" s="357"/>
      <c r="N29" s="357"/>
      <c r="O29" s="357"/>
      <c r="P29" s="357">
        <v>0</v>
      </c>
      <c r="Q29" s="359"/>
    </row>
    <row r="30" spans="1:17" ht="12" hidden="1">
      <c r="A30" s="582" t="s">
        <v>775</v>
      </c>
      <c r="B30" s="587" t="s">
        <v>776</v>
      </c>
      <c r="C30" s="357"/>
      <c r="D30" s="357"/>
      <c r="E30" s="357"/>
      <c r="F30" s="357"/>
      <c r="G30" s="357"/>
      <c r="H30" s="357"/>
      <c r="I30" s="357"/>
      <c r="J30" s="357"/>
      <c r="K30" s="357"/>
      <c r="L30" s="357"/>
      <c r="M30" s="357"/>
      <c r="N30" s="357"/>
      <c r="O30" s="357"/>
      <c r="P30" s="357">
        <v>0</v>
      </c>
      <c r="Q30" s="359"/>
    </row>
    <row r="31" spans="1:17" ht="12" hidden="1">
      <c r="A31" s="582" t="s">
        <v>777</v>
      </c>
      <c r="B31" s="587" t="s">
        <v>778</v>
      </c>
      <c r="C31" s="357"/>
      <c r="D31" s="357"/>
      <c r="E31" s="357"/>
      <c r="F31" s="357"/>
      <c r="G31" s="357"/>
      <c r="H31" s="357"/>
      <c r="I31" s="357"/>
      <c r="J31" s="357"/>
      <c r="K31" s="357"/>
      <c r="L31" s="357"/>
      <c r="M31" s="357"/>
      <c r="N31" s="357"/>
      <c r="O31" s="357"/>
      <c r="P31" s="357">
        <v>0</v>
      </c>
      <c r="Q31" s="359"/>
    </row>
    <row r="32" spans="1:17" ht="12" hidden="1">
      <c r="A32" s="582" t="s">
        <v>779</v>
      </c>
      <c r="B32" s="587" t="s">
        <v>780</v>
      </c>
      <c r="C32" s="357"/>
      <c r="D32" s="357"/>
      <c r="E32" s="357"/>
      <c r="F32" s="357"/>
      <c r="G32" s="357"/>
      <c r="H32" s="357"/>
      <c r="I32" s="357"/>
      <c r="J32" s="357"/>
      <c r="K32" s="357"/>
      <c r="L32" s="357"/>
      <c r="M32" s="357"/>
      <c r="N32" s="357"/>
      <c r="O32" s="357"/>
      <c r="P32" s="357">
        <v>0</v>
      </c>
      <c r="Q32" s="359"/>
    </row>
    <row r="33" spans="1:17" ht="12" hidden="1">
      <c r="A33" s="582" t="s">
        <v>781</v>
      </c>
      <c r="B33" s="587" t="s">
        <v>782</v>
      </c>
      <c r="C33" s="357"/>
      <c r="D33" s="357"/>
      <c r="E33" s="357"/>
      <c r="F33" s="357"/>
      <c r="G33" s="357"/>
      <c r="H33" s="357"/>
      <c r="I33" s="357"/>
      <c r="J33" s="357"/>
      <c r="K33" s="357"/>
      <c r="L33" s="357"/>
      <c r="M33" s="357"/>
      <c r="N33" s="357"/>
      <c r="O33" s="357"/>
      <c r="P33" s="357">
        <v>0</v>
      </c>
      <c r="Q33" s="359"/>
    </row>
    <row r="34" spans="1:17" ht="12" hidden="1">
      <c r="A34" s="582" t="s">
        <v>783</v>
      </c>
      <c r="B34" s="587" t="s">
        <v>784</v>
      </c>
      <c r="C34" s="357"/>
      <c r="D34" s="357"/>
      <c r="E34" s="357"/>
      <c r="F34" s="357"/>
      <c r="G34" s="357"/>
      <c r="H34" s="357"/>
      <c r="I34" s="357"/>
      <c r="J34" s="357"/>
      <c r="K34" s="357"/>
      <c r="L34" s="357"/>
      <c r="M34" s="357"/>
      <c r="N34" s="357"/>
      <c r="O34" s="357"/>
      <c r="P34" s="357">
        <v>0</v>
      </c>
      <c r="Q34" s="359"/>
    </row>
    <row r="35" spans="1:17" ht="12" hidden="1">
      <c r="A35" s="582" t="s">
        <v>785</v>
      </c>
      <c r="B35" s="587" t="s">
        <v>786</v>
      </c>
      <c r="C35" s="357"/>
      <c r="D35" s="357"/>
      <c r="E35" s="357"/>
      <c r="F35" s="357"/>
      <c r="G35" s="357"/>
      <c r="H35" s="357"/>
      <c r="I35" s="357"/>
      <c r="J35" s="357"/>
      <c r="K35" s="357"/>
      <c r="L35" s="357"/>
      <c r="M35" s="357"/>
      <c r="N35" s="357"/>
      <c r="O35" s="357"/>
      <c r="P35" s="357">
        <v>0</v>
      </c>
      <c r="Q35" s="359"/>
    </row>
    <row r="36" spans="1:17" ht="12" hidden="1">
      <c r="A36" s="582" t="s">
        <v>787</v>
      </c>
      <c r="B36" s="587" t="s">
        <v>788</v>
      </c>
      <c r="C36" s="357"/>
      <c r="D36" s="357"/>
      <c r="E36" s="357"/>
      <c r="F36" s="357"/>
      <c r="G36" s="357"/>
      <c r="H36" s="357"/>
      <c r="I36" s="357"/>
      <c r="J36" s="357"/>
      <c r="K36" s="357"/>
      <c r="L36" s="357"/>
      <c r="M36" s="357"/>
      <c r="N36" s="357"/>
      <c r="O36" s="357"/>
      <c r="P36" s="357">
        <v>0</v>
      </c>
      <c r="Q36" s="359"/>
    </row>
    <row r="37" spans="1:17" ht="12" hidden="1">
      <c r="A37" s="582" t="s">
        <v>789</v>
      </c>
      <c r="B37" s="587" t="s">
        <v>790</v>
      </c>
      <c r="C37" s="357"/>
      <c r="D37" s="357"/>
      <c r="E37" s="357"/>
      <c r="F37" s="357"/>
      <c r="G37" s="357"/>
      <c r="H37" s="357"/>
      <c r="I37" s="357"/>
      <c r="J37" s="357"/>
      <c r="K37" s="357"/>
      <c r="L37" s="357"/>
      <c r="M37" s="357"/>
      <c r="N37" s="357"/>
      <c r="O37" s="357"/>
      <c r="P37" s="357">
        <v>22.777</v>
      </c>
      <c r="Q37" s="359"/>
    </row>
    <row r="38" spans="1:17" ht="12" hidden="1">
      <c r="A38" s="582" t="s">
        <v>791</v>
      </c>
      <c r="B38" s="587" t="s">
        <v>792</v>
      </c>
      <c r="C38" s="357"/>
      <c r="D38" s="357"/>
      <c r="E38" s="357"/>
      <c r="F38" s="357"/>
      <c r="G38" s="357"/>
      <c r="H38" s="357"/>
      <c r="I38" s="357"/>
      <c r="J38" s="357"/>
      <c r="K38" s="357"/>
      <c r="L38" s="357"/>
      <c r="M38" s="357"/>
      <c r="N38" s="357"/>
      <c r="O38" s="357"/>
      <c r="P38" s="357">
        <v>8.68</v>
      </c>
      <c r="Q38" s="359"/>
    </row>
    <row r="39" spans="1:17" ht="12" hidden="1">
      <c r="A39" s="582" t="s">
        <v>793</v>
      </c>
      <c r="B39" s="587" t="s">
        <v>794</v>
      </c>
      <c r="C39" s="357"/>
      <c r="D39" s="357"/>
      <c r="E39" s="357"/>
      <c r="F39" s="357"/>
      <c r="G39" s="357"/>
      <c r="H39" s="357"/>
      <c r="I39" s="357"/>
      <c r="J39" s="357"/>
      <c r="K39" s="357"/>
      <c r="L39" s="357"/>
      <c r="M39" s="357"/>
      <c r="N39" s="357"/>
      <c r="O39" s="357"/>
      <c r="P39" s="357">
        <v>9.204</v>
      </c>
      <c r="Q39" s="359"/>
    </row>
    <row r="40" spans="1:17" ht="12" hidden="1">
      <c r="A40" s="582" t="s">
        <v>795</v>
      </c>
      <c r="B40" s="587" t="s">
        <v>796</v>
      </c>
      <c r="C40" s="357"/>
      <c r="D40" s="357"/>
      <c r="E40" s="357"/>
      <c r="F40" s="357"/>
      <c r="G40" s="357"/>
      <c r="H40" s="357"/>
      <c r="I40" s="357"/>
      <c r="J40" s="357"/>
      <c r="K40" s="357"/>
      <c r="L40" s="357"/>
      <c r="M40" s="357"/>
      <c r="N40" s="357"/>
      <c r="O40" s="357"/>
      <c r="P40" s="357">
        <v>0</v>
      </c>
      <c r="Q40" s="359"/>
    </row>
    <row r="41" spans="1:17" ht="12" hidden="1">
      <c r="A41" s="582" t="s">
        <v>797</v>
      </c>
      <c r="B41" s="587" t="s">
        <v>798</v>
      </c>
      <c r="C41" s="357"/>
      <c r="D41" s="357"/>
      <c r="E41" s="357"/>
      <c r="F41" s="357"/>
      <c r="G41" s="357"/>
      <c r="H41" s="357"/>
      <c r="I41" s="357"/>
      <c r="J41" s="357"/>
      <c r="K41" s="357"/>
      <c r="L41" s="357"/>
      <c r="M41" s="357"/>
      <c r="N41" s="357"/>
      <c r="O41" s="357"/>
      <c r="P41" s="357">
        <v>0</v>
      </c>
      <c r="Q41" s="359"/>
    </row>
    <row r="42" spans="1:17" ht="12" hidden="1">
      <c r="A42" s="582" t="s">
        <v>799</v>
      </c>
      <c r="B42" s="587" t="s">
        <v>800</v>
      </c>
      <c r="C42" s="357"/>
      <c r="D42" s="357"/>
      <c r="E42" s="357"/>
      <c r="F42" s="357"/>
      <c r="G42" s="357"/>
      <c r="H42" s="357"/>
      <c r="I42" s="357"/>
      <c r="J42" s="357"/>
      <c r="K42" s="357"/>
      <c r="L42" s="357"/>
      <c r="M42" s="357"/>
      <c r="N42" s="357"/>
      <c r="O42" s="357"/>
      <c r="P42" s="357">
        <v>0</v>
      </c>
      <c r="Q42" s="359"/>
    </row>
    <row r="43" spans="1:17" ht="12" hidden="1">
      <c r="A43" s="582" t="s">
        <v>801</v>
      </c>
      <c r="B43" s="587" t="s">
        <v>802</v>
      </c>
      <c r="C43" s="357">
        <f aca="true" t="shared" si="0" ref="C43:Q43">SUM(C10:C16)</f>
        <v>67102.602</v>
      </c>
      <c r="D43" s="357">
        <f t="shared" si="0"/>
        <v>18040.494</v>
      </c>
      <c r="E43" s="357">
        <f t="shared" si="0"/>
        <v>85143.096</v>
      </c>
      <c r="F43" s="357">
        <f t="shared" si="0"/>
        <v>71022.005</v>
      </c>
      <c r="G43" s="357">
        <f t="shared" si="0"/>
        <v>9596.081</v>
      </c>
      <c r="H43" s="357">
        <f t="shared" si="0"/>
        <v>80618.08600000001</v>
      </c>
      <c r="I43" s="357">
        <f t="shared" si="0"/>
        <v>4525.01</v>
      </c>
      <c r="J43" s="357">
        <f t="shared" si="0"/>
        <v>-4525.01</v>
      </c>
      <c r="K43" s="357">
        <f t="shared" si="0"/>
        <v>-958</v>
      </c>
      <c r="L43" s="357">
        <f t="shared" si="0"/>
        <v>-4300.995999999999</v>
      </c>
      <c r="M43" s="357">
        <f t="shared" si="0"/>
        <v>6647.782</v>
      </c>
      <c r="N43" s="357">
        <f t="shared" si="0"/>
        <v>10948.778000000002</v>
      </c>
      <c r="O43" s="357">
        <f t="shared" si="0"/>
        <v>0</v>
      </c>
      <c r="P43" s="357">
        <f t="shared" si="0"/>
        <v>3.3019999999999996</v>
      </c>
      <c r="Q43" s="359">
        <f t="shared" si="0"/>
        <v>730.684</v>
      </c>
    </row>
    <row r="44" spans="1:17" ht="12" hidden="1">
      <c r="A44" s="582" t="s">
        <v>803</v>
      </c>
      <c r="B44" s="587" t="s">
        <v>804</v>
      </c>
      <c r="C44" s="357"/>
      <c r="D44" s="357"/>
      <c r="E44" s="357"/>
      <c r="F44" s="357"/>
      <c r="G44" s="357"/>
      <c r="H44" s="357"/>
      <c r="I44" s="357"/>
      <c r="J44" s="357"/>
      <c r="K44" s="357"/>
      <c r="L44" s="357"/>
      <c r="M44" s="357"/>
      <c r="N44" s="357"/>
      <c r="O44" s="357"/>
      <c r="P44" s="357"/>
      <c r="Q44" s="359"/>
    </row>
    <row r="45" spans="1:17" ht="12" hidden="1">
      <c r="A45" s="582" t="s">
        <v>805</v>
      </c>
      <c r="B45" s="587" t="s">
        <v>806</v>
      </c>
      <c r="C45" s="357"/>
      <c r="D45" s="357"/>
      <c r="E45" s="357"/>
      <c r="F45" s="357"/>
      <c r="G45" s="357"/>
      <c r="H45" s="357"/>
      <c r="I45" s="357"/>
      <c r="J45" s="357"/>
      <c r="K45" s="357"/>
      <c r="L45" s="357"/>
      <c r="M45" s="357"/>
      <c r="N45" s="357"/>
      <c r="O45" s="357"/>
      <c r="P45" s="357"/>
      <c r="Q45" s="359"/>
    </row>
    <row r="46" spans="1:17" ht="12.75">
      <c r="A46" s="580" t="s">
        <v>807</v>
      </c>
      <c r="B46" s="581"/>
      <c r="C46" s="357">
        <v>73604</v>
      </c>
      <c r="D46" s="357">
        <v>19788</v>
      </c>
      <c r="E46" s="357">
        <v>93394</v>
      </c>
      <c r="F46" s="357">
        <f>SUM(F13:F19)</f>
        <v>77621.81600000002</v>
      </c>
      <c r="G46" s="357">
        <v>10751</v>
      </c>
      <c r="H46" s="357">
        <v>88373</v>
      </c>
      <c r="I46" s="357">
        <v>5020</v>
      </c>
      <c r="J46" s="357">
        <v>-5020</v>
      </c>
      <c r="K46" s="357">
        <f>SUM(K13:K19)</f>
        <v>-803.2</v>
      </c>
      <c r="L46" s="357">
        <v>-4966</v>
      </c>
      <c r="M46" s="357">
        <v>6682</v>
      </c>
      <c r="N46" s="357">
        <v>11645</v>
      </c>
      <c r="O46" s="357"/>
      <c r="P46" s="357">
        <f>SUM(P13:P19)</f>
        <v>-1.6240000000000006</v>
      </c>
      <c r="Q46" s="359">
        <v>750</v>
      </c>
    </row>
    <row r="47" spans="1:17" ht="12" customHeight="1" hidden="1">
      <c r="A47" s="582" t="s">
        <v>808</v>
      </c>
      <c r="B47" s="581"/>
      <c r="C47" s="588"/>
      <c r="D47" s="589"/>
      <c r="E47" s="589"/>
      <c r="F47" s="589"/>
      <c r="G47" s="589"/>
      <c r="H47" s="589"/>
      <c r="I47" s="589"/>
      <c r="J47" s="589"/>
      <c r="K47" s="589"/>
      <c r="L47" s="589"/>
      <c r="M47" s="589"/>
      <c r="N47" s="589"/>
      <c r="O47" s="589"/>
      <c r="P47" s="589"/>
      <c r="Q47" s="590"/>
    </row>
    <row r="48" spans="1:17" ht="10.5" hidden="1">
      <c r="A48" s="582" t="s">
        <v>433</v>
      </c>
      <c r="B48" s="583"/>
      <c r="C48" s="489"/>
      <c r="D48" s="490"/>
      <c r="E48" s="490"/>
      <c r="F48" s="490"/>
      <c r="G48" s="490"/>
      <c r="H48" s="490"/>
      <c r="I48" s="490"/>
      <c r="J48" s="490"/>
      <c r="K48" s="490"/>
      <c r="L48" s="490"/>
      <c r="M48" s="490"/>
      <c r="N48" s="490"/>
      <c r="O48" s="490"/>
      <c r="P48" s="490"/>
      <c r="Q48" s="591"/>
    </row>
    <row r="49" spans="1:17" ht="10.5" hidden="1">
      <c r="A49" s="582"/>
      <c r="B49" s="585" t="s">
        <v>740</v>
      </c>
      <c r="C49" s="489"/>
      <c r="D49" s="490"/>
      <c r="E49" s="490"/>
      <c r="F49" s="490"/>
      <c r="G49" s="490"/>
      <c r="H49" s="490"/>
      <c r="I49" s="490"/>
      <c r="J49" s="490"/>
      <c r="K49" s="490"/>
      <c r="L49" s="490"/>
      <c r="M49" s="490"/>
      <c r="N49" s="490"/>
      <c r="O49" s="490"/>
      <c r="P49" s="490"/>
      <c r="Q49" s="591"/>
    </row>
    <row r="50" spans="1:17" ht="10.5" hidden="1">
      <c r="A50" s="582" t="s">
        <v>741</v>
      </c>
      <c r="B50" s="583" t="s">
        <v>742</v>
      </c>
      <c r="C50" s="489"/>
      <c r="D50" s="490"/>
      <c r="E50" s="490"/>
      <c r="F50" s="490"/>
      <c r="G50" s="490"/>
      <c r="H50" s="490"/>
      <c r="I50" s="490"/>
      <c r="J50" s="490"/>
      <c r="K50" s="490"/>
      <c r="L50" s="490"/>
      <c r="M50" s="490"/>
      <c r="N50" s="490"/>
      <c r="O50" s="490"/>
      <c r="P50" s="490"/>
      <c r="Q50" s="591"/>
    </row>
    <row r="51" spans="1:17" ht="10.5" hidden="1">
      <c r="A51" s="582" t="s">
        <v>743</v>
      </c>
      <c r="B51" s="587" t="s">
        <v>744</v>
      </c>
      <c r="C51" s="489"/>
      <c r="D51" s="490"/>
      <c r="E51" s="490"/>
      <c r="F51" s="490"/>
      <c r="G51" s="490"/>
      <c r="H51" s="490"/>
      <c r="I51" s="490"/>
      <c r="J51" s="490"/>
      <c r="K51" s="490"/>
      <c r="L51" s="490"/>
      <c r="M51" s="490"/>
      <c r="N51" s="490"/>
      <c r="O51" s="490"/>
      <c r="P51" s="490"/>
      <c r="Q51" s="591"/>
    </row>
    <row r="52" spans="1:17" ht="10.5" hidden="1">
      <c r="A52" s="582" t="s">
        <v>745</v>
      </c>
      <c r="B52" s="587" t="s">
        <v>746</v>
      </c>
      <c r="C52" s="489"/>
      <c r="D52" s="490"/>
      <c r="E52" s="490"/>
      <c r="F52" s="490"/>
      <c r="G52" s="490"/>
      <c r="H52" s="490"/>
      <c r="I52" s="490"/>
      <c r="J52" s="490"/>
      <c r="K52" s="490"/>
      <c r="L52" s="490"/>
      <c r="M52" s="490"/>
      <c r="N52" s="490"/>
      <c r="O52" s="490"/>
      <c r="P52" s="490"/>
      <c r="Q52" s="591"/>
    </row>
    <row r="53" spans="1:17" ht="10.5" hidden="1">
      <c r="A53" s="582" t="s">
        <v>747</v>
      </c>
      <c r="B53" s="587" t="s">
        <v>748</v>
      </c>
      <c r="C53" s="489"/>
      <c r="D53" s="490"/>
      <c r="E53" s="490"/>
      <c r="F53" s="490"/>
      <c r="G53" s="490"/>
      <c r="H53" s="490"/>
      <c r="I53" s="490"/>
      <c r="J53" s="490"/>
      <c r="K53" s="490"/>
      <c r="L53" s="490"/>
      <c r="M53" s="490"/>
      <c r="N53" s="490"/>
      <c r="O53" s="490"/>
      <c r="P53" s="490"/>
      <c r="Q53" s="591"/>
    </row>
    <row r="54" spans="1:17" ht="12.75" hidden="1">
      <c r="A54" s="582" t="s">
        <v>749</v>
      </c>
      <c r="B54" s="587" t="s">
        <v>750</v>
      </c>
      <c r="C54" s="592"/>
      <c r="D54" s="593"/>
      <c r="E54" s="593"/>
      <c r="F54" s="593"/>
      <c r="G54" s="593"/>
      <c r="H54" s="593"/>
      <c r="I54" s="593"/>
      <c r="J54" s="593"/>
      <c r="K54" s="593"/>
      <c r="L54" s="593"/>
      <c r="M54" s="593"/>
      <c r="N54" s="593"/>
      <c r="O54" s="593"/>
      <c r="P54" s="593"/>
      <c r="Q54" s="594"/>
    </row>
    <row r="55" spans="1:17" ht="10.5" hidden="1">
      <c r="A55" s="582" t="s">
        <v>751</v>
      </c>
      <c r="B55" s="587" t="s">
        <v>752</v>
      </c>
      <c r="C55" s="416">
        <v>768.254</v>
      </c>
      <c r="D55" s="416">
        <v>775.04</v>
      </c>
      <c r="E55" s="416">
        <v>1543.294</v>
      </c>
      <c r="F55" s="416">
        <v>1283.911</v>
      </c>
      <c r="G55" s="416">
        <v>111.87</v>
      </c>
      <c r="H55" s="416">
        <v>1395.781</v>
      </c>
      <c r="I55" s="416">
        <v>147.513</v>
      </c>
      <c r="J55" s="416">
        <v>-147.513</v>
      </c>
      <c r="K55" s="416">
        <v>29.83</v>
      </c>
      <c r="L55" s="416">
        <v>-162.847</v>
      </c>
      <c r="M55" s="416">
        <v>184.236</v>
      </c>
      <c r="N55" s="416">
        <v>347.083</v>
      </c>
      <c r="O55" s="416">
        <v>-9.528</v>
      </c>
      <c r="P55" s="416">
        <v>0</v>
      </c>
      <c r="Q55" s="470">
        <v>-4.968</v>
      </c>
    </row>
    <row r="56" spans="1:17" ht="10.5" hidden="1">
      <c r="A56" s="582" t="s">
        <v>753</v>
      </c>
      <c r="B56" s="587" t="s">
        <v>754</v>
      </c>
      <c r="C56" s="416">
        <v>425.906</v>
      </c>
      <c r="D56" s="416">
        <v>537.955</v>
      </c>
      <c r="E56" s="416">
        <v>963.861</v>
      </c>
      <c r="F56" s="416">
        <v>897.71</v>
      </c>
      <c r="G56" s="416">
        <v>9.338</v>
      </c>
      <c r="H56" s="416">
        <v>907.048</v>
      </c>
      <c r="I56" s="416">
        <v>56.813</v>
      </c>
      <c r="J56" s="416">
        <v>-56.813</v>
      </c>
      <c r="K56" s="416">
        <v>-1.305</v>
      </c>
      <c r="L56" s="416">
        <v>-62.308</v>
      </c>
      <c r="M56" s="416">
        <v>118.102</v>
      </c>
      <c r="N56" s="416">
        <v>180.41</v>
      </c>
      <c r="O56" s="416">
        <v>0</v>
      </c>
      <c r="P56" s="416">
        <v>6.8</v>
      </c>
      <c r="Q56" s="470">
        <v>0</v>
      </c>
    </row>
    <row r="57" spans="1:17" s="596" customFormat="1" ht="12.75">
      <c r="A57" s="580" t="s">
        <v>808</v>
      </c>
      <c r="B57" s="595"/>
      <c r="C57" s="416"/>
      <c r="D57" s="416"/>
      <c r="E57" s="416"/>
      <c r="F57" s="416"/>
      <c r="G57" s="416"/>
      <c r="H57" s="416"/>
      <c r="I57" s="416"/>
      <c r="J57" s="416"/>
      <c r="K57" s="416"/>
      <c r="L57" s="416"/>
      <c r="M57" s="416"/>
      <c r="N57" s="416"/>
      <c r="O57" s="416"/>
      <c r="P57" s="416"/>
      <c r="Q57" s="470"/>
    </row>
    <row r="58" spans="1:17" ht="12">
      <c r="A58" s="586" t="s">
        <v>755</v>
      </c>
      <c r="B58" s="587" t="s">
        <v>756</v>
      </c>
      <c r="C58" s="357">
        <v>1546.361</v>
      </c>
      <c r="D58" s="357">
        <v>1795.295</v>
      </c>
      <c r="E58" s="357">
        <v>3341.656</v>
      </c>
      <c r="F58" s="357">
        <v>2924.626</v>
      </c>
      <c r="G58" s="357">
        <v>204.095</v>
      </c>
      <c r="H58" s="357">
        <v>3128.721</v>
      </c>
      <c r="I58" s="357">
        <v>212.935</v>
      </c>
      <c r="J58" s="357">
        <v>-212.935</v>
      </c>
      <c r="K58" s="357">
        <v>-29.92</v>
      </c>
      <c r="L58" s="357">
        <v>-161.311</v>
      </c>
      <c r="M58" s="357">
        <v>184.236</v>
      </c>
      <c r="N58" s="357">
        <v>345.547</v>
      </c>
      <c r="O58" s="357">
        <v>-16.736</v>
      </c>
      <c r="P58" s="357">
        <v>0</v>
      </c>
      <c r="Q58" s="359">
        <v>-4.968</v>
      </c>
    </row>
    <row r="59" spans="1:17" ht="12">
      <c r="A59" s="586" t="s">
        <v>757</v>
      </c>
      <c r="B59" s="587" t="s">
        <v>758</v>
      </c>
      <c r="C59" s="357">
        <v>835.021</v>
      </c>
      <c r="D59" s="357">
        <v>1198.324</v>
      </c>
      <c r="E59" s="357">
        <v>2033.345</v>
      </c>
      <c r="F59" s="357">
        <v>2030.93</v>
      </c>
      <c r="G59" s="357">
        <v>20.166</v>
      </c>
      <c r="H59" s="357">
        <v>2051.096</v>
      </c>
      <c r="I59" s="357">
        <v>-17.751</v>
      </c>
      <c r="J59" s="357">
        <v>17.751</v>
      </c>
      <c r="K59" s="357">
        <v>63.195</v>
      </c>
      <c r="L59" s="357">
        <v>-76.559</v>
      </c>
      <c r="M59" s="357">
        <v>118.102</v>
      </c>
      <c r="N59" s="357">
        <v>194.661</v>
      </c>
      <c r="O59" s="357">
        <v>0</v>
      </c>
      <c r="P59" s="357">
        <v>6.8</v>
      </c>
      <c r="Q59" s="470">
        <v>24.315</v>
      </c>
    </row>
    <row r="60" spans="1:17" ht="12">
      <c r="A60" s="586" t="s">
        <v>759</v>
      </c>
      <c r="B60" s="587" t="s">
        <v>760</v>
      </c>
      <c r="C60" s="357">
        <v>813.454</v>
      </c>
      <c r="D60" s="357">
        <v>1452.058</v>
      </c>
      <c r="E60" s="357">
        <v>2265.512</v>
      </c>
      <c r="F60" s="357">
        <v>2206.097</v>
      </c>
      <c r="G60" s="357">
        <v>51.679</v>
      </c>
      <c r="H60" s="357">
        <v>2257.776</v>
      </c>
      <c r="I60" s="357">
        <v>7.736</v>
      </c>
      <c r="J60" s="357">
        <v>-7.736</v>
      </c>
      <c r="K60" s="357">
        <v>0</v>
      </c>
      <c r="L60" s="357">
        <v>-11.004</v>
      </c>
      <c r="M60" s="357">
        <v>86.449</v>
      </c>
      <c r="N60" s="357">
        <v>97.453</v>
      </c>
      <c r="O60" s="357">
        <v>0</v>
      </c>
      <c r="P60" s="357">
        <v>3.268</v>
      </c>
      <c r="Q60" s="470">
        <v>0</v>
      </c>
    </row>
    <row r="61" spans="1:17" ht="12">
      <c r="A61" s="586" t="s">
        <v>761</v>
      </c>
      <c r="B61" s="587" t="s">
        <v>762</v>
      </c>
      <c r="C61" s="357">
        <v>1724.022</v>
      </c>
      <c r="D61" s="357">
        <v>1994.81</v>
      </c>
      <c r="E61" s="357">
        <v>3718.832</v>
      </c>
      <c r="F61" s="357">
        <v>3545.228</v>
      </c>
      <c r="G61" s="357">
        <v>116.179</v>
      </c>
      <c r="H61" s="357">
        <v>3661.407</v>
      </c>
      <c r="I61" s="357">
        <v>57.425</v>
      </c>
      <c r="J61" s="357">
        <v>-57.425</v>
      </c>
      <c r="K61" s="357">
        <v>253.758</v>
      </c>
      <c r="L61" s="357">
        <v>-311.183</v>
      </c>
      <c r="M61" s="357">
        <v>208.495</v>
      </c>
      <c r="N61" s="357">
        <v>519.678</v>
      </c>
      <c r="O61" s="357">
        <v>0</v>
      </c>
      <c r="P61" s="357">
        <v>0</v>
      </c>
      <c r="Q61" s="470">
        <v>0</v>
      </c>
    </row>
    <row r="62" spans="1:17" ht="12">
      <c r="A62" s="586" t="s">
        <v>763</v>
      </c>
      <c r="B62" s="587" t="s">
        <v>764</v>
      </c>
      <c r="C62" s="357">
        <v>2394.795</v>
      </c>
      <c r="D62" s="357">
        <v>2430.693</v>
      </c>
      <c r="E62" s="357">
        <v>4825.488</v>
      </c>
      <c r="F62" s="357">
        <v>4799.798</v>
      </c>
      <c r="G62" s="357">
        <v>48.041</v>
      </c>
      <c r="H62" s="357">
        <v>4847.839</v>
      </c>
      <c r="I62" s="357">
        <v>-22.351</v>
      </c>
      <c r="J62" s="357">
        <v>22.351</v>
      </c>
      <c r="K62" s="357">
        <v>-4</v>
      </c>
      <c r="L62" s="357">
        <v>-14.378</v>
      </c>
      <c r="M62" s="357">
        <v>192.25</v>
      </c>
      <c r="N62" s="357">
        <v>206.628</v>
      </c>
      <c r="O62" s="357">
        <v>-5.414</v>
      </c>
      <c r="P62" s="357">
        <v>0</v>
      </c>
      <c r="Q62" s="359">
        <v>46.143</v>
      </c>
    </row>
    <row r="63" spans="1:17" ht="12">
      <c r="A63" s="586" t="s">
        <v>765</v>
      </c>
      <c r="B63" s="587" t="s">
        <v>766</v>
      </c>
      <c r="C63" s="357">
        <v>1713.635</v>
      </c>
      <c r="D63" s="357">
        <v>1567.374</v>
      </c>
      <c r="E63" s="357">
        <v>3281.009</v>
      </c>
      <c r="F63" s="357">
        <v>2892.387</v>
      </c>
      <c r="G63" s="357">
        <v>180.345</v>
      </c>
      <c r="H63" s="357">
        <v>3072.732</v>
      </c>
      <c r="I63" s="357">
        <v>208.277</v>
      </c>
      <c r="J63" s="357">
        <v>-208.277</v>
      </c>
      <c r="K63" s="357">
        <v>-36.872</v>
      </c>
      <c r="L63" s="357">
        <v>-164.968</v>
      </c>
      <c r="M63" s="357">
        <v>278.735</v>
      </c>
      <c r="N63" s="357">
        <v>443.703</v>
      </c>
      <c r="O63" s="357">
        <v>0</v>
      </c>
      <c r="P63" s="357">
        <v>0</v>
      </c>
      <c r="Q63" s="470">
        <v>-6.437</v>
      </c>
    </row>
    <row r="64" spans="1:17" ht="12">
      <c r="A64" s="586" t="s">
        <v>767</v>
      </c>
      <c r="B64" s="587" t="s">
        <v>768</v>
      </c>
      <c r="C64" s="357">
        <v>1656.703</v>
      </c>
      <c r="D64" s="357">
        <v>1417.344</v>
      </c>
      <c r="E64" s="357">
        <v>3074.047</v>
      </c>
      <c r="F64" s="357">
        <v>2838.918</v>
      </c>
      <c r="G64" s="357">
        <v>123.18</v>
      </c>
      <c r="H64" s="357">
        <v>2962.098</v>
      </c>
      <c r="I64" s="357">
        <v>111.949</v>
      </c>
      <c r="J64" s="357">
        <v>-111.949</v>
      </c>
      <c r="K64" s="357">
        <v>-3.77</v>
      </c>
      <c r="L64" s="357">
        <v>-105.792</v>
      </c>
      <c r="M64" s="357">
        <v>287.781</v>
      </c>
      <c r="N64" s="357">
        <v>393.573</v>
      </c>
      <c r="O64" s="357">
        <v>0</v>
      </c>
      <c r="P64" s="357">
        <v>0</v>
      </c>
      <c r="Q64" s="470">
        <v>-2.387</v>
      </c>
    </row>
    <row r="65" spans="1:17" ht="12">
      <c r="A65" s="586" t="s">
        <v>769</v>
      </c>
      <c r="B65" s="587" t="s">
        <v>770</v>
      </c>
      <c r="C65" s="357">
        <v>1054.154</v>
      </c>
      <c r="D65" s="357">
        <v>1083.864</v>
      </c>
      <c r="E65" s="357">
        <v>2138.018</v>
      </c>
      <c r="F65" s="357">
        <v>1859.268</v>
      </c>
      <c r="G65" s="357">
        <v>26.677</v>
      </c>
      <c r="H65" s="357">
        <v>1885.945</v>
      </c>
      <c r="I65" s="357">
        <v>252.073</v>
      </c>
      <c r="J65" s="357">
        <v>-252.073</v>
      </c>
      <c r="K65" s="357">
        <v>-45.154</v>
      </c>
      <c r="L65" s="357">
        <v>-206.919</v>
      </c>
      <c r="M65" s="357">
        <v>56.326</v>
      </c>
      <c r="N65" s="357">
        <v>263.245</v>
      </c>
      <c r="O65" s="357">
        <v>0</v>
      </c>
      <c r="P65" s="357">
        <v>0</v>
      </c>
      <c r="Q65" s="470">
        <v>0</v>
      </c>
    </row>
    <row r="66" spans="1:17" ht="12">
      <c r="A66" s="586" t="s">
        <v>771</v>
      </c>
      <c r="B66" s="587" t="s">
        <v>772</v>
      </c>
      <c r="C66" s="357">
        <v>1355.436</v>
      </c>
      <c r="D66" s="357">
        <v>1337.158</v>
      </c>
      <c r="E66" s="357">
        <v>2692.594</v>
      </c>
      <c r="F66" s="357">
        <v>2632.942</v>
      </c>
      <c r="G66" s="357">
        <v>95.783</v>
      </c>
      <c r="H66" s="357">
        <v>2728.725</v>
      </c>
      <c r="I66" s="357">
        <v>-36.131</v>
      </c>
      <c r="J66" s="357">
        <v>36.131</v>
      </c>
      <c r="K66" s="357">
        <v>-2.314</v>
      </c>
      <c r="L66" s="357">
        <v>52.947</v>
      </c>
      <c r="M66" s="357">
        <v>183.126</v>
      </c>
      <c r="N66" s="357">
        <v>130.179</v>
      </c>
      <c r="O66" s="357">
        <v>-13</v>
      </c>
      <c r="P66" s="357">
        <v>-1.502</v>
      </c>
      <c r="Q66" s="470">
        <v>0</v>
      </c>
    </row>
    <row r="67" spans="1:17" ht="12">
      <c r="A67" s="586" t="s">
        <v>773</v>
      </c>
      <c r="B67" s="587" t="s">
        <v>774</v>
      </c>
      <c r="C67" s="357">
        <v>1650.526</v>
      </c>
      <c r="D67" s="357">
        <v>2034.547</v>
      </c>
      <c r="E67" s="357">
        <v>3685.073</v>
      </c>
      <c r="F67" s="357">
        <v>3636.842</v>
      </c>
      <c r="G67" s="357">
        <v>55.363</v>
      </c>
      <c r="H67" s="357">
        <v>3692.205</v>
      </c>
      <c r="I67" s="357">
        <v>-7.132</v>
      </c>
      <c r="J67" s="357">
        <v>7.132</v>
      </c>
      <c r="K67" s="357">
        <v>116.29</v>
      </c>
      <c r="L67" s="357">
        <v>-106.104</v>
      </c>
      <c r="M67" s="357">
        <v>201.016</v>
      </c>
      <c r="N67" s="357">
        <v>307.12</v>
      </c>
      <c r="O67" s="357">
        <v>0</v>
      </c>
      <c r="P67" s="357">
        <v>-3.054</v>
      </c>
      <c r="Q67" s="470">
        <v>0</v>
      </c>
    </row>
    <row r="68" spans="1:17" ht="12">
      <c r="A68" s="586" t="s">
        <v>775</v>
      </c>
      <c r="B68" s="587" t="s">
        <v>776</v>
      </c>
      <c r="C68" s="357">
        <v>817.969</v>
      </c>
      <c r="D68" s="357">
        <v>1509.704</v>
      </c>
      <c r="E68" s="357">
        <v>2327.673</v>
      </c>
      <c r="F68" s="357">
        <v>2356.909</v>
      </c>
      <c r="G68" s="357">
        <v>4.998</v>
      </c>
      <c r="H68" s="357">
        <v>2361.907</v>
      </c>
      <c r="I68" s="357">
        <v>-34.234</v>
      </c>
      <c r="J68" s="357">
        <v>34.234</v>
      </c>
      <c r="K68" s="357">
        <v>154.284</v>
      </c>
      <c r="L68" s="357">
        <v>-22.05</v>
      </c>
      <c r="M68" s="357">
        <v>157.538</v>
      </c>
      <c r="N68" s="357">
        <v>179.588</v>
      </c>
      <c r="O68" s="357">
        <v>-98</v>
      </c>
      <c r="P68" s="357">
        <v>0</v>
      </c>
      <c r="Q68" s="470">
        <v>0</v>
      </c>
    </row>
    <row r="69" spans="1:17" ht="12">
      <c r="A69" s="586" t="s">
        <v>777</v>
      </c>
      <c r="B69" s="587" t="s">
        <v>778</v>
      </c>
      <c r="C69" s="357">
        <v>1795.74</v>
      </c>
      <c r="D69" s="357">
        <v>1582.573</v>
      </c>
      <c r="E69" s="357">
        <v>3378.313</v>
      </c>
      <c r="F69" s="357">
        <v>3114.441</v>
      </c>
      <c r="G69" s="357">
        <v>68.577</v>
      </c>
      <c r="H69" s="357">
        <v>3183.018</v>
      </c>
      <c r="I69" s="357">
        <v>195.295</v>
      </c>
      <c r="J69" s="357">
        <v>-195.295</v>
      </c>
      <c r="K69" s="357">
        <v>5.5</v>
      </c>
      <c r="L69" s="357">
        <v>-200.795</v>
      </c>
      <c r="M69" s="357">
        <v>129.025</v>
      </c>
      <c r="N69" s="357">
        <v>329.82</v>
      </c>
      <c r="O69" s="357">
        <v>0</v>
      </c>
      <c r="P69" s="357">
        <v>0</v>
      </c>
      <c r="Q69" s="470">
        <v>0</v>
      </c>
    </row>
    <row r="70" spans="1:17" ht="12">
      <c r="A70" s="586" t="s">
        <v>779</v>
      </c>
      <c r="B70" s="587" t="s">
        <v>780</v>
      </c>
      <c r="C70" s="357">
        <v>1573.937</v>
      </c>
      <c r="D70" s="357">
        <v>1773.2</v>
      </c>
      <c r="E70" s="357">
        <v>3347.137</v>
      </c>
      <c r="F70" s="357">
        <v>3142.886</v>
      </c>
      <c r="G70" s="357">
        <v>65.509</v>
      </c>
      <c r="H70" s="357">
        <v>3208.395</v>
      </c>
      <c r="I70" s="357">
        <v>138.742</v>
      </c>
      <c r="J70" s="357">
        <v>-138.742</v>
      </c>
      <c r="K70" s="357">
        <v>76.75</v>
      </c>
      <c r="L70" s="357">
        <v>-214.434</v>
      </c>
      <c r="M70" s="357">
        <v>124.169</v>
      </c>
      <c r="N70" s="357">
        <v>338.603</v>
      </c>
      <c r="O70" s="357">
        <v>0</v>
      </c>
      <c r="P70" s="357">
        <v>0</v>
      </c>
      <c r="Q70" s="470">
        <v>-1.058</v>
      </c>
    </row>
    <row r="71" spans="1:17" ht="12">
      <c r="A71" s="586" t="s">
        <v>781</v>
      </c>
      <c r="B71" s="587" t="s">
        <v>782</v>
      </c>
      <c r="C71" s="357">
        <v>1323.898</v>
      </c>
      <c r="D71" s="357">
        <v>1531.048</v>
      </c>
      <c r="E71" s="357">
        <v>2854.946</v>
      </c>
      <c r="F71" s="357">
        <v>2739.405</v>
      </c>
      <c r="G71" s="357">
        <v>150.935</v>
      </c>
      <c r="H71" s="357">
        <v>2890.34</v>
      </c>
      <c r="I71" s="357">
        <v>-35.394</v>
      </c>
      <c r="J71" s="357">
        <v>35.394</v>
      </c>
      <c r="K71" s="357">
        <v>112.6</v>
      </c>
      <c r="L71" s="357">
        <v>-80.281</v>
      </c>
      <c r="M71" s="357">
        <v>163.561</v>
      </c>
      <c r="N71" s="357">
        <v>243.842</v>
      </c>
      <c r="O71" s="357">
        <v>0</v>
      </c>
      <c r="P71" s="357">
        <v>3.915</v>
      </c>
      <c r="Q71" s="470">
        <v>-0.84</v>
      </c>
    </row>
    <row r="72" spans="1:17" ht="12">
      <c r="A72" s="586" t="s">
        <v>783</v>
      </c>
      <c r="B72" s="587" t="s">
        <v>784</v>
      </c>
      <c r="C72" s="357">
        <v>950.526</v>
      </c>
      <c r="D72" s="357">
        <v>1455.974</v>
      </c>
      <c r="E72" s="357">
        <v>2406.5</v>
      </c>
      <c r="F72" s="357">
        <v>2121.573</v>
      </c>
      <c r="G72" s="357">
        <v>108.286</v>
      </c>
      <c r="H72" s="357">
        <v>2229.859</v>
      </c>
      <c r="I72" s="357">
        <v>176.641</v>
      </c>
      <c r="J72" s="357">
        <v>-176.641</v>
      </c>
      <c r="K72" s="357">
        <v>-73.026</v>
      </c>
      <c r="L72" s="357">
        <v>-103.615</v>
      </c>
      <c r="M72" s="357">
        <v>145.447</v>
      </c>
      <c r="N72" s="357">
        <v>249.062</v>
      </c>
      <c r="O72" s="357">
        <v>0</v>
      </c>
      <c r="P72" s="357">
        <v>0</v>
      </c>
      <c r="Q72" s="470">
        <v>0</v>
      </c>
    </row>
    <row r="73" spans="1:17" ht="12">
      <c r="A73" s="586" t="s">
        <v>785</v>
      </c>
      <c r="B73" s="587" t="s">
        <v>786</v>
      </c>
      <c r="C73" s="357">
        <v>1553.318</v>
      </c>
      <c r="D73" s="357">
        <v>1848.018</v>
      </c>
      <c r="E73" s="357">
        <v>3401.336</v>
      </c>
      <c r="F73" s="357">
        <v>3229.732</v>
      </c>
      <c r="G73" s="357">
        <v>110.393</v>
      </c>
      <c r="H73" s="357">
        <v>3340.125</v>
      </c>
      <c r="I73" s="357">
        <v>61.211</v>
      </c>
      <c r="J73" s="357">
        <v>-61.211</v>
      </c>
      <c r="K73" s="357">
        <v>75.195</v>
      </c>
      <c r="L73" s="357">
        <v>-105.869</v>
      </c>
      <c r="M73" s="357">
        <v>201.481</v>
      </c>
      <c r="N73" s="357">
        <v>307.35</v>
      </c>
      <c r="O73" s="357">
        <v>-30.537</v>
      </c>
      <c r="P73" s="357">
        <v>0</v>
      </c>
      <c r="Q73" s="470">
        <v>0</v>
      </c>
    </row>
    <row r="74" spans="1:17" ht="12">
      <c r="A74" s="586" t="s">
        <v>787</v>
      </c>
      <c r="B74" s="587" t="s">
        <v>788</v>
      </c>
      <c r="C74" s="357">
        <v>2305.504</v>
      </c>
      <c r="D74" s="357">
        <v>1941.642</v>
      </c>
      <c r="E74" s="357">
        <v>4247.146</v>
      </c>
      <c r="F74" s="357">
        <v>4178.812</v>
      </c>
      <c r="G74" s="357">
        <v>127.728</v>
      </c>
      <c r="H74" s="357">
        <v>4306.54</v>
      </c>
      <c r="I74" s="357">
        <v>-59.394</v>
      </c>
      <c r="J74" s="357">
        <v>59.394</v>
      </c>
      <c r="K74" s="357">
        <v>292.19</v>
      </c>
      <c r="L74" s="357">
        <v>-229.229</v>
      </c>
      <c r="M74" s="357">
        <v>277.183</v>
      </c>
      <c r="N74" s="357">
        <v>506.412</v>
      </c>
      <c r="O74" s="357">
        <v>-3.567</v>
      </c>
      <c r="P74" s="357">
        <v>0</v>
      </c>
      <c r="Q74" s="470">
        <v>0</v>
      </c>
    </row>
    <row r="75" spans="1:17" ht="12">
      <c r="A75" s="586" t="s">
        <v>789</v>
      </c>
      <c r="B75" s="587"/>
      <c r="C75" s="357">
        <v>903.094</v>
      </c>
      <c r="D75" s="357">
        <v>1653.338</v>
      </c>
      <c r="E75" s="357">
        <v>2556.432</v>
      </c>
      <c r="F75" s="357">
        <v>2322.667</v>
      </c>
      <c r="G75" s="357">
        <v>31.468</v>
      </c>
      <c r="H75" s="357">
        <v>2354.135</v>
      </c>
      <c r="I75" s="357">
        <v>202.297</v>
      </c>
      <c r="J75" s="357">
        <v>-202.297</v>
      </c>
      <c r="K75" s="357">
        <v>-104.23</v>
      </c>
      <c r="L75" s="357">
        <v>-97.028</v>
      </c>
      <c r="M75" s="357">
        <v>142.882</v>
      </c>
      <c r="N75" s="357">
        <v>239.91</v>
      </c>
      <c r="O75" s="357">
        <v>-1.039</v>
      </c>
      <c r="P75" s="357">
        <v>0</v>
      </c>
      <c r="Q75" s="470">
        <v>0</v>
      </c>
    </row>
    <row r="76" spans="1:17" ht="12">
      <c r="A76" s="586" t="s">
        <v>791</v>
      </c>
      <c r="B76" s="587"/>
      <c r="C76" s="357">
        <v>825.643</v>
      </c>
      <c r="D76" s="357">
        <v>1889.972</v>
      </c>
      <c r="E76" s="357">
        <v>2715.615</v>
      </c>
      <c r="F76" s="357">
        <v>2599.608</v>
      </c>
      <c r="G76" s="357">
        <v>74.574</v>
      </c>
      <c r="H76" s="357">
        <v>2674.182</v>
      </c>
      <c r="I76" s="357">
        <v>41.433</v>
      </c>
      <c r="J76" s="357">
        <v>-41.433</v>
      </c>
      <c r="K76" s="357">
        <v>-0.25</v>
      </c>
      <c r="L76" s="357">
        <v>-18.628</v>
      </c>
      <c r="M76" s="357">
        <v>173.129</v>
      </c>
      <c r="N76" s="357">
        <v>191.757</v>
      </c>
      <c r="O76" s="357">
        <v>-22.555</v>
      </c>
      <c r="P76" s="357">
        <v>0</v>
      </c>
      <c r="Q76" s="470">
        <v>0</v>
      </c>
    </row>
    <row r="77" spans="1:17" ht="12">
      <c r="A77" s="586" t="s">
        <v>793</v>
      </c>
      <c r="B77" s="587" t="s">
        <v>794</v>
      </c>
      <c r="C77" s="357">
        <v>8529.855</v>
      </c>
      <c r="D77" s="357">
        <v>3525.1</v>
      </c>
      <c r="E77" s="357">
        <v>12054.955</v>
      </c>
      <c r="F77" s="357">
        <v>10068.669</v>
      </c>
      <c r="G77" s="357">
        <v>1178.125</v>
      </c>
      <c r="H77" s="357">
        <v>11246.794</v>
      </c>
      <c r="I77" s="357">
        <v>808.161</v>
      </c>
      <c r="J77" s="357">
        <v>-808.161</v>
      </c>
      <c r="K77" s="357">
        <v>-208.091</v>
      </c>
      <c r="L77" s="357">
        <v>-679.572</v>
      </c>
      <c r="M77" s="357">
        <v>787.345</v>
      </c>
      <c r="N77" s="357">
        <v>1466.917</v>
      </c>
      <c r="O77" s="357">
        <v>50</v>
      </c>
      <c r="P77" s="357">
        <v>18.7</v>
      </c>
      <c r="Q77" s="359">
        <v>10.802</v>
      </c>
    </row>
    <row r="78" spans="1:17" ht="12">
      <c r="A78" s="586" t="s">
        <v>795</v>
      </c>
      <c r="B78" s="587" t="s">
        <v>796</v>
      </c>
      <c r="C78" s="357">
        <v>1571.49</v>
      </c>
      <c r="D78" s="357">
        <v>1613.394</v>
      </c>
      <c r="E78" s="357">
        <v>3184.884</v>
      </c>
      <c r="F78" s="357">
        <v>2924.19</v>
      </c>
      <c r="G78" s="357">
        <v>56.987</v>
      </c>
      <c r="H78" s="357">
        <v>2981.177</v>
      </c>
      <c r="I78" s="357">
        <v>203.707</v>
      </c>
      <c r="J78" s="357">
        <v>-203.707</v>
      </c>
      <c r="K78" s="357">
        <v>22.362</v>
      </c>
      <c r="L78" s="357">
        <v>-226.069</v>
      </c>
      <c r="M78" s="357">
        <v>159.185</v>
      </c>
      <c r="N78" s="357">
        <v>385.254</v>
      </c>
      <c r="O78" s="357">
        <v>0</v>
      </c>
      <c r="P78" s="357">
        <v>0</v>
      </c>
      <c r="Q78" s="470">
        <v>0</v>
      </c>
    </row>
    <row r="79" spans="1:17" ht="12">
      <c r="A79" s="586" t="s">
        <v>797</v>
      </c>
      <c r="B79" s="587" t="s">
        <v>798</v>
      </c>
      <c r="C79" s="357">
        <v>2052.53</v>
      </c>
      <c r="D79" s="357">
        <v>1835.188</v>
      </c>
      <c r="E79" s="357">
        <v>3887.718</v>
      </c>
      <c r="F79" s="357">
        <v>3600.127</v>
      </c>
      <c r="G79" s="357">
        <v>76.329</v>
      </c>
      <c r="H79" s="357">
        <v>3676.456</v>
      </c>
      <c r="I79" s="357">
        <v>211.262</v>
      </c>
      <c r="J79" s="357">
        <v>-211.262</v>
      </c>
      <c r="K79" s="357">
        <v>54.799</v>
      </c>
      <c r="L79" s="357">
        <v>-233.286</v>
      </c>
      <c r="M79" s="357">
        <v>158.33</v>
      </c>
      <c r="N79" s="357">
        <v>391.616</v>
      </c>
      <c r="O79" s="357">
        <v>-32.775</v>
      </c>
      <c r="P79" s="357">
        <v>0</v>
      </c>
      <c r="Q79" s="470">
        <v>0</v>
      </c>
    </row>
    <row r="80" spans="1:17" ht="12">
      <c r="A80" s="586" t="s">
        <v>799</v>
      </c>
      <c r="B80" s="587" t="s">
        <v>800</v>
      </c>
      <c r="C80" s="357">
        <v>2209.886</v>
      </c>
      <c r="D80" s="357">
        <v>2598.167</v>
      </c>
      <c r="E80" s="357">
        <v>4808.053</v>
      </c>
      <c r="F80" s="357">
        <v>4592.254</v>
      </c>
      <c r="G80" s="357">
        <v>169.418</v>
      </c>
      <c r="H80" s="357">
        <v>4761.672</v>
      </c>
      <c r="I80" s="357">
        <v>46.381</v>
      </c>
      <c r="J80" s="357">
        <v>-46.381</v>
      </c>
      <c r="K80" s="357">
        <v>341.93</v>
      </c>
      <c r="L80" s="357">
        <v>-373.052</v>
      </c>
      <c r="M80" s="357">
        <v>258.11</v>
      </c>
      <c r="N80" s="357">
        <v>631.162</v>
      </c>
      <c r="O80" s="357">
        <v>-15.131</v>
      </c>
      <c r="P80" s="357">
        <v>-0.128</v>
      </c>
      <c r="Q80" s="470">
        <v>0</v>
      </c>
    </row>
    <row r="81" spans="1:17" ht="12">
      <c r="A81" s="586" t="s">
        <v>801</v>
      </c>
      <c r="B81" s="587" t="s">
        <v>802</v>
      </c>
      <c r="C81" s="357">
        <v>1352.023</v>
      </c>
      <c r="D81" s="357">
        <v>1290.116</v>
      </c>
      <c r="E81" s="357">
        <v>2642.139</v>
      </c>
      <c r="F81" s="357">
        <v>2515.086</v>
      </c>
      <c r="G81" s="357">
        <v>96.113</v>
      </c>
      <c r="H81" s="357">
        <v>2611.199</v>
      </c>
      <c r="I81" s="357">
        <v>30.94</v>
      </c>
      <c r="J81" s="357">
        <v>-30.94</v>
      </c>
      <c r="K81" s="357">
        <v>44.38</v>
      </c>
      <c r="L81" s="357">
        <v>-75.32</v>
      </c>
      <c r="M81" s="357">
        <v>165.528</v>
      </c>
      <c r="N81" s="357">
        <v>240.848</v>
      </c>
      <c r="O81" s="357">
        <v>0</v>
      </c>
      <c r="P81" s="357">
        <v>0</v>
      </c>
      <c r="Q81" s="470">
        <v>0</v>
      </c>
    </row>
    <row r="82" spans="1:17" ht="12">
      <c r="A82" s="586" t="s">
        <v>803</v>
      </c>
      <c r="B82" s="587" t="s">
        <v>804</v>
      </c>
      <c r="C82" s="357">
        <v>4156.382</v>
      </c>
      <c r="D82" s="357">
        <v>2243.723</v>
      </c>
      <c r="E82" s="357">
        <v>6400.105</v>
      </c>
      <c r="F82" s="357">
        <v>5452.448</v>
      </c>
      <c r="G82" s="357">
        <v>115.002</v>
      </c>
      <c r="H82" s="357">
        <v>5567.45</v>
      </c>
      <c r="I82" s="357">
        <v>832.655</v>
      </c>
      <c r="J82" s="357">
        <v>-832.655</v>
      </c>
      <c r="K82" s="357">
        <v>-587</v>
      </c>
      <c r="L82" s="357">
        <v>-236.409</v>
      </c>
      <c r="M82" s="357">
        <v>219.176</v>
      </c>
      <c r="N82" s="357">
        <v>455.585</v>
      </c>
      <c r="O82" s="357">
        <v>-3.564</v>
      </c>
      <c r="P82" s="357">
        <v>0</v>
      </c>
      <c r="Q82" s="470">
        <v>-5.682</v>
      </c>
    </row>
    <row r="83" spans="1:17" ht="12">
      <c r="A83" s="586" t="s">
        <v>805</v>
      </c>
      <c r="B83" s="587" t="s">
        <v>806</v>
      </c>
      <c r="C83" s="357">
        <v>673.17</v>
      </c>
      <c r="D83" s="357">
        <v>463.517</v>
      </c>
      <c r="E83" s="357">
        <v>1136.687</v>
      </c>
      <c r="F83" s="357">
        <v>1112.641</v>
      </c>
      <c r="G83" s="357">
        <v>59.229</v>
      </c>
      <c r="H83" s="357">
        <v>1171.87</v>
      </c>
      <c r="I83" s="357">
        <v>-35.183</v>
      </c>
      <c r="J83" s="357">
        <v>35.183</v>
      </c>
      <c r="K83" s="357">
        <v>-1.718</v>
      </c>
      <c r="L83" s="357">
        <v>26.901</v>
      </c>
      <c r="M83" s="357">
        <v>92.021</v>
      </c>
      <c r="N83" s="357">
        <v>65.12</v>
      </c>
      <c r="O83" s="357">
        <v>5</v>
      </c>
      <c r="P83" s="357">
        <v>5</v>
      </c>
      <c r="Q83" s="470">
        <v>0</v>
      </c>
    </row>
    <row r="84" spans="1:17" ht="12">
      <c r="A84" s="586" t="s">
        <v>809</v>
      </c>
      <c r="B84" s="581"/>
      <c r="C84" s="357">
        <v>47341</v>
      </c>
      <c r="D84" s="357">
        <v>45066</v>
      </c>
      <c r="E84" s="357">
        <v>92405</v>
      </c>
      <c r="F84" s="357">
        <v>85438</v>
      </c>
      <c r="G84" s="357">
        <v>3416</v>
      </c>
      <c r="H84" s="357">
        <v>88854</v>
      </c>
      <c r="I84" s="357">
        <v>3552</v>
      </c>
      <c r="J84" s="357">
        <v>-3552</v>
      </c>
      <c r="K84" s="357">
        <v>517</v>
      </c>
      <c r="L84" s="357">
        <v>-3974</v>
      </c>
      <c r="M84" s="357">
        <v>5150</v>
      </c>
      <c r="N84" s="357">
        <v>9127</v>
      </c>
      <c r="O84" s="357">
        <v>-187</v>
      </c>
      <c r="P84" s="357">
        <v>33</v>
      </c>
      <c r="Q84" s="359">
        <v>60</v>
      </c>
    </row>
    <row r="85" spans="1:17" ht="12.75">
      <c r="A85" s="597" t="s">
        <v>810</v>
      </c>
      <c r="B85" s="581"/>
      <c r="C85" s="377">
        <v>120945</v>
      </c>
      <c r="D85" s="377">
        <v>64854</v>
      </c>
      <c r="E85" s="377">
        <v>185799</v>
      </c>
      <c r="F85" s="377">
        <v>163060</v>
      </c>
      <c r="G85" s="377">
        <v>14167</v>
      </c>
      <c r="H85" s="377">
        <v>177227</v>
      </c>
      <c r="I85" s="377">
        <v>8572</v>
      </c>
      <c r="J85" s="377">
        <v>-8572</v>
      </c>
      <c r="K85" s="377">
        <v>-286</v>
      </c>
      <c r="L85" s="377">
        <v>-8940</v>
      </c>
      <c r="M85" s="377">
        <v>11832</v>
      </c>
      <c r="N85" s="377">
        <v>20772</v>
      </c>
      <c r="O85" s="377">
        <v>-187</v>
      </c>
      <c r="P85" s="377">
        <v>31</v>
      </c>
      <c r="Q85" s="439">
        <v>810</v>
      </c>
    </row>
    <row r="86" spans="1:8" s="459" customFormat="1" ht="12">
      <c r="A86" s="598" t="s">
        <v>811</v>
      </c>
      <c r="H86" s="459" t="s">
        <v>186</v>
      </c>
    </row>
    <row r="87" s="459" customFormat="1" ht="12">
      <c r="A87" s="599"/>
    </row>
    <row r="88" spans="1:12" s="459" customFormat="1" ht="12">
      <c r="A88" s="599" t="s">
        <v>426</v>
      </c>
      <c r="I88" s="459" t="s">
        <v>812</v>
      </c>
      <c r="L88" s="459" t="s">
        <v>52</v>
      </c>
    </row>
    <row r="89" s="459" customFormat="1" ht="12">
      <c r="A89" s="599"/>
    </row>
    <row r="90" spans="1:13" s="459" customFormat="1" ht="12">
      <c r="A90" s="600"/>
      <c r="B90" s="601"/>
      <c r="C90" s="600"/>
      <c r="D90" s="392"/>
      <c r="E90" s="392"/>
      <c r="F90" s="392"/>
      <c r="G90" s="392"/>
      <c r="I90" s="601"/>
      <c r="J90" s="601"/>
      <c r="K90" s="601"/>
      <c r="L90" s="601"/>
      <c r="M90" s="601"/>
    </row>
    <row r="91" s="603" customFormat="1" ht="10.5">
      <c r="A91" s="602"/>
    </row>
  </sheetData>
  <printOptions/>
  <pageMargins left="0.1968503937007874" right="0.1968503937007874" top="0.3937007874015748" bottom="0.5118110236220472" header="0" footer="0"/>
  <pageSetup horizontalDpi="600" verticalDpi="600" orientation="landscape" paperSize="9" r:id="rId1"/>
  <headerFooter alignWithMargins="0">
    <oddFooter>&amp;L&amp;"RimHelvetica,Roman"&amp;8Valsts kase / Pārskatu departaments
15.07.98.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Q98"/>
  <sheetViews>
    <sheetView showGridLines="0" showZeros="0" workbookViewId="0" topLeftCell="G72">
      <selection activeCell="B6" sqref="B6"/>
    </sheetView>
  </sheetViews>
  <sheetFormatPr defaultColWidth="9.33203125" defaultRowHeight="11.25"/>
  <cols>
    <col min="1" max="1" width="22.16015625" style="545" customWidth="1"/>
    <col min="2" max="2" width="1.66796875" style="322" hidden="1" customWidth="1"/>
    <col min="3" max="10" width="11.33203125" style="322" customWidth="1"/>
    <col min="11" max="11" width="13.83203125" style="322" customWidth="1"/>
    <col min="12" max="13" width="11.33203125" style="322" customWidth="1"/>
    <col min="14" max="17" width="8.33203125" style="322" customWidth="1"/>
    <col min="18" max="16384" width="9.33203125" style="322" customWidth="1"/>
  </cols>
  <sheetData>
    <row r="1" spans="1:13" s="347" customFormat="1" ht="10.5">
      <c r="A1" s="604"/>
      <c r="L1" s="339"/>
      <c r="M1" s="339"/>
    </row>
    <row r="2" spans="1:13" s="432" customFormat="1" ht="12.75">
      <c r="A2" s="328" t="s">
        <v>813</v>
      </c>
      <c r="B2" s="328"/>
      <c r="C2" s="328"/>
      <c r="D2" s="328"/>
      <c r="E2" s="328"/>
      <c r="F2" s="326"/>
      <c r="G2" s="328"/>
      <c r="H2" s="328"/>
      <c r="I2" s="328"/>
      <c r="J2" s="328"/>
      <c r="K2" s="328"/>
      <c r="L2" s="326"/>
      <c r="M2" s="605" t="s">
        <v>814</v>
      </c>
    </row>
    <row r="3" spans="1:17" s="553" customFormat="1" ht="15.75">
      <c r="A3" s="551" t="s">
        <v>815</v>
      </c>
      <c r="B3" s="551"/>
      <c r="C3" s="551"/>
      <c r="D3" s="551"/>
      <c r="E3" s="549"/>
      <c r="F3" s="551"/>
      <c r="G3" s="551"/>
      <c r="H3" s="551"/>
      <c r="I3" s="551"/>
      <c r="J3" s="551"/>
      <c r="K3" s="551"/>
      <c r="L3" s="551"/>
      <c r="M3" s="551"/>
      <c r="N3" s="606"/>
      <c r="O3" s="606"/>
      <c r="P3" s="606"/>
      <c r="Q3" s="606"/>
    </row>
    <row r="4" spans="1:17" s="553" customFormat="1" ht="15.75">
      <c r="A4" s="551" t="s">
        <v>365</v>
      </c>
      <c r="B4" s="551"/>
      <c r="C4" s="551"/>
      <c r="D4" s="551"/>
      <c r="E4" s="551"/>
      <c r="F4" s="551"/>
      <c r="G4" s="551"/>
      <c r="H4" s="551"/>
      <c r="I4" s="551"/>
      <c r="J4" s="551"/>
      <c r="K4" s="551"/>
      <c r="L4" s="551"/>
      <c r="M4" s="551"/>
      <c r="N4" s="606"/>
      <c r="O4" s="606"/>
      <c r="P4" s="606"/>
      <c r="Q4" s="606"/>
    </row>
    <row r="5" spans="1:17" ht="12.75">
      <c r="A5" s="607"/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</row>
    <row r="6" spans="1:17" s="347" customFormat="1" ht="11.25">
      <c r="A6" s="554"/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 t="s">
        <v>816</v>
      </c>
      <c r="M6" s="339"/>
      <c r="O6" s="339"/>
      <c r="P6" s="339"/>
      <c r="Q6" s="339"/>
    </row>
    <row r="7" spans="1:17" s="432" customFormat="1" ht="12.75">
      <c r="A7" s="608"/>
      <c r="B7" s="609"/>
      <c r="C7" s="610"/>
      <c r="D7" s="610"/>
      <c r="E7" s="611"/>
      <c r="F7" s="611"/>
      <c r="G7" s="612" t="s">
        <v>694</v>
      </c>
      <c r="H7" s="562"/>
      <c r="I7" s="562"/>
      <c r="J7" s="613"/>
      <c r="K7" s="562"/>
      <c r="L7" s="562"/>
      <c r="M7" s="614"/>
      <c r="O7" s="328"/>
      <c r="P7" s="328"/>
      <c r="Q7" s="328"/>
    </row>
    <row r="8" spans="1:13" s="398" customFormat="1" ht="10.5">
      <c r="A8" s="615"/>
      <c r="B8" s="616"/>
      <c r="C8" s="617"/>
      <c r="D8" s="617"/>
      <c r="E8" s="618"/>
      <c r="F8" s="618"/>
      <c r="G8" s="618"/>
      <c r="H8" s="618"/>
      <c r="I8" s="619" t="s">
        <v>724</v>
      </c>
      <c r="J8" s="620"/>
      <c r="K8" s="618"/>
      <c r="L8" s="621"/>
      <c r="M8" s="622"/>
    </row>
    <row r="9" spans="1:17" s="516" customFormat="1" ht="42">
      <c r="A9" s="623" t="s">
        <v>817</v>
      </c>
      <c r="B9" s="624"/>
      <c r="C9" s="625" t="s">
        <v>818</v>
      </c>
      <c r="D9" s="625" t="s">
        <v>819</v>
      </c>
      <c r="E9" s="625" t="s">
        <v>820</v>
      </c>
      <c r="F9" s="625" t="s">
        <v>821</v>
      </c>
      <c r="G9" s="625" t="s">
        <v>69</v>
      </c>
      <c r="H9" s="625" t="s">
        <v>822</v>
      </c>
      <c r="I9" s="625" t="s">
        <v>735</v>
      </c>
      <c r="J9" s="625" t="s">
        <v>736</v>
      </c>
      <c r="K9" s="625" t="s">
        <v>77</v>
      </c>
      <c r="L9" s="625" t="s">
        <v>79</v>
      </c>
      <c r="M9" s="626" t="s">
        <v>823</v>
      </c>
      <c r="N9" s="391"/>
      <c r="O9" s="334"/>
      <c r="P9" s="334"/>
      <c r="Q9" s="334"/>
    </row>
    <row r="10" spans="1:17" s="347" customFormat="1" ht="10.5">
      <c r="A10" s="627">
        <v>1</v>
      </c>
      <c r="B10" s="628"/>
      <c r="C10" s="628">
        <v>2</v>
      </c>
      <c r="D10" s="628">
        <v>3</v>
      </c>
      <c r="E10" s="628">
        <v>4</v>
      </c>
      <c r="F10" s="628">
        <v>5</v>
      </c>
      <c r="G10" s="628">
        <v>6</v>
      </c>
      <c r="H10" s="628">
        <v>7</v>
      </c>
      <c r="I10" s="628">
        <v>8</v>
      </c>
      <c r="J10" s="628">
        <v>9</v>
      </c>
      <c r="K10" s="628">
        <v>10</v>
      </c>
      <c r="L10" s="628">
        <v>11</v>
      </c>
      <c r="M10" s="629">
        <v>12</v>
      </c>
      <c r="N10" s="630"/>
      <c r="O10" s="339"/>
      <c r="P10" s="339"/>
      <c r="Q10" s="339"/>
    </row>
    <row r="11" spans="1:17" ht="12" customHeight="1" hidden="1">
      <c r="A11" s="631" t="s">
        <v>739</v>
      </c>
      <c r="B11" s="632"/>
      <c r="C11" s="416"/>
      <c r="D11" s="416"/>
      <c r="E11" s="416"/>
      <c r="F11" s="416"/>
      <c r="G11" s="416"/>
      <c r="H11" s="416"/>
      <c r="I11" s="416"/>
      <c r="J11" s="416"/>
      <c r="K11" s="416"/>
      <c r="L11" s="416"/>
      <c r="M11" s="633"/>
      <c r="N11" s="391"/>
      <c r="O11" s="323"/>
      <c r="P11" s="323"/>
      <c r="Q11" s="323"/>
    </row>
    <row r="12" spans="1:13" ht="10.5" hidden="1">
      <c r="A12" s="634" t="s">
        <v>433</v>
      </c>
      <c r="B12" s="635"/>
      <c r="C12" s="416" t="s">
        <v>432</v>
      </c>
      <c r="D12" s="416"/>
      <c r="E12" s="416"/>
      <c r="F12" s="416"/>
      <c r="G12" s="589"/>
      <c r="H12" s="589"/>
      <c r="I12" s="589"/>
      <c r="J12" s="589"/>
      <c r="K12" s="589"/>
      <c r="L12" s="589"/>
      <c r="M12" s="590"/>
    </row>
    <row r="13" spans="1:13" ht="10.5" hidden="1">
      <c r="A13" s="634"/>
      <c r="B13" s="636" t="s">
        <v>740</v>
      </c>
      <c r="C13" s="416" t="s">
        <v>824</v>
      </c>
      <c r="D13" s="416" t="s">
        <v>825</v>
      </c>
      <c r="E13" s="416" t="s">
        <v>826</v>
      </c>
      <c r="F13" s="416" t="s">
        <v>827</v>
      </c>
      <c r="G13" s="589" t="s">
        <v>828</v>
      </c>
      <c r="H13" s="589" t="s">
        <v>829</v>
      </c>
      <c r="I13" s="589" t="s">
        <v>830</v>
      </c>
      <c r="J13" s="589" t="s">
        <v>831</v>
      </c>
      <c r="K13" s="589" t="s">
        <v>832</v>
      </c>
      <c r="L13" s="589" t="s">
        <v>833</v>
      </c>
      <c r="M13" s="590" t="s">
        <v>834</v>
      </c>
    </row>
    <row r="14" spans="1:14" ht="12">
      <c r="A14" s="637" t="s">
        <v>741</v>
      </c>
      <c r="B14" s="635" t="s">
        <v>742</v>
      </c>
      <c r="C14" s="357">
        <v>3985</v>
      </c>
      <c r="D14" s="357">
        <v>3190.484</v>
      </c>
      <c r="E14" s="357">
        <v>794.352</v>
      </c>
      <c r="F14" s="357">
        <v>-794.352</v>
      </c>
      <c r="G14" s="357">
        <v>-70</v>
      </c>
      <c r="H14" s="357">
        <v>-724.352</v>
      </c>
      <c r="I14" s="357">
        <v>1304.936</v>
      </c>
      <c r="J14" s="357">
        <v>2029.288</v>
      </c>
      <c r="K14" s="357">
        <v>0</v>
      </c>
      <c r="L14" s="357">
        <v>0</v>
      </c>
      <c r="M14" s="470">
        <v>0</v>
      </c>
      <c r="N14" s="638"/>
    </row>
    <row r="15" spans="1:14" ht="12">
      <c r="A15" s="637" t="s">
        <v>743</v>
      </c>
      <c r="B15" s="488" t="s">
        <v>744</v>
      </c>
      <c r="C15" s="357">
        <v>535.788</v>
      </c>
      <c r="D15" s="357">
        <v>496.373</v>
      </c>
      <c r="E15" s="357">
        <v>39</v>
      </c>
      <c r="F15" s="357">
        <v>-39.415</v>
      </c>
      <c r="G15" s="357">
        <v>0</v>
      </c>
      <c r="H15" s="357">
        <v>-39.415</v>
      </c>
      <c r="I15" s="357">
        <v>28.164</v>
      </c>
      <c r="J15" s="357">
        <v>67.579</v>
      </c>
      <c r="K15" s="357">
        <v>0</v>
      </c>
      <c r="L15" s="357">
        <v>0</v>
      </c>
      <c r="M15" s="470">
        <v>0</v>
      </c>
      <c r="N15" s="638"/>
    </row>
    <row r="16" spans="1:14" ht="12">
      <c r="A16" s="637" t="s">
        <v>745</v>
      </c>
      <c r="B16" s="488" t="s">
        <v>746</v>
      </c>
      <c r="C16" s="357">
        <v>469.901</v>
      </c>
      <c r="D16" s="357">
        <v>417.446</v>
      </c>
      <c r="E16" s="357">
        <v>52</v>
      </c>
      <c r="F16" s="357">
        <v>-52.455</v>
      </c>
      <c r="G16" s="357">
        <v>0</v>
      </c>
      <c r="H16" s="357">
        <v>-52.455</v>
      </c>
      <c r="I16" s="357">
        <v>62.515</v>
      </c>
      <c r="J16" s="357">
        <v>114.97</v>
      </c>
      <c r="K16" s="357">
        <v>0</v>
      </c>
      <c r="L16" s="357">
        <v>0</v>
      </c>
      <c r="M16" s="470">
        <v>0</v>
      </c>
      <c r="N16" s="638"/>
    </row>
    <row r="17" spans="1:14" ht="12">
      <c r="A17" s="637" t="s">
        <v>747</v>
      </c>
      <c r="B17" s="488" t="s">
        <v>748</v>
      </c>
      <c r="C17" s="357">
        <v>991.229</v>
      </c>
      <c r="D17" s="357">
        <v>1114.337</v>
      </c>
      <c r="E17" s="357">
        <v>-123</v>
      </c>
      <c r="F17" s="357">
        <v>123.108</v>
      </c>
      <c r="G17" s="357">
        <v>0</v>
      </c>
      <c r="H17" s="357">
        <v>123.108</v>
      </c>
      <c r="I17" s="357">
        <v>447.057</v>
      </c>
      <c r="J17" s="357">
        <v>323.949</v>
      </c>
      <c r="K17" s="357">
        <v>0</v>
      </c>
      <c r="L17" s="357">
        <v>0</v>
      </c>
      <c r="M17" s="470">
        <v>0</v>
      </c>
      <c r="N17" s="638"/>
    </row>
    <row r="18" spans="1:14" ht="12">
      <c r="A18" s="637" t="s">
        <v>749</v>
      </c>
      <c r="B18" s="488" t="s">
        <v>750</v>
      </c>
      <c r="C18" s="357">
        <v>542.413</v>
      </c>
      <c r="D18" s="357">
        <v>455.18</v>
      </c>
      <c r="E18" s="357">
        <v>87</v>
      </c>
      <c r="F18" s="357">
        <v>-87.233</v>
      </c>
      <c r="G18" s="357">
        <v>0</v>
      </c>
      <c r="H18" s="357">
        <v>-87.233</v>
      </c>
      <c r="I18" s="357">
        <v>118.517</v>
      </c>
      <c r="J18" s="357">
        <v>205.75</v>
      </c>
      <c r="K18" s="357">
        <v>0</v>
      </c>
      <c r="L18" s="357">
        <v>0</v>
      </c>
      <c r="M18" s="470">
        <v>0</v>
      </c>
      <c r="N18" s="638"/>
    </row>
    <row r="19" spans="1:14" ht="12">
      <c r="A19" s="637" t="s">
        <v>751</v>
      </c>
      <c r="B19" s="488" t="s">
        <v>752</v>
      </c>
      <c r="C19" s="357">
        <v>118.462</v>
      </c>
      <c r="D19" s="357">
        <v>106.657</v>
      </c>
      <c r="E19" s="357">
        <v>12</v>
      </c>
      <c r="F19" s="357">
        <v>-11.805</v>
      </c>
      <c r="G19" s="357">
        <v>0</v>
      </c>
      <c r="H19" s="357">
        <v>-11.805</v>
      </c>
      <c r="I19" s="357">
        <v>14.119</v>
      </c>
      <c r="J19" s="357">
        <v>25.924</v>
      </c>
      <c r="K19" s="357">
        <v>0</v>
      </c>
      <c r="L19" s="357">
        <v>0</v>
      </c>
      <c r="M19" s="470">
        <v>0</v>
      </c>
      <c r="N19" s="638"/>
    </row>
    <row r="20" spans="1:14" ht="12" customHeight="1" hidden="1">
      <c r="A20" s="637" t="s">
        <v>753</v>
      </c>
      <c r="B20" s="637" t="s">
        <v>754</v>
      </c>
      <c r="C20" s="637">
        <v>150.397</v>
      </c>
      <c r="D20" s="637">
        <v>140.633</v>
      </c>
      <c r="E20" s="637">
        <v>9.764</v>
      </c>
      <c r="F20" s="637">
        <v>-9.764</v>
      </c>
      <c r="G20" s="637">
        <v>0</v>
      </c>
      <c r="H20" s="637">
        <v>-9.764</v>
      </c>
      <c r="I20" s="637">
        <v>27.498</v>
      </c>
      <c r="J20" s="357">
        <v>37.262</v>
      </c>
      <c r="K20" s="357">
        <v>0</v>
      </c>
      <c r="L20" s="357">
        <v>0</v>
      </c>
      <c r="M20" s="470">
        <v>0</v>
      </c>
      <c r="N20" s="638"/>
    </row>
    <row r="21" spans="1:14" ht="42.75" hidden="1">
      <c r="A21" s="637" t="s">
        <v>755</v>
      </c>
      <c r="B21" s="637" t="s">
        <v>756</v>
      </c>
      <c r="C21" s="637"/>
      <c r="D21" s="637"/>
      <c r="E21" s="637"/>
      <c r="F21" s="637"/>
      <c r="G21" s="637"/>
      <c r="H21" s="637"/>
      <c r="I21" s="637"/>
      <c r="J21" s="357"/>
      <c r="K21" s="357"/>
      <c r="L21" s="357"/>
      <c r="M21" s="470"/>
      <c r="N21" s="638"/>
    </row>
    <row r="22" spans="1:14" ht="42.75" hidden="1">
      <c r="A22" s="637" t="s">
        <v>757</v>
      </c>
      <c r="B22" s="637" t="s">
        <v>758</v>
      </c>
      <c r="C22" s="637"/>
      <c r="D22" s="637"/>
      <c r="E22" s="637"/>
      <c r="F22" s="637"/>
      <c r="G22" s="637"/>
      <c r="H22" s="637"/>
      <c r="I22" s="637"/>
      <c r="J22" s="357"/>
      <c r="K22" s="357"/>
      <c r="L22" s="357"/>
      <c r="M22" s="470"/>
      <c r="N22" s="638"/>
    </row>
    <row r="23" spans="1:14" ht="42.75" hidden="1">
      <c r="A23" s="637" t="s">
        <v>759</v>
      </c>
      <c r="B23" s="637" t="s">
        <v>760</v>
      </c>
      <c r="C23" s="637"/>
      <c r="D23" s="637"/>
      <c r="E23" s="637"/>
      <c r="F23" s="637"/>
      <c r="G23" s="637"/>
      <c r="H23" s="637"/>
      <c r="I23" s="637"/>
      <c r="J23" s="357"/>
      <c r="K23" s="357"/>
      <c r="L23" s="357"/>
      <c r="M23" s="470"/>
      <c r="N23" s="638"/>
    </row>
    <row r="24" spans="1:14" ht="42.75" hidden="1">
      <c r="A24" s="637" t="s">
        <v>761</v>
      </c>
      <c r="B24" s="637" t="s">
        <v>762</v>
      </c>
      <c r="C24" s="637"/>
      <c r="D24" s="637"/>
      <c r="E24" s="637"/>
      <c r="F24" s="637"/>
      <c r="G24" s="637"/>
      <c r="H24" s="637"/>
      <c r="I24" s="637"/>
      <c r="J24" s="357"/>
      <c r="K24" s="357"/>
      <c r="L24" s="357"/>
      <c r="M24" s="470"/>
      <c r="N24" s="638"/>
    </row>
    <row r="25" spans="1:14" ht="42.75" hidden="1">
      <c r="A25" s="637" t="s">
        <v>763</v>
      </c>
      <c r="B25" s="637" t="s">
        <v>764</v>
      </c>
      <c r="C25" s="637"/>
      <c r="D25" s="637"/>
      <c r="E25" s="637"/>
      <c r="F25" s="637"/>
      <c r="G25" s="637"/>
      <c r="H25" s="637"/>
      <c r="I25" s="637"/>
      <c r="J25" s="357"/>
      <c r="K25" s="357"/>
      <c r="L25" s="357"/>
      <c r="M25" s="470"/>
      <c r="N25" s="638"/>
    </row>
    <row r="26" spans="1:14" ht="42.75" hidden="1">
      <c r="A26" s="637" t="s">
        <v>765</v>
      </c>
      <c r="B26" s="637" t="s">
        <v>766</v>
      </c>
      <c r="C26" s="637"/>
      <c r="D26" s="637"/>
      <c r="E26" s="637"/>
      <c r="F26" s="637"/>
      <c r="G26" s="637"/>
      <c r="H26" s="637"/>
      <c r="I26" s="637"/>
      <c r="J26" s="357"/>
      <c r="K26" s="357"/>
      <c r="L26" s="357"/>
      <c r="M26" s="470"/>
      <c r="N26" s="638"/>
    </row>
    <row r="27" spans="1:14" ht="42.75" hidden="1">
      <c r="A27" s="637" t="s">
        <v>767</v>
      </c>
      <c r="B27" s="637" t="s">
        <v>768</v>
      </c>
      <c r="C27" s="637"/>
      <c r="D27" s="637"/>
      <c r="E27" s="637"/>
      <c r="F27" s="637"/>
      <c r="G27" s="637"/>
      <c r="H27" s="637"/>
      <c r="I27" s="637"/>
      <c r="J27" s="357"/>
      <c r="K27" s="357"/>
      <c r="L27" s="357"/>
      <c r="M27" s="470"/>
      <c r="N27" s="638"/>
    </row>
    <row r="28" spans="1:14" ht="42.75" hidden="1">
      <c r="A28" s="637" t="s">
        <v>769</v>
      </c>
      <c r="B28" s="637" t="s">
        <v>770</v>
      </c>
      <c r="C28" s="637"/>
      <c r="D28" s="637"/>
      <c r="E28" s="637"/>
      <c r="F28" s="637"/>
      <c r="G28" s="637"/>
      <c r="H28" s="637"/>
      <c r="I28" s="637"/>
      <c r="J28" s="357"/>
      <c r="K28" s="357"/>
      <c r="L28" s="357"/>
      <c r="M28" s="470"/>
      <c r="N28" s="638"/>
    </row>
    <row r="29" spans="1:14" ht="42.75" hidden="1">
      <c r="A29" s="637" t="s">
        <v>771</v>
      </c>
      <c r="B29" s="637" t="s">
        <v>772</v>
      </c>
      <c r="C29" s="637"/>
      <c r="D29" s="637"/>
      <c r="E29" s="637"/>
      <c r="F29" s="637"/>
      <c r="G29" s="637"/>
      <c r="H29" s="637"/>
      <c r="I29" s="637"/>
      <c r="J29" s="357"/>
      <c r="K29" s="357"/>
      <c r="L29" s="357"/>
      <c r="M29" s="470"/>
      <c r="N29" s="638"/>
    </row>
    <row r="30" spans="1:14" ht="42.75" hidden="1">
      <c r="A30" s="637" t="s">
        <v>773</v>
      </c>
      <c r="B30" s="637" t="s">
        <v>774</v>
      </c>
      <c r="C30" s="637"/>
      <c r="D30" s="637"/>
      <c r="E30" s="637"/>
      <c r="F30" s="637"/>
      <c r="G30" s="637"/>
      <c r="H30" s="637"/>
      <c r="I30" s="637"/>
      <c r="J30" s="357"/>
      <c r="K30" s="357"/>
      <c r="L30" s="357"/>
      <c r="M30" s="470"/>
      <c r="N30" s="638"/>
    </row>
    <row r="31" spans="1:14" ht="42.75" hidden="1">
      <c r="A31" s="637" t="s">
        <v>775</v>
      </c>
      <c r="B31" s="637" t="s">
        <v>776</v>
      </c>
      <c r="C31" s="637"/>
      <c r="D31" s="637"/>
      <c r="E31" s="637"/>
      <c r="F31" s="637"/>
      <c r="G31" s="637"/>
      <c r="H31" s="637"/>
      <c r="I31" s="637"/>
      <c r="J31" s="357"/>
      <c r="K31" s="357"/>
      <c r="L31" s="357"/>
      <c r="M31" s="470"/>
      <c r="N31" s="638"/>
    </row>
    <row r="32" spans="1:14" ht="42.75" hidden="1">
      <c r="A32" s="637" t="s">
        <v>777</v>
      </c>
      <c r="B32" s="637" t="s">
        <v>778</v>
      </c>
      <c r="C32" s="637"/>
      <c r="D32" s="637"/>
      <c r="E32" s="637"/>
      <c r="F32" s="637"/>
      <c r="G32" s="637"/>
      <c r="H32" s="637"/>
      <c r="I32" s="637"/>
      <c r="J32" s="357"/>
      <c r="K32" s="357"/>
      <c r="L32" s="357"/>
      <c r="M32" s="470"/>
      <c r="N32" s="638"/>
    </row>
    <row r="33" spans="1:14" ht="42.75" hidden="1">
      <c r="A33" s="637" t="s">
        <v>779</v>
      </c>
      <c r="B33" s="637" t="s">
        <v>780</v>
      </c>
      <c r="C33" s="637"/>
      <c r="D33" s="637"/>
      <c r="E33" s="637"/>
      <c r="F33" s="637"/>
      <c r="G33" s="637"/>
      <c r="H33" s="637"/>
      <c r="I33" s="637"/>
      <c r="J33" s="357"/>
      <c r="K33" s="357"/>
      <c r="L33" s="357"/>
      <c r="M33" s="470"/>
      <c r="N33" s="638"/>
    </row>
    <row r="34" spans="1:14" ht="42.75" hidden="1">
      <c r="A34" s="637" t="s">
        <v>781</v>
      </c>
      <c r="B34" s="637" t="s">
        <v>782</v>
      </c>
      <c r="C34" s="637"/>
      <c r="D34" s="637"/>
      <c r="E34" s="637"/>
      <c r="F34" s="637"/>
      <c r="G34" s="637"/>
      <c r="H34" s="637"/>
      <c r="I34" s="637"/>
      <c r="J34" s="357"/>
      <c r="K34" s="357"/>
      <c r="L34" s="357"/>
      <c r="M34" s="470"/>
      <c r="N34" s="638"/>
    </row>
    <row r="35" spans="1:14" ht="42.75" hidden="1">
      <c r="A35" s="637" t="s">
        <v>783</v>
      </c>
      <c r="B35" s="637" t="s">
        <v>784</v>
      </c>
      <c r="C35" s="637"/>
      <c r="D35" s="637"/>
      <c r="E35" s="637"/>
      <c r="F35" s="637"/>
      <c r="G35" s="637"/>
      <c r="H35" s="637"/>
      <c r="I35" s="637"/>
      <c r="J35" s="357"/>
      <c r="K35" s="357"/>
      <c r="L35" s="357"/>
      <c r="M35" s="470"/>
      <c r="N35" s="638"/>
    </row>
    <row r="36" spans="1:14" ht="42.75" hidden="1">
      <c r="A36" s="637" t="s">
        <v>785</v>
      </c>
      <c r="B36" s="637" t="s">
        <v>786</v>
      </c>
      <c r="C36" s="637"/>
      <c r="D36" s="637"/>
      <c r="E36" s="637"/>
      <c r="F36" s="637"/>
      <c r="G36" s="637"/>
      <c r="H36" s="637"/>
      <c r="I36" s="637"/>
      <c r="J36" s="357"/>
      <c r="K36" s="357"/>
      <c r="L36" s="357"/>
      <c r="M36" s="470"/>
      <c r="N36" s="638"/>
    </row>
    <row r="37" spans="1:14" ht="42.75" hidden="1">
      <c r="A37" s="637" t="s">
        <v>787</v>
      </c>
      <c r="B37" s="637" t="s">
        <v>788</v>
      </c>
      <c r="C37" s="637"/>
      <c r="D37" s="637"/>
      <c r="E37" s="637"/>
      <c r="F37" s="637"/>
      <c r="G37" s="637"/>
      <c r="H37" s="637"/>
      <c r="I37" s="637"/>
      <c r="J37" s="357"/>
      <c r="K37" s="357"/>
      <c r="L37" s="357"/>
      <c r="M37" s="470"/>
      <c r="N37" s="638"/>
    </row>
    <row r="38" spans="1:14" ht="42.75" hidden="1">
      <c r="A38" s="637" t="s">
        <v>789</v>
      </c>
      <c r="B38" s="637" t="s">
        <v>790</v>
      </c>
      <c r="C38" s="637"/>
      <c r="D38" s="637"/>
      <c r="E38" s="637"/>
      <c r="F38" s="637"/>
      <c r="G38" s="637"/>
      <c r="H38" s="637"/>
      <c r="I38" s="637"/>
      <c r="J38" s="357"/>
      <c r="K38" s="357"/>
      <c r="L38" s="357"/>
      <c r="M38" s="470"/>
      <c r="N38" s="638"/>
    </row>
    <row r="39" spans="1:14" ht="42.75" hidden="1">
      <c r="A39" s="637" t="s">
        <v>791</v>
      </c>
      <c r="B39" s="637" t="s">
        <v>792</v>
      </c>
      <c r="C39" s="637"/>
      <c r="D39" s="637"/>
      <c r="E39" s="637"/>
      <c r="F39" s="637"/>
      <c r="G39" s="637"/>
      <c r="H39" s="637"/>
      <c r="I39" s="637"/>
      <c r="J39" s="357"/>
      <c r="K39" s="357"/>
      <c r="L39" s="357"/>
      <c r="M39" s="470"/>
      <c r="N39" s="638"/>
    </row>
    <row r="40" spans="1:14" ht="42.75" hidden="1">
      <c r="A40" s="637" t="s">
        <v>793</v>
      </c>
      <c r="B40" s="637" t="s">
        <v>794</v>
      </c>
      <c r="C40" s="637"/>
      <c r="D40" s="637"/>
      <c r="E40" s="637"/>
      <c r="F40" s="637"/>
      <c r="G40" s="637"/>
      <c r="H40" s="637"/>
      <c r="I40" s="637"/>
      <c r="J40" s="357"/>
      <c r="K40" s="357"/>
      <c r="L40" s="357"/>
      <c r="M40" s="470"/>
      <c r="N40" s="638"/>
    </row>
    <row r="41" spans="1:14" ht="42.75" hidden="1">
      <c r="A41" s="637" t="s">
        <v>795</v>
      </c>
      <c r="B41" s="637" t="s">
        <v>796</v>
      </c>
      <c r="C41" s="637"/>
      <c r="D41" s="637"/>
      <c r="E41" s="637"/>
      <c r="F41" s="637"/>
      <c r="G41" s="637"/>
      <c r="H41" s="637"/>
      <c r="I41" s="637"/>
      <c r="J41" s="357"/>
      <c r="K41" s="357"/>
      <c r="L41" s="357"/>
      <c r="M41" s="470"/>
      <c r="N41" s="638"/>
    </row>
    <row r="42" spans="1:14" ht="42.75" hidden="1">
      <c r="A42" s="637" t="s">
        <v>797</v>
      </c>
      <c r="B42" s="637" t="s">
        <v>798</v>
      </c>
      <c r="C42" s="637"/>
      <c r="D42" s="637"/>
      <c r="E42" s="637"/>
      <c r="F42" s="637"/>
      <c r="G42" s="637"/>
      <c r="H42" s="637"/>
      <c r="I42" s="637"/>
      <c r="J42" s="357"/>
      <c r="K42" s="357"/>
      <c r="L42" s="357"/>
      <c r="M42" s="470"/>
      <c r="N42" s="638"/>
    </row>
    <row r="43" spans="1:14" ht="42.75" hidden="1">
      <c r="A43" s="637" t="s">
        <v>799</v>
      </c>
      <c r="B43" s="637" t="s">
        <v>800</v>
      </c>
      <c r="C43" s="637"/>
      <c r="D43" s="637"/>
      <c r="E43" s="637"/>
      <c r="F43" s="637"/>
      <c r="G43" s="637"/>
      <c r="H43" s="637"/>
      <c r="I43" s="637"/>
      <c r="J43" s="357"/>
      <c r="K43" s="357"/>
      <c r="L43" s="357"/>
      <c r="M43" s="470"/>
      <c r="N43" s="638"/>
    </row>
    <row r="44" spans="1:14" ht="42.75" hidden="1">
      <c r="A44" s="637" t="s">
        <v>801</v>
      </c>
      <c r="B44" s="637" t="s">
        <v>802</v>
      </c>
      <c r="C44" s="637"/>
      <c r="D44" s="637"/>
      <c r="E44" s="637"/>
      <c r="F44" s="637"/>
      <c r="G44" s="637"/>
      <c r="H44" s="637"/>
      <c r="I44" s="637"/>
      <c r="J44" s="357"/>
      <c r="K44" s="357"/>
      <c r="L44" s="357"/>
      <c r="M44" s="470"/>
      <c r="N44" s="638"/>
    </row>
    <row r="45" spans="1:14" ht="42.75" hidden="1">
      <c r="A45" s="637" t="s">
        <v>803</v>
      </c>
      <c r="B45" s="637" t="s">
        <v>804</v>
      </c>
      <c r="C45" s="637"/>
      <c r="D45" s="637"/>
      <c r="E45" s="637"/>
      <c r="F45" s="637"/>
      <c r="G45" s="637"/>
      <c r="H45" s="637"/>
      <c r="I45" s="637"/>
      <c r="J45" s="357"/>
      <c r="K45" s="357"/>
      <c r="L45" s="357"/>
      <c r="M45" s="470"/>
      <c r="N45" s="638"/>
    </row>
    <row r="46" spans="1:14" ht="42.75" hidden="1">
      <c r="A46" s="637" t="s">
        <v>805</v>
      </c>
      <c r="B46" s="637" t="s">
        <v>806</v>
      </c>
      <c r="C46" s="637"/>
      <c r="D46" s="637"/>
      <c r="E46" s="637"/>
      <c r="F46" s="637"/>
      <c r="G46" s="637"/>
      <c r="H46" s="637"/>
      <c r="I46" s="637"/>
      <c r="J46" s="357"/>
      <c r="K46" s="357"/>
      <c r="L46" s="357"/>
      <c r="M46" s="470"/>
      <c r="N46" s="638"/>
    </row>
    <row r="47" spans="1:14" ht="12">
      <c r="A47" s="637" t="s">
        <v>753</v>
      </c>
      <c r="B47" s="637"/>
      <c r="C47" s="357">
        <v>150</v>
      </c>
      <c r="D47" s="357">
        <v>141</v>
      </c>
      <c r="E47" s="357">
        <v>10</v>
      </c>
      <c r="F47" s="357">
        <v>-10</v>
      </c>
      <c r="G47" s="357"/>
      <c r="H47" s="357">
        <v>-10</v>
      </c>
      <c r="I47" s="357">
        <v>27</v>
      </c>
      <c r="J47" s="357">
        <v>37</v>
      </c>
      <c r="K47" s="357"/>
      <c r="L47" s="357"/>
      <c r="M47" s="470"/>
      <c r="N47" s="603"/>
    </row>
    <row r="48" spans="1:17" s="643" customFormat="1" ht="12.75">
      <c r="A48" s="639" t="s">
        <v>807</v>
      </c>
      <c r="B48" s="640"/>
      <c r="C48" s="357">
        <v>6792</v>
      </c>
      <c r="D48" s="357">
        <v>5920</v>
      </c>
      <c r="E48" s="357">
        <v>871</v>
      </c>
      <c r="F48" s="357">
        <v>-871</v>
      </c>
      <c r="G48" s="357">
        <f>SUM(G14:G46)</f>
        <v>-70</v>
      </c>
      <c r="H48" s="357">
        <v>-801</v>
      </c>
      <c r="I48" s="357">
        <v>2003</v>
      </c>
      <c r="J48" s="357">
        <v>2805</v>
      </c>
      <c r="K48" s="357">
        <f>SUM(K14:K46)</f>
        <v>0</v>
      </c>
      <c r="L48" s="357">
        <f>SUM(L14:L46)</f>
        <v>0</v>
      </c>
      <c r="M48" s="641">
        <f>SUM(M14:M46)</f>
        <v>0</v>
      </c>
      <c r="N48" s="642"/>
      <c r="O48" s="642"/>
      <c r="P48" s="642"/>
      <c r="Q48" s="642"/>
    </row>
    <row r="49" spans="1:17" ht="12.75">
      <c r="A49" s="644" t="s">
        <v>808</v>
      </c>
      <c r="B49" s="645"/>
      <c r="C49" s="357"/>
      <c r="D49" s="357"/>
      <c r="E49" s="357"/>
      <c r="F49" s="357"/>
      <c r="G49" s="357"/>
      <c r="H49" s="357"/>
      <c r="I49" s="357"/>
      <c r="J49" s="357"/>
      <c r="K49" s="357"/>
      <c r="L49" s="357"/>
      <c r="M49" s="470"/>
      <c r="N49" s="391"/>
      <c r="O49" s="323"/>
      <c r="P49" s="323"/>
      <c r="Q49" s="323"/>
    </row>
    <row r="50" spans="1:13" ht="12" hidden="1">
      <c r="A50" s="637" t="s">
        <v>433</v>
      </c>
      <c r="B50" s="635"/>
      <c r="C50" s="357"/>
      <c r="D50" s="357"/>
      <c r="E50" s="357"/>
      <c r="F50" s="357"/>
      <c r="G50" s="357"/>
      <c r="H50" s="357"/>
      <c r="I50" s="357"/>
      <c r="J50" s="357"/>
      <c r="K50" s="357"/>
      <c r="L50" s="357"/>
      <c r="M50" s="470"/>
    </row>
    <row r="51" spans="1:13" ht="12" hidden="1">
      <c r="A51" s="637"/>
      <c r="B51" s="636" t="s">
        <v>740</v>
      </c>
      <c r="C51" s="357"/>
      <c r="D51" s="357"/>
      <c r="E51" s="357"/>
      <c r="F51" s="357"/>
      <c r="G51" s="357"/>
      <c r="H51" s="357"/>
      <c r="I51" s="357"/>
      <c r="J51" s="357"/>
      <c r="K51" s="357"/>
      <c r="L51" s="357"/>
      <c r="M51" s="470"/>
    </row>
    <row r="52" spans="1:14" ht="12" hidden="1">
      <c r="A52" s="646" t="s">
        <v>741</v>
      </c>
      <c r="B52" s="635" t="s">
        <v>742</v>
      </c>
      <c r="C52" s="357"/>
      <c r="D52" s="357"/>
      <c r="E52" s="357"/>
      <c r="F52" s="357"/>
      <c r="G52" s="357"/>
      <c r="H52" s="357"/>
      <c r="I52" s="357"/>
      <c r="J52" s="357"/>
      <c r="K52" s="357"/>
      <c r="L52" s="357"/>
      <c r="M52" s="470"/>
      <c r="N52" s="638"/>
    </row>
    <row r="53" spans="1:14" ht="12" hidden="1">
      <c r="A53" s="646" t="s">
        <v>743</v>
      </c>
      <c r="B53" s="488" t="s">
        <v>744</v>
      </c>
      <c r="C53" s="357"/>
      <c r="D53" s="357"/>
      <c r="E53" s="357"/>
      <c r="F53" s="357"/>
      <c r="G53" s="357"/>
      <c r="H53" s="357"/>
      <c r="I53" s="357"/>
      <c r="J53" s="357"/>
      <c r="K53" s="357"/>
      <c r="L53" s="357"/>
      <c r="M53" s="470"/>
      <c r="N53" s="638"/>
    </row>
    <row r="54" spans="1:14" ht="12" hidden="1">
      <c r="A54" s="646" t="s">
        <v>745</v>
      </c>
      <c r="B54" s="488" t="s">
        <v>746</v>
      </c>
      <c r="C54" s="357"/>
      <c r="D54" s="357"/>
      <c r="E54" s="357"/>
      <c r="F54" s="357"/>
      <c r="G54" s="357"/>
      <c r="H54" s="357"/>
      <c r="I54" s="357"/>
      <c r="J54" s="357"/>
      <c r="K54" s="357"/>
      <c r="L54" s="357"/>
      <c r="M54" s="470"/>
      <c r="N54" s="638"/>
    </row>
    <row r="55" spans="1:14" ht="12" hidden="1">
      <c r="A55" s="646" t="s">
        <v>747</v>
      </c>
      <c r="B55" s="488" t="s">
        <v>748</v>
      </c>
      <c r="C55" s="357"/>
      <c r="D55" s="357"/>
      <c r="E55" s="357"/>
      <c r="F55" s="357"/>
      <c r="G55" s="357"/>
      <c r="H55" s="357"/>
      <c r="I55" s="357"/>
      <c r="J55" s="357"/>
      <c r="K55" s="357"/>
      <c r="L55" s="357"/>
      <c r="M55" s="470"/>
      <c r="N55" s="638"/>
    </row>
    <row r="56" spans="1:14" ht="12" hidden="1">
      <c r="A56" s="646" t="s">
        <v>749</v>
      </c>
      <c r="B56" s="488" t="s">
        <v>750</v>
      </c>
      <c r="C56" s="357"/>
      <c r="D56" s="357"/>
      <c r="E56" s="357"/>
      <c r="F56" s="357"/>
      <c r="G56" s="357"/>
      <c r="H56" s="357"/>
      <c r="I56" s="357"/>
      <c r="J56" s="357"/>
      <c r="K56" s="357"/>
      <c r="L56" s="357"/>
      <c r="M56" s="470"/>
      <c r="N56" s="638"/>
    </row>
    <row r="57" spans="1:14" ht="12" hidden="1">
      <c r="A57" s="646" t="s">
        <v>751</v>
      </c>
      <c r="B57" s="488" t="s">
        <v>752</v>
      </c>
      <c r="C57" s="357"/>
      <c r="D57" s="357"/>
      <c r="E57" s="357"/>
      <c r="F57" s="357"/>
      <c r="G57" s="357"/>
      <c r="H57" s="357"/>
      <c r="I57" s="357"/>
      <c r="J57" s="357"/>
      <c r="K57" s="357"/>
      <c r="L57" s="357"/>
      <c r="M57" s="470"/>
      <c r="N57" s="638"/>
    </row>
    <row r="58" spans="1:14" ht="12" customHeight="1" hidden="1">
      <c r="A58" s="646" t="s">
        <v>753</v>
      </c>
      <c r="B58" s="488" t="s">
        <v>754</v>
      </c>
      <c r="C58" s="357">
        <v>271.751</v>
      </c>
      <c r="D58" s="357">
        <v>242.878</v>
      </c>
      <c r="E58" s="357">
        <v>28.873</v>
      </c>
      <c r="F58" s="357">
        <v>-28.873</v>
      </c>
      <c r="G58" s="357">
        <v>0</v>
      </c>
      <c r="H58" s="357">
        <v>-28.873</v>
      </c>
      <c r="I58" s="357">
        <v>116.238</v>
      </c>
      <c r="J58" s="357">
        <v>145.111</v>
      </c>
      <c r="K58" s="357">
        <v>0</v>
      </c>
      <c r="L58" s="357">
        <v>0</v>
      </c>
      <c r="M58" s="470">
        <v>0</v>
      </c>
      <c r="N58" s="638"/>
    </row>
    <row r="59" spans="1:14" ht="12">
      <c r="A59" s="637" t="s">
        <v>755</v>
      </c>
      <c r="B59" s="488" t="s">
        <v>756</v>
      </c>
      <c r="C59" s="357">
        <v>272</v>
      </c>
      <c r="D59" s="357">
        <v>243</v>
      </c>
      <c r="E59" s="357">
        <v>29</v>
      </c>
      <c r="F59" s="357">
        <v>-29</v>
      </c>
      <c r="G59" s="357">
        <v>0</v>
      </c>
      <c r="H59" s="357">
        <v>-29</v>
      </c>
      <c r="I59" s="357">
        <v>116</v>
      </c>
      <c r="J59" s="357">
        <v>145</v>
      </c>
      <c r="K59" s="357">
        <v>0</v>
      </c>
      <c r="L59" s="357"/>
      <c r="M59" s="470">
        <v>0</v>
      </c>
      <c r="N59" s="638"/>
    </row>
    <row r="60" spans="1:14" ht="12">
      <c r="A60" s="637" t="s">
        <v>757</v>
      </c>
      <c r="B60" s="488" t="s">
        <v>758</v>
      </c>
      <c r="C60" s="357">
        <v>237</v>
      </c>
      <c r="D60" s="357">
        <v>225</v>
      </c>
      <c r="E60" s="357">
        <v>13</v>
      </c>
      <c r="F60" s="357">
        <v>-13</v>
      </c>
      <c r="G60" s="357">
        <v>0</v>
      </c>
      <c r="H60" s="357">
        <v>-28</v>
      </c>
      <c r="I60" s="357">
        <v>125</v>
      </c>
      <c r="J60" s="357">
        <v>153</v>
      </c>
      <c r="K60" s="357">
        <v>0</v>
      </c>
      <c r="L60" s="357">
        <v>15</v>
      </c>
      <c r="M60" s="470">
        <v>0</v>
      </c>
      <c r="N60" s="638"/>
    </row>
    <row r="61" spans="1:14" ht="12">
      <c r="A61" s="637" t="s">
        <v>759</v>
      </c>
      <c r="B61" s="488" t="s">
        <v>760</v>
      </c>
      <c r="C61" s="357">
        <v>260</v>
      </c>
      <c r="D61" s="357">
        <v>219</v>
      </c>
      <c r="E61" s="357">
        <v>41</v>
      </c>
      <c r="F61" s="357">
        <v>-41</v>
      </c>
      <c r="G61" s="357">
        <v>0</v>
      </c>
      <c r="H61" s="357">
        <v>-41</v>
      </c>
      <c r="I61" s="357">
        <v>142</v>
      </c>
      <c r="J61" s="357">
        <v>183</v>
      </c>
      <c r="K61" s="357">
        <v>0</v>
      </c>
      <c r="L61" s="357">
        <v>0</v>
      </c>
      <c r="M61" s="470">
        <v>0</v>
      </c>
      <c r="N61" s="638"/>
    </row>
    <row r="62" spans="1:14" ht="12">
      <c r="A62" s="637" t="s">
        <v>761</v>
      </c>
      <c r="B62" s="488" t="s">
        <v>762</v>
      </c>
      <c r="C62" s="357">
        <v>300</v>
      </c>
      <c r="D62" s="357">
        <v>230</v>
      </c>
      <c r="E62" s="357">
        <v>70</v>
      </c>
      <c r="F62" s="357">
        <v>-70</v>
      </c>
      <c r="G62" s="357"/>
      <c r="H62" s="357">
        <v>-70</v>
      </c>
      <c r="I62" s="357">
        <v>123</v>
      </c>
      <c r="J62" s="357">
        <v>193</v>
      </c>
      <c r="K62" s="357">
        <v>0</v>
      </c>
      <c r="L62" s="357">
        <v>0</v>
      </c>
      <c r="M62" s="470">
        <v>0</v>
      </c>
      <c r="N62" s="638"/>
    </row>
    <row r="63" spans="1:14" ht="12">
      <c r="A63" s="637" t="s">
        <v>763</v>
      </c>
      <c r="B63" s="488" t="s">
        <v>764</v>
      </c>
      <c r="C63" s="357">
        <v>485</v>
      </c>
      <c r="D63" s="357">
        <v>426</v>
      </c>
      <c r="E63" s="357">
        <v>59</v>
      </c>
      <c r="F63" s="357">
        <v>-59</v>
      </c>
      <c r="G63" s="357">
        <v>5</v>
      </c>
      <c r="H63" s="357">
        <v>-64</v>
      </c>
      <c r="I63" s="357">
        <v>235</v>
      </c>
      <c r="J63" s="357">
        <v>298</v>
      </c>
      <c r="K63" s="357">
        <v>0</v>
      </c>
      <c r="L63" s="357">
        <v>0</v>
      </c>
      <c r="M63" s="470">
        <v>0</v>
      </c>
      <c r="N63" s="638"/>
    </row>
    <row r="64" spans="1:14" ht="12">
      <c r="A64" s="637" t="s">
        <v>765</v>
      </c>
      <c r="B64" s="488" t="s">
        <v>766</v>
      </c>
      <c r="C64" s="357">
        <v>432</v>
      </c>
      <c r="D64" s="357">
        <v>380</v>
      </c>
      <c r="E64" s="357">
        <v>51</v>
      </c>
      <c r="F64" s="357">
        <v>-51</v>
      </c>
      <c r="G64" s="357">
        <v>0</v>
      </c>
      <c r="H64" s="357">
        <v>-51</v>
      </c>
      <c r="I64" s="357">
        <v>111</v>
      </c>
      <c r="J64" s="357">
        <v>163</v>
      </c>
      <c r="K64" s="357">
        <v>0</v>
      </c>
      <c r="L64" s="357">
        <v>0</v>
      </c>
      <c r="M64" s="470">
        <v>0</v>
      </c>
      <c r="N64" s="638"/>
    </row>
    <row r="65" spans="1:14" ht="12">
      <c r="A65" s="637" t="s">
        <v>767</v>
      </c>
      <c r="B65" s="488" t="s">
        <v>768</v>
      </c>
      <c r="C65" s="357">
        <v>288</v>
      </c>
      <c r="D65" s="357">
        <v>203</v>
      </c>
      <c r="E65" s="357">
        <v>86</v>
      </c>
      <c r="F65" s="357">
        <v>-86</v>
      </c>
      <c r="G65" s="357">
        <v>0</v>
      </c>
      <c r="H65" s="357">
        <v>-86</v>
      </c>
      <c r="I65" s="357">
        <v>74</v>
      </c>
      <c r="J65" s="357">
        <v>159</v>
      </c>
      <c r="K65" s="357">
        <v>0</v>
      </c>
      <c r="L65" s="357"/>
      <c r="M65" s="470">
        <v>0</v>
      </c>
      <c r="N65" s="638"/>
    </row>
    <row r="66" spans="1:14" ht="12">
      <c r="A66" s="637" t="s">
        <v>769</v>
      </c>
      <c r="B66" s="488" t="s">
        <v>770</v>
      </c>
      <c r="C66" s="357">
        <v>223</v>
      </c>
      <c r="D66" s="357">
        <v>191</v>
      </c>
      <c r="E66" s="357">
        <v>31</v>
      </c>
      <c r="F66" s="357">
        <v>-31</v>
      </c>
      <c r="G66" s="357"/>
      <c r="H66" s="357">
        <v>-30</v>
      </c>
      <c r="I66" s="357">
        <v>71</v>
      </c>
      <c r="J66" s="357">
        <v>101</v>
      </c>
      <c r="K66" s="357"/>
      <c r="L66" s="357">
        <v>-2</v>
      </c>
      <c r="M66" s="470">
        <v>0</v>
      </c>
      <c r="N66" s="638"/>
    </row>
    <row r="67" spans="1:14" ht="12">
      <c r="A67" s="637" t="s">
        <v>771</v>
      </c>
      <c r="B67" s="488" t="s">
        <v>772</v>
      </c>
      <c r="C67" s="357">
        <v>330</v>
      </c>
      <c r="D67" s="357">
        <v>308</v>
      </c>
      <c r="E67" s="357">
        <v>22</v>
      </c>
      <c r="F67" s="357">
        <v>-22</v>
      </c>
      <c r="G67" s="357">
        <v>1</v>
      </c>
      <c r="H67" s="357">
        <v>6</v>
      </c>
      <c r="I67" s="357">
        <v>280</v>
      </c>
      <c r="J67" s="357">
        <v>274</v>
      </c>
      <c r="K67" s="357">
        <v>-30</v>
      </c>
      <c r="L67" s="357">
        <v>0</v>
      </c>
      <c r="M67" s="470">
        <v>0</v>
      </c>
      <c r="N67" s="638"/>
    </row>
    <row r="68" spans="1:14" ht="12">
      <c r="A68" s="637" t="s">
        <v>773</v>
      </c>
      <c r="B68" s="488" t="s">
        <v>774</v>
      </c>
      <c r="C68" s="357">
        <v>427</v>
      </c>
      <c r="D68" s="357">
        <v>374</v>
      </c>
      <c r="E68" s="357">
        <v>53</v>
      </c>
      <c r="F68" s="357">
        <v>-53</v>
      </c>
      <c r="G68" s="357">
        <v>0</v>
      </c>
      <c r="H68" s="357">
        <v>-53</v>
      </c>
      <c r="I68" s="357">
        <v>111</v>
      </c>
      <c r="J68" s="357">
        <v>164</v>
      </c>
      <c r="K68" s="357">
        <v>0</v>
      </c>
      <c r="L68" s="357">
        <v>0</v>
      </c>
      <c r="M68" s="470">
        <v>0</v>
      </c>
      <c r="N68" s="638"/>
    </row>
    <row r="69" spans="1:14" ht="12">
      <c r="A69" s="637" t="s">
        <v>775</v>
      </c>
      <c r="B69" s="488" t="s">
        <v>776</v>
      </c>
      <c r="C69" s="357">
        <v>431</v>
      </c>
      <c r="D69" s="357">
        <v>365</v>
      </c>
      <c r="E69" s="357">
        <v>67</v>
      </c>
      <c r="F69" s="357">
        <v>-67</v>
      </c>
      <c r="G69" s="357">
        <v>0</v>
      </c>
      <c r="H69" s="357">
        <v>-67</v>
      </c>
      <c r="I69" s="357">
        <v>198</v>
      </c>
      <c r="J69" s="357">
        <v>264</v>
      </c>
      <c r="K69" s="357">
        <v>0</v>
      </c>
      <c r="L69" s="357">
        <v>0</v>
      </c>
      <c r="M69" s="470">
        <v>0</v>
      </c>
      <c r="N69" s="638"/>
    </row>
    <row r="70" spans="1:14" ht="12">
      <c r="A70" s="637" t="s">
        <v>777</v>
      </c>
      <c r="B70" s="488" t="s">
        <v>778</v>
      </c>
      <c r="C70" s="357">
        <v>508</v>
      </c>
      <c r="D70" s="357">
        <v>402</v>
      </c>
      <c r="E70" s="357">
        <v>106</v>
      </c>
      <c r="F70" s="357">
        <v>-106</v>
      </c>
      <c r="G70" s="357">
        <v>0</v>
      </c>
      <c r="H70" s="357">
        <v>-106</v>
      </c>
      <c r="I70" s="357">
        <v>126</v>
      </c>
      <c r="J70" s="357">
        <v>233</v>
      </c>
      <c r="K70" s="357">
        <v>0</v>
      </c>
      <c r="L70" s="357">
        <v>0</v>
      </c>
      <c r="M70" s="470">
        <v>0</v>
      </c>
      <c r="N70" s="638"/>
    </row>
    <row r="71" spans="1:14" ht="12">
      <c r="A71" s="637" t="s">
        <v>779</v>
      </c>
      <c r="B71" s="488" t="s">
        <v>780</v>
      </c>
      <c r="C71" s="357">
        <v>548</v>
      </c>
      <c r="D71" s="357">
        <v>485</v>
      </c>
      <c r="E71" s="357">
        <v>63</v>
      </c>
      <c r="F71" s="357">
        <v>-63</v>
      </c>
      <c r="G71" s="357">
        <v>0</v>
      </c>
      <c r="H71" s="357">
        <v>-63</v>
      </c>
      <c r="I71" s="357">
        <v>134</v>
      </c>
      <c r="J71" s="357">
        <v>197</v>
      </c>
      <c r="K71" s="357">
        <v>0</v>
      </c>
      <c r="L71" s="357">
        <v>0</v>
      </c>
      <c r="M71" s="470">
        <v>0</v>
      </c>
      <c r="N71" s="638"/>
    </row>
    <row r="72" spans="1:14" ht="12">
      <c r="A72" s="637" t="s">
        <v>781</v>
      </c>
      <c r="B72" s="488" t="s">
        <v>782</v>
      </c>
      <c r="C72" s="357">
        <v>487</v>
      </c>
      <c r="D72" s="357">
        <v>381</v>
      </c>
      <c r="E72" s="357">
        <v>106</v>
      </c>
      <c r="F72" s="357">
        <v>-106</v>
      </c>
      <c r="G72" s="357">
        <v>0</v>
      </c>
      <c r="H72" s="357">
        <v>-106</v>
      </c>
      <c r="I72" s="357">
        <v>233</v>
      </c>
      <c r="J72" s="357">
        <v>339</v>
      </c>
      <c r="K72" s="357">
        <v>0</v>
      </c>
      <c r="L72" s="357">
        <v>0</v>
      </c>
      <c r="M72" s="470">
        <v>0</v>
      </c>
      <c r="N72" s="638"/>
    </row>
    <row r="73" spans="1:14" ht="12">
      <c r="A73" s="637" t="s">
        <v>783</v>
      </c>
      <c r="B73" s="488" t="s">
        <v>784</v>
      </c>
      <c r="C73" s="357">
        <v>331</v>
      </c>
      <c r="D73" s="357">
        <v>216</v>
      </c>
      <c r="E73" s="357">
        <v>115</v>
      </c>
      <c r="F73" s="357">
        <v>-115</v>
      </c>
      <c r="G73" s="357"/>
      <c r="H73" s="357">
        <v>-115</v>
      </c>
      <c r="I73" s="357">
        <v>160</v>
      </c>
      <c r="J73" s="357">
        <v>274</v>
      </c>
      <c r="K73" s="357">
        <v>0</v>
      </c>
      <c r="L73" s="357">
        <v>0</v>
      </c>
      <c r="M73" s="470">
        <v>0</v>
      </c>
      <c r="N73" s="638"/>
    </row>
    <row r="74" spans="1:14" ht="12">
      <c r="A74" s="637" t="s">
        <v>785</v>
      </c>
      <c r="B74" s="488" t="s">
        <v>786</v>
      </c>
      <c r="C74" s="357">
        <v>402</v>
      </c>
      <c r="D74" s="357">
        <v>297</v>
      </c>
      <c r="E74" s="357">
        <v>105</v>
      </c>
      <c r="F74" s="357">
        <v>-105</v>
      </c>
      <c r="G74" s="357">
        <v>21</v>
      </c>
      <c r="H74" s="357">
        <v>-126</v>
      </c>
      <c r="I74" s="357">
        <v>163</v>
      </c>
      <c r="J74" s="357">
        <v>289</v>
      </c>
      <c r="K74" s="357">
        <v>0</v>
      </c>
      <c r="L74" s="357">
        <v>0</v>
      </c>
      <c r="M74" s="470">
        <v>0</v>
      </c>
      <c r="N74" s="638"/>
    </row>
    <row r="75" spans="1:14" ht="12">
      <c r="A75" s="637" t="s">
        <v>787</v>
      </c>
      <c r="B75" s="488" t="s">
        <v>788</v>
      </c>
      <c r="C75" s="357">
        <v>477</v>
      </c>
      <c r="D75" s="357">
        <v>418</v>
      </c>
      <c r="E75" s="357">
        <v>59</v>
      </c>
      <c r="F75" s="357">
        <v>-59</v>
      </c>
      <c r="G75" s="357">
        <v>0</v>
      </c>
      <c r="H75" s="357">
        <v>-59</v>
      </c>
      <c r="I75" s="357">
        <v>260</v>
      </c>
      <c r="J75" s="357">
        <v>318</v>
      </c>
      <c r="K75" s="357">
        <v>0</v>
      </c>
      <c r="L75" s="357">
        <v>0</v>
      </c>
      <c r="M75" s="470">
        <v>0</v>
      </c>
      <c r="N75" s="638"/>
    </row>
    <row r="76" spans="1:14" ht="12">
      <c r="A76" s="637" t="s">
        <v>789</v>
      </c>
      <c r="B76" s="488" t="s">
        <v>790</v>
      </c>
      <c r="C76" s="357">
        <v>545</v>
      </c>
      <c r="D76" s="357">
        <v>541</v>
      </c>
      <c r="E76" s="357">
        <v>4</v>
      </c>
      <c r="F76" s="357">
        <v>-4</v>
      </c>
      <c r="G76" s="357">
        <v>0</v>
      </c>
      <c r="H76" s="357">
        <v>-4</v>
      </c>
      <c r="I76" s="357">
        <v>81</v>
      </c>
      <c r="J76" s="357">
        <v>85</v>
      </c>
      <c r="K76" s="357">
        <v>0</v>
      </c>
      <c r="L76" s="357">
        <v>0</v>
      </c>
      <c r="M76" s="470">
        <v>0</v>
      </c>
      <c r="N76" s="638"/>
    </row>
    <row r="77" spans="1:14" ht="12">
      <c r="A77" s="637" t="s">
        <v>791</v>
      </c>
      <c r="B77" s="488"/>
      <c r="C77" s="357">
        <v>322</v>
      </c>
      <c r="D77" s="357">
        <v>281</v>
      </c>
      <c r="E77" s="357">
        <v>41</v>
      </c>
      <c r="F77" s="357">
        <v>-41</v>
      </c>
      <c r="G77" s="357">
        <v>0</v>
      </c>
      <c r="H77" s="357">
        <v>-41</v>
      </c>
      <c r="I77" s="357">
        <v>142</v>
      </c>
      <c r="J77" s="357">
        <v>182</v>
      </c>
      <c r="K77" s="357">
        <v>0</v>
      </c>
      <c r="L77" s="357">
        <v>0</v>
      </c>
      <c r="M77" s="470">
        <v>0</v>
      </c>
      <c r="N77" s="638"/>
    </row>
    <row r="78" spans="1:14" ht="12">
      <c r="A78" s="637" t="s">
        <v>793</v>
      </c>
      <c r="B78" s="488" t="s">
        <v>794</v>
      </c>
      <c r="C78" s="357">
        <v>1198</v>
      </c>
      <c r="D78" s="357">
        <v>1033</v>
      </c>
      <c r="E78" s="357">
        <v>166</v>
      </c>
      <c r="F78" s="357">
        <v>-166</v>
      </c>
      <c r="G78" s="357">
        <v>0</v>
      </c>
      <c r="H78" s="357">
        <v>-166</v>
      </c>
      <c r="I78" s="357">
        <v>554</v>
      </c>
      <c r="J78" s="357">
        <v>719</v>
      </c>
      <c r="K78" s="357">
        <v>0</v>
      </c>
      <c r="L78" s="357">
        <v>0</v>
      </c>
      <c r="M78" s="470">
        <v>0</v>
      </c>
      <c r="N78" s="638"/>
    </row>
    <row r="79" spans="1:14" ht="12">
      <c r="A79" s="637" t="s">
        <v>795</v>
      </c>
      <c r="B79" s="488" t="s">
        <v>796</v>
      </c>
      <c r="C79" s="357">
        <v>275</v>
      </c>
      <c r="D79" s="357">
        <v>202</v>
      </c>
      <c r="E79" s="357">
        <v>73</v>
      </c>
      <c r="F79" s="357">
        <v>-73</v>
      </c>
      <c r="G79" s="357">
        <v>0</v>
      </c>
      <c r="H79" s="357">
        <v>-73</v>
      </c>
      <c r="I79" s="357">
        <v>159</v>
      </c>
      <c r="J79" s="357">
        <v>232</v>
      </c>
      <c r="K79" s="357">
        <v>0</v>
      </c>
      <c r="L79" s="357">
        <v>0</v>
      </c>
      <c r="M79" s="470">
        <v>0</v>
      </c>
      <c r="N79" s="638"/>
    </row>
    <row r="80" spans="1:14" ht="12">
      <c r="A80" s="637" t="s">
        <v>797</v>
      </c>
      <c r="B80" s="488" t="s">
        <v>798</v>
      </c>
      <c r="C80" s="357">
        <v>343</v>
      </c>
      <c r="D80" s="357">
        <v>248</v>
      </c>
      <c r="E80" s="357">
        <v>95</v>
      </c>
      <c r="F80" s="357">
        <v>-95</v>
      </c>
      <c r="G80" s="357">
        <v>0</v>
      </c>
      <c r="H80" s="357">
        <v>-95</v>
      </c>
      <c r="I80" s="357">
        <v>139</v>
      </c>
      <c r="J80" s="357">
        <v>234</v>
      </c>
      <c r="K80" s="357">
        <v>0</v>
      </c>
      <c r="L80" s="357"/>
      <c r="M80" s="470">
        <v>0</v>
      </c>
      <c r="N80" s="638"/>
    </row>
    <row r="81" spans="1:14" ht="12">
      <c r="A81" s="637" t="s">
        <v>799</v>
      </c>
      <c r="B81" s="488" t="s">
        <v>800</v>
      </c>
      <c r="C81" s="357">
        <v>396</v>
      </c>
      <c r="D81" s="357">
        <v>377</v>
      </c>
      <c r="E81" s="357">
        <v>19</v>
      </c>
      <c r="F81" s="357">
        <v>-19</v>
      </c>
      <c r="G81" s="357">
        <v>0</v>
      </c>
      <c r="H81" s="357">
        <v>-22</v>
      </c>
      <c r="I81" s="357">
        <v>163</v>
      </c>
      <c r="J81" s="357">
        <v>185</v>
      </c>
      <c r="K81" s="357">
        <v>0</v>
      </c>
      <c r="L81" s="357">
        <v>3</v>
      </c>
      <c r="M81" s="470">
        <v>0</v>
      </c>
      <c r="N81" s="638"/>
    </row>
    <row r="82" spans="1:14" ht="12">
      <c r="A82" s="637" t="s">
        <v>801</v>
      </c>
      <c r="B82" s="488" t="s">
        <v>802</v>
      </c>
      <c r="C82" s="357">
        <v>247</v>
      </c>
      <c r="D82" s="357">
        <v>188</v>
      </c>
      <c r="E82" s="357">
        <v>59</v>
      </c>
      <c r="F82" s="357">
        <v>-59</v>
      </c>
      <c r="G82" s="357">
        <v>0</v>
      </c>
      <c r="H82" s="357">
        <v>-59</v>
      </c>
      <c r="I82" s="357">
        <v>93</v>
      </c>
      <c r="J82" s="357">
        <v>152</v>
      </c>
      <c r="K82" s="357">
        <v>0</v>
      </c>
      <c r="L82" s="357">
        <v>0</v>
      </c>
      <c r="M82" s="470">
        <v>0</v>
      </c>
      <c r="N82" s="638"/>
    </row>
    <row r="83" spans="1:14" ht="12">
      <c r="A83" s="637" t="s">
        <v>803</v>
      </c>
      <c r="B83" s="488" t="s">
        <v>804</v>
      </c>
      <c r="C83" s="357">
        <v>325</v>
      </c>
      <c r="D83" s="357">
        <v>209</v>
      </c>
      <c r="E83" s="357">
        <v>116</v>
      </c>
      <c r="F83" s="357">
        <v>-116</v>
      </c>
      <c r="G83" s="357">
        <v>0</v>
      </c>
      <c r="H83" s="357">
        <v>-116</v>
      </c>
      <c r="I83" s="357">
        <v>181</v>
      </c>
      <c r="J83" s="357">
        <v>297</v>
      </c>
      <c r="K83" s="357">
        <v>0</v>
      </c>
      <c r="L83" s="357">
        <v>0</v>
      </c>
      <c r="M83" s="470">
        <v>0</v>
      </c>
      <c r="N83" s="638"/>
    </row>
    <row r="84" spans="1:14" ht="12">
      <c r="A84" s="637" t="s">
        <v>805</v>
      </c>
      <c r="B84" s="493" t="s">
        <v>806</v>
      </c>
      <c r="C84" s="357">
        <v>460</v>
      </c>
      <c r="D84" s="357">
        <v>357</v>
      </c>
      <c r="E84" s="357">
        <v>102</v>
      </c>
      <c r="F84" s="357">
        <v>-102</v>
      </c>
      <c r="G84" s="357">
        <v>0</v>
      </c>
      <c r="H84" s="357">
        <v>-102</v>
      </c>
      <c r="I84" s="357">
        <v>222</v>
      </c>
      <c r="J84" s="357">
        <v>324</v>
      </c>
      <c r="K84" s="357">
        <v>0</v>
      </c>
      <c r="L84" s="357">
        <v>0</v>
      </c>
      <c r="M84" s="470">
        <v>0</v>
      </c>
      <c r="N84" s="638"/>
    </row>
    <row r="85" spans="1:13" ht="12.75">
      <c r="A85" s="639" t="s">
        <v>809</v>
      </c>
      <c r="B85" s="412"/>
      <c r="C85" s="357">
        <v>10549</v>
      </c>
      <c r="D85" s="357">
        <v>8799</v>
      </c>
      <c r="E85" s="357">
        <v>1750</v>
      </c>
      <c r="F85" s="357">
        <v>-1750</v>
      </c>
      <c r="G85" s="357">
        <v>27</v>
      </c>
      <c r="H85" s="357">
        <v>-1763</v>
      </c>
      <c r="I85" s="357">
        <v>4393</v>
      </c>
      <c r="J85" s="357">
        <v>6157</v>
      </c>
      <c r="K85" s="357">
        <f>SUM(K59:K84)</f>
        <v>-30</v>
      </c>
      <c r="L85" s="357">
        <v>17</v>
      </c>
      <c r="M85" s="470">
        <f>SUM(M59:M84)</f>
        <v>0</v>
      </c>
    </row>
    <row r="86" spans="1:13" ht="12.75">
      <c r="A86" s="647" t="s">
        <v>810</v>
      </c>
      <c r="B86" s="487"/>
      <c r="C86" s="377">
        <v>17342</v>
      </c>
      <c r="D86" s="377">
        <v>14721</v>
      </c>
      <c r="E86" s="377">
        <v>2621</v>
      </c>
      <c r="F86" s="377">
        <v>-2621</v>
      </c>
      <c r="G86" s="377">
        <v>-43</v>
      </c>
      <c r="H86" s="377">
        <v>-2565</v>
      </c>
      <c r="I86" s="377">
        <f>SUM(I85,I48)</f>
        <v>6396</v>
      </c>
      <c r="J86" s="377">
        <v>8961</v>
      </c>
      <c r="K86" s="377">
        <f>SUM(K85,K48)</f>
        <v>-30</v>
      </c>
      <c r="L86" s="377">
        <v>17</v>
      </c>
      <c r="M86" s="648">
        <f>SUM(M85,M48)</f>
        <v>0</v>
      </c>
    </row>
    <row r="92" spans="1:10" s="603" customFormat="1" ht="12.75">
      <c r="A92" s="599" t="s">
        <v>835</v>
      </c>
      <c r="B92" s="649"/>
      <c r="C92" s="650"/>
      <c r="D92" s="322"/>
      <c r="E92" s="651"/>
      <c r="F92" s="651"/>
      <c r="H92" s="652" t="s">
        <v>812</v>
      </c>
      <c r="J92" s="459" t="s">
        <v>52</v>
      </c>
    </row>
    <row r="93" spans="1:17" s="459" customFormat="1" ht="12">
      <c r="A93" s="653"/>
      <c r="C93" s="460"/>
      <c r="D93" s="392"/>
      <c r="E93" s="460"/>
      <c r="F93" s="460"/>
      <c r="G93" s="460"/>
      <c r="H93" s="392"/>
      <c r="I93" s="601"/>
      <c r="J93" s="460"/>
      <c r="K93" s="460"/>
      <c r="L93" s="460"/>
      <c r="M93" s="460"/>
      <c r="N93" s="460"/>
      <c r="O93" s="460"/>
      <c r="P93" s="460"/>
      <c r="Q93" s="460"/>
    </row>
    <row r="94" spans="1:9" s="658" customFormat="1" ht="10.5">
      <c r="A94" s="654"/>
      <c r="B94" s="655"/>
      <c r="C94" s="656"/>
      <c r="D94" s="322"/>
      <c r="E94" s="657"/>
      <c r="F94" s="322"/>
      <c r="G94" s="657"/>
      <c r="H94" s="657"/>
      <c r="I94" s="322"/>
    </row>
    <row r="95" spans="1:10" s="603" customFormat="1" ht="12.75">
      <c r="A95" s="599"/>
      <c r="B95" s="649"/>
      <c r="C95" s="650"/>
      <c r="D95" s="322"/>
      <c r="E95" s="651"/>
      <c r="F95" s="651"/>
      <c r="H95" s="652"/>
      <c r="J95" s="459"/>
    </row>
    <row r="96" spans="1:17" s="459" customFormat="1" ht="12">
      <c r="A96" s="653"/>
      <c r="C96" s="460"/>
      <c r="D96" s="392"/>
      <c r="E96" s="460"/>
      <c r="F96" s="460"/>
      <c r="G96" s="460"/>
      <c r="H96" s="392"/>
      <c r="I96" s="601"/>
      <c r="J96" s="460"/>
      <c r="K96" s="460"/>
      <c r="L96" s="460"/>
      <c r="M96" s="460"/>
      <c r="N96" s="460"/>
      <c r="O96" s="460"/>
      <c r="P96" s="460"/>
      <c r="Q96" s="460"/>
    </row>
    <row r="97" s="603" customFormat="1" ht="10.5">
      <c r="A97" s="602"/>
    </row>
    <row r="98" s="603" customFormat="1" ht="10.5">
      <c r="A98" s="602"/>
    </row>
  </sheetData>
  <printOptions/>
  <pageMargins left="0.3937007874015748" right="0.2362204724409449" top="0.3937007874015748" bottom="0.5118110236220472" header="0" footer="0"/>
  <pageSetup horizontalDpi="600" verticalDpi="600" orientation="landscape" paperSize="9" r:id="rId1"/>
  <headerFooter alignWithMargins="0">
    <oddFooter>&amp;L&amp;"RimHelvetica,Roman"&amp;8Valsts kase / Pārskatu departaments
15.07.98.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B59"/>
  <sheetViews>
    <sheetView workbookViewId="0" topLeftCell="A13">
      <selection activeCell="B43" sqref="B43"/>
    </sheetView>
  </sheetViews>
  <sheetFormatPr defaultColWidth="9.33203125" defaultRowHeight="11.25"/>
  <cols>
    <col min="1" max="1" width="65.33203125" style="322" customWidth="1"/>
    <col min="2" max="2" width="21.33203125" style="322" customWidth="1"/>
    <col min="3" max="4" width="0" style="322" hidden="1" customWidth="1"/>
    <col min="5" max="5" width="0.328125" style="322" hidden="1" customWidth="1"/>
    <col min="6" max="6" width="0" style="322" hidden="1" customWidth="1"/>
    <col min="7" max="16384" width="9.33203125" style="322" customWidth="1"/>
  </cols>
  <sheetData>
    <row r="1" spans="1:2" s="676" customFormat="1" ht="12.75">
      <c r="A1" s="432" t="s">
        <v>890</v>
      </c>
      <c r="B1" s="432" t="s">
        <v>891</v>
      </c>
    </row>
    <row r="2" s="679" customFormat="1" ht="12"/>
    <row r="3" s="679" customFormat="1" ht="15.75">
      <c r="A3" s="553" t="s">
        <v>892</v>
      </c>
    </row>
    <row r="4" s="679" customFormat="1" ht="15.75">
      <c r="A4" s="716" t="s">
        <v>893</v>
      </c>
    </row>
    <row r="5" spans="1:2" s="679" customFormat="1" ht="12">
      <c r="A5" s="717"/>
      <c r="B5" s="684" t="s">
        <v>894</v>
      </c>
    </row>
    <row r="6" spans="1:2" s="679" customFormat="1" ht="12">
      <c r="A6" s="718" t="s">
        <v>5</v>
      </c>
      <c r="B6" s="719" t="s">
        <v>843</v>
      </c>
    </row>
    <row r="7" spans="1:2" s="720" customFormat="1" ht="12">
      <c r="A7" s="718">
        <v>1</v>
      </c>
      <c r="B7" s="719">
        <v>2</v>
      </c>
    </row>
    <row r="8" spans="1:2" s="720" customFormat="1" ht="23.25" customHeight="1">
      <c r="A8" s="721" t="s">
        <v>895</v>
      </c>
      <c r="B8" s="668">
        <f>B9+B12+B13+B15+B14</f>
        <v>13883640</v>
      </c>
    </row>
    <row r="9" spans="1:2" s="720" customFormat="1" ht="23.25" customHeight="1">
      <c r="A9" s="722" t="s">
        <v>896</v>
      </c>
      <c r="B9" s="668">
        <f>SUM(B10:B11)</f>
        <v>167518</v>
      </c>
    </row>
    <row r="10" spans="1:2" s="720" customFormat="1" ht="12.75">
      <c r="A10" s="723" t="s">
        <v>897</v>
      </c>
      <c r="B10" s="668">
        <v>11250</v>
      </c>
    </row>
    <row r="11" spans="1:2" s="720" customFormat="1" ht="15" customHeight="1">
      <c r="A11" s="723" t="s">
        <v>898</v>
      </c>
      <c r="B11" s="668">
        <v>156268</v>
      </c>
    </row>
    <row r="12" spans="1:2" s="720" customFormat="1" ht="12.75">
      <c r="A12" s="723" t="s">
        <v>899</v>
      </c>
      <c r="B12" s="668">
        <v>892500</v>
      </c>
    </row>
    <row r="13" spans="1:2" s="720" customFormat="1" ht="12.75">
      <c r="A13" s="723" t="s">
        <v>900</v>
      </c>
      <c r="B13" s="668">
        <v>600000</v>
      </c>
    </row>
    <row r="14" spans="1:2" s="720" customFormat="1" ht="12.75">
      <c r="A14" s="723" t="s">
        <v>901</v>
      </c>
      <c r="B14" s="668">
        <v>12223376</v>
      </c>
    </row>
    <row r="15" spans="1:2" s="720" customFormat="1" ht="12.75">
      <c r="A15" s="723" t="s">
        <v>902</v>
      </c>
      <c r="B15" s="668">
        <v>246</v>
      </c>
    </row>
    <row r="16" spans="1:2" s="720" customFormat="1" ht="23.25" customHeight="1">
      <c r="A16" s="721" t="s">
        <v>903</v>
      </c>
      <c r="B16" s="668">
        <f>SUM(B17:B18)</f>
        <v>13628795</v>
      </c>
    </row>
    <row r="17" spans="1:2" s="720" customFormat="1" ht="12.75">
      <c r="A17" s="723" t="s">
        <v>904</v>
      </c>
      <c r="B17" s="668">
        <v>13628795</v>
      </c>
    </row>
    <row r="18" spans="1:2" s="720" customFormat="1" ht="12.75">
      <c r="A18" s="723" t="s">
        <v>905</v>
      </c>
      <c r="B18" s="668"/>
    </row>
    <row r="19" spans="1:2" s="720" customFormat="1" ht="23.25" customHeight="1">
      <c r="A19" s="721" t="s">
        <v>906</v>
      </c>
      <c r="B19" s="668">
        <f>SUM(B20:B21)</f>
        <v>254845</v>
      </c>
    </row>
    <row r="20" spans="1:2" s="720" customFormat="1" ht="12.75">
      <c r="A20" s="723" t="s">
        <v>907</v>
      </c>
      <c r="B20" s="668">
        <v>11250</v>
      </c>
    </row>
    <row r="21" spans="1:2" s="720" customFormat="1" ht="12.75">
      <c r="A21" s="723" t="s">
        <v>908</v>
      </c>
      <c r="B21" s="668">
        <f>SUM(B22:B23)</f>
        <v>243595</v>
      </c>
    </row>
    <row r="22" spans="1:2" s="720" customFormat="1" ht="12.75">
      <c r="A22" s="723" t="s">
        <v>909</v>
      </c>
      <c r="B22" s="668">
        <v>87327</v>
      </c>
    </row>
    <row r="23" spans="1:2" s="720" customFormat="1" ht="12.75">
      <c r="A23" s="724" t="s">
        <v>910</v>
      </c>
      <c r="B23" s="670">
        <v>156268</v>
      </c>
    </row>
    <row r="24" spans="1:2" s="678" customFormat="1" ht="12.75">
      <c r="A24" s="659"/>
      <c r="B24" s="659"/>
    </row>
    <row r="25" spans="1:2" s="678" customFormat="1" ht="12.75">
      <c r="A25" s="659"/>
      <c r="B25" s="659"/>
    </row>
    <row r="26" spans="1:2" s="678" customFormat="1" ht="12.75">
      <c r="A26" s="659"/>
      <c r="B26" s="659"/>
    </row>
    <row r="27" spans="1:2" s="679" customFormat="1" ht="14.25">
      <c r="A27" s="681"/>
      <c r="B27" s="677"/>
    </row>
    <row r="28" spans="1:2" s="679" customFormat="1" ht="36" customHeight="1" hidden="1">
      <c r="A28" s="459" t="s">
        <v>911</v>
      </c>
      <c r="B28" s="599" t="s">
        <v>912</v>
      </c>
    </row>
    <row r="29" spans="1:2" s="679" customFormat="1" ht="12">
      <c r="A29" s="392"/>
      <c r="B29" s="392"/>
    </row>
    <row r="30" spans="1:2" s="679" customFormat="1" ht="12">
      <c r="A30" s="392"/>
      <c r="B30" s="677"/>
    </row>
    <row r="31" spans="1:2" s="679" customFormat="1" ht="14.25">
      <c r="A31" s="681"/>
      <c r="B31" s="677"/>
    </row>
    <row r="32" spans="1:2" s="679" customFormat="1" ht="14.25">
      <c r="A32" s="681"/>
      <c r="B32" s="725"/>
    </row>
    <row r="33" s="679" customFormat="1" ht="14.25">
      <c r="A33" s="681"/>
    </row>
    <row r="34" s="679" customFormat="1" ht="14.25">
      <c r="A34" s="681"/>
    </row>
    <row r="35" s="679" customFormat="1" ht="14.25">
      <c r="A35" s="681"/>
    </row>
    <row r="36" s="679" customFormat="1" ht="14.25">
      <c r="A36" s="681"/>
    </row>
    <row r="37" s="679" customFormat="1" ht="14.25">
      <c r="A37" s="681"/>
    </row>
    <row r="38" s="679" customFormat="1" ht="12">
      <c r="A38" s="322"/>
    </row>
    <row r="39" s="679" customFormat="1" ht="14.25">
      <c r="A39" s="681"/>
    </row>
    <row r="40" s="679" customFormat="1" ht="14.25">
      <c r="A40" s="681"/>
    </row>
    <row r="41" s="679" customFormat="1" ht="14.25">
      <c r="A41" s="681"/>
    </row>
    <row r="42" ht="14.25">
      <c r="A42" s="726"/>
    </row>
    <row r="43" ht="14.25">
      <c r="A43" s="726"/>
    </row>
    <row r="44" ht="14.25">
      <c r="A44" s="726"/>
    </row>
    <row r="45" ht="14.25">
      <c r="A45" s="726"/>
    </row>
    <row r="46" ht="14.25">
      <c r="A46" s="726"/>
    </row>
    <row r="47" ht="14.25">
      <c r="A47" s="726"/>
    </row>
    <row r="48" ht="14.25">
      <c r="A48" s="726"/>
    </row>
    <row r="49" ht="14.25">
      <c r="A49" s="726"/>
    </row>
    <row r="50" ht="14.25">
      <c r="A50" s="726"/>
    </row>
    <row r="51" ht="14.25">
      <c r="A51" s="726"/>
    </row>
    <row r="52" ht="14.25">
      <c r="A52" s="726"/>
    </row>
    <row r="53" ht="14.25">
      <c r="A53" s="726"/>
    </row>
    <row r="54" ht="14.25">
      <c r="A54" s="726"/>
    </row>
    <row r="55" ht="14.25">
      <c r="A55" s="726"/>
    </row>
    <row r="56" ht="14.25">
      <c r="A56" s="726"/>
    </row>
    <row r="57" ht="14.25">
      <c r="A57" s="726"/>
    </row>
    <row r="58" ht="14.25">
      <c r="A58" s="726"/>
    </row>
    <row r="59" ht="14.25">
      <c r="A59" s="726"/>
    </row>
  </sheetData>
  <printOptions/>
  <pageMargins left="0.7480314960629921" right="0.7480314960629921" top="0.984251968503937" bottom="0.984251968503937" header="0.5118110236220472" footer="0.5118110236220472"/>
  <pageSetup orientation="portrait" paperSize="9" r:id="rId1"/>
  <headerFooter alignWithMargins="0">
    <oddFooter>&amp;L&amp;"RimHelvetica,Roman"&amp;8Valsts kase / Pārskatu departaments
15.07.98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105"/>
  <sheetViews>
    <sheetView workbookViewId="0" topLeftCell="A1">
      <selection activeCell="D18" sqref="D18"/>
    </sheetView>
  </sheetViews>
  <sheetFormatPr defaultColWidth="9.33203125" defaultRowHeight="11.25"/>
  <cols>
    <col min="1" max="1" width="5" style="322" customWidth="1"/>
    <col min="2" max="2" width="28.16015625" style="322" customWidth="1"/>
    <col min="3" max="3" width="12.16015625" style="322" customWidth="1"/>
    <col min="4" max="5" width="12.16015625" style="603" customWidth="1"/>
    <col min="6" max="11" width="9.33203125" style="603" customWidth="1"/>
    <col min="12" max="16384" width="9.33203125" style="322" customWidth="1"/>
  </cols>
  <sheetData>
    <row r="1" spans="2:11" s="432" customFormat="1" ht="12.75">
      <c r="B1" s="432" t="s">
        <v>836</v>
      </c>
      <c r="D1" s="659"/>
      <c r="E1" s="660" t="s">
        <v>837</v>
      </c>
      <c r="F1" s="659"/>
      <c r="G1" s="659"/>
      <c r="H1" s="659"/>
      <c r="I1" s="659"/>
      <c r="J1" s="659"/>
      <c r="K1" s="659"/>
    </row>
    <row r="2" s="659" customFormat="1" ht="12.75"/>
    <row r="3" s="553" customFormat="1" ht="15.75">
      <c r="B3" s="553" t="s">
        <v>838</v>
      </c>
    </row>
    <row r="4" spans="1:11" s="432" customFormat="1" ht="15.75">
      <c r="A4" s="551" t="s">
        <v>839</v>
      </c>
      <c r="B4" s="551"/>
      <c r="C4" s="551"/>
      <c r="D4" s="661"/>
      <c r="E4" s="661"/>
      <c r="F4" s="662"/>
      <c r="G4" s="659"/>
      <c r="H4" s="659"/>
      <c r="I4" s="659"/>
      <c r="J4" s="659"/>
      <c r="K4" s="659"/>
    </row>
    <row r="5" spans="3:11" s="432" customFormat="1" ht="12.75">
      <c r="C5" s="322"/>
      <c r="D5" s="322"/>
      <c r="E5" s="663" t="s">
        <v>840</v>
      </c>
      <c r="F5" s="659"/>
      <c r="G5" s="659"/>
      <c r="H5" s="659"/>
      <c r="I5" s="659"/>
      <c r="J5" s="659"/>
      <c r="K5" s="659"/>
    </row>
    <row r="6" spans="2:11" s="432" customFormat="1" ht="25.5">
      <c r="B6" s="664" t="s">
        <v>841</v>
      </c>
      <c r="C6" s="664" t="s">
        <v>842</v>
      </c>
      <c r="D6" s="664" t="s">
        <v>843</v>
      </c>
      <c r="E6" s="664" t="s">
        <v>844</v>
      </c>
      <c r="F6" s="659"/>
      <c r="G6" s="659"/>
      <c r="H6" s="659"/>
      <c r="I6" s="659"/>
      <c r="J6" s="659"/>
      <c r="K6" s="659"/>
    </row>
    <row r="7" spans="2:11" s="432" customFormat="1" ht="12.75">
      <c r="B7" s="665">
        <v>1</v>
      </c>
      <c r="C7" s="664">
        <v>2</v>
      </c>
      <c r="D7" s="664">
        <v>3</v>
      </c>
      <c r="E7" s="664">
        <v>4</v>
      </c>
      <c r="F7" s="659"/>
      <c r="G7" s="659"/>
      <c r="H7" s="659"/>
      <c r="I7" s="659"/>
      <c r="J7" s="659"/>
      <c r="K7" s="659"/>
    </row>
    <row r="8" spans="2:11" s="432" customFormat="1" ht="12.75">
      <c r="B8" s="666" t="s">
        <v>845</v>
      </c>
      <c r="C8" s="667"/>
      <c r="D8" s="667"/>
      <c r="E8" s="667"/>
      <c r="F8" s="659"/>
      <c r="G8" s="659"/>
      <c r="H8" s="659"/>
      <c r="I8" s="659"/>
      <c r="J8" s="659"/>
      <c r="K8" s="659"/>
    </row>
    <row r="9" spans="1:11" s="432" customFormat="1" ht="12.75">
      <c r="A9" s="347"/>
      <c r="B9" s="666" t="s">
        <v>846</v>
      </c>
      <c r="C9" s="667"/>
      <c r="D9" s="667"/>
      <c r="E9" s="667"/>
      <c r="F9" s="659"/>
      <c r="G9" s="659"/>
      <c r="H9" s="659"/>
      <c r="I9" s="659"/>
      <c r="J9" s="659"/>
      <c r="K9" s="659"/>
    </row>
    <row r="10" spans="2:11" s="432" customFormat="1" ht="12.75">
      <c r="B10" s="666" t="s">
        <v>847</v>
      </c>
      <c r="C10" s="667"/>
      <c r="D10" s="667"/>
      <c r="E10" s="667"/>
      <c r="F10" s="659"/>
      <c r="G10" s="659"/>
      <c r="H10" s="659"/>
      <c r="I10" s="659"/>
      <c r="J10" s="659"/>
      <c r="K10" s="659"/>
    </row>
    <row r="11" spans="2:11" s="432" customFormat="1" ht="12.75">
      <c r="B11" s="666" t="s">
        <v>848</v>
      </c>
      <c r="C11" s="667"/>
      <c r="D11" s="667"/>
      <c r="E11" s="667"/>
      <c r="F11" s="659"/>
      <c r="G11" s="659"/>
      <c r="H11" s="659"/>
      <c r="I11" s="659"/>
      <c r="J11" s="659"/>
      <c r="K11" s="659"/>
    </row>
    <row r="12" spans="2:11" s="432" customFormat="1" ht="12.75">
      <c r="B12" s="666" t="s">
        <v>849</v>
      </c>
      <c r="C12" s="667"/>
      <c r="D12" s="667"/>
      <c r="E12" s="667"/>
      <c r="F12" s="659"/>
      <c r="G12" s="659"/>
      <c r="H12" s="659"/>
      <c r="I12" s="659"/>
      <c r="J12" s="659"/>
      <c r="K12" s="659"/>
    </row>
    <row r="13" spans="2:11" s="432" customFormat="1" ht="12.75">
      <c r="B13" s="666" t="s">
        <v>850</v>
      </c>
      <c r="C13" s="668">
        <v>96698</v>
      </c>
      <c r="D13" s="668">
        <v>96698</v>
      </c>
      <c r="E13" s="669">
        <f>D13/C13*100</f>
        <v>100</v>
      </c>
      <c r="F13" s="659"/>
      <c r="G13" s="659"/>
      <c r="H13" s="659"/>
      <c r="I13" s="659"/>
      <c r="J13" s="659"/>
      <c r="K13" s="659"/>
    </row>
    <row r="14" spans="2:11" s="432" customFormat="1" ht="12.75">
      <c r="B14" s="666" t="s">
        <v>851</v>
      </c>
      <c r="C14" s="668"/>
      <c r="D14" s="667"/>
      <c r="E14" s="669"/>
      <c r="F14" s="659"/>
      <c r="G14" s="659"/>
      <c r="H14" s="659"/>
      <c r="I14" s="659"/>
      <c r="J14" s="659"/>
      <c r="K14" s="659"/>
    </row>
    <row r="15" spans="2:11" s="432" customFormat="1" ht="12.75">
      <c r="B15" s="666" t="s">
        <v>852</v>
      </c>
      <c r="C15" s="668">
        <v>406890</v>
      </c>
      <c r="D15" s="668">
        <v>415997</v>
      </c>
      <c r="E15" s="669">
        <f aca="true" t="shared" si="0" ref="E15:E41">D15/C15*100</f>
        <v>102.2381970557153</v>
      </c>
      <c r="F15" s="659"/>
      <c r="G15" s="659"/>
      <c r="H15" s="659"/>
      <c r="I15" s="659"/>
      <c r="J15" s="659"/>
      <c r="K15" s="659"/>
    </row>
    <row r="16" spans="2:11" s="432" customFormat="1" ht="12.75">
      <c r="B16" s="666" t="s">
        <v>853</v>
      </c>
      <c r="C16" s="668">
        <v>387168</v>
      </c>
      <c r="D16" s="668">
        <v>396837</v>
      </c>
      <c r="E16" s="669">
        <f t="shared" si="0"/>
        <v>102.49736548475082</v>
      </c>
      <c r="F16" s="659"/>
      <c r="G16" s="659"/>
      <c r="H16" s="659"/>
      <c r="I16" s="659"/>
      <c r="J16" s="659"/>
      <c r="K16" s="659"/>
    </row>
    <row r="17" spans="2:11" s="432" customFormat="1" ht="12.75">
      <c r="B17" s="666" t="s">
        <v>854</v>
      </c>
      <c r="C17" s="668">
        <v>603597</v>
      </c>
      <c r="D17" s="668">
        <v>607240</v>
      </c>
      <c r="E17" s="669">
        <f t="shared" si="0"/>
        <v>100.60354839404437</v>
      </c>
      <c r="F17" s="659"/>
      <c r="G17" s="659"/>
      <c r="H17" s="659"/>
      <c r="I17" s="659"/>
      <c r="J17" s="659"/>
      <c r="K17" s="659"/>
    </row>
    <row r="18" spans="2:11" s="432" customFormat="1" ht="12.75">
      <c r="B18" s="666" t="s">
        <v>855</v>
      </c>
      <c r="C18" s="668">
        <v>539726</v>
      </c>
      <c r="D18" s="668">
        <v>542815</v>
      </c>
      <c r="E18" s="669">
        <f t="shared" si="0"/>
        <v>100.57232744021967</v>
      </c>
      <c r="F18" s="659"/>
      <c r="G18" s="659"/>
      <c r="H18" s="659"/>
      <c r="I18" s="659"/>
      <c r="J18" s="659"/>
      <c r="K18" s="659"/>
    </row>
    <row r="19" spans="2:11" s="432" customFormat="1" ht="12.75">
      <c r="B19" s="666" t="s">
        <v>856</v>
      </c>
      <c r="C19" s="668">
        <v>731480</v>
      </c>
      <c r="D19" s="668">
        <v>734179</v>
      </c>
      <c r="E19" s="669">
        <f t="shared" si="0"/>
        <v>100.36897796248701</v>
      </c>
      <c r="F19" s="659"/>
      <c r="G19" s="659"/>
      <c r="H19" s="659"/>
      <c r="I19" s="659"/>
      <c r="J19" s="659"/>
      <c r="K19" s="659"/>
    </row>
    <row r="20" spans="2:11" s="432" customFormat="1" ht="12.75">
      <c r="B20" s="666" t="s">
        <v>857</v>
      </c>
      <c r="C20" s="668">
        <v>618330</v>
      </c>
      <c r="D20" s="668">
        <v>619348</v>
      </c>
      <c r="E20" s="669">
        <f t="shared" si="0"/>
        <v>100.16463700612941</v>
      </c>
      <c r="F20" s="659"/>
      <c r="G20" s="659"/>
      <c r="H20" s="659"/>
      <c r="I20" s="659"/>
      <c r="J20" s="659"/>
      <c r="K20" s="659"/>
    </row>
    <row r="21" spans="2:11" s="432" customFormat="1" ht="12.75">
      <c r="B21" s="666" t="s">
        <v>858</v>
      </c>
      <c r="C21" s="668">
        <v>424756</v>
      </c>
      <c r="D21" s="668">
        <v>430632</v>
      </c>
      <c r="E21" s="669">
        <f t="shared" si="0"/>
        <v>101.3833824595768</v>
      </c>
      <c r="F21" s="659"/>
      <c r="G21" s="659"/>
      <c r="H21" s="659"/>
      <c r="I21" s="659"/>
      <c r="J21" s="659"/>
      <c r="K21" s="659"/>
    </row>
    <row r="22" spans="2:11" s="432" customFormat="1" ht="12.75">
      <c r="B22" s="666" t="s">
        <v>859</v>
      </c>
      <c r="C22" s="668">
        <v>257356</v>
      </c>
      <c r="D22" s="668">
        <v>257357</v>
      </c>
      <c r="E22" s="669">
        <f t="shared" si="0"/>
        <v>100.00038856681017</v>
      </c>
      <c r="F22" s="659"/>
      <c r="G22" s="659"/>
      <c r="H22" s="659"/>
      <c r="I22" s="659"/>
      <c r="J22" s="659"/>
      <c r="K22" s="659"/>
    </row>
    <row r="23" spans="2:11" s="432" customFormat="1" ht="12.75">
      <c r="B23" s="666" t="s">
        <v>860</v>
      </c>
      <c r="C23" s="668">
        <v>424328</v>
      </c>
      <c r="D23" s="668">
        <v>431508</v>
      </c>
      <c r="E23" s="669">
        <f t="shared" si="0"/>
        <v>101.69208725325691</v>
      </c>
      <c r="F23" s="659"/>
      <c r="G23" s="659"/>
      <c r="H23" s="659"/>
      <c r="I23" s="659"/>
      <c r="J23" s="659"/>
      <c r="K23" s="659"/>
    </row>
    <row r="24" spans="2:11" s="432" customFormat="1" ht="12.75">
      <c r="B24" s="666" t="s">
        <v>861</v>
      </c>
      <c r="C24" s="668">
        <v>710785</v>
      </c>
      <c r="D24" s="668">
        <v>727237</v>
      </c>
      <c r="E24" s="669">
        <f t="shared" si="0"/>
        <v>102.31462397208719</v>
      </c>
      <c r="F24" s="659"/>
      <c r="G24" s="659"/>
      <c r="H24" s="659"/>
      <c r="I24" s="659"/>
      <c r="J24" s="659"/>
      <c r="K24" s="659"/>
    </row>
    <row r="25" spans="2:11" s="432" customFormat="1" ht="12.75">
      <c r="B25" s="666" t="s">
        <v>862</v>
      </c>
      <c r="C25" s="668">
        <v>658492</v>
      </c>
      <c r="D25" s="668">
        <v>658493</v>
      </c>
      <c r="E25" s="669">
        <f t="shared" si="0"/>
        <v>100.00015186213349</v>
      </c>
      <c r="F25" s="659"/>
      <c r="G25" s="659"/>
      <c r="H25" s="659"/>
      <c r="I25" s="659"/>
      <c r="J25" s="659"/>
      <c r="K25" s="659"/>
    </row>
    <row r="26" spans="2:11" s="432" customFormat="1" ht="12.75">
      <c r="B26" s="666" t="s">
        <v>863</v>
      </c>
      <c r="C26" s="668">
        <v>378455</v>
      </c>
      <c r="D26" s="668">
        <v>380144</v>
      </c>
      <c r="E26" s="669">
        <f t="shared" si="0"/>
        <v>100.44628819806847</v>
      </c>
      <c r="F26" s="659"/>
      <c r="G26" s="659"/>
      <c r="H26" s="659"/>
      <c r="I26" s="659"/>
      <c r="J26" s="659"/>
      <c r="K26" s="659"/>
    </row>
    <row r="27" spans="2:11" s="432" customFormat="1" ht="12.75">
      <c r="B27" s="666" t="s">
        <v>864</v>
      </c>
      <c r="C27" s="668">
        <v>452613</v>
      </c>
      <c r="D27" s="668">
        <v>464534</v>
      </c>
      <c r="E27" s="669">
        <f t="shared" si="0"/>
        <v>102.63381741134259</v>
      </c>
      <c r="F27" s="659"/>
      <c r="G27" s="659"/>
      <c r="H27" s="659"/>
      <c r="I27" s="659"/>
      <c r="J27" s="659"/>
      <c r="K27" s="659"/>
    </row>
    <row r="28" spans="2:11" s="432" customFormat="1" ht="12.75">
      <c r="B28" s="666" t="s">
        <v>865</v>
      </c>
      <c r="C28" s="668">
        <v>513075</v>
      </c>
      <c r="D28" s="668">
        <v>514017</v>
      </c>
      <c r="E28" s="669">
        <f t="shared" si="0"/>
        <v>100.18359888905131</v>
      </c>
      <c r="F28" s="659"/>
      <c r="G28" s="659"/>
      <c r="H28" s="659"/>
      <c r="I28" s="659"/>
      <c r="J28" s="659"/>
      <c r="K28" s="659"/>
    </row>
    <row r="29" spans="2:11" s="432" customFormat="1" ht="12.75">
      <c r="B29" s="666" t="s">
        <v>866</v>
      </c>
      <c r="C29" s="668">
        <v>619484</v>
      </c>
      <c r="D29" s="668">
        <v>619484</v>
      </c>
      <c r="E29" s="669">
        <f t="shared" si="0"/>
        <v>100</v>
      </c>
      <c r="F29" s="659"/>
      <c r="G29" s="659"/>
      <c r="H29" s="659"/>
      <c r="I29" s="659"/>
      <c r="J29" s="659"/>
      <c r="K29" s="659"/>
    </row>
    <row r="30" spans="2:11" s="432" customFormat="1" ht="12.75">
      <c r="B30" s="666" t="s">
        <v>867</v>
      </c>
      <c r="C30" s="668">
        <v>606678</v>
      </c>
      <c r="D30" s="668">
        <v>607785</v>
      </c>
      <c r="E30" s="669">
        <f t="shared" si="0"/>
        <v>100.18246911870877</v>
      </c>
      <c r="F30" s="659"/>
      <c r="G30" s="659"/>
      <c r="H30" s="659"/>
      <c r="I30" s="659"/>
      <c r="J30" s="659"/>
      <c r="K30" s="659"/>
    </row>
    <row r="31" spans="2:11" s="432" customFormat="1" ht="12.75">
      <c r="B31" s="666" t="s">
        <v>868</v>
      </c>
      <c r="C31" s="668">
        <v>481514</v>
      </c>
      <c r="D31" s="668">
        <v>481514</v>
      </c>
      <c r="E31" s="669">
        <f t="shared" si="0"/>
        <v>100</v>
      </c>
      <c r="F31" s="659"/>
      <c r="G31" s="659"/>
      <c r="H31" s="659"/>
      <c r="I31" s="659"/>
      <c r="J31" s="659"/>
      <c r="K31" s="659"/>
    </row>
    <row r="32" spans="2:11" s="432" customFormat="1" ht="12.75">
      <c r="B32" s="666" t="s">
        <v>869</v>
      </c>
      <c r="C32" s="668">
        <v>652462</v>
      </c>
      <c r="D32" s="668">
        <v>654239</v>
      </c>
      <c r="E32" s="669">
        <f t="shared" si="0"/>
        <v>100.27235302592334</v>
      </c>
      <c r="F32" s="659"/>
      <c r="G32" s="659"/>
      <c r="H32" s="659"/>
      <c r="I32" s="659"/>
      <c r="J32" s="659"/>
      <c r="K32" s="659"/>
    </row>
    <row r="33" spans="2:11" s="432" customFormat="1" ht="12.75">
      <c r="B33" s="666" t="s">
        <v>870</v>
      </c>
      <c r="C33" s="668">
        <v>736314</v>
      </c>
      <c r="D33" s="668">
        <v>737965</v>
      </c>
      <c r="E33" s="669">
        <f t="shared" si="0"/>
        <v>100.22422499096852</v>
      </c>
      <c r="F33" s="659"/>
      <c r="G33" s="659"/>
      <c r="H33" s="659"/>
      <c r="I33" s="659"/>
      <c r="J33" s="659"/>
      <c r="K33" s="659"/>
    </row>
    <row r="34" spans="2:11" s="432" customFormat="1" ht="12.75">
      <c r="B34" s="666" t="s">
        <v>871</v>
      </c>
      <c r="C34" s="668">
        <v>731700</v>
      </c>
      <c r="D34" s="668">
        <v>736803</v>
      </c>
      <c r="E34" s="669">
        <f t="shared" si="0"/>
        <v>100.69741697416974</v>
      </c>
      <c r="F34" s="659"/>
      <c r="G34" s="659"/>
      <c r="H34" s="659"/>
      <c r="I34" s="659"/>
      <c r="J34" s="659"/>
      <c r="K34" s="659"/>
    </row>
    <row r="35" spans="2:11" s="432" customFormat="1" ht="12.75">
      <c r="B35" s="666" t="s">
        <v>872</v>
      </c>
      <c r="C35" s="668">
        <v>388774</v>
      </c>
      <c r="D35" s="668">
        <v>390144</v>
      </c>
      <c r="E35" s="669">
        <f t="shared" si="0"/>
        <v>100.35238982030693</v>
      </c>
      <c r="F35" s="659"/>
      <c r="G35" s="659"/>
      <c r="H35" s="659"/>
      <c r="I35" s="659"/>
      <c r="J35" s="659"/>
      <c r="K35" s="659"/>
    </row>
    <row r="36" spans="2:11" s="432" customFormat="1" ht="12.75">
      <c r="B36" s="666" t="s">
        <v>873</v>
      </c>
      <c r="C36" s="668">
        <v>506136</v>
      </c>
      <c r="D36" s="668">
        <v>512225</v>
      </c>
      <c r="E36" s="669">
        <f t="shared" si="0"/>
        <v>101.20303633805933</v>
      </c>
      <c r="F36" s="659"/>
      <c r="G36" s="659"/>
      <c r="H36" s="659"/>
      <c r="I36" s="659"/>
      <c r="J36" s="659"/>
      <c r="K36" s="659"/>
    </row>
    <row r="37" spans="2:11" s="432" customFormat="1" ht="12.75">
      <c r="B37" s="666" t="s">
        <v>874</v>
      </c>
      <c r="C37" s="668">
        <v>607808</v>
      </c>
      <c r="D37" s="668">
        <v>607808</v>
      </c>
      <c r="E37" s="669">
        <f t="shared" si="0"/>
        <v>100</v>
      </c>
      <c r="F37" s="659"/>
      <c r="G37" s="659"/>
      <c r="H37" s="659"/>
      <c r="I37" s="659"/>
      <c r="J37" s="659"/>
      <c r="K37" s="659"/>
    </row>
    <row r="38" spans="2:11" s="432" customFormat="1" ht="12.75">
      <c r="B38" s="666" t="s">
        <v>875</v>
      </c>
      <c r="C38" s="668">
        <v>340256</v>
      </c>
      <c r="D38" s="668">
        <v>343612</v>
      </c>
      <c r="E38" s="669">
        <f t="shared" si="0"/>
        <v>100.98631618546037</v>
      </c>
      <c r="F38" s="659"/>
      <c r="G38" s="659"/>
      <c r="H38" s="659"/>
      <c r="I38" s="659"/>
      <c r="J38" s="659"/>
      <c r="K38" s="659"/>
    </row>
    <row r="39" spans="2:11" s="432" customFormat="1" ht="12.75">
      <c r="B39" s="666" t="s">
        <v>876</v>
      </c>
      <c r="C39" s="668">
        <v>570364</v>
      </c>
      <c r="D39" s="668">
        <v>571421</v>
      </c>
      <c r="E39" s="669">
        <f t="shared" si="0"/>
        <v>100.18532025162878</v>
      </c>
      <c r="F39" s="659"/>
      <c r="G39" s="659"/>
      <c r="H39" s="659"/>
      <c r="I39" s="659"/>
      <c r="J39" s="659"/>
      <c r="K39" s="659"/>
    </row>
    <row r="40" spans="2:11" s="432" customFormat="1" ht="12.75">
      <c r="B40" s="666" t="s">
        <v>877</v>
      </c>
      <c r="C40" s="670">
        <v>86031</v>
      </c>
      <c r="D40" s="670">
        <v>88759</v>
      </c>
      <c r="E40" s="669">
        <f t="shared" si="0"/>
        <v>103.17095000639304</v>
      </c>
      <c r="F40" s="659"/>
      <c r="G40" s="659"/>
      <c r="H40" s="659"/>
      <c r="I40" s="659"/>
      <c r="J40" s="659"/>
      <c r="K40" s="659"/>
    </row>
    <row r="41" spans="2:11" s="432" customFormat="1" ht="13.5" customHeight="1">
      <c r="B41" s="671" t="s">
        <v>878</v>
      </c>
      <c r="C41" s="670">
        <f>SUM(C8:C40)</f>
        <v>13531270</v>
      </c>
      <c r="D41" s="670">
        <f>SUM(D8:D40)</f>
        <v>13628795</v>
      </c>
      <c r="E41" s="672">
        <f t="shared" si="0"/>
        <v>100.72073796472911</v>
      </c>
      <c r="F41" s="659"/>
      <c r="G41" s="659"/>
      <c r="H41" s="659"/>
      <c r="I41" s="659"/>
      <c r="J41" s="659"/>
      <c r="K41" s="659"/>
    </row>
    <row r="42" spans="3:11" s="432" customFormat="1" ht="12.75">
      <c r="C42" s="659"/>
      <c r="D42" s="659"/>
      <c r="E42" s="659"/>
      <c r="F42" s="659"/>
      <c r="G42" s="659"/>
      <c r="H42" s="659"/>
      <c r="I42" s="659"/>
      <c r="J42" s="659"/>
      <c r="K42" s="659"/>
    </row>
    <row r="43" spans="3:11" s="432" customFormat="1" ht="12.75">
      <c r="C43" s="659"/>
      <c r="D43" s="659"/>
      <c r="E43" s="659"/>
      <c r="F43" s="659"/>
      <c r="G43" s="659"/>
      <c r="H43" s="659"/>
      <c r="I43" s="659"/>
      <c r="J43" s="659"/>
      <c r="K43" s="659"/>
    </row>
    <row r="44" spans="1:11" s="392" customFormat="1" ht="12">
      <c r="A44" s="322"/>
      <c r="B44" s="392" t="s">
        <v>426</v>
      </c>
      <c r="C44" s="673" t="s">
        <v>879</v>
      </c>
      <c r="D44" s="459"/>
      <c r="E44" s="674" t="s">
        <v>52</v>
      </c>
      <c r="F44" s="459"/>
      <c r="G44" s="459"/>
      <c r="H44" s="459"/>
      <c r="I44" s="459"/>
      <c r="J44" s="459"/>
      <c r="K44" s="459"/>
    </row>
    <row r="45" spans="1:11" s="392" customFormat="1" ht="12.75">
      <c r="A45" s="322"/>
      <c r="C45" s="659"/>
      <c r="D45" s="675"/>
      <c r="E45" s="459"/>
      <c r="F45" s="459"/>
      <c r="G45" s="459"/>
      <c r="H45" s="459"/>
      <c r="I45" s="459"/>
      <c r="J45" s="459"/>
      <c r="K45" s="459"/>
    </row>
    <row r="46" spans="1:11" s="432" customFormat="1" ht="12.75">
      <c r="A46" s="322"/>
      <c r="C46" s="659"/>
      <c r="D46" s="659"/>
      <c r="E46" s="659"/>
      <c r="F46" s="659"/>
      <c r="G46" s="659"/>
      <c r="H46" s="659"/>
      <c r="I46" s="659"/>
      <c r="J46" s="659"/>
      <c r="K46" s="659"/>
    </row>
    <row r="47" spans="3:11" s="432" customFormat="1" ht="12.75">
      <c r="C47" s="659"/>
      <c r="D47" s="659"/>
      <c r="E47" s="659"/>
      <c r="F47" s="659"/>
      <c r="G47" s="659"/>
      <c r="H47" s="659"/>
      <c r="I47" s="659"/>
      <c r="J47" s="659"/>
      <c r="K47" s="659"/>
    </row>
    <row r="48" spans="3:11" s="432" customFormat="1" ht="12.75">
      <c r="C48" s="659"/>
      <c r="D48" s="659"/>
      <c r="E48" s="659"/>
      <c r="F48" s="659"/>
      <c r="G48" s="659"/>
      <c r="H48" s="659"/>
      <c r="I48" s="659"/>
      <c r="J48" s="659"/>
      <c r="K48" s="659"/>
    </row>
    <row r="49" spans="3:11" s="432" customFormat="1" ht="12.75">
      <c r="C49" s="659"/>
      <c r="D49" s="659"/>
      <c r="E49" s="659"/>
      <c r="F49" s="659"/>
      <c r="G49" s="659"/>
      <c r="H49" s="659"/>
      <c r="I49" s="659"/>
      <c r="J49" s="659"/>
      <c r="K49" s="659"/>
    </row>
    <row r="50" spans="3:11" s="432" customFormat="1" ht="12.75">
      <c r="C50" s="659"/>
      <c r="D50" s="659"/>
      <c r="E50" s="659"/>
      <c r="F50" s="659"/>
      <c r="G50" s="659"/>
      <c r="H50" s="659"/>
      <c r="I50" s="659"/>
      <c r="J50" s="659"/>
      <c r="K50" s="659"/>
    </row>
    <row r="51" spans="1:11" s="679" customFormat="1" ht="12.75">
      <c r="A51" s="676"/>
      <c r="B51" s="677"/>
      <c r="C51" s="659"/>
      <c r="D51" s="678"/>
      <c r="E51" s="678"/>
      <c r="F51" s="678"/>
      <c r="G51" s="678"/>
      <c r="H51" s="678"/>
      <c r="I51" s="678"/>
      <c r="J51" s="678"/>
      <c r="K51" s="678"/>
    </row>
    <row r="52" spans="1:11" s="679" customFormat="1" ht="12.75">
      <c r="A52" s="676"/>
      <c r="B52" s="677"/>
      <c r="C52" s="659"/>
      <c r="D52" s="678"/>
      <c r="E52" s="678"/>
      <c r="F52" s="678"/>
      <c r="G52" s="678"/>
      <c r="H52" s="678"/>
      <c r="I52" s="678"/>
      <c r="J52" s="678"/>
      <c r="K52" s="678"/>
    </row>
    <row r="53" spans="1:11" s="679" customFormat="1" ht="12.75">
      <c r="A53" s="676"/>
      <c r="B53" s="677"/>
      <c r="C53" s="659"/>
      <c r="D53" s="678"/>
      <c r="E53" s="678"/>
      <c r="F53" s="678"/>
      <c r="G53" s="678"/>
      <c r="H53" s="678"/>
      <c r="I53" s="678"/>
      <c r="J53" s="678"/>
      <c r="K53" s="678"/>
    </row>
    <row r="54" spans="1:11" s="679" customFormat="1" ht="12">
      <c r="A54" s="676"/>
      <c r="B54" s="677"/>
      <c r="C54" s="673"/>
      <c r="D54" s="678"/>
      <c r="E54" s="678"/>
      <c r="F54" s="678"/>
      <c r="G54" s="678"/>
      <c r="H54" s="678"/>
      <c r="I54" s="678"/>
      <c r="J54" s="678"/>
      <c r="K54" s="678"/>
    </row>
    <row r="55" spans="1:11" s="679" customFormat="1" ht="12">
      <c r="A55" s="676"/>
      <c r="B55" s="677"/>
      <c r="C55" s="673"/>
      <c r="D55" s="678"/>
      <c r="E55" s="678"/>
      <c r="F55" s="678"/>
      <c r="G55" s="678"/>
      <c r="H55" s="678"/>
      <c r="I55" s="678"/>
      <c r="J55" s="678"/>
      <c r="K55" s="678"/>
    </row>
    <row r="56" spans="1:11" s="679" customFormat="1" ht="12">
      <c r="A56" s="676"/>
      <c r="B56" s="677"/>
      <c r="C56" s="673"/>
      <c r="D56" s="678"/>
      <c r="E56" s="678"/>
      <c r="F56" s="678"/>
      <c r="G56" s="678"/>
      <c r="H56" s="678"/>
      <c r="I56" s="678"/>
      <c r="J56" s="678"/>
      <c r="K56" s="678"/>
    </row>
    <row r="57" spans="1:11" s="679" customFormat="1" ht="12">
      <c r="A57" s="676"/>
      <c r="B57" s="677"/>
      <c r="C57" s="673"/>
      <c r="D57" s="678"/>
      <c r="E57" s="678"/>
      <c r="F57" s="678"/>
      <c r="G57" s="678"/>
      <c r="H57" s="678"/>
      <c r="I57" s="678"/>
      <c r="J57" s="678"/>
      <c r="K57" s="678"/>
    </row>
    <row r="58" spans="1:11" s="679" customFormat="1" ht="12">
      <c r="A58" s="676"/>
      <c r="B58" s="677"/>
      <c r="C58" s="673"/>
      <c r="D58" s="678"/>
      <c r="E58" s="678"/>
      <c r="F58" s="678"/>
      <c r="G58" s="678"/>
      <c r="H58" s="678"/>
      <c r="I58" s="678"/>
      <c r="J58" s="678"/>
      <c r="K58" s="678"/>
    </row>
    <row r="59" spans="1:11" s="679" customFormat="1" ht="12">
      <c r="A59" s="676"/>
      <c r="B59" s="677"/>
      <c r="C59" s="673"/>
      <c r="D59" s="678"/>
      <c r="E59" s="678"/>
      <c r="F59" s="678"/>
      <c r="G59" s="678"/>
      <c r="H59" s="678"/>
      <c r="I59" s="678"/>
      <c r="J59" s="678"/>
      <c r="K59" s="678"/>
    </row>
    <row r="60" spans="1:11" s="679" customFormat="1" ht="12">
      <c r="A60" s="676"/>
      <c r="B60" s="677"/>
      <c r="C60" s="673"/>
      <c r="D60" s="678"/>
      <c r="E60" s="678"/>
      <c r="F60" s="678"/>
      <c r="G60" s="678"/>
      <c r="H60" s="678"/>
      <c r="I60" s="678"/>
      <c r="J60" s="678"/>
      <c r="K60" s="678"/>
    </row>
    <row r="61" spans="1:11" s="679" customFormat="1" ht="12">
      <c r="A61" s="676"/>
      <c r="B61" s="677"/>
      <c r="C61" s="673"/>
      <c r="D61" s="678"/>
      <c r="E61" s="678"/>
      <c r="F61" s="678"/>
      <c r="G61" s="678"/>
      <c r="H61" s="678"/>
      <c r="I61" s="678"/>
      <c r="J61" s="678"/>
      <c r="K61" s="678"/>
    </row>
    <row r="62" spans="1:11" s="679" customFormat="1" ht="12">
      <c r="A62" s="676"/>
      <c r="B62" s="677"/>
      <c r="C62" s="673"/>
      <c r="D62" s="678"/>
      <c r="E62" s="678"/>
      <c r="F62" s="678"/>
      <c r="G62" s="678"/>
      <c r="H62" s="678"/>
      <c r="I62" s="678"/>
      <c r="J62" s="678"/>
      <c r="K62" s="678"/>
    </row>
    <row r="63" spans="1:11" s="679" customFormat="1" ht="12">
      <c r="A63" s="676"/>
      <c r="B63" s="677"/>
      <c r="C63" s="673"/>
      <c r="D63" s="678"/>
      <c r="E63" s="678"/>
      <c r="F63" s="678"/>
      <c r="G63" s="678"/>
      <c r="H63" s="678"/>
      <c r="I63" s="678"/>
      <c r="J63" s="678"/>
      <c r="K63" s="678"/>
    </row>
    <row r="64" spans="1:11" s="679" customFormat="1" ht="12">
      <c r="A64" s="676"/>
      <c r="B64" s="677"/>
      <c r="C64" s="673"/>
      <c r="D64" s="678"/>
      <c r="E64" s="678"/>
      <c r="F64" s="678"/>
      <c r="G64" s="678"/>
      <c r="H64" s="678"/>
      <c r="I64" s="678"/>
      <c r="J64" s="678"/>
      <c r="K64" s="678"/>
    </row>
    <row r="65" spans="1:11" s="679" customFormat="1" ht="12">
      <c r="A65" s="676"/>
      <c r="B65" s="677"/>
      <c r="C65" s="673"/>
      <c r="D65" s="678"/>
      <c r="E65" s="678"/>
      <c r="F65" s="678"/>
      <c r="G65" s="678"/>
      <c r="H65" s="678"/>
      <c r="I65" s="678"/>
      <c r="J65" s="678"/>
      <c r="K65" s="678"/>
    </row>
    <row r="66" spans="1:11" s="679" customFormat="1" ht="12">
      <c r="A66" s="676"/>
      <c r="B66" s="677"/>
      <c r="C66" s="673"/>
      <c r="D66" s="678"/>
      <c r="E66" s="678"/>
      <c r="F66" s="678"/>
      <c r="G66" s="678"/>
      <c r="H66" s="678"/>
      <c r="I66" s="678"/>
      <c r="J66" s="678"/>
      <c r="K66" s="678"/>
    </row>
    <row r="67" spans="1:11" s="679" customFormat="1" ht="12">
      <c r="A67" s="676"/>
      <c r="B67" s="677"/>
      <c r="C67" s="673"/>
      <c r="D67" s="678"/>
      <c r="E67" s="678"/>
      <c r="F67" s="678"/>
      <c r="G67" s="678"/>
      <c r="H67" s="678"/>
      <c r="I67" s="678"/>
      <c r="J67" s="678"/>
      <c r="K67" s="678"/>
    </row>
    <row r="68" spans="1:11" s="679" customFormat="1" ht="12">
      <c r="A68" s="676"/>
      <c r="B68" s="677"/>
      <c r="C68" s="673"/>
      <c r="D68" s="678"/>
      <c r="E68" s="678"/>
      <c r="F68" s="678"/>
      <c r="G68" s="678"/>
      <c r="H68" s="678"/>
      <c r="I68" s="678"/>
      <c r="J68" s="678"/>
      <c r="K68" s="678"/>
    </row>
    <row r="69" spans="1:11" s="679" customFormat="1" ht="12.75">
      <c r="A69" s="676"/>
      <c r="B69" s="680"/>
      <c r="C69" s="673"/>
      <c r="D69" s="678"/>
      <c r="E69" s="678"/>
      <c r="F69" s="678"/>
      <c r="G69" s="678"/>
      <c r="H69" s="678"/>
      <c r="I69" s="678"/>
      <c r="J69" s="678"/>
      <c r="K69" s="678"/>
    </row>
    <row r="70" spans="1:11" s="679" customFormat="1" ht="12.75">
      <c r="A70" s="676"/>
      <c r="B70" s="680"/>
      <c r="C70" s="673"/>
      <c r="D70" s="678"/>
      <c r="E70" s="678"/>
      <c r="F70" s="678"/>
      <c r="G70" s="678"/>
      <c r="H70" s="678"/>
      <c r="I70" s="678"/>
      <c r="J70" s="678"/>
      <c r="K70" s="678"/>
    </row>
    <row r="71" spans="1:11" s="679" customFormat="1" ht="12.75">
      <c r="A71" s="676"/>
      <c r="B71" s="680"/>
      <c r="C71" s="673"/>
      <c r="D71" s="678"/>
      <c r="E71" s="678"/>
      <c r="F71" s="678"/>
      <c r="G71" s="678"/>
      <c r="H71" s="678"/>
      <c r="I71" s="678"/>
      <c r="J71" s="678"/>
      <c r="K71" s="678"/>
    </row>
    <row r="72" spans="1:11" s="679" customFormat="1" ht="12.75">
      <c r="A72" s="676"/>
      <c r="B72" s="680"/>
      <c r="C72" s="673"/>
      <c r="D72" s="678"/>
      <c r="E72" s="678"/>
      <c r="F72" s="678"/>
      <c r="G72" s="678"/>
      <c r="H72" s="678"/>
      <c r="I72" s="678"/>
      <c r="J72" s="678"/>
      <c r="K72" s="678"/>
    </row>
    <row r="73" spans="1:11" s="679" customFormat="1" ht="14.25">
      <c r="A73" s="681"/>
      <c r="B73" s="680"/>
      <c r="C73" s="673"/>
      <c r="D73" s="678"/>
      <c r="E73" s="678"/>
      <c r="F73" s="678"/>
      <c r="G73" s="678"/>
      <c r="H73" s="678"/>
      <c r="I73" s="678"/>
      <c r="J73" s="678"/>
      <c r="K73" s="678"/>
    </row>
    <row r="74" spans="2:11" s="679" customFormat="1" ht="12.75">
      <c r="B74" s="680"/>
      <c r="C74" s="673"/>
      <c r="D74" s="678"/>
      <c r="E74" s="678"/>
      <c r="F74" s="678"/>
      <c r="G74" s="678"/>
      <c r="H74" s="678"/>
      <c r="I74" s="678"/>
      <c r="J74" s="678"/>
      <c r="K74" s="678"/>
    </row>
    <row r="75" spans="2:11" s="679" customFormat="1" ht="12.75">
      <c r="B75" s="680"/>
      <c r="C75" s="673"/>
      <c r="D75" s="678"/>
      <c r="E75" s="678"/>
      <c r="F75" s="678"/>
      <c r="G75" s="678"/>
      <c r="H75" s="678"/>
      <c r="I75" s="678"/>
      <c r="J75" s="678"/>
      <c r="K75" s="678"/>
    </row>
    <row r="76" spans="2:11" s="679" customFormat="1" ht="12.75">
      <c r="B76" s="680"/>
      <c r="C76" s="673"/>
      <c r="D76" s="678"/>
      <c r="E76" s="678"/>
      <c r="F76" s="678"/>
      <c r="G76" s="678"/>
      <c r="H76" s="678"/>
      <c r="I76" s="678"/>
      <c r="J76" s="678"/>
      <c r="K76" s="678"/>
    </row>
    <row r="77" spans="2:11" s="679" customFormat="1" ht="12.75">
      <c r="B77" s="680"/>
      <c r="C77" s="673"/>
      <c r="D77" s="678"/>
      <c r="E77" s="678"/>
      <c r="F77" s="678"/>
      <c r="G77" s="678"/>
      <c r="H77" s="678"/>
      <c r="I77" s="678"/>
      <c r="J77" s="678"/>
      <c r="K77" s="678"/>
    </row>
    <row r="78" spans="2:11" s="679" customFormat="1" ht="12.75">
      <c r="B78" s="680"/>
      <c r="C78" s="673"/>
      <c r="D78" s="678"/>
      <c r="E78" s="678"/>
      <c r="F78" s="678"/>
      <c r="G78" s="678"/>
      <c r="H78" s="678"/>
      <c r="I78" s="678"/>
      <c r="J78" s="678"/>
      <c r="K78" s="678"/>
    </row>
    <row r="79" spans="2:11" s="679" customFormat="1" ht="12.75">
      <c r="B79" s="680"/>
      <c r="C79" s="673"/>
      <c r="D79" s="678"/>
      <c r="E79" s="678"/>
      <c r="F79" s="678"/>
      <c r="G79" s="678"/>
      <c r="H79" s="678"/>
      <c r="I79" s="678"/>
      <c r="J79" s="678"/>
      <c r="K79" s="678"/>
    </row>
    <row r="80" spans="2:11" s="679" customFormat="1" ht="12.75">
      <c r="B80" s="680"/>
      <c r="C80" s="673"/>
      <c r="D80" s="678"/>
      <c r="E80" s="678"/>
      <c r="F80" s="678"/>
      <c r="G80" s="678"/>
      <c r="H80" s="678"/>
      <c r="I80" s="678"/>
      <c r="J80" s="678"/>
      <c r="K80" s="678"/>
    </row>
    <row r="81" spans="2:11" s="679" customFormat="1" ht="12.75">
      <c r="B81" s="680"/>
      <c r="C81" s="673"/>
      <c r="D81" s="678"/>
      <c r="E81" s="678"/>
      <c r="F81" s="678"/>
      <c r="G81" s="678"/>
      <c r="H81" s="678"/>
      <c r="I81" s="678"/>
      <c r="J81" s="678"/>
      <c r="K81" s="678"/>
    </row>
    <row r="82" spans="2:3" ht="12.75">
      <c r="B82" s="682"/>
      <c r="C82" s="673"/>
    </row>
    <row r="83" spans="2:3" ht="12.75">
      <c r="B83" s="682"/>
      <c r="C83" s="673"/>
    </row>
    <row r="84" spans="2:3" ht="12.75">
      <c r="B84" s="682"/>
      <c r="C84" s="673"/>
    </row>
    <row r="85" spans="2:3" ht="12.75">
      <c r="B85" s="682"/>
      <c r="C85" s="603"/>
    </row>
    <row r="86" spans="2:3" ht="12.75">
      <c r="B86" s="682"/>
      <c r="C86" s="603"/>
    </row>
    <row r="87" spans="2:3" ht="12.75">
      <c r="B87" s="682"/>
      <c r="C87" s="603"/>
    </row>
    <row r="88" spans="2:3" ht="12.75">
      <c r="B88" s="682"/>
      <c r="C88" s="603"/>
    </row>
    <row r="89" spans="2:3" ht="12.75">
      <c r="B89" s="682"/>
      <c r="C89" s="603"/>
    </row>
    <row r="90" spans="2:3" ht="12.75">
      <c r="B90" s="682"/>
      <c r="C90" s="603"/>
    </row>
    <row r="91" spans="2:3" ht="12.75">
      <c r="B91" s="682"/>
      <c r="C91" s="603"/>
    </row>
    <row r="92" spans="2:3" ht="12.75">
      <c r="B92" s="682"/>
      <c r="C92" s="603"/>
    </row>
    <row r="93" spans="2:3" ht="12.75">
      <c r="B93" s="682"/>
      <c r="C93" s="603"/>
    </row>
    <row r="94" ht="12.75">
      <c r="B94" s="682"/>
    </row>
    <row r="95" ht="12.75">
      <c r="B95" s="682"/>
    </row>
    <row r="96" ht="12.75">
      <c r="B96" s="682"/>
    </row>
    <row r="97" ht="12.75">
      <c r="B97" s="682"/>
    </row>
    <row r="98" ht="12.75">
      <c r="B98" s="682"/>
    </row>
    <row r="99" ht="12.75">
      <c r="B99" s="682"/>
    </row>
    <row r="100" ht="12.75">
      <c r="B100" s="682"/>
    </row>
    <row r="101" ht="12.75">
      <c r="B101" s="682"/>
    </row>
    <row r="102" ht="12.75">
      <c r="B102" s="682"/>
    </row>
    <row r="103" ht="12.75">
      <c r="B103" s="682"/>
    </row>
    <row r="104" ht="12.75">
      <c r="B104" s="682"/>
    </row>
    <row r="105" ht="12.75">
      <c r="B105" s="682"/>
    </row>
  </sheetData>
  <printOptions/>
  <pageMargins left="0.75" right="0.75" top="1" bottom="1" header="0.5" footer="0.5"/>
  <pageSetup orientation="portrait" paperSize="9" r:id="rId1"/>
  <headerFooter alignWithMargins="0">
    <oddFooter>&amp;L&amp;"RimHelvetica,Roman"&amp;8Valsts kase / Pārskatu departaments
15.07.98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89"/>
  <sheetViews>
    <sheetView tabSelected="1" workbookViewId="0" topLeftCell="A1">
      <selection activeCell="E13" sqref="E13"/>
    </sheetView>
  </sheetViews>
  <sheetFormatPr defaultColWidth="9.33203125" defaultRowHeight="11.25"/>
  <cols>
    <col min="1" max="1" width="17.5" style="322" customWidth="1"/>
    <col min="2" max="2" width="12.66015625" style="322" customWidth="1"/>
    <col min="3" max="3" width="12.5" style="322" customWidth="1"/>
    <col min="4" max="4" width="12.16015625" style="322" customWidth="1"/>
    <col min="5" max="5" width="16.16015625" style="322" customWidth="1"/>
    <col min="6" max="6" width="10.66015625" style="322" customWidth="1"/>
    <col min="7" max="7" width="15" style="322" customWidth="1"/>
    <col min="8" max="16384" width="9.33203125" style="322" customWidth="1"/>
  </cols>
  <sheetData>
    <row r="1" spans="1:7" ht="12.75" customHeight="1">
      <c r="A1" s="432" t="s">
        <v>880</v>
      </c>
      <c r="B1" s="432"/>
      <c r="C1" s="432"/>
      <c r="D1" s="432"/>
      <c r="E1" s="432"/>
      <c r="F1" s="432"/>
      <c r="G1" s="530" t="s">
        <v>881</v>
      </c>
    </row>
    <row r="2" spans="1:7" ht="12">
      <c r="A2" s="679"/>
      <c r="B2" s="679"/>
      <c r="C2" s="679"/>
      <c r="D2" s="679"/>
      <c r="E2" s="679"/>
      <c r="F2" s="679"/>
      <c r="G2" s="679"/>
    </row>
    <row r="3" spans="1:7" ht="12">
      <c r="A3" s="679"/>
      <c r="B3" s="679"/>
      <c r="C3" s="679"/>
      <c r="D3" s="679"/>
      <c r="E3" s="679"/>
      <c r="F3" s="679"/>
      <c r="G3" s="679"/>
    </row>
    <row r="4" spans="1:7" ht="15.75">
      <c r="A4" s="551" t="s">
        <v>882</v>
      </c>
      <c r="B4" s="546"/>
      <c r="C4" s="546"/>
      <c r="D4" s="546"/>
      <c r="E4" s="546"/>
      <c r="F4" s="546"/>
      <c r="G4" s="546"/>
    </row>
    <row r="5" spans="1:7" ht="15.75">
      <c r="A5" s="551" t="s">
        <v>642</v>
      </c>
      <c r="B5" s="323"/>
      <c r="C5" s="551"/>
      <c r="D5" s="551"/>
      <c r="E5" s="551"/>
      <c r="F5" s="549"/>
      <c r="G5" s="549"/>
    </row>
    <row r="6" spans="1:7" ht="15.75">
      <c r="A6" s="683"/>
      <c r="B6" s="679"/>
      <c r="C6" s="679"/>
      <c r="D6" s="679"/>
      <c r="E6" s="679"/>
      <c r="F6" s="679"/>
      <c r="G6" s="679"/>
    </row>
    <row r="7" spans="1:7" ht="10.5">
      <c r="A7" s="684"/>
      <c r="B7" s="684"/>
      <c r="C7" s="684"/>
      <c r="D7" s="684"/>
      <c r="E7" s="684"/>
      <c r="F7" s="684"/>
      <c r="G7" s="684" t="s">
        <v>883</v>
      </c>
    </row>
    <row r="8" spans="1:7" ht="52.5">
      <c r="A8" s="627" t="s">
        <v>841</v>
      </c>
      <c r="B8" s="685" t="s">
        <v>884</v>
      </c>
      <c r="C8" s="685" t="s">
        <v>885</v>
      </c>
      <c r="D8" s="685" t="s">
        <v>886</v>
      </c>
      <c r="E8" s="685" t="s">
        <v>887</v>
      </c>
      <c r="F8" s="685" t="s">
        <v>888</v>
      </c>
      <c r="G8" s="686" t="s">
        <v>889</v>
      </c>
    </row>
    <row r="9" spans="1:7" ht="10.5">
      <c r="A9" s="687">
        <v>1</v>
      </c>
      <c r="B9" s="688">
        <v>2</v>
      </c>
      <c r="C9" s="688">
        <v>3</v>
      </c>
      <c r="D9" s="688">
        <v>4</v>
      </c>
      <c r="E9" s="688">
        <v>5</v>
      </c>
      <c r="F9" s="689">
        <v>6</v>
      </c>
      <c r="G9" s="690">
        <v>7</v>
      </c>
    </row>
    <row r="10" spans="1:7" ht="12">
      <c r="A10" s="691" t="s">
        <v>845</v>
      </c>
      <c r="B10" s="692">
        <v>450000</v>
      </c>
      <c r="C10" s="693">
        <v>1929364</v>
      </c>
      <c r="D10" s="692">
        <v>23712</v>
      </c>
      <c r="E10" s="693">
        <v>9850143</v>
      </c>
      <c r="F10" s="694"/>
      <c r="G10" s="512">
        <f aca="true" t="shared" si="0" ref="G10:G43">SUM(B10:F10)</f>
        <v>12253219</v>
      </c>
    </row>
    <row r="11" spans="1:7" ht="12">
      <c r="A11" s="691" t="s">
        <v>846</v>
      </c>
      <c r="B11" s="692">
        <v>288000</v>
      </c>
      <c r="C11" s="692">
        <v>246900</v>
      </c>
      <c r="D11" s="692">
        <v>2616</v>
      </c>
      <c r="E11" s="693">
        <v>1648236</v>
      </c>
      <c r="F11" s="694"/>
      <c r="G11" s="512">
        <f t="shared" si="0"/>
        <v>2185752</v>
      </c>
    </row>
    <row r="12" spans="1:7" ht="12">
      <c r="A12" s="691" t="s">
        <v>847</v>
      </c>
      <c r="B12" s="692"/>
      <c r="C12" s="692">
        <v>214000</v>
      </c>
      <c r="D12" s="692">
        <v>3943</v>
      </c>
      <c r="E12" s="692">
        <v>927907</v>
      </c>
      <c r="F12" s="694"/>
      <c r="G12" s="512">
        <f t="shared" si="0"/>
        <v>1145850</v>
      </c>
    </row>
    <row r="13" spans="1:7" ht="12">
      <c r="A13" s="691" t="s">
        <v>848</v>
      </c>
      <c r="B13" s="692">
        <v>242300</v>
      </c>
      <c r="C13" s="692">
        <v>53717</v>
      </c>
      <c r="D13" s="692">
        <v>1255</v>
      </c>
      <c r="E13" s="692">
        <v>675786</v>
      </c>
      <c r="F13" s="694"/>
      <c r="G13" s="512">
        <f t="shared" si="0"/>
        <v>973058</v>
      </c>
    </row>
    <row r="14" spans="1:7" ht="12">
      <c r="A14" s="691" t="s">
        <v>849</v>
      </c>
      <c r="B14" s="692">
        <v>100000</v>
      </c>
      <c r="C14" s="692">
        <v>313638</v>
      </c>
      <c r="D14" s="692">
        <v>3479</v>
      </c>
      <c r="E14" s="692">
        <v>1174092</v>
      </c>
      <c r="F14" s="694">
        <v>30000</v>
      </c>
      <c r="G14" s="512">
        <f t="shared" si="0"/>
        <v>1621209</v>
      </c>
    </row>
    <row r="15" spans="1:7" ht="12">
      <c r="A15" s="691" t="s">
        <v>850</v>
      </c>
      <c r="B15" s="692">
        <v>30000</v>
      </c>
      <c r="C15" s="692">
        <v>209393</v>
      </c>
      <c r="D15" s="692">
        <v>2224</v>
      </c>
      <c r="E15" s="692">
        <v>537926</v>
      </c>
      <c r="F15" s="694"/>
      <c r="G15" s="512">
        <f t="shared" si="0"/>
        <v>779543</v>
      </c>
    </row>
    <row r="16" spans="1:7" ht="12">
      <c r="A16" s="691" t="s">
        <v>851</v>
      </c>
      <c r="B16" s="692"/>
      <c r="C16" s="692">
        <v>21115</v>
      </c>
      <c r="D16" s="692">
        <v>1647</v>
      </c>
      <c r="E16" s="692">
        <v>578937</v>
      </c>
      <c r="F16" s="694"/>
      <c r="G16" s="512">
        <f t="shared" si="0"/>
        <v>601699</v>
      </c>
    </row>
    <row r="17" spans="1:7" ht="12">
      <c r="A17" s="691" t="s">
        <v>852</v>
      </c>
      <c r="B17" s="692">
        <v>230000</v>
      </c>
      <c r="C17" s="692">
        <v>190410</v>
      </c>
      <c r="D17" s="692">
        <v>1071</v>
      </c>
      <c r="E17" s="692">
        <v>893338</v>
      </c>
      <c r="F17" s="694"/>
      <c r="G17" s="512">
        <f t="shared" si="0"/>
        <v>1314819</v>
      </c>
    </row>
    <row r="18" spans="1:7" ht="12">
      <c r="A18" s="691" t="s">
        <v>853</v>
      </c>
      <c r="B18" s="692">
        <v>20000</v>
      </c>
      <c r="C18" s="692">
        <v>235187</v>
      </c>
      <c r="D18" s="692">
        <v>1255</v>
      </c>
      <c r="E18" s="692">
        <v>514069</v>
      </c>
      <c r="F18" s="694"/>
      <c r="G18" s="512">
        <f t="shared" si="0"/>
        <v>770511</v>
      </c>
    </row>
    <row r="19" spans="1:7" ht="12">
      <c r="A19" s="691" t="s">
        <v>854</v>
      </c>
      <c r="B19" s="692">
        <v>18000</v>
      </c>
      <c r="C19" s="692">
        <v>189267</v>
      </c>
      <c r="D19" s="692">
        <v>1439</v>
      </c>
      <c r="E19" s="692">
        <v>582764</v>
      </c>
      <c r="F19" s="694"/>
      <c r="G19" s="512">
        <f t="shared" si="0"/>
        <v>791470</v>
      </c>
    </row>
    <row r="20" spans="1:7" ht="12">
      <c r="A20" s="691" t="s">
        <v>855</v>
      </c>
      <c r="B20" s="692"/>
      <c r="C20" s="692">
        <v>324368</v>
      </c>
      <c r="D20" s="692">
        <v>2069</v>
      </c>
      <c r="E20" s="692">
        <v>1017391</v>
      </c>
      <c r="F20" s="694"/>
      <c r="G20" s="512">
        <f t="shared" si="0"/>
        <v>1343828</v>
      </c>
    </row>
    <row r="21" spans="1:7" ht="12">
      <c r="A21" s="691" t="s">
        <v>856</v>
      </c>
      <c r="B21" s="692">
        <v>13500</v>
      </c>
      <c r="C21" s="692">
        <v>577164</v>
      </c>
      <c r="D21" s="692">
        <v>3188</v>
      </c>
      <c r="E21" s="692">
        <v>1046310</v>
      </c>
      <c r="F21" s="694"/>
      <c r="G21" s="512">
        <f t="shared" si="0"/>
        <v>1640162</v>
      </c>
    </row>
    <row r="22" spans="1:7" ht="12">
      <c r="A22" s="691" t="s">
        <v>857</v>
      </c>
      <c r="B22" s="692">
        <v>77000</v>
      </c>
      <c r="C22" s="692">
        <v>164798</v>
      </c>
      <c r="D22" s="692">
        <v>719</v>
      </c>
      <c r="E22" s="692">
        <v>627867</v>
      </c>
      <c r="F22" s="694"/>
      <c r="G22" s="512">
        <f t="shared" si="0"/>
        <v>870384</v>
      </c>
    </row>
    <row r="23" spans="1:7" ht="12">
      <c r="A23" s="691" t="s">
        <v>858</v>
      </c>
      <c r="B23" s="692"/>
      <c r="C23" s="692">
        <v>68934</v>
      </c>
      <c r="D23" s="692">
        <v>1933</v>
      </c>
      <c r="E23" s="692">
        <v>857119</v>
      </c>
      <c r="F23" s="694"/>
      <c r="G23" s="512">
        <f t="shared" si="0"/>
        <v>927986</v>
      </c>
    </row>
    <row r="24" spans="1:7" ht="12">
      <c r="A24" s="691" t="s">
        <v>859</v>
      </c>
      <c r="B24" s="692">
        <v>225000</v>
      </c>
      <c r="C24" s="692">
        <v>75000</v>
      </c>
      <c r="D24" s="692">
        <v>1653</v>
      </c>
      <c r="E24" s="692">
        <v>499810</v>
      </c>
      <c r="F24" s="694"/>
      <c r="G24" s="512">
        <f t="shared" si="0"/>
        <v>801463</v>
      </c>
    </row>
    <row r="25" spans="1:7" ht="12">
      <c r="A25" s="691" t="s">
        <v>860</v>
      </c>
      <c r="B25" s="692"/>
      <c r="C25" s="692">
        <v>144916</v>
      </c>
      <c r="D25" s="692">
        <v>2907</v>
      </c>
      <c r="E25" s="692">
        <v>711681</v>
      </c>
      <c r="F25" s="694"/>
      <c r="G25" s="512">
        <f t="shared" si="0"/>
        <v>859504</v>
      </c>
    </row>
    <row r="26" spans="1:7" ht="12">
      <c r="A26" s="691" t="s">
        <v>861</v>
      </c>
      <c r="B26" s="692">
        <v>20000</v>
      </c>
      <c r="C26" s="692">
        <v>245468</v>
      </c>
      <c r="D26" s="692">
        <v>2224</v>
      </c>
      <c r="E26" s="692">
        <v>991761</v>
      </c>
      <c r="F26" s="694"/>
      <c r="G26" s="512">
        <f t="shared" si="0"/>
        <v>1259453</v>
      </c>
    </row>
    <row r="27" spans="1:7" ht="12">
      <c r="A27" s="691" t="s">
        <v>862</v>
      </c>
      <c r="B27" s="692">
        <v>45714</v>
      </c>
      <c r="C27" s="692">
        <v>78948</v>
      </c>
      <c r="D27" s="692">
        <v>1427</v>
      </c>
      <c r="E27" s="692">
        <v>724250</v>
      </c>
      <c r="F27" s="694"/>
      <c r="G27" s="512">
        <f t="shared" si="0"/>
        <v>850339</v>
      </c>
    </row>
    <row r="28" spans="1:7" ht="12">
      <c r="A28" s="691" t="s">
        <v>863</v>
      </c>
      <c r="B28" s="692"/>
      <c r="C28" s="692">
        <v>249012</v>
      </c>
      <c r="D28" s="692">
        <v>2081</v>
      </c>
      <c r="E28" s="692">
        <v>877745</v>
      </c>
      <c r="F28" s="694"/>
      <c r="G28" s="512">
        <f t="shared" si="0"/>
        <v>1128838</v>
      </c>
    </row>
    <row r="29" spans="1:7" ht="12">
      <c r="A29" s="691" t="s">
        <v>864</v>
      </c>
      <c r="B29" s="692"/>
      <c r="C29" s="692">
        <v>279900</v>
      </c>
      <c r="D29" s="692">
        <v>2081</v>
      </c>
      <c r="E29" s="692">
        <v>965489</v>
      </c>
      <c r="F29" s="694"/>
      <c r="G29" s="512">
        <f t="shared" si="0"/>
        <v>1247470</v>
      </c>
    </row>
    <row r="30" spans="1:7" ht="12">
      <c r="A30" s="691" t="s">
        <v>865</v>
      </c>
      <c r="B30" s="692">
        <v>97622</v>
      </c>
      <c r="C30" s="692">
        <v>82667</v>
      </c>
      <c r="D30" s="692">
        <v>2509</v>
      </c>
      <c r="E30" s="692">
        <v>734993</v>
      </c>
      <c r="F30" s="694"/>
      <c r="G30" s="512">
        <f t="shared" si="0"/>
        <v>917791</v>
      </c>
    </row>
    <row r="31" spans="1:7" ht="12">
      <c r="A31" s="691" t="s">
        <v>866</v>
      </c>
      <c r="B31" s="692"/>
      <c r="C31" s="692">
        <v>68800</v>
      </c>
      <c r="D31" s="692">
        <v>1249</v>
      </c>
      <c r="E31" s="692">
        <v>663162</v>
      </c>
      <c r="F31" s="694"/>
      <c r="G31" s="512">
        <f t="shared" si="0"/>
        <v>733211</v>
      </c>
    </row>
    <row r="32" spans="1:7" ht="12">
      <c r="A32" s="691" t="s">
        <v>867</v>
      </c>
      <c r="B32" s="692">
        <v>154200</v>
      </c>
      <c r="C32" s="692">
        <v>145116</v>
      </c>
      <c r="D32" s="692">
        <v>3045</v>
      </c>
      <c r="E32" s="692">
        <v>845218</v>
      </c>
      <c r="F32" s="694"/>
      <c r="G32" s="512">
        <f t="shared" si="0"/>
        <v>1147579</v>
      </c>
    </row>
    <row r="33" spans="1:7" ht="12">
      <c r="A33" s="691" t="s">
        <v>868</v>
      </c>
      <c r="B33" s="692">
        <v>35000</v>
      </c>
      <c r="C33" s="692">
        <v>141523</v>
      </c>
      <c r="D33" s="692">
        <v>3039</v>
      </c>
      <c r="E33" s="692">
        <v>1229747</v>
      </c>
      <c r="F33" s="694"/>
      <c r="G33" s="512">
        <f t="shared" si="0"/>
        <v>1409309</v>
      </c>
    </row>
    <row r="34" spans="1:7" ht="12">
      <c r="A34" s="691" t="s">
        <v>869</v>
      </c>
      <c r="B34" s="692">
        <v>47500</v>
      </c>
      <c r="C34" s="692">
        <v>200518</v>
      </c>
      <c r="D34" s="692">
        <v>2005</v>
      </c>
      <c r="E34" s="692">
        <v>708466</v>
      </c>
      <c r="F34" s="695"/>
      <c r="G34" s="512">
        <f t="shared" si="0"/>
        <v>958489</v>
      </c>
    </row>
    <row r="35" spans="1:7" ht="12">
      <c r="A35" s="691" t="s">
        <v>870</v>
      </c>
      <c r="B35" s="692"/>
      <c r="C35" s="692">
        <v>317015</v>
      </c>
      <c r="D35" s="692">
        <v>1398</v>
      </c>
      <c r="E35" s="692">
        <v>782279</v>
      </c>
      <c r="F35" s="694"/>
      <c r="G35" s="512">
        <f t="shared" si="0"/>
        <v>1100692</v>
      </c>
    </row>
    <row r="36" spans="1:7" ht="12">
      <c r="A36" s="691" t="s">
        <v>871</v>
      </c>
      <c r="B36" s="692">
        <v>240000</v>
      </c>
      <c r="C36" s="692">
        <v>289258</v>
      </c>
      <c r="D36" s="692">
        <v>5150</v>
      </c>
      <c r="E36" s="692">
        <v>2156388</v>
      </c>
      <c r="F36" s="694"/>
      <c r="G36" s="512">
        <f t="shared" si="0"/>
        <v>2690796</v>
      </c>
    </row>
    <row r="37" spans="1:7" ht="12">
      <c r="A37" s="691" t="s">
        <v>872</v>
      </c>
      <c r="B37" s="692">
        <v>20000</v>
      </c>
      <c r="C37" s="692">
        <v>386600</v>
      </c>
      <c r="D37" s="692">
        <v>1790</v>
      </c>
      <c r="E37" s="692">
        <v>761481</v>
      </c>
      <c r="F37" s="694"/>
      <c r="G37" s="512">
        <f t="shared" si="0"/>
        <v>1169871</v>
      </c>
    </row>
    <row r="38" spans="1:7" ht="12">
      <c r="A38" s="691" t="s">
        <v>873</v>
      </c>
      <c r="B38" s="692">
        <v>169336</v>
      </c>
      <c r="C38" s="692">
        <v>105395</v>
      </c>
      <c r="D38" s="692">
        <v>2901</v>
      </c>
      <c r="E38" s="692">
        <v>980239</v>
      </c>
      <c r="F38" s="694"/>
      <c r="G38" s="512">
        <f t="shared" si="0"/>
        <v>1257871</v>
      </c>
    </row>
    <row r="39" spans="1:7" ht="12">
      <c r="A39" s="691" t="s">
        <v>874</v>
      </c>
      <c r="B39" s="692">
        <v>341787</v>
      </c>
      <c r="C39" s="692">
        <v>418642</v>
      </c>
      <c r="D39" s="692">
        <v>2218</v>
      </c>
      <c r="E39" s="692">
        <v>1024819</v>
      </c>
      <c r="F39" s="696"/>
      <c r="G39" s="512">
        <f t="shared" si="0"/>
        <v>1787466</v>
      </c>
    </row>
    <row r="40" spans="1:7" ht="12">
      <c r="A40" s="691" t="s">
        <v>875</v>
      </c>
      <c r="B40" s="692">
        <v>181424</v>
      </c>
      <c r="C40" s="692">
        <v>98230</v>
      </c>
      <c r="D40" s="692">
        <v>2616</v>
      </c>
      <c r="E40" s="692">
        <v>590779</v>
      </c>
      <c r="F40" s="696"/>
      <c r="G40" s="512">
        <f t="shared" si="0"/>
        <v>873049</v>
      </c>
    </row>
    <row r="41" spans="1:7" ht="12">
      <c r="A41" s="691" t="s">
        <v>876</v>
      </c>
      <c r="B41" s="692"/>
      <c r="C41" s="692">
        <v>410871</v>
      </c>
      <c r="D41" s="692">
        <v>2616</v>
      </c>
      <c r="E41" s="692">
        <v>1146923</v>
      </c>
      <c r="F41" s="696"/>
      <c r="G41" s="512">
        <f t="shared" si="0"/>
        <v>1560410</v>
      </c>
    </row>
    <row r="42" spans="1:7" ht="12">
      <c r="A42" s="691" t="s">
        <v>877</v>
      </c>
      <c r="B42" s="697"/>
      <c r="C42" s="692">
        <v>108139</v>
      </c>
      <c r="D42" s="692">
        <v>1392</v>
      </c>
      <c r="E42" s="692">
        <v>254953</v>
      </c>
      <c r="F42" s="698"/>
      <c r="G42" s="512">
        <f t="shared" si="0"/>
        <v>364484</v>
      </c>
    </row>
    <row r="43" spans="1:7" ht="12">
      <c r="A43" s="699" t="s">
        <v>878</v>
      </c>
      <c r="B43" s="700">
        <f>SUM(B10:B42)</f>
        <v>3046383</v>
      </c>
      <c r="C43" s="700">
        <f>SUM(C10:C42)</f>
        <v>8584273</v>
      </c>
      <c r="D43" s="700">
        <f>SUM(D10:D42)</f>
        <v>94851</v>
      </c>
      <c r="E43" s="700">
        <f>SUM(E10:E42)</f>
        <v>37582068</v>
      </c>
      <c r="F43" s="700">
        <f>SUM(F10:F42)</f>
        <v>30000</v>
      </c>
      <c r="G43" s="701">
        <f t="shared" si="0"/>
        <v>49337575</v>
      </c>
    </row>
    <row r="44" spans="1:7" ht="12">
      <c r="A44" s="702"/>
      <c r="B44" s="703"/>
      <c r="C44" s="703"/>
      <c r="D44" s="703"/>
      <c r="E44" s="703"/>
      <c r="F44" s="703"/>
      <c r="G44" s="703"/>
    </row>
    <row r="45" spans="1:7" ht="12">
      <c r="A45" s="702"/>
      <c r="B45" s="703"/>
      <c r="C45" s="703"/>
      <c r="D45" s="703"/>
      <c r="E45" s="703"/>
      <c r="F45" s="703"/>
      <c r="G45" s="703"/>
    </row>
    <row r="46" spans="1:7" ht="12">
      <c r="A46" s="702"/>
      <c r="B46" s="703"/>
      <c r="C46" s="703"/>
      <c r="D46" s="703"/>
      <c r="E46" s="703"/>
      <c r="F46" s="703"/>
      <c r="G46" s="703"/>
    </row>
    <row r="47" spans="1:6" ht="12.75">
      <c r="A47" s="704"/>
      <c r="B47" s="705"/>
      <c r="C47" s="706"/>
      <c r="D47" s="707"/>
      <c r="E47" s="707"/>
      <c r="F47" s="707"/>
    </row>
    <row r="48" spans="1:7" s="392" customFormat="1" ht="12.75">
      <c r="A48" s="708" t="s">
        <v>426</v>
      </c>
      <c r="B48" s="709"/>
      <c r="C48" s="710"/>
      <c r="D48" s="695"/>
      <c r="E48" s="711"/>
      <c r="F48" s="712"/>
      <c r="G48" s="392" t="s">
        <v>52</v>
      </c>
    </row>
    <row r="49" spans="1:7" ht="12">
      <c r="A49" s="713"/>
      <c r="B49" s="714"/>
      <c r="C49" s="714"/>
      <c r="D49" s="714"/>
      <c r="E49" s="695"/>
      <c r="F49" s="715"/>
      <c r="G49" s="695"/>
    </row>
    <row r="56" ht="10.5">
      <c r="G56" s="727"/>
    </row>
    <row r="57" ht="10.5">
      <c r="G57" s="727"/>
    </row>
    <row r="58" ht="10.5">
      <c r="G58" s="727"/>
    </row>
    <row r="59" ht="10.5">
      <c r="G59" s="727"/>
    </row>
    <row r="60" ht="10.5">
      <c r="G60" s="727"/>
    </row>
    <row r="61" ht="10.5">
      <c r="G61" s="727"/>
    </row>
    <row r="62" ht="10.5">
      <c r="G62" s="727"/>
    </row>
    <row r="63" ht="10.5">
      <c r="G63" s="727"/>
    </row>
    <row r="64" ht="10.5">
      <c r="G64" s="727"/>
    </row>
    <row r="65" ht="10.5">
      <c r="G65" s="727"/>
    </row>
    <row r="66" ht="10.5">
      <c r="G66" s="727"/>
    </row>
    <row r="67" ht="10.5">
      <c r="G67" s="727"/>
    </row>
    <row r="68" ht="10.5">
      <c r="G68" s="727"/>
    </row>
    <row r="69" ht="10.5">
      <c r="G69" s="727"/>
    </row>
    <row r="70" ht="10.5">
      <c r="G70" s="727"/>
    </row>
    <row r="71" ht="10.5">
      <c r="G71" s="727"/>
    </row>
    <row r="72" ht="10.5">
      <c r="G72" s="727"/>
    </row>
    <row r="73" ht="10.5">
      <c r="G73" s="727"/>
    </row>
    <row r="74" ht="10.5">
      <c r="G74" s="727"/>
    </row>
    <row r="75" ht="10.5">
      <c r="G75" s="727"/>
    </row>
    <row r="76" ht="10.5">
      <c r="G76" s="727"/>
    </row>
    <row r="77" ht="10.5">
      <c r="G77" s="727"/>
    </row>
    <row r="78" ht="10.5">
      <c r="G78" s="727"/>
    </row>
    <row r="79" ht="10.5">
      <c r="G79" s="727"/>
    </row>
    <row r="80" ht="10.5">
      <c r="G80" s="727"/>
    </row>
    <row r="81" ht="10.5">
      <c r="G81" s="727"/>
    </row>
    <row r="82" ht="10.5">
      <c r="G82" s="727"/>
    </row>
    <row r="83" ht="10.5">
      <c r="G83" s="727"/>
    </row>
    <row r="84" ht="10.5">
      <c r="G84" s="603"/>
    </row>
    <row r="85" ht="10.5">
      <c r="G85" s="603"/>
    </row>
    <row r="86" ht="10.5">
      <c r="G86" s="603"/>
    </row>
    <row r="87" ht="10.5">
      <c r="G87" s="603"/>
    </row>
    <row r="88" ht="10.5">
      <c r="G88" s="603"/>
    </row>
    <row r="89" ht="10.5">
      <c r="G89" s="603"/>
    </row>
  </sheetData>
  <printOptions/>
  <pageMargins left="0.84" right="0.3" top="1" bottom="1" header="0.5" footer="0.5"/>
  <pageSetup orientation="portrait" paperSize="9" r:id="rId1"/>
  <headerFooter alignWithMargins="0">
    <oddFooter>&amp;L&amp;"RimHelvetica,Roman"&amp;8Valsts kase / Pārskatu departaments
15.07.98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E136"/>
  <sheetViews>
    <sheetView workbookViewId="0" topLeftCell="A1">
      <selection activeCell="A10" sqref="A10"/>
    </sheetView>
  </sheetViews>
  <sheetFormatPr defaultColWidth="9.33203125" defaultRowHeight="11.25"/>
  <cols>
    <col min="1" max="1" width="54.16015625" style="66" customWidth="1"/>
    <col min="2" max="2" width="11.66015625" style="66" customWidth="1"/>
    <col min="3" max="3" width="15.66015625" style="66" customWidth="1"/>
    <col min="4" max="4" width="15" style="66" customWidth="1"/>
    <col min="5" max="5" width="15.5" style="66" customWidth="1"/>
    <col min="6" max="16384" width="10.66015625" style="66" customWidth="1"/>
  </cols>
  <sheetData>
    <row r="1" spans="1:5" ht="12.75">
      <c r="A1" s="64"/>
      <c r="B1" s="64"/>
      <c r="C1" s="65"/>
      <c r="D1" s="65"/>
      <c r="E1" s="64"/>
    </row>
    <row r="2" spans="1:5" ht="12.75">
      <c r="A2" s="65" t="s">
        <v>86</v>
      </c>
      <c r="B2" s="64"/>
      <c r="C2" s="65"/>
      <c r="D2" s="65"/>
      <c r="E2" s="67" t="s">
        <v>87</v>
      </c>
    </row>
    <row r="3" spans="1:5" ht="12.75">
      <c r="A3" s="65"/>
      <c r="B3" s="64"/>
      <c r="C3" s="65"/>
      <c r="D3" s="65"/>
      <c r="E3" s="64"/>
    </row>
    <row r="4" spans="1:5" ht="15.75">
      <c r="A4" s="68" t="s">
        <v>88</v>
      </c>
      <c r="B4" s="64"/>
      <c r="C4" s="64"/>
      <c r="D4" s="64"/>
      <c r="E4" s="64"/>
    </row>
    <row r="5" spans="1:5" ht="15.75">
      <c r="A5" s="68" t="s">
        <v>89</v>
      </c>
      <c r="B5" s="64"/>
      <c r="C5" s="64"/>
      <c r="D5" s="64"/>
      <c r="E5" s="64"/>
    </row>
    <row r="6" spans="1:5" ht="12">
      <c r="A6" s="64"/>
      <c r="B6" s="64"/>
      <c r="C6" s="64"/>
      <c r="D6" s="64"/>
      <c r="E6" s="64"/>
    </row>
    <row r="7" spans="1:5" ht="12.75">
      <c r="A7" s="64"/>
      <c r="B7" s="64"/>
      <c r="C7" s="64"/>
      <c r="D7" s="65"/>
      <c r="E7" s="69" t="s">
        <v>4</v>
      </c>
    </row>
    <row r="8" spans="1:5" ht="36">
      <c r="A8" s="70" t="s">
        <v>5</v>
      </c>
      <c r="B8" s="71" t="s">
        <v>90</v>
      </c>
      <c r="C8" s="71" t="s">
        <v>91</v>
      </c>
      <c r="D8" s="71" t="s">
        <v>8</v>
      </c>
      <c r="E8" s="71" t="s">
        <v>92</v>
      </c>
    </row>
    <row r="9" spans="1:5" ht="12">
      <c r="A9" s="72">
        <v>1</v>
      </c>
      <c r="B9" s="72"/>
      <c r="C9" s="73">
        <v>2</v>
      </c>
      <c r="D9" s="73">
        <v>3</v>
      </c>
      <c r="E9" s="73">
        <v>4</v>
      </c>
    </row>
    <row r="10" spans="1:5" ht="17.25" customHeight="1">
      <c r="A10" s="74" t="s">
        <v>93</v>
      </c>
      <c r="B10" s="75"/>
      <c r="C10" s="76">
        <f>SUM(C11:C24)</f>
        <v>647944</v>
      </c>
      <c r="D10" s="76">
        <f>SUM(D11:D24)</f>
        <v>300219</v>
      </c>
      <c r="E10" s="77">
        <f aca="true" t="shared" si="0" ref="E10:E24">SUM(D10/C10)</f>
        <v>0.46334096773795264</v>
      </c>
    </row>
    <row r="11" spans="1:5" ht="16.5" customHeight="1">
      <c r="A11" s="78" t="s">
        <v>94</v>
      </c>
      <c r="B11" s="79">
        <v>1</v>
      </c>
      <c r="C11" s="80">
        <v>80617</v>
      </c>
      <c r="D11" s="80">
        <v>35087</v>
      </c>
      <c r="E11" s="81">
        <f t="shared" si="0"/>
        <v>0.43523078258928016</v>
      </c>
    </row>
    <row r="12" spans="1:5" ht="14.25" customHeight="1">
      <c r="A12" s="82" t="s">
        <v>95</v>
      </c>
      <c r="B12" s="79">
        <v>2</v>
      </c>
      <c r="C12" s="80">
        <v>35013</v>
      </c>
      <c r="D12" s="80">
        <v>15183</v>
      </c>
      <c r="E12" s="81">
        <f t="shared" si="0"/>
        <v>0.43363893411018767</v>
      </c>
    </row>
    <row r="13" spans="1:5" ht="15.75" customHeight="1">
      <c r="A13" s="82" t="s">
        <v>96</v>
      </c>
      <c r="B13" s="79">
        <v>3</v>
      </c>
      <c r="C13" s="80">
        <v>84833</v>
      </c>
      <c r="D13" s="80">
        <v>38594</v>
      </c>
      <c r="E13" s="81">
        <f t="shared" si="0"/>
        <v>0.45494088385416054</v>
      </c>
    </row>
    <row r="14" spans="1:5" ht="15.75" customHeight="1">
      <c r="A14" s="82" t="s">
        <v>97</v>
      </c>
      <c r="B14" s="79">
        <v>4</v>
      </c>
      <c r="C14" s="80">
        <v>71057</v>
      </c>
      <c r="D14" s="80">
        <v>73884</v>
      </c>
      <c r="E14" s="81">
        <f t="shared" si="0"/>
        <v>1.0397849613690417</v>
      </c>
    </row>
    <row r="15" spans="1:5" ht="15" customHeight="1">
      <c r="A15" s="82" t="s">
        <v>98</v>
      </c>
      <c r="B15" s="79">
        <v>5</v>
      </c>
      <c r="C15" s="80">
        <v>70732</v>
      </c>
      <c r="D15" s="80">
        <v>35593</v>
      </c>
      <c r="E15" s="81">
        <f t="shared" si="0"/>
        <v>0.5032092970649776</v>
      </c>
    </row>
    <row r="16" spans="1:5" ht="20.25" customHeight="1">
      <c r="A16" s="82" t="s">
        <v>99</v>
      </c>
      <c r="B16" s="79">
        <v>6</v>
      </c>
      <c r="C16" s="80">
        <v>71467</v>
      </c>
      <c r="D16" s="80">
        <v>33192</v>
      </c>
      <c r="E16" s="81">
        <f t="shared" si="0"/>
        <v>0.4644381322848308</v>
      </c>
    </row>
    <row r="17" spans="1:5" ht="24" customHeight="1">
      <c r="A17" s="83" t="s">
        <v>100</v>
      </c>
      <c r="B17" s="79">
        <v>7</v>
      </c>
      <c r="C17" s="80">
        <v>5269</v>
      </c>
      <c r="D17" s="80">
        <v>1914</v>
      </c>
      <c r="E17" s="81">
        <f t="shared" si="0"/>
        <v>0.36325678496868474</v>
      </c>
    </row>
    <row r="18" spans="1:5" ht="16.5" customHeight="1">
      <c r="A18" s="82" t="s">
        <v>101</v>
      </c>
      <c r="B18" s="79">
        <v>8</v>
      </c>
      <c r="C18" s="80">
        <v>18981</v>
      </c>
      <c r="D18" s="80">
        <v>9586</v>
      </c>
      <c r="E18" s="81">
        <f t="shared" si="0"/>
        <v>0.5050313471366102</v>
      </c>
    </row>
    <row r="19" spans="1:5" ht="16.5" customHeight="1">
      <c r="A19" s="82" t="s">
        <v>102</v>
      </c>
      <c r="B19" s="79">
        <v>9</v>
      </c>
      <c r="C19" s="80">
        <v>348</v>
      </c>
      <c r="D19" s="80">
        <v>111</v>
      </c>
      <c r="E19" s="81">
        <f t="shared" si="0"/>
        <v>0.31896551724137934</v>
      </c>
    </row>
    <row r="20" spans="1:5" ht="24.75" customHeight="1">
      <c r="A20" s="83" t="s">
        <v>103</v>
      </c>
      <c r="B20" s="79">
        <v>10</v>
      </c>
      <c r="C20" s="80">
        <v>46866</v>
      </c>
      <c r="D20" s="80">
        <v>22110</v>
      </c>
      <c r="E20" s="81">
        <f t="shared" si="0"/>
        <v>0.47177057995135063</v>
      </c>
    </row>
    <row r="21" spans="1:5" ht="24">
      <c r="A21" s="83" t="s">
        <v>104</v>
      </c>
      <c r="B21" s="79">
        <v>11</v>
      </c>
      <c r="C21" s="80">
        <v>601</v>
      </c>
      <c r="D21" s="80">
        <v>306</v>
      </c>
      <c r="E21" s="81">
        <f t="shared" si="0"/>
        <v>0.5091514143094842</v>
      </c>
    </row>
    <row r="22" spans="1:5" ht="16.5" customHeight="1">
      <c r="A22" s="82" t="s">
        <v>105</v>
      </c>
      <c r="B22" s="79">
        <v>12</v>
      </c>
      <c r="C22" s="80">
        <v>12081</v>
      </c>
      <c r="D22" s="80">
        <v>3936</v>
      </c>
      <c r="E22" s="81">
        <f t="shared" si="0"/>
        <v>0.32580084430096845</v>
      </c>
    </row>
    <row r="23" spans="1:5" ht="17.25" customHeight="1">
      <c r="A23" s="82" t="s">
        <v>106</v>
      </c>
      <c r="B23" s="79">
        <v>13</v>
      </c>
      <c r="C23" s="80">
        <v>12741</v>
      </c>
      <c r="D23" s="80">
        <v>5481</v>
      </c>
      <c r="E23" s="81">
        <f t="shared" si="0"/>
        <v>0.43018601365669884</v>
      </c>
    </row>
    <row r="24" spans="1:5" ht="24.75" customHeight="1">
      <c r="A24" s="83" t="s">
        <v>107</v>
      </c>
      <c r="B24" s="79">
        <v>14</v>
      </c>
      <c r="C24" s="80">
        <v>137338</v>
      </c>
      <c r="D24" s="80">
        <v>25242</v>
      </c>
      <c r="E24" s="81">
        <f t="shared" si="0"/>
        <v>0.1837947254219517</v>
      </c>
    </row>
    <row r="25" spans="1:5" ht="12.75">
      <c r="A25" s="64"/>
      <c r="B25" s="84"/>
      <c r="C25" s="85"/>
      <c r="D25" s="85"/>
      <c r="E25" s="86"/>
    </row>
    <row r="26" spans="1:5" ht="12.75">
      <c r="A26" s="64"/>
      <c r="B26" s="84"/>
      <c r="C26" s="85"/>
      <c r="D26" s="85"/>
      <c r="E26" s="86"/>
    </row>
    <row r="27" spans="1:5" ht="14.25">
      <c r="A27" s="87"/>
      <c r="B27" s="88"/>
      <c r="C27" s="85"/>
      <c r="D27" s="85"/>
      <c r="E27" s="86"/>
    </row>
    <row r="28" spans="1:5" ht="14.25">
      <c r="A28" s="87"/>
      <c r="B28" s="88"/>
      <c r="C28" s="85"/>
      <c r="D28" s="85"/>
      <c r="E28" s="86"/>
    </row>
    <row r="29" spans="1:5" ht="14.25">
      <c r="A29" s="87"/>
      <c r="B29" s="88"/>
      <c r="C29" s="85"/>
      <c r="D29" s="85"/>
      <c r="E29" s="86"/>
    </row>
    <row r="30" spans="1:5" ht="14.25">
      <c r="A30" s="87"/>
      <c r="B30" s="88"/>
      <c r="C30" s="85"/>
      <c r="D30" s="85"/>
      <c r="E30" s="86"/>
    </row>
    <row r="31" spans="1:5" ht="14.25">
      <c r="A31" s="87"/>
      <c r="B31" s="88"/>
      <c r="C31" s="85"/>
      <c r="D31" s="85"/>
      <c r="E31" s="86"/>
    </row>
    <row r="32" spans="1:5" ht="14.25">
      <c r="A32" s="87"/>
      <c r="B32" s="88"/>
      <c r="C32" s="85"/>
      <c r="D32" s="85"/>
      <c r="E32" s="86"/>
    </row>
    <row r="33" spans="1:5" ht="14.25">
      <c r="A33" s="87"/>
      <c r="B33" s="88"/>
      <c r="C33" s="85"/>
      <c r="D33" s="85"/>
      <c r="E33" s="86"/>
    </row>
    <row r="34" spans="1:5" ht="12">
      <c r="A34" s="64" t="s">
        <v>108</v>
      </c>
      <c r="B34" s="84"/>
      <c r="C34" s="89" t="s">
        <v>52</v>
      </c>
      <c r="D34" s="89"/>
      <c r="E34" s="86"/>
    </row>
    <row r="35" spans="1:5" ht="12">
      <c r="A35" s="64"/>
      <c r="B35" s="84"/>
      <c r="C35" s="89"/>
      <c r="D35" s="89"/>
      <c r="E35" s="86"/>
    </row>
    <row r="36" spans="1:5" ht="12">
      <c r="A36" s="64"/>
      <c r="B36" s="64"/>
      <c r="C36" s="89"/>
      <c r="D36" s="89"/>
      <c r="E36" s="90"/>
    </row>
    <row r="37" spans="1:5" ht="12">
      <c r="A37" s="64"/>
      <c r="B37" s="64"/>
      <c r="C37" s="89"/>
      <c r="D37" s="89"/>
      <c r="E37" s="90"/>
    </row>
    <row r="38" spans="1:5" ht="12.75">
      <c r="A38" s="64"/>
      <c r="B38" s="64"/>
      <c r="C38" s="85"/>
      <c r="D38" s="85"/>
      <c r="E38" s="86"/>
    </row>
    <row r="39" spans="1:5" ht="14.25">
      <c r="A39" s="87"/>
      <c r="B39" s="87"/>
      <c r="C39" s="85"/>
      <c r="D39" s="85"/>
      <c r="E39" s="86"/>
    </row>
    <row r="40" spans="1:5" ht="14.25">
      <c r="A40" s="87"/>
      <c r="B40" s="87"/>
      <c r="C40" s="85"/>
      <c r="D40" s="85"/>
      <c r="E40" s="86"/>
    </row>
    <row r="41" spans="1:5" ht="14.25">
      <c r="A41" s="87"/>
      <c r="B41" s="87"/>
      <c r="C41" s="85"/>
      <c r="D41" s="85"/>
      <c r="E41" s="86"/>
    </row>
    <row r="42" spans="1:5" ht="14.25">
      <c r="A42" s="87"/>
      <c r="B42" s="87"/>
      <c r="C42" s="85"/>
      <c r="D42" s="85"/>
      <c r="E42" s="86"/>
    </row>
    <row r="43" spans="1:5" ht="12.75">
      <c r="A43" s="64" t="s">
        <v>109</v>
      </c>
      <c r="B43" s="64"/>
      <c r="C43" s="85"/>
      <c r="D43" s="85"/>
      <c r="E43" s="86"/>
    </row>
    <row r="44" spans="1:5" ht="12.75">
      <c r="A44" s="64" t="s">
        <v>54</v>
      </c>
      <c r="B44" s="64"/>
      <c r="C44" s="85"/>
      <c r="D44" s="85"/>
      <c r="E44" s="86"/>
    </row>
    <row r="45" spans="1:5" ht="12.75">
      <c r="A45" s="64"/>
      <c r="B45" s="64"/>
      <c r="C45" s="85"/>
      <c r="D45" s="85"/>
      <c r="E45" s="86"/>
    </row>
    <row r="46" spans="1:5" ht="12.75">
      <c r="A46" s="64"/>
      <c r="B46" s="64"/>
      <c r="C46" s="85"/>
      <c r="D46" s="85"/>
      <c r="E46" s="86"/>
    </row>
    <row r="47" spans="1:5" ht="12.75">
      <c r="A47" s="64"/>
      <c r="B47" s="64"/>
      <c r="C47" s="85"/>
      <c r="D47" s="85"/>
      <c r="E47" s="86"/>
    </row>
    <row r="48" spans="1:5" ht="12.75">
      <c r="A48" s="64"/>
      <c r="B48" s="64"/>
      <c r="C48" s="89"/>
      <c r="D48" s="85"/>
      <c r="E48" s="86"/>
    </row>
    <row r="49" spans="1:4" ht="12.75">
      <c r="A49" s="64"/>
      <c r="B49" s="85"/>
      <c r="C49" s="85"/>
      <c r="D49" s="86"/>
    </row>
    <row r="50" spans="1:4" ht="12.75">
      <c r="A50" s="64"/>
      <c r="B50" s="85"/>
      <c r="C50" s="85"/>
      <c r="D50" s="86"/>
    </row>
    <row r="51" spans="1:4" ht="12.75">
      <c r="A51" s="64"/>
      <c r="B51" s="85"/>
      <c r="C51" s="85"/>
      <c r="D51" s="86"/>
    </row>
    <row r="52" spans="1:4" ht="12.75">
      <c r="A52" s="64"/>
      <c r="B52" s="89"/>
      <c r="C52" s="85"/>
      <c r="D52" s="86"/>
    </row>
    <row r="53" spans="1:4" ht="12.75">
      <c r="A53" s="64"/>
      <c r="B53" s="89"/>
      <c r="C53" s="85"/>
      <c r="D53" s="86"/>
    </row>
    <row r="54" spans="1:4" ht="12.75">
      <c r="A54" s="64"/>
      <c r="B54" s="89"/>
      <c r="C54" s="85"/>
      <c r="D54" s="86"/>
    </row>
    <row r="55" spans="1:4" ht="12.75">
      <c r="A55" s="64"/>
      <c r="B55" s="89"/>
      <c r="C55" s="65"/>
      <c r="D55" s="86"/>
    </row>
    <row r="56" spans="1:4" ht="12.75">
      <c r="A56" s="64"/>
      <c r="B56" s="89"/>
      <c r="C56" s="65"/>
      <c r="D56" s="86"/>
    </row>
    <row r="57" spans="1:4" ht="12.75">
      <c r="A57" s="64"/>
      <c r="B57" s="89"/>
      <c r="C57" s="65"/>
      <c r="D57" s="86"/>
    </row>
    <row r="58" spans="1:4" ht="12.75">
      <c r="A58" s="64"/>
      <c r="B58" s="89"/>
      <c r="C58" s="65"/>
      <c r="D58" s="86"/>
    </row>
    <row r="59" spans="1:4" ht="12.75">
      <c r="A59" s="64"/>
      <c r="B59" s="89"/>
      <c r="C59" s="65"/>
      <c r="D59" s="86"/>
    </row>
    <row r="60" spans="1:4" ht="12.75">
      <c r="A60" s="64"/>
      <c r="B60" s="89"/>
      <c r="C60" s="65"/>
      <c r="D60" s="86"/>
    </row>
    <row r="61" spans="1:4" ht="12.75">
      <c r="A61" s="64"/>
      <c r="B61" s="89"/>
      <c r="C61" s="65"/>
      <c r="D61" s="86"/>
    </row>
    <row r="62" spans="1:4" ht="12.75">
      <c r="A62" s="64"/>
      <c r="B62" s="89"/>
      <c r="C62" s="65"/>
      <c r="D62" s="86"/>
    </row>
    <row r="63" spans="1:4" ht="12.75">
      <c r="A63" s="64"/>
      <c r="B63" s="89"/>
      <c r="C63" s="65"/>
      <c r="D63" s="86"/>
    </row>
    <row r="64" spans="1:4" ht="12.75">
      <c r="A64" s="64"/>
      <c r="B64" s="89"/>
      <c r="C64" s="65"/>
      <c r="D64" s="86"/>
    </row>
    <row r="65" spans="1:4" ht="12.75">
      <c r="A65" s="64"/>
      <c r="B65" s="89"/>
      <c r="C65" s="65"/>
      <c r="D65" s="86"/>
    </row>
    <row r="66" spans="1:4" ht="12.75">
      <c r="A66" s="64"/>
      <c r="B66" s="89"/>
      <c r="C66" s="65"/>
      <c r="D66" s="86"/>
    </row>
    <row r="67" spans="1:4" ht="12.75">
      <c r="A67" s="64"/>
      <c r="B67" s="89"/>
      <c r="C67" s="65"/>
      <c r="D67" s="86"/>
    </row>
    <row r="68" spans="1:4" ht="12.75">
      <c r="A68" s="64"/>
      <c r="B68" s="89"/>
      <c r="C68" s="65"/>
      <c r="D68" s="86"/>
    </row>
    <row r="69" spans="1:4" ht="12.75">
      <c r="A69" s="64"/>
      <c r="B69" s="89"/>
      <c r="C69" s="65"/>
      <c r="D69" s="86"/>
    </row>
    <row r="70" spans="1:4" ht="12.75">
      <c r="A70" s="64"/>
      <c r="B70" s="89"/>
      <c r="C70" s="65"/>
      <c r="D70" s="86"/>
    </row>
    <row r="71" spans="1:4" ht="12.75">
      <c r="A71" s="64"/>
      <c r="B71" s="89"/>
      <c r="C71" s="65"/>
      <c r="D71" s="86"/>
    </row>
    <row r="72" spans="1:4" ht="12.75">
      <c r="A72" s="64"/>
      <c r="B72" s="89"/>
      <c r="C72" s="65"/>
      <c r="D72" s="86"/>
    </row>
    <row r="73" spans="1:4" ht="12.75">
      <c r="A73" s="64"/>
      <c r="B73" s="89"/>
      <c r="C73" s="65"/>
      <c r="D73" s="86"/>
    </row>
    <row r="74" spans="1:4" ht="12.75">
      <c r="A74" s="64"/>
      <c r="B74" s="89"/>
      <c r="C74" s="65"/>
      <c r="D74" s="86"/>
    </row>
    <row r="75" spans="1:4" ht="12">
      <c r="A75" s="64"/>
      <c r="B75" s="89"/>
      <c r="C75" s="64"/>
      <c r="D75" s="86"/>
    </row>
    <row r="76" spans="1:4" ht="12">
      <c r="A76" s="64"/>
      <c r="B76" s="89"/>
      <c r="C76" s="64"/>
      <c r="D76" s="86"/>
    </row>
    <row r="77" spans="1:4" ht="12">
      <c r="A77" s="64"/>
      <c r="B77" s="89"/>
      <c r="C77" s="64"/>
      <c r="D77" s="86"/>
    </row>
    <row r="78" spans="1:4" ht="12">
      <c r="A78" s="64"/>
      <c r="B78" s="89"/>
      <c r="C78" s="64"/>
      <c r="D78" s="86"/>
    </row>
    <row r="79" spans="1:4" ht="12">
      <c r="A79" s="64"/>
      <c r="B79" s="89"/>
      <c r="C79" s="64"/>
      <c r="D79" s="86"/>
    </row>
    <row r="80" spans="1:4" ht="12">
      <c r="A80" s="64"/>
      <c r="B80" s="89"/>
      <c r="C80" s="64"/>
      <c r="D80" s="86"/>
    </row>
    <row r="81" spans="1:4" ht="12">
      <c r="A81" s="64"/>
      <c r="B81" s="89"/>
      <c r="C81" s="64"/>
      <c r="D81" s="86"/>
    </row>
    <row r="82" spans="1:4" ht="12">
      <c r="A82" s="64"/>
      <c r="B82" s="89"/>
      <c r="C82" s="64"/>
      <c r="D82" s="86"/>
    </row>
    <row r="83" spans="1:4" ht="12">
      <c r="A83" s="64"/>
      <c r="B83" s="89"/>
      <c r="C83" s="64"/>
      <c r="D83" s="86"/>
    </row>
    <row r="84" spans="1:4" ht="12">
      <c r="A84" s="64"/>
      <c r="B84" s="89"/>
      <c r="C84" s="64"/>
      <c r="D84" s="86"/>
    </row>
    <row r="85" spans="1:4" ht="12">
      <c r="A85" s="64"/>
      <c r="B85" s="89"/>
      <c r="C85" s="64"/>
      <c r="D85" s="86"/>
    </row>
    <row r="86" spans="1:4" ht="12">
      <c r="A86" s="64"/>
      <c r="B86" s="89"/>
      <c r="C86" s="64"/>
      <c r="D86" s="86"/>
    </row>
    <row r="87" spans="1:4" ht="12">
      <c r="A87" s="64"/>
      <c r="B87" s="89"/>
      <c r="C87" s="64"/>
      <c r="D87" s="86"/>
    </row>
    <row r="88" spans="1:4" ht="12">
      <c r="A88" s="64"/>
      <c r="B88" s="89"/>
      <c r="C88" s="64"/>
      <c r="D88" s="86"/>
    </row>
    <row r="89" spans="1:4" ht="12">
      <c r="A89" s="64"/>
      <c r="B89" s="89"/>
      <c r="C89" s="64"/>
      <c r="D89" s="86"/>
    </row>
    <row r="90" spans="1:4" ht="12">
      <c r="A90" s="64"/>
      <c r="B90" s="89"/>
      <c r="C90" s="64"/>
      <c r="D90" s="86"/>
    </row>
    <row r="91" spans="1:4" ht="12">
      <c r="A91" s="64"/>
      <c r="B91" s="89"/>
      <c r="C91" s="64"/>
      <c r="D91" s="86"/>
    </row>
    <row r="92" spans="1:4" ht="12">
      <c r="A92" s="64"/>
      <c r="B92" s="89"/>
      <c r="C92" s="64"/>
      <c r="D92" s="86"/>
    </row>
    <row r="93" spans="1:4" ht="12">
      <c r="A93" s="64"/>
      <c r="B93" s="89"/>
      <c r="C93" s="64"/>
      <c r="D93" s="86"/>
    </row>
    <row r="94" spans="1:4" ht="12">
      <c r="A94" s="64"/>
      <c r="B94" s="89"/>
      <c r="C94" s="64"/>
      <c r="D94" s="86"/>
    </row>
    <row r="95" spans="1:4" ht="12">
      <c r="A95" s="64"/>
      <c r="B95" s="89"/>
      <c r="C95" s="64"/>
      <c r="D95" s="86"/>
    </row>
    <row r="96" spans="1:4" ht="12">
      <c r="A96" s="64"/>
      <c r="B96" s="89"/>
      <c r="C96" s="64"/>
      <c r="D96" s="86"/>
    </row>
    <row r="97" spans="1:4" ht="12">
      <c r="A97" s="64"/>
      <c r="B97" s="89"/>
      <c r="C97" s="64"/>
      <c r="D97" s="86"/>
    </row>
    <row r="98" spans="1:4" ht="12">
      <c r="A98" s="64"/>
      <c r="B98" s="89"/>
      <c r="C98" s="64"/>
      <c r="D98" s="86"/>
    </row>
    <row r="99" spans="1:4" ht="12">
      <c r="A99" s="64"/>
      <c r="B99" s="89"/>
      <c r="C99" s="64"/>
      <c r="D99" s="86"/>
    </row>
    <row r="100" spans="1:4" ht="12">
      <c r="A100" s="64"/>
      <c r="B100" s="89"/>
      <c r="C100" s="64"/>
      <c r="D100" s="86"/>
    </row>
    <row r="101" spans="1:4" ht="12">
      <c r="A101" s="64"/>
      <c r="B101" s="89"/>
      <c r="C101" s="64"/>
      <c r="D101" s="86"/>
    </row>
    <row r="102" spans="1:4" ht="12">
      <c r="A102" s="64"/>
      <c r="B102" s="89"/>
      <c r="C102" s="64"/>
      <c r="D102" s="64"/>
    </row>
    <row r="103" spans="1:4" ht="12">
      <c r="A103" s="64"/>
      <c r="B103" s="89"/>
      <c r="C103" s="64"/>
      <c r="D103" s="64"/>
    </row>
    <row r="104" spans="1:4" ht="12">
      <c r="A104" s="64"/>
      <c r="B104" s="89"/>
      <c r="C104" s="64"/>
      <c r="D104" s="64"/>
    </row>
    <row r="105" spans="1:4" ht="12">
      <c r="A105" s="64"/>
      <c r="B105" s="89"/>
      <c r="C105" s="64"/>
      <c r="D105" s="64"/>
    </row>
    <row r="106" spans="1:4" ht="12">
      <c r="A106" s="64"/>
      <c r="B106" s="89"/>
      <c r="C106" s="64"/>
      <c r="D106" s="64"/>
    </row>
    <row r="107" spans="1:4" ht="12">
      <c r="A107" s="64"/>
      <c r="B107" s="89"/>
      <c r="C107" s="64"/>
      <c r="D107" s="64"/>
    </row>
    <row r="108" spans="1:4" ht="12">
      <c r="A108" s="64"/>
      <c r="B108" s="89"/>
      <c r="C108" s="64"/>
      <c r="D108" s="64"/>
    </row>
    <row r="109" spans="1:4" ht="12">
      <c r="A109" s="64"/>
      <c r="B109" s="89"/>
      <c r="C109" s="64"/>
      <c r="D109" s="64"/>
    </row>
    <row r="110" spans="1:4" ht="12">
      <c r="A110" s="64"/>
      <c r="B110" s="89"/>
      <c r="C110" s="64"/>
      <c r="D110" s="64"/>
    </row>
    <row r="111" spans="1:4" ht="12">
      <c r="A111" s="64"/>
      <c r="B111" s="64"/>
      <c r="C111" s="64"/>
      <c r="D111" s="64"/>
    </row>
    <row r="112" spans="1:4" ht="12">
      <c r="A112" s="64"/>
      <c r="B112" s="64"/>
      <c r="C112" s="64"/>
      <c r="D112" s="64"/>
    </row>
    <row r="113" spans="1:4" ht="12">
      <c r="A113" s="64"/>
      <c r="B113" s="64"/>
      <c r="C113" s="64"/>
      <c r="D113" s="64"/>
    </row>
    <row r="114" spans="1:4" ht="12">
      <c r="A114" s="64"/>
      <c r="B114" s="64"/>
      <c r="C114" s="64"/>
      <c r="D114" s="64"/>
    </row>
    <row r="115" spans="1:4" ht="12">
      <c r="A115" s="64"/>
      <c r="B115" s="64"/>
      <c r="C115" s="64"/>
      <c r="D115" s="64"/>
    </row>
    <row r="116" spans="1:4" ht="12">
      <c r="A116" s="64"/>
      <c r="B116" s="64"/>
      <c r="C116" s="64"/>
      <c r="D116" s="64"/>
    </row>
    <row r="117" spans="1:4" ht="12">
      <c r="A117" s="64"/>
      <c r="B117" s="64"/>
      <c r="C117" s="64"/>
      <c r="D117" s="64"/>
    </row>
    <row r="118" spans="1:4" ht="12">
      <c r="A118" s="64"/>
      <c r="B118" s="64"/>
      <c r="C118" s="64"/>
      <c r="D118" s="64"/>
    </row>
    <row r="119" spans="1:4" ht="12">
      <c r="A119" s="64"/>
      <c r="B119" s="64"/>
      <c r="C119" s="64"/>
      <c r="D119" s="64"/>
    </row>
    <row r="120" spans="1:4" ht="12">
      <c r="A120" s="64"/>
      <c r="B120" s="64"/>
      <c r="C120" s="64"/>
      <c r="D120" s="64"/>
    </row>
    <row r="121" spans="1:4" ht="12">
      <c r="A121" s="64"/>
      <c r="B121" s="64"/>
      <c r="C121" s="64"/>
      <c r="D121" s="64"/>
    </row>
    <row r="122" spans="1:4" ht="12">
      <c r="A122" s="64"/>
      <c r="B122" s="64"/>
      <c r="C122" s="64"/>
      <c r="D122" s="64"/>
    </row>
    <row r="123" spans="1:4" ht="12">
      <c r="A123" s="64"/>
      <c r="B123" s="64"/>
      <c r="C123" s="64"/>
      <c r="D123" s="64"/>
    </row>
    <row r="124" spans="1:4" ht="12">
      <c r="A124" s="64"/>
      <c r="B124" s="64"/>
      <c r="C124" s="64"/>
      <c r="D124" s="64"/>
    </row>
    <row r="125" spans="1:4" ht="12">
      <c r="A125" s="64"/>
      <c r="B125" s="64"/>
      <c r="C125" s="64"/>
      <c r="D125" s="64"/>
    </row>
    <row r="126" spans="1:4" ht="12">
      <c r="A126" s="64"/>
      <c r="B126" s="64"/>
      <c r="C126" s="64"/>
      <c r="D126" s="64"/>
    </row>
    <row r="127" spans="1:4" ht="12">
      <c r="A127" s="64"/>
      <c r="B127" s="64"/>
      <c r="C127" s="64"/>
      <c r="D127" s="64"/>
    </row>
    <row r="128" spans="1:4" ht="12">
      <c r="A128" s="64"/>
      <c r="B128" s="64"/>
      <c r="C128" s="64"/>
      <c r="D128" s="64"/>
    </row>
    <row r="129" spans="1:4" ht="12">
      <c r="A129" s="64"/>
      <c r="B129" s="64"/>
      <c r="C129" s="64"/>
      <c r="D129" s="64"/>
    </row>
    <row r="130" spans="1:4" ht="12">
      <c r="A130" s="64"/>
      <c r="B130" s="64"/>
      <c r="C130" s="64"/>
      <c r="D130" s="64"/>
    </row>
    <row r="131" spans="1:4" ht="12">
      <c r="A131" s="64"/>
      <c r="B131" s="64"/>
      <c r="C131" s="64"/>
      <c r="D131" s="64"/>
    </row>
    <row r="132" spans="1:4" ht="12">
      <c r="A132" s="64"/>
      <c r="B132" s="64"/>
      <c r="C132" s="64"/>
      <c r="D132" s="64"/>
    </row>
    <row r="133" spans="1:4" ht="12">
      <c r="A133" s="64"/>
      <c r="B133" s="64"/>
      <c r="C133" s="64"/>
      <c r="D133" s="64"/>
    </row>
    <row r="134" spans="1:4" ht="12">
      <c r="A134" s="64"/>
      <c r="B134" s="64"/>
      <c r="C134" s="64"/>
      <c r="D134" s="64"/>
    </row>
    <row r="135" spans="1:4" ht="12">
      <c r="A135" s="64"/>
      <c r="B135" s="64"/>
      <c r="C135" s="64"/>
      <c r="D135" s="64"/>
    </row>
    <row r="136" spans="1:4" ht="12">
      <c r="A136" s="64"/>
      <c r="B136" s="64"/>
      <c r="C136" s="64"/>
      <c r="D136" s="64"/>
    </row>
  </sheetData>
  <printOptions/>
  <pageMargins left="0.75" right="0.75" top="1" bottom="0.5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5"/>
  <sheetViews>
    <sheetView workbookViewId="0" topLeftCell="A1">
      <selection activeCell="E8" sqref="E8"/>
    </sheetView>
  </sheetViews>
  <sheetFormatPr defaultColWidth="9.33203125" defaultRowHeight="11.25"/>
  <cols>
    <col min="1" max="1" width="52.66015625" style="124" customWidth="1"/>
    <col min="2" max="2" width="14.5" style="124" customWidth="1"/>
    <col min="3" max="3" width="14.16015625" style="124" customWidth="1"/>
    <col min="4" max="4" width="11.83203125" style="124" customWidth="1"/>
    <col min="5" max="5" width="12.83203125" style="124" customWidth="1"/>
    <col min="6" max="16384" width="10.66015625" style="124" customWidth="1"/>
  </cols>
  <sheetData>
    <row r="1" spans="1:5" ht="12.75">
      <c r="A1" s="122"/>
      <c r="B1" s="122"/>
      <c r="C1" s="122"/>
      <c r="D1" s="123"/>
      <c r="E1" s="122"/>
    </row>
    <row r="2" spans="1:5" ht="12.75">
      <c r="A2" s="122" t="s">
        <v>115</v>
      </c>
      <c r="B2" s="122"/>
      <c r="C2" s="122"/>
      <c r="D2" s="123"/>
      <c r="E2" s="122" t="s">
        <v>116</v>
      </c>
    </row>
    <row r="3" spans="1:5" ht="18">
      <c r="A3" s="125" t="s">
        <v>117</v>
      </c>
      <c r="B3" s="126"/>
      <c r="C3" s="127"/>
      <c r="D3" s="122"/>
      <c r="E3" s="122"/>
    </row>
    <row r="4" spans="1:5" ht="18">
      <c r="A4" s="125" t="s">
        <v>118</v>
      </c>
      <c r="B4" s="126"/>
      <c r="C4" s="127"/>
      <c r="D4" s="122"/>
      <c r="E4" s="122"/>
    </row>
    <row r="5" spans="1:5" ht="18">
      <c r="A5" s="126"/>
      <c r="B5" s="126"/>
      <c r="C5" s="127"/>
      <c r="D5" s="123"/>
      <c r="E5" s="123" t="s">
        <v>119</v>
      </c>
    </row>
    <row r="6" spans="1:5" ht="45">
      <c r="A6" s="128" t="s">
        <v>5</v>
      </c>
      <c r="B6" s="128" t="s">
        <v>91</v>
      </c>
      <c r="C6" s="128" t="s">
        <v>120</v>
      </c>
      <c r="D6" s="128" t="s">
        <v>121</v>
      </c>
      <c r="E6" s="128" t="s">
        <v>12</v>
      </c>
    </row>
    <row r="7" spans="1:5" ht="12.75">
      <c r="A7" s="128">
        <v>1</v>
      </c>
      <c r="B7" s="128">
        <v>2</v>
      </c>
      <c r="C7" s="128">
        <v>3</v>
      </c>
      <c r="D7" s="128">
        <v>4</v>
      </c>
      <c r="E7" s="128">
        <v>5</v>
      </c>
    </row>
    <row r="8" spans="1:5" ht="12.75">
      <c r="A8" s="129" t="s">
        <v>122</v>
      </c>
      <c r="B8" s="130">
        <f>SUM(B11+B24)</f>
        <v>1212526</v>
      </c>
      <c r="C8" s="130">
        <f>SUM(C11+C24)</f>
        <v>619725</v>
      </c>
      <c r="D8" s="131">
        <f aca="true" t="shared" si="0" ref="D8:D18">SUM(C8/B8)</f>
        <v>0.5111024423393807</v>
      </c>
      <c r="E8" s="130">
        <f>SUM(C8-'[2]Sheet5'!C8)</f>
        <v>113774</v>
      </c>
    </row>
    <row r="9" spans="1:5" ht="12.75">
      <c r="A9" s="132" t="s">
        <v>123</v>
      </c>
      <c r="B9" s="133">
        <v>647368</v>
      </c>
      <c r="C9" s="133">
        <v>337610</v>
      </c>
      <c r="D9" s="134">
        <f t="shared" si="0"/>
        <v>0.5215117213084366</v>
      </c>
      <c r="E9" s="133">
        <f>SUM(C9-'[2]Sheet5'!C9)</f>
        <v>61872</v>
      </c>
    </row>
    <row r="10" spans="1:5" ht="12.75">
      <c r="A10" s="135" t="s">
        <v>124</v>
      </c>
      <c r="B10" s="133">
        <v>50590</v>
      </c>
      <c r="C10" s="133">
        <v>2099</v>
      </c>
      <c r="D10" s="134">
        <f t="shared" si="0"/>
        <v>0.04149041312512354</v>
      </c>
      <c r="E10" s="133">
        <f>SUM(C10-'[2]Sheet5'!C10)</f>
        <v>516</v>
      </c>
    </row>
    <row r="11" spans="1:5" ht="12.75">
      <c r="A11" s="136" t="s">
        <v>125</v>
      </c>
      <c r="B11" s="130">
        <f>SUM(B12+B20+B21)</f>
        <v>596778</v>
      </c>
      <c r="C11" s="130">
        <f>SUM(C12+C20+C21)</f>
        <v>335511</v>
      </c>
      <c r="D11" s="131">
        <f t="shared" si="0"/>
        <v>0.5622040356715563</v>
      </c>
      <c r="E11" s="130">
        <f>SUM(C11-'[2]Sheet5'!C11)</f>
        <v>61356</v>
      </c>
    </row>
    <row r="12" spans="1:5" ht="12.75">
      <c r="A12" s="137" t="s">
        <v>126</v>
      </c>
      <c r="B12" s="130">
        <f>SUM(B13+B15+B19)</f>
        <v>496805</v>
      </c>
      <c r="C12" s="130">
        <f>SUM(C13+C15+C19)</f>
        <v>285702</v>
      </c>
      <c r="D12" s="131">
        <f t="shared" si="0"/>
        <v>0.5750787532331599</v>
      </c>
      <c r="E12" s="130">
        <f>SUM(C12-'[2]Sheet5'!C12)</f>
        <v>51443</v>
      </c>
    </row>
    <row r="13" spans="1:5" ht="12.75">
      <c r="A13" s="137" t="s">
        <v>127</v>
      </c>
      <c r="B13" s="130">
        <f>SUM(B14)</f>
        <v>62037</v>
      </c>
      <c r="C13" s="130">
        <f>SUM(C14)</f>
        <v>54313</v>
      </c>
      <c r="D13" s="131">
        <f t="shared" si="0"/>
        <v>0.8754936570111385</v>
      </c>
      <c r="E13" s="130">
        <f>SUM(C13-'[2]Sheet5'!C13)</f>
        <v>11006</v>
      </c>
    </row>
    <row r="14" spans="1:5" ht="12.75">
      <c r="A14" s="132" t="s">
        <v>128</v>
      </c>
      <c r="B14" s="133">
        <v>62037</v>
      </c>
      <c r="C14" s="133">
        <v>54313</v>
      </c>
      <c r="D14" s="134">
        <f t="shared" si="0"/>
        <v>0.8754936570111385</v>
      </c>
      <c r="E14" s="133">
        <f>SUM(C14-'[2]Sheet5'!C14)</f>
        <v>11006</v>
      </c>
    </row>
    <row r="15" spans="1:5" ht="12.75">
      <c r="A15" s="137" t="s">
        <v>129</v>
      </c>
      <c r="B15" s="130">
        <f>SUM(B16+B17+B18+B19)</f>
        <v>434768</v>
      </c>
      <c r="C15" s="130">
        <f>SUM(C16+C17+C18)</f>
        <v>228434</v>
      </c>
      <c r="D15" s="131">
        <f t="shared" si="0"/>
        <v>0.5254158539726935</v>
      </c>
      <c r="E15" s="130">
        <f>SUM(C15-'[2]Sheet5'!C15)</f>
        <v>39660</v>
      </c>
    </row>
    <row r="16" spans="1:5" ht="12.75">
      <c r="A16" s="138" t="s">
        <v>130</v>
      </c>
      <c r="B16" s="133">
        <v>318473</v>
      </c>
      <c r="C16" s="133">
        <v>159858</v>
      </c>
      <c r="D16" s="134">
        <f t="shared" si="0"/>
        <v>0.501951499813171</v>
      </c>
      <c r="E16" s="133">
        <f>SUM(C16-'[2]Sheet5'!C16)</f>
        <v>27672</v>
      </c>
    </row>
    <row r="17" spans="1:5" ht="12.75">
      <c r="A17" s="132" t="s">
        <v>131</v>
      </c>
      <c r="B17" s="133">
        <v>99050</v>
      </c>
      <c r="C17" s="133">
        <v>58332</v>
      </c>
      <c r="D17" s="134">
        <f t="shared" si="0"/>
        <v>0.588914689550732</v>
      </c>
      <c r="E17" s="133">
        <f>SUM(C17-'[2]Sheet5'!C17)</f>
        <v>10355</v>
      </c>
    </row>
    <row r="18" spans="1:5" ht="12.75">
      <c r="A18" s="132" t="s">
        <v>132</v>
      </c>
      <c r="B18" s="133">
        <v>17245</v>
      </c>
      <c r="C18" s="133">
        <v>10244</v>
      </c>
      <c r="D18" s="134">
        <f t="shared" si="0"/>
        <v>0.594027254276602</v>
      </c>
      <c r="E18" s="133">
        <f>SUM(C18-'[2]Sheet5'!C18)</f>
        <v>1633</v>
      </c>
    </row>
    <row r="19" spans="1:5" ht="12.75">
      <c r="A19" s="137" t="s">
        <v>133</v>
      </c>
      <c r="B19" s="133"/>
      <c r="C19" s="130">
        <v>2955</v>
      </c>
      <c r="D19" s="139"/>
      <c r="E19" s="130">
        <f>SUM(C19-'[2]Sheet5'!C19)</f>
        <v>777</v>
      </c>
    </row>
    <row r="20" spans="1:5" ht="12.75">
      <c r="A20" s="137" t="s">
        <v>134</v>
      </c>
      <c r="B20" s="130">
        <v>32121</v>
      </c>
      <c r="C20" s="130">
        <v>17762</v>
      </c>
      <c r="D20" s="131">
        <f aca="true" t="shared" si="1" ref="D20:D46">SUM(C20/B20)</f>
        <v>0.5529715762273901</v>
      </c>
      <c r="E20" s="130">
        <f>SUM(C20-'[2]Sheet5'!C20)</f>
        <v>4020</v>
      </c>
    </row>
    <row r="21" spans="1:5" ht="12.75">
      <c r="A21" s="136" t="s">
        <v>135</v>
      </c>
      <c r="B21" s="130">
        <v>67852</v>
      </c>
      <c r="C21" s="130">
        <v>32047</v>
      </c>
      <c r="D21" s="131">
        <f t="shared" si="1"/>
        <v>0.47230737487472735</v>
      </c>
      <c r="E21" s="130">
        <f>SUM(C21-'[2]Sheet5'!C21)</f>
        <v>5893</v>
      </c>
    </row>
    <row r="22" spans="1:5" ht="12.75">
      <c r="A22" s="132" t="s">
        <v>136</v>
      </c>
      <c r="B22" s="133">
        <v>633420</v>
      </c>
      <c r="C22" s="133">
        <v>295031</v>
      </c>
      <c r="D22" s="134">
        <f t="shared" si="1"/>
        <v>0.465774683464368</v>
      </c>
      <c r="E22" s="133">
        <f>SUM(C22-'[2]Sheet5'!C22)</f>
        <v>53624</v>
      </c>
    </row>
    <row r="23" spans="1:5" ht="12.75">
      <c r="A23" s="135" t="s">
        <v>137</v>
      </c>
      <c r="B23" s="133">
        <v>17672</v>
      </c>
      <c r="C23" s="133">
        <v>10817</v>
      </c>
      <c r="D23" s="134">
        <f t="shared" si="1"/>
        <v>0.6120982344952467</v>
      </c>
      <c r="E23" s="133">
        <f>SUM(C23-'[2]Sheet5'!C23)</f>
        <v>1206</v>
      </c>
    </row>
    <row r="24" spans="1:5" ht="12.75">
      <c r="A24" s="136" t="s">
        <v>138</v>
      </c>
      <c r="B24" s="130">
        <f>SUM(B22-B23)</f>
        <v>615748</v>
      </c>
      <c r="C24" s="130">
        <f>SUM(C22-C23)</f>
        <v>284214</v>
      </c>
      <c r="D24" s="131">
        <f t="shared" si="1"/>
        <v>0.46157518985039336</v>
      </c>
      <c r="E24" s="130">
        <f>SUM(C24-'[2]Sheet5'!C24)</f>
        <v>52418</v>
      </c>
    </row>
    <row r="25" spans="1:5" ht="12.75">
      <c r="A25" s="136" t="s">
        <v>139</v>
      </c>
      <c r="B25" s="130">
        <f>SUM(B26+B27+B28)</f>
        <v>615748</v>
      </c>
      <c r="C25" s="130">
        <f>SUM(C26+C27+C28)</f>
        <v>284214</v>
      </c>
      <c r="D25" s="131">
        <f t="shared" si="1"/>
        <v>0.46157518985039336</v>
      </c>
      <c r="E25" s="130">
        <f>SUM(C25-'[2]Sheet5'!C25)</f>
        <v>52418</v>
      </c>
    </row>
    <row r="26" spans="1:5" ht="12.75">
      <c r="A26" s="132" t="s">
        <v>140</v>
      </c>
      <c r="B26" s="133">
        <v>416738</v>
      </c>
      <c r="C26" s="133">
        <v>203471</v>
      </c>
      <c r="D26" s="134">
        <f t="shared" si="1"/>
        <v>0.48824681214576066</v>
      </c>
      <c r="E26" s="133">
        <f>SUM(C26-'[2]Sheet5'!C26)</f>
        <v>36210</v>
      </c>
    </row>
    <row r="27" spans="1:5" ht="12.75">
      <c r="A27" s="140" t="s">
        <v>141</v>
      </c>
      <c r="B27" s="133">
        <v>47050</v>
      </c>
      <c r="C27" s="133">
        <v>20214</v>
      </c>
      <c r="D27" s="134">
        <f t="shared" si="1"/>
        <v>0.4296280552603613</v>
      </c>
      <c r="E27" s="133">
        <f>SUM(C27-'[2]Sheet5'!C27)</f>
        <v>4361</v>
      </c>
    </row>
    <row r="28" spans="1:5" ht="12.75">
      <c r="A28" s="140" t="s">
        <v>142</v>
      </c>
      <c r="B28" s="133">
        <v>151960</v>
      </c>
      <c r="C28" s="133">
        <v>60529</v>
      </c>
      <c r="D28" s="134">
        <f t="shared" si="1"/>
        <v>0.3983219268228481</v>
      </c>
      <c r="E28" s="133">
        <f>SUM(C28-'[2]Sheet5'!C28)</f>
        <v>11847</v>
      </c>
    </row>
    <row r="29" spans="1:5" ht="25.5">
      <c r="A29" s="141" t="s">
        <v>143</v>
      </c>
      <c r="B29" s="130">
        <f>SUM(B30+B54+B64)</f>
        <v>1280388</v>
      </c>
      <c r="C29" s="130">
        <f>SUM(C30+C54+C64)</f>
        <v>569984</v>
      </c>
      <c r="D29" s="131">
        <f t="shared" si="1"/>
        <v>0.4451650593413871</v>
      </c>
      <c r="E29" s="130">
        <f>SUM(C29-'[2]Sheet5'!C29)</f>
        <v>109997</v>
      </c>
    </row>
    <row r="30" spans="1:5" ht="12.75">
      <c r="A30" s="129" t="s">
        <v>144</v>
      </c>
      <c r="B30" s="130">
        <f>SUM(B33+B41)</f>
        <v>1155851</v>
      </c>
      <c r="C30" s="130">
        <f>SUM(C33+C41)</f>
        <v>543528</v>
      </c>
      <c r="D30" s="131">
        <f t="shared" si="1"/>
        <v>0.4702405413846594</v>
      </c>
      <c r="E30" s="130">
        <f>SUM(C30-'[2]Sheet5'!C30)</f>
        <v>103180</v>
      </c>
    </row>
    <row r="31" spans="1:5" ht="12.75">
      <c r="A31" s="142" t="s">
        <v>145</v>
      </c>
      <c r="B31" s="133">
        <v>589946</v>
      </c>
      <c r="C31" s="133">
        <v>278872</v>
      </c>
      <c r="D31" s="134">
        <f t="shared" si="1"/>
        <v>0.4727076715495995</v>
      </c>
      <c r="E31" s="133">
        <f>SUM(C31-'[2]Sheet5'!C31)</f>
        <v>53270</v>
      </c>
    </row>
    <row r="32" spans="1:5" ht="12.75">
      <c r="A32" s="135" t="s">
        <v>146</v>
      </c>
      <c r="B32" s="133">
        <v>17314</v>
      </c>
      <c r="C32" s="133">
        <v>10817</v>
      </c>
      <c r="D32" s="134">
        <f t="shared" si="1"/>
        <v>0.6247545339031997</v>
      </c>
      <c r="E32" s="133">
        <f>SUM(C32-'[2]Sheet5'!C32)</f>
        <v>1206</v>
      </c>
    </row>
    <row r="33" spans="1:5" ht="25.5">
      <c r="A33" s="141" t="s">
        <v>147</v>
      </c>
      <c r="B33" s="130">
        <f>SUM(B34+B36+B37+B38)</f>
        <v>572632</v>
      </c>
      <c r="C33" s="130">
        <f>SUM(C34+C36+C37+C38)</f>
        <v>268055</v>
      </c>
      <c r="D33" s="131">
        <f t="shared" si="1"/>
        <v>0.4681104094776401</v>
      </c>
      <c r="E33" s="130">
        <f>SUM(C33-'[2]Sheet5'!C33)</f>
        <v>52064</v>
      </c>
    </row>
    <row r="34" spans="1:5" ht="12.75">
      <c r="A34" s="132" t="s">
        <v>148</v>
      </c>
      <c r="B34" s="133">
        <v>306008</v>
      </c>
      <c r="C34" s="133">
        <v>146218</v>
      </c>
      <c r="D34" s="134">
        <f t="shared" si="1"/>
        <v>0.4778241091736164</v>
      </c>
      <c r="E34" s="133">
        <f>SUM(C34-'[2]Sheet5'!C34)</f>
        <v>26985</v>
      </c>
    </row>
    <row r="35" spans="1:5" ht="12.75">
      <c r="A35" s="138" t="s">
        <v>149</v>
      </c>
      <c r="B35" s="133">
        <v>139403</v>
      </c>
      <c r="C35" s="133">
        <v>65538</v>
      </c>
      <c r="D35" s="134">
        <f t="shared" si="1"/>
        <v>0.47013335437544385</v>
      </c>
      <c r="E35" s="133">
        <f>SUM(C35-'[2]Sheet5'!C35)</f>
        <v>13067</v>
      </c>
    </row>
    <row r="36" spans="1:5" ht="12.75">
      <c r="A36" s="138" t="s">
        <v>150</v>
      </c>
      <c r="B36" s="133">
        <v>50609</v>
      </c>
      <c r="C36" s="133">
        <v>11261</v>
      </c>
      <c r="D36" s="134">
        <f t="shared" si="1"/>
        <v>0.22250983026734375</v>
      </c>
      <c r="E36" s="133">
        <f>SUM(C36-'[2]Sheet5'!C36)</f>
        <v>288</v>
      </c>
    </row>
    <row r="37" spans="1:5" ht="12.75">
      <c r="A37" s="143" t="s">
        <v>151</v>
      </c>
      <c r="B37" s="133">
        <v>208761</v>
      </c>
      <c r="C37" s="133">
        <v>108347</v>
      </c>
      <c r="D37" s="134">
        <f t="shared" si="1"/>
        <v>0.5190001963968366</v>
      </c>
      <c r="E37" s="133">
        <f>SUM(C37-'[2]Sheet5'!C37)</f>
        <v>24408</v>
      </c>
    </row>
    <row r="38" spans="1:5" ht="12.75">
      <c r="A38" s="143" t="s">
        <v>152</v>
      </c>
      <c r="B38" s="133">
        <v>7254</v>
      </c>
      <c r="C38" s="133">
        <v>2229</v>
      </c>
      <c r="D38" s="134">
        <f t="shared" si="1"/>
        <v>0.30727874276261374</v>
      </c>
      <c r="E38" s="133">
        <f>SUM(C38-'[2]Sheet5'!C38)</f>
        <v>383</v>
      </c>
    </row>
    <row r="39" spans="1:5" ht="12.75">
      <c r="A39" s="138" t="s">
        <v>153</v>
      </c>
      <c r="B39" s="133">
        <v>633809</v>
      </c>
      <c r="C39" s="133">
        <v>277572</v>
      </c>
      <c r="D39" s="134">
        <f t="shared" si="1"/>
        <v>0.4379426609593742</v>
      </c>
      <c r="E39" s="133">
        <f>SUM(C39-'[2]Sheet5'!C39)</f>
        <v>51632</v>
      </c>
    </row>
    <row r="40" spans="1:5" ht="12.75">
      <c r="A40" s="135" t="s">
        <v>154</v>
      </c>
      <c r="B40" s="133">
        <v>50590</v>
      </c>
      <c r="C40" s="133">
        <v>2099</v>
      </c>
      <c r="D40" s="134">
        <f t="shared" si="1"/>
        <v>0.04149041312512354</v>
      </c>
      <c r="E40" s="133">
        <f>SUM(C40-'[2]Sheet5'!C40)</f>
        <v>516</v>
      </c>
    </row>
    <row r="41" spans="1:5" ht="25.5">
      <c r="A41" s="141" t="s">
        <v>155</v>
      </c>
      <c r="B41" s="130">
        <f>SUM(B42+B50)</f>
        <v>583219</v>
      </c>
      <c r="C41" s="130">
        <f>SUM(C42+C50)</f>
        <v>275473</v>
      </c>
      <c r="D41" s="131">
        <f t="shared" si="1"/>
        <v>0.4723320056445349</v>
      </c>
      <c r="E41" s="130">
        <f>SUM(C41-'[2]Sheet5'!C41)</f>
        <v>51116</v>
      </c>
    </row>
    <row r="42" spans="1:5" ht="12.75">
      <c r="A42" s="132" t="s">
        <v>156</v>
      </c>
      <c r="B42" s="133">
        <f>SUM(B43+B45+B46+B47)</f>
        <v>421331</v>
      </c>
      <c r="C42" s="133">
        <f>SUM(C43+C45+C46+C47)</f>
        <v>200367</v>
      </c>
      <c r="D42" s="134">
        <f t="shared" si="1"/>
        <v>0.47555722223145225</v>
      </c>
      <c r="E42" s="133">
        <f>SUM(C42-'[2]Sheet5'!C42)</f>
        <v>37796</v>
      </c>
    </row>
    <row r="43" spans="1:5" ht="12.75">
      <c r="A43" s="132" t="s">
        <v>157</v>
      </c>
      <c r="B43" s="133">
        <v>10927</v>
      </c>
      <c r="C43" s="133">
        <v>5482</v>
      </c>
      <c r="D43" s="134">
        <f t="shared" si="1"/>
        <v>0.5016930539031756</v>
      </c>
      <c r="E43" s="133">
        <f>SUM(C43-'[2]Sheet5'!C43)</f>
        <v>405</v>
      </c>
    </row>
    <row r="44" spans="1:5" ht="12.75">
      <c r="A44" s="143" t="s">
        <v>158</v>
      </c>
      <c r="B44" s="133">
        <v>2125</v>
      </c>
      <c r="C44" s="133">
        <v>40</v>
      </c>
      <c r="D44" s="134">
        <f t="shared" si="1"/>
        <v>0.018823529411764704</v>
      </c>
      <c r="E44" s="133">
        <f>SUM(C44-'[2]Sheet5'!C44)</f>
        <v>7</v>
      </c>
    </row>
    <row r="45" spans="1:5" ht="12.75">
      <c r="A45" s="138" t="s">
        <v>159</v>
      </c>
      <c r="B45" s="133">
        <v>215</v>
      </c>
      <c r="C45" s="133">
        <v>0</v>
      </c>
      <c r="D45" s="134">
        <f t="shared" si="1"/>
        <v>0</v>
      </c>
      <c r="E45" s="133">
        <f>SUM(C45-'[2]Sheet5'!C45)</f>
        <v>0</v>
      </c>
    </row>
    <row r="46" spans="1:5" ht="12.75">
      <c r="A46" s="143" t="s">
        <v>160</v>
      </c>
      <c r="B46" s="133">
        <v>410189</v>
      </c>
      <c r="C46" s="133">
        <v>194885</v>
      </c>
      <c r="D46" s="134">
        <f t="shared" si="1"/>
        <v>0.4751102540536192</v>
      </c>
      <c r="E46" s="133">
        <f>SUM(C46-'[2]Sheet5'!C46)</f>
        <v>37391</v>
      </c>
    </row>
    <row r="47" spans="1:5" ht="12.75">
      <c r="A47" s="143" t="s">
        <v>161</v>
      </c>
      <c r="B47" s="133"/>
      <c r="C47" s="133">
        <v>0</v>
      </c>
      <c r="D47" s="139"/>
      <c r="E47" s="133">
        <f>SUM(C47-'[2]Sheet5'!C47)</f>
        <v>0</v>
      </c>
    </row>
    <row r="48" spans="1:5" ht="45">
      <c r="A48" s="128" t="s">
        <v>5</v>
      </c>
      <c r="B48" s="128" t="s">
        <v>91</v>
      </c>
      <c r="C48" s="128" t="s">
        <v>162</v>
      </c>
      <c r="D48" s="128" t="s">
        <v>121</v>
      </c>
      <c r="E48" s="128" t="s">
        <v>12</v>
      </c>
    </row>
    <row r="49" spans="1:5" ht="12.75">
      <c r="A49" s="128">
        <v>1</v>
      </c>
      <c r="B49" s="128">
        <v>2</v>
      </c>
      <c r="C49" s="128">
        <v>3</v>
      </c>
      <c r="D49" s="128">
        <v>4</v>
      </c>
      <c r="E49" s="128">
        <v>5</v>
      </c>
    </row>
    <row r="50" spans="1:5" ht="12.75">
      <c r="A50" s="143" t="s">
        <v>163</v>
      </c>
      <c r="B50" s="133">
        <f>SUM(B51+B53)</f>
        <v>161888</v>
      </c>
      <c r="C50" s="133">
        <f>SUM(C51+C53)</f>
        <v>75106</v>
      </c>
      <c r="D50" s="134">
        <f aca="true" t="shared" si="2" ref="D50:D75">SUM(C50/B50)</f>
        <v>0.46393803123146865</v>
      </c>
      <c r="E50" s="133">
        <f>SUM(C50-'[2]Sheet5'!C50)</f>
        <v>13320</v>
      </c>
    </row>
    <row r="51" spans="1:5" ht="12.75">
      <c r="A51" s="143" t="s">
        <v>157</v>
      </c>
      <c r="B51" s="133">
        <v>40895</v>
      </c>
      <c r="C51" s="133">
        <v>21325</v>
      </c>
      <c r="D51" s="134">
        <f t="shared" si="2"/>
        <v>0.5214573908790806</v>
      </c>
      <c r="E51" s="133">
        <f>SUM(C51-'[2]Sheet5'!C51)</f>
        <v>4541</v>
      </c>
    </row>
    <row r="52" spans="1:5" ht="12.75">
      <c r="A52" s="143" t="s">
        <v>164</v>
      </c>
      <c r="B52" s="133">
        <v>8211</v>
      </c>
      <c r="C52" s="133">
        <v>3717</v>
      </c>
      <c r="D52" s="134">
        <f t="shared" si="2"/>
        <v>0.45268542199488493</v>
      </c>
      <c r="E52" s="133">
        <f>SUM(C52-'[2]Sheet5'!C52)</f>
        <v>775</v>
      </c>
    </row>
    <row r="53" spans="1:5" ht="12.75">
      <c r="A53" s="143" t="s">
        <v>161</v>
      </c>
      <c r="B53" s="133">
        <v>120993</v>
      </c>
      <c r="C53" s="133">
        <v>53781</v>
      </c>
      <c r="D53" s="134">
        <f t="shared" si="2"/>
        <v>0.4444967890704421</v>
      </c>
      <c r="E53" s="133">
        <f>SUM(C53-'[2]Sheet5'!C53)</f>
        <v>8779</v>
      </c>
    </row>
    <row r="54" spans="1:5" ht="12.75">
      <c r="A54" s="141" t="s">
        <v>165</v>
      </c>
      <c r="B54" s="130">
        <f>SUM(B55+B56+B59)</f>
        <v>92313</v>
      </c>
      <c r="C54" s="130">
        <f>SUM(C55+C56+C59)</f>
        <v>29432</v>
      </c>
      <c r="D54" s="131">
        <f t="shared" si="2"/>
        <v>0.3188283340374595</v>
      </c>
      <c r="E54" s="130">
        <f>SUM(C54-'[2]Sheet5'!C54)</f>
        <v>8580</v>
      </c>
    </row>
    <row r="55" spans="1:5" ht="22.5" customHeight="1">
      <c r="A55" s="144" t="s">
        <v>166</v>
      </c>
      <c r="B55" s="133">
        <v>14625</v>
      </c>
      <c r="C55" s="133">
        <v>5820</v>
      </c>
      <c r="D55" s="134">
        <f t="shared" si="2"/>
        <v>0.39794871794871794</v>
      </c>
      <c r="E55" s="133">
        <f>SUM(C55-'[2]Sheet5'!C55)</f>
        <v>1223</v>
      </c>
    </row>
    <row r="56" spans="1:5" ht="22.5" customHeight="1">
      <c r="A56" s="144" t="s">
        <v>167</v>
      </c>
      <c r="B56" s="133">
        <f>SUM(B57+B58)</f>
        <v>6532</v>
      </c>
      <c r="C56" s="133">
        <f>SUM(C57+C58)</f>
        <v>3003</v>
      </c>
      <c r="D56" s="134">
        <f t="shared" si="2"/>
        <v>0.459736680955297</v>
      </c>
      <c r="E56" s="133">
        <f>SUM(C56-'[2]Sheet5'!C56)</f>
        <v>1935</v>
      </c>
    </row>
    <row r="57" spans="1:5" ht="12.75">
      <c r="A57" s="138" t="s">
        <v>168</v>
      </c>
      <c r="B57" s="133">
        <v>1020</v>
      </c>
      <c r="C57" s="133">
        <v>5</v>
      </c>
      <c r="D57" s="134">
        <f t="shared" si="2"/>
        <v>0.004901960784313725</v>
      </c>
      <c r="E57" s="133">
        <f>SUM(C57-'[2]Sheet5'!C57)</f>
        <v>0</v>
      </c>
    </row>
    <row r="58" spans="1:5" ht="12.75">
      <c r="A58" s="138" t="s">
        <v>169</v>
      </c>
      <c r="B58" s="133">
        <v>5512</v>
      </c>
      <c r="C58" s="133">
        <v>2998</v>
      </c>
      <c r="D58" s="134">
        <f t="shared" si="2"/>
        <v>0.5439042089985486</v>
      </c>
      <c r="E58" s="133">
        <f>SUM(C58-'[2]Sheet5'!C58)</f>
        <v>1935</v>
      </c>
    </row>
    <row r="59" spans="1:5" ht="12.75">
      <c r="A59" s="138" t="s">
        <v>170</v>
      </c>
      <c r="B59" s="133">
        <f>SUM(B62+B63)</f>
        <v>71156</v>
      </c>
      <c r="C59" s="133">
        <f>SUM(C62+C63)</f>
        <v>20609</v>
      </c>
      <c r="D59" s="134">
        <f t="shared" si="2"/>
        <v>0.2896312327843049</v>
      </c>
      <c r="E59" s="133">
        <f>SUM(C59-'[2]Sheet5'!C59)</f>
        <v>5422</v>
      </c>
    </row>
    <row r="60" spans="1:5" ht="12.75">
      <c r="A60" s="138" t="s">
        <v>171</v>
      </c>
      <c r="B60" s="133">
        <v>43372</v>
      </c>
      <c r="C60" s="133">
        <v>16127</v>
      </c>
      <c r="D60" s="134">
        <f t="shared" si="2"/>
        <v>0.371829751913677</v>
      </c>
      <c r="E60" s="133">
        <f>SUM(C60-'[2]Sheet5'!C60)</f>
        <v>3764</v>
      </c>
    </row>
    <row r="61" spans="1:5" ht="12.75">
      <c r="A61" s="145" t="s">
        <v>172</v>
      </c>
      <c r="B61" s="133">
        <v>357</v>
      </c>
      <c r="C61" s="133">
        <v>0</v>
      </c>
      <c r="D61" s="134">
        <f t="shared" si="2"/>
        <v>0</v>
      </c>
      <c r="E61" s="133">
        <f>SUM(C61-'[2]Sheet5'!C61)</f>
        <v>0</v>
      </c>
    </row>
    <row r="62" spans="1:5" ht="12.75">
      <c r="A62" s="146" t="s">
        <v>173</v>
      </c>
      <c r="B62" s="147">
        <f>SUM(B60-B61)</f>
        <v>43015</v>
      </c>
      <c r="C62" s="147">
        <f>SUM(C60-C61)</f>
        <v>16127</v>
      </c>
      <c r="D62" s="148">
        <f t="shared" si="2"/>
        <v>0.37491572707195164</v>
      </c>
      <c r="E62" s="147">
        <f>SUM(C62-'[2]Sheet5'!C62)</f>
        <v>3764</v>
      </c>
    </row>
    <row r="63" spans="1:5" ht="12.75">
      <c r="A63" s="138" t="s">
        <v>174</v>
      </c>
      <c r="B63" s="133">
        <v>28141</v>
      </c>
      <c r="C63" s="133">
        <v>4482</v>
      </c>
      <c r="D63" s="134">
        <f t="shared" si="2"/>
        <v>0.15926939341174798</v>
      </c>
      <c r="E63" s="133">
        <f>SUM(C63-'[2]Sheet5'!C63)</f>
        <v>1658</v>
      </c>
    </row>
    <row r="64" spans="1:5" ht="12.75">
      <c r="A64" s="141" t="s">
        <v>175</v>
      </c>
      <c r="B64" s="130">
        <f>SUM(B65-B66)</f>
        <v>32224</v>
      </c>
      <c r="C64" s="130">
        <f>SUM(C65-C66)</f>
        <v>-2976</v>
      </c>
      <c r="D64" s="131">
        <f t="shared" si="2"/>
        <v>-0.09235352532274081</v>
      </c>
      <c r="E64" s="130">
        <f>SUM(C64-'[2]Sheet5'!C64)</f>
        <v>-1763</v>
      </c>
    </row>
    <row r="65" spans="1:5" ht="12.75">
      <c r="A65" s="132" t="s">
        <v>176</v>
      </c>
      <c r="B65" s="133">
        <f>SUM(B69+B73)</f>
        <v>74106</v>
      </c>
      <c r="C65" s="133">
        <f>SUM(C69+C73)</f>
        <v>7667</v>
      </c>
      <c r="D65" s="134">
        <f t="shared" si="2"/>
        <v>0.10345990877931611</v>
      </c>
      <c r="E65" s="133">
        <f>SUM(C65-'[2]Sheet5'!C65)</f>
        <v>514</v>
      </c>
    </row>
    <row r="66" spans="1:5" ht="12.75">
      <c r="A66" s="138" t="s">
        <v>177</v>
      </c>
      <c r="B66" s="133">
        <f>SUM(B72+B74)</f>
        <v>41882</v>
      </c>
      <c r="C66" s="133">
        <f>SUM(C72+C74)</f>
        <v>10643</v>
      </c>
      <c r="D66" s="134">
        <f t="shared" si="2"/>
        <v>0.254118714483549</v>
      </c>
      <c r="E66" s="133">
        <f>SUM(C66-'[2]Sheet5'!C66)</f>
        <v>2277</v>
      </c>
    </row>
    <row r="67" spans="1:5" ht="12.75">
      <c r="A67" s="132" t="s">
        <v>178</v>
      </c>
      <c r="B67" s="133">
        <v>89885</v>
      </c>
      <c r="C67" s="133">
        <v>10517</v>
      </c>
      <c r="D67" s="134">
        <f t="shared" si="2"/>
        <v>0.11700506202369694</v>
      </c>
      <c r="E67" s="133">
        <f>SUM(C67-'[2]Sheet5'!C67)</f>
        <v>1826</v>
      </c>
    </row>
    <row r="68" spans="1:5" ht="12.75">
      <c r="A68" s="145" t="s">
        <v>172</v>
      </c>
      <c r="B68" s="133">
        <v>20303</v>
      </c>
      <c r="C68" s="133">
        <v>2850</v>
      </c>
      <c r="D68" s="134">
        <f t="shared" si="2"/>
        <v>0.1403733438408117</v>
      </c>
      <c r="E68" s="133">
        <f>SUM(C68-'[2]Sheet5'!C68)</f>
        <v>1312</v>
      </c>
    </row>
    <row r="69" spans="1:5" ht="12.75">
      <c r="A69" s="146" t="s">
        <v>179</v>
      </c>
      <c r="B69" s="147">
        <f>SUM(B67-B68)</f>
        <v>69582</v>
      </c>
      <c r="C69" s="147">
        <f>SUM(C67-C68)</f>
        <v>7667</v>
      </c>
      <c r="D69" s="148">
        <f t="shared" si="2"/>
        <v>0.11018654249662269</v>
      </c>
      <c r="E69" s="147">
        <f>SUM(C69-'[2]Sheet5'!C69)</f>
        <v>514</v>
      </c>
    </row>
    <row r="70" spans="1:5" ht="12.75">
      <c r="A70" s="138" t="s">
        <v>180</v>
      </c>
      <c r="B70" s="133">
        <v>43687</v>
      </c>
      <c r="C70" s="133">
        <v>11117</v>
      </c>
      <c r="D70" s="134">
        <f t="shared" si="2"/>
        <v>0.2544692929246687</v>
      </c>
      <c r="E70" s="133">
        <f>SUM(C70-'[2]Sheet5'!C70)</f>
        <v>2277</v>
      </c>
    </row>
    <row r="71" spans="1:5" ht="12.75">
      <c r="A71" s="145" t="s">
        <v>181</v>
      </c>
      <c r="B71" s="133">
        <v>6888</v>
      </c>
      <c r="C71" s="133">
        <v>474</v>
      </c>
      <c r="D71" s="134">
        <f t="shared" si="2"/>
        <v>0.06881533101045297</v>
      </c>
      <c r="E71" s="133">
        <f>SUM(C71-'[2]Sheet5'!C71)</f>
        <v>0</v>
      </c>
    </row>
    <row r="72" spans="1:5" ht="12.75">
      <c r="A72" s="146" t="s">
        <v>182</v>
      </c>
      <c r="B72" s="147">
        <f>SUM(B70-B71)</f>
        <v>36799</v>
      </c>
      <c r="C72" s="147">
        <f>SUM(C70-C71)</f>
        <v>10643</v>
      </c>
      <c r="D72" s="148">
        <f t="shared" si="2"/>
        <v>0.2892198157558629</v>
      </c>
      <c r="E72" s="147">
        <f>SUM(C72-'[2]Sheet5'!C72)</f>
        <v>2277</v>
      </c>
    </row>
    <row r="73" spans="1:5" ht="12.75">
      <c r="A73" s="138" t="s">
        <v>183</v>
      </c>
      <c r="B73" s="133">
        <v>4524</v>
      </c>
      <c r="C73" s="133">
        <v>0</v>
      </c>
      <c r="D73" s="134">
        <f t="shared" si="2"/>
        <v>0</v>
      </c>
      <c r="E73" s="133">
        <f>SUM(C73-'[2]Sheet5'!C73)</f>
        <v>0</v>
      </c>
    </row>
    <row r="74" spans="1:5" ht="12.75">
      <c r="A74" s="138" t="s">
        <v>184</v>
      </c>
      <c r="B74" s="133">
        <v>5083</v>
      </c>
      <c r="C74" s="133">
        <v>0</v>
      </c>
      <c r="D74" s="134">
        <f t="shared" si="2"/>
        <v>0</v>
      </c>
      <c r="E74" s="133">
        <f>SUM(C74-'[2]Sheet5'!C74)</f>
        <v>0</v>
      </c>
    </row>
    <row r="75" spans="1:5" ht="25.5">
      <c r="A75" s="141" t="s">
        <v>185</v>
      </c>
      <c r="B75" s="130">
        <f>SUM(B8-B29)</f>
        <v>-67862</v>
      </c>
      <c r="C75" s="130">
        <f>SUM(C8-C29)</f>
        <v>49741</v>
      </c>
      <c r="D75" s="131">
        <f t="shared" si="2"/>
        <v>-0.7329727977365831</v>
      </c>
      <c r="E75" s="130">
        <f>SUM(C75-'[2]Sheet5'!C75)</f>
        <v>3777</v>
      </c>
    </row>
    <row r="76" spans="1:5" ht="12.75">
      <c r="A76" s="123" t="s">
        <v>49</v>
      </c>
      <c r="B76" s="122"/>
      <c r="C76" s="122"/>
      <c r="D76" s="122"/>
      <c r="E76" s="122"/>
    </row>
    <row r="77" spans="1:5" ht="12.75">
      <c r="A77" s="122"/>
      <c r="B77" s="122"/>
      <c r="C77" s="122"/>
      <c r="D77" s="122"/>
      <c r="E77" s="122"/>
    </row>
    <row r="78" spans="1:5" ht="12.75">
      <c r="A78" s="122"/>
      <c r="B78" s="122"/>
      <c r="C78" s="122" t="s">
        <v>186</v>
      </c>
      <c r="D78" s="122"/>
      <c r="E78" s="122"/>
    </row>
    <row r="79" spans="1:5" ht="12.75">
      <c r="A79" s="122"/>
      <c r="B79" s="122"/>
      <c r="C79" s="122"/>
      <c r="D79" s="122"/>
      <c r="E79" s="122"/>
    </row>
    <row r="80" spans="1:5" ht="12.75">
      <c r="A80" s="122"/>
      <c r="B80" s="122"/>
      <c r="C80" s="122"/>
      <c r="D80" s="122"/>
      <c r="E80" s="122"/>
    </row>
    <row r="81" spans="1:5" ht="12.75">
      <c r="A81" s="122"/>
      <c r="B81" s="122"/>
      <c r="C81" s="122"/>
      <c r="D81" s="122"/>
      <c r="E81" s="122"/>
    </row>
    <row r="82" spans="1:5" ht="12.75">
      <c r="A82" s="122"/>
      <c r="B82" s="122"/>
      <c r="C82" s="122"/>
      <c r="D82" s="122"/>
      <c r="E82" s="122"/>
    </row>
    <row r="83" spans="1:5" ht="12.75">
      <c r="A83" s="122"/>
      <c r="B83" s="122"/>
      <c r="C83" s="122"/>
      <c r="D83" s="122"/>
      <c r="E83" s="122"/>
    </row>
    <row r="84" spans="1:5" ht="12.75">
      <c r="A84" s="122"/>
      <c r="B84" s="122"/>
      <c r="C84" s="122"/>
      <c r="D84" s="122"/>
      <c r="E84" s="122"/>
    </row>
    <row r="85" spans="1:5" ht="12.75">
      <c r="A85" s="122"/>
      <c r="B85" s="122"/>
      <c r="C85" s="122"/>
      <c r="D85" s="122"/>
      <c r="E85" s="122"/>
    </row>
    <row r="86" spans="1:5" ht="12.75">
      <c r="A86" s="122"/>
      <c r="B86" s="122"/>
      <c r="C86" s="122"/>
      <c r="D86" s="122"/>
      <c r="E86" s="122"/>
    </row>
    <row r="87" spans="1:5" ht="12.75">
      <c r="A87" s="149" t="s">
        <v>187</v>
      </c>
      <c r="B87" s="149" t="s">
        <v>52</v>
      </c>
      <c r="C87" s="123"/>
      <c r="D87" s="123"/>
      <c r="E87" s="123"/>
    </row>
    <row r="88" spans="1:5" ht="12.75">
      <c r="A88" s="149"/>
      <c r="B88" s="122"/>
      <c r="C88" s="122"/>
      <c r="D88" s="122"/>
      <c r="E88" s="122"/>
    </row>
    <row r="89" spans="1:5" ht="12.75">
      <c r="A89" s="149"/>
      <c r="B89" s="149"/>
      <c r="C89" s="123"/>
      <c r="D89" s="123"/>
      <c r="E89" s="123"/>
    </row>
    <row r="90" spans="1:5" ht="12.75">
      <c r="A90" s="149"/>
      <c r="B90" s="122"/>
      <c r="C90" s="122"/>
      <c r="D90" s="122"/>
      <c r="E90" s="122"/>
    </row>
    <row r="91" spans="1:5" ht="12.75">
      <c r="A91" s="122"/>
      <c r="B91" s="122"/>
      <c r="C91" s="122"/>
      <c r="D91" s="122"/>
      <c r="E91" s="122"/>
    </row>
    <row r="92" spans="1:5" ht="12.75">
      <c r="A92" s="122"/>
      <c r="B92" s="122"/>
      <c r="C92" s="122"/>
      <c r="D92" s="122"/>
      <c r="E92" s="122"/>
    </row>
    <row r="93" spans="1:5" ht="12.75">
      <c r="A93" s="122"/>
      <c r="B93" s="122"/>
      <c r="C93" s="122"/>
      <c r="D93" s="122"/>
      <c r="E93" s="122"/>
    </row>
    <row r="94" spans="1:5" ht="12.75">
      <c r="A94" s="122"/>
      <c r="B94" s="122"/>
      <c r="C94" s="122"/>
      <c r="D94" s="122"/>
      <c r="E94" s="122"/>
    </row>
    <row r="95" spans="1:5" ht="12.75">
      <c r="A95" s="122"/>
      <c r="B95" s="122"/>
      <c r="C95" s="122"/>
      <c r="D95" s="122"/>
      <c r="E95" s="122"/>
    </row>
    <row r="96" spans="1:5" ht="12.75">
      <c r="A96" s="122"/>
      <c r="B96" s="122"/>
      <c r="C96" s="122"/>
      <c r="D96" s="122"/>
      <c r="E96" s="122"/>
    </row>
    <row r="97" spans="1:5" ht="12.75">
      <c r="A97" s="149" t="s">
        <v>53</v>
      </c>
      <c r="B97" s="122"/>
      <c r="C97" s="122"/>
      <c r="D97" s="122"/>
      <c r="E97" s="122"/>
    </row>
    <row r="98" spans="1:5" ht="12.75">
      <c r="A98" s="149" t="s">
        <v>54</v>
      </c>
      <c r="B98" s="122"/>
      <c r="C98" s="122"/>
      <c r="D98" s="122"/>
      <c r="E98" s="122"/>
    </row>
    <row r="99" spans="1:5" ht="12.75">
      <c r="A99" s="122"/>
      <c r="B99" s="122"/>
      <c r="C99" s="122"/>
      <c r="D99" s="122"/>
      <c r="E99" s="122"/>
    </row>
    <row r="100" spans="1:5" ht="12.75">
      <c r="A100" s="122"/>
      <c r="B100" s="122"/>
      <c r="C100" s="122"/>
      <c r="D100" s="122"/>
      <c r="E100" s="122"/>
    </row>
    <row r="101" spans="1:5" ht="12.75">
      <c r="A101" s="149"/>
      <c r="B101" s="122"/>
      <c r="C101" s="122"/>
      <c r="D101" s="122"/>
      <c r="E101" s="122"/>
    </row>
    <row r="102" spans="1:5" ht="12.75">
      <c r="A102" s="149"/>
      <c r="B102" s="122"/>
      <c r="C102" s="122"/>
      <c r="D102" s="122"/>
      <c r="E102" s="122"/>
    </row>
    <row r="103" spans="1:5" ht="12.75">
      <c r="A103" s="122"/>
      <c r="B103" s="122"/>
      <c r="C103" s="122"/>
      <c r="D103" s="122"/>
      <c r="E103" s="122"/>
    </row>
    <row r="104" spans="1:5" ht="12.75">
      <c r="A104" s="122"/>
      <c r="B104" s="122"/>
      <c r="C104" s="122"/>
      <c r="D104" s="122"/>
      <c r="E104" s="122"/>
    </row>
    <row r="105" spans="1:5" ht="12.75">
      <c r="A105" s="122"/>
      <c r="B105" s="122"/>
      <c r="C105" s="122"/>
      <c r="D105" s="122"/>
      <c r="E105" s="122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J259"/>
  <sheetViews>
    <sheetView workbookViewId="0" topLeftCell="A1">
      <selection activeCell="A15" sqref="A15"/>
    </sheetView>
  </sheetViews>
  <sheetFormatPr defaultColWidth="9.33203125" defaultRowHeight="11.25"/>
  <cols>
    <col min="1" max="1" width="53.66015625" style="93" customWidth="1"/>
    <col min="2" max="2" width="10.66015625" style="93" customWidth="1"/>
    <col min="3" max="3" width="15.16015625" style="93" customWidth="1"/>
    <col min="4" max="4" width="13.83203125" style="93" customWidth="1"/>
    <col min="5" max="5" width="12.83203125" style="93" customWidth="1"/>
    <col min="6" max="6" width="14" style="93" customWidth="1"/>
    <col min="7" max="16384" width="10.66015625" style="93" customWidth="1"/>
  </cols>
  <sheetData>
    <row r="1" spans="1:10" ht="12.75">
      <c r="A1" s="91"/>
      <c r="B1" s="91"/>
      <c r="C1" s="92"/>
      <c r="D1" s="92"/>
      <c r="E1" s="91"/>
      <c r="F1" s="91"/>
      <c r="G1" s="91"/>
      <c r="H1" s="91"/>
      <c r="I1" s="91"/>
      <c r="J1" s="91"/>
    </row>
    <row r="2" spans="1:10" ht="12.75">
      <c r="A2" s="92" t="s">
        <v>110</v>
      </c>
      <c r="B2" s="91"/>
      <c r="C2" s="92"/>
      <c r="D2" s="92"/>
      <c r="E2" s="92"/>
      <c r="F2" s="94" t="s">
        <v>111</v>
      </c>
      <c r="G2" s="91"/>
      <c r="H2" s="91"/>
      <c r="I2" s="91"/>
      <c r="J2" s="91"/>
    </row>
    <row r="3" spans="1:10" ht="12.75">
      <c r="A3" s="92"/>
      <c r="B3" s="91"/>
      <c r="C3" s="92"/>
      <c r="D3" s="92"/>
      <c r="E3" s="91"/>
      <c r="F3" s="91"/>
      <c r="G3" s="91"/>
      <c r="H3" s="91"/>
      <c r="I3" s="91"/>
      <c r="J3" s="91"/>
    </row>
    <row r="4" spans="1:10" ht="15.75">
      <c r="A4" s="95" t="s">
        <v>112</v>
      </c>
      <c r="B4" s="91"/>
      <c r="C4" s="91"/>
      <c r="D4" s="91"/>
      <c r="E4" s="91"/>
      <c r="F4" s="91"/>
      <c r="G4" s="91"/>
      <c r="H4" s="91"/>
      <c r="I4" s="91"/>
      <c r="J4" s="91"/>
    </row>
    <row r="5" spans="1:10" ht="15.75">
      <c r="A5" s="95" t="s">
        <v>113</v>
      </c>
      <c r="B5" s="91"/>
      <c r="C5" s="91"/>
      <c r="D5" s="91"/>
      <c r="E5" s="91"/>
      <c r="F5" s="91"/>
      <c r="G5" s="91"/>
      <c r="H5" s="91"/>
      <c r="I5" s="91"/>
      <c r="J5" s="91"/>
    </row>
    <row r="6" spans="1:10" ht="12">
      <c r="A6" s="91"/>
      <c r="B6" s="91"/>
      <c r="C6" s="91"/>
      <c r="D6" s="91"/>
      <c r="E6" s="91"/>
      <c r="F6" s="91"/>
      <c r="G6" s="91"/>
      <c r="H6" s="91"/>
      <c r="I6" s="91"/>
      <c r="J6" s="91"/>
    </row>
    <row r="7" spans="1:10" ht="12">
      <c r="A7" s="91"/>
      <c r="B7" s="91"/>
      <c r="C7" s="91"/>
      <c r="D7" s="91"/>
      <c r="E7" s="91"/>
      <c r="F7" s="91"/>
      <c r="G7" s="91"/>
      <c r="H7" s="91"/>
      <c r="I7" s="91"/>
      <c r="J7" s="91"/>
    </row>
    <row r="8" spans="1:10" ht="12">
      <c r="A8" s="91"/>
      <c r="B8" s="91"/>
      <c r="C8" s="91"/>
      <c r="D8" s="91"/>
      <c r="E8" s="91"/>
      <c r="F8" s="96"/>
      <c r="G8" s="97"/>
      <c r="H8" s="97"/>
      <c r="I8" s="97"/>
      <c r="J8" s="97"/>
    </row>
    <row r="9" spans="1:10" ht="12.75">
      <c r="A9" s="91"/>
      <c r="B9" s="91"/>
      <c r="C9" s="91"/>
      <c r="D9" s="92"/>
      <c r="E9" s="91"/>
      <c r="F9" s="98" t="s">
        <v>4</v>
      </c>
      <c r="G9" s="99"/>
      <c r="H9" s="99"/>
      <c r="I9" s="99"/>
      <c r="J9" s="99"/>
    </row>
    <row r="10" spans="1:10" ht="55.5" customHeight="1">
      <c r="A10" s="100" t="s">
        <v>5</v>
      </c>
      <c r="B10" s="101" t="s">
        <v>90</v>
      </c>
      <c r="C10" s="101" t="s">
        <v>91</v>
      </c>
      <c r="D10" s="101" t="s">
        <v>8</v>
      </c>
      <c r="E10" s="101" t="s">
        <v>92</v>
      </c>
      <c r="F10" s="101" t="s">
        <v>114</v>
      </c>
      <c r="G10" s="99"/>
      <c r="H10" s="99"/>
      <c r="I10" s="99"/>
      <c r="J10" s="99"/>
    </row>
    <row r="11" spans="1:10" ht="12" customHeight="1">
      <c r="A11" s="102">
        <v>1</v>
      </c>
      <c r="B11" s="102"/>
      <c r="C11" s="103">
        <v>2</v>
      </c>
      <c r="D11" s="103">
        <v>3</v>
      </c>
      <c r="E11" s="103">
        <v>4</v>
      </c>
      <c r="F11" s="104">
        <v>5</v>
      </c>
      <c r="G11" s="99"/>
      <c r="H11" s="99"/>
      <c r="I11" s="99"/>
      <c r="J11" s="99"/>
    </row>
    <row r="12" spans="1:10" ht="18" customHeight="1">
      <c r="A12" s="105" t="s">
        <v>93</v>
      </c>
      <c r="B12" s="106"/>
      <c r="C12" s="107">
        <f>SUM(C13:C26)</f>
        <v>659824</v>
      </c>
      <c r="D12" s="107">
        <f>SUM(D13:D26)</f>
        <v>282839</v>
      </c>
      <c r="E12" s="108">
        <f>SUM(D12/C12)</f>
        <v>0.4286582482601421</v>
      </c>
      <c r="F12" s="107">
        <f>SUM(F13:F26)</f>
        <v>2218</v>
      </c>
      <c r="G12" s="99"/>
      <c r="H12" s="99"/>
      <c r="I12" s="99"/>
      <c r="J12" s="99"/>
    </row>
    <row r="13" spans="1:10" ht="18" customHeight="1">
      <c r="A13" s="109" t="s">
        <v>94</v>
      </c>
      <c r="B13" s="110">
        <v>1</v>
      </c>
      <c r="C13" s="111">
        <v>69350</v>
      </c>
      <c r="D13" s="111">
        <v>2409</v>
      </c>
      <c r="E13" s="112">
        <f>SUM(D13/C13)</f>
        <v>0.034736842105263156</v>
      </c>
      <c r="F13" s="99">
        <v>592</v>
      </c>
      <c r="G13" s="99"/>
      <c r="H13" s="99"/>
      <c r="I13" s="99"/>
      <c r="J13" s="99"/>
    </row>
    <row r="14" spans="1:10" ht="18.75" customHeight="1">
      <c r="A14" s="99" t="s">
        <v>95</v>
      </c>
      <c r="B14" s="110">
        <v>2</v>
      </c>
      <c r="C14" s="111"/>
      <c r="D14" s="111"/>
      <c r="E14" s="112"/>
      <c r="F14" s="99">
        <v>72</v>
      </c>
      <c r="G14" s="99"/>
      <c r="H14" s="99"/>
      <c r="I14" s="99"/>
      <c r="J14" s="99"/>
    </row>
    <row r="15" spans="1:10" ht="17.25" customHeight="1">
      <c r="A15" s="99" t="s">
        <v>96</v>
      </c>
      <c r="B15" s="110">
        <v>3</v>
      </c>
      <c r="C15" s="111"/>
      <c r="D15" s="111"/>
      <c r="E15" s="112"/>
      <c r="F15" s="99">
        <v>838</v>
      </c>
      <c r="G15" s="99"/>
      <c r="H15" s="99"/>
      <c r="I15" s="99"/>
      <c r="J15" s="99"/>
    </row>
    <row r="16" spans="1:10" ht="16.5" customHeight="1">
      <c r="A16" s="99" t="s">
        <v>97</v>
      </c>
      <c r="B16" s="110">
        <v>4</v>
      </c>
      <c r="C16" s="111"/>
      <c r="D16" s="111"/>
      <c r="E16" s="112"/>
      <c r="F16" s="99">
        <v>364</v>
      </c>
      <c r="G16" s="99"/>
      <c r="H16" s="99"/>
      <c r="I16" s="99"/>
      <c r="J16" s="99"/>
    </row>
    <row r="17" spans="1:10" ht="18.75" customHeight="1">
      <c r="A17" s="99" t="s">
        <v>98</v>
      </c>
      <c r="B17" s="110">
        <v>5</v>
      </c>
      <c r="C17" s="111">
        <v>66903</v>
      </c>
      <c r="D17" s="111">
        <v>37875</v>
      </c>
      <c r="E17" s="112">
        <f>SUM(D17/C17)</f>
        <v>0.5661181112954576</v>
      </c>
      <c r="F17" s="99">
        <v>32</v>
      </c>
      <c r="G17" s="99"/>
      <c r="H17" s="99"/>
      <c r="I17" s="99"/>
      <c r="J17" s="99"/>
    </row>
    <row r="18" spans="1:10" ht="18" customHeight="1">
      <c r="A18" s="99" t="s">
        <v>99</v>
      </c>
      <c r="B18" s="110">
        <v>6</v>
      </c>
      <c r="C18" s="111">
        <v>421851</v>
      </c>
      <c r="D18" s="111">
        <v>201071</v>
      </c>
      <c r="E18" s="112">
        <f>SUM(D18/C18)</f>
        <v>0.4766398562525631</v>
      </c>
      <c r="F18" s="99">
        <v>9</v>
      </c>
      <c r="G18" s="99"/>
      <c r="H18" s="99"/>
      <c r="I18" s="99"/>
      <c r="J18" s="99"/>
    </row>
    <row r="19" spans="1:10" ht="24" customHeight="1">
      <c r="A19" s="113" t="s">
        <v>100</v>
      </c>
      <c r="B19" s="110">
        <v>7</v>
      </c>
      <c r="C19" s="111">
        <v>9870</v>
      </c>
      <c r="D19" s="111">
        <v>3825</v>
      </c>
      <c r="E19" s="112">
        <f>SUM(D19/C19)</f>
        <v>0.38753799392097266</v>
      </c>
      <c r="F19" s="99">
        <v>62</v>
      </c>
      <c r="G19" s="99"/>
      <c r="H19" s="99"/>
      <c r="I19" s="99"/>
      <c r="J19" s="99"/>
    </row>
    <row r="20" spans="1:10" ht="15.75" customHeight="1">
      <c r="A20" s="99" t="s">
        <v>101</v>
      </c>
      <c r="B20" s="110">
        <v>8</v>
      </c>
      <c r="C20" s="111">
        <v>3260</v>
      </c>
      <c r="D20" s="111">
        <v>1261</v>
      </c>
      <c r="E20" s="112">
        <f>SUM(D20/C20)</f>
        <v>0.38680981595092023</v>
      </c>
      <c r="F20" s="99">
        <v>215</v>
      </c>
      <c r="G20" s="99"/>
      <c r="H20" s="99"/>
      <c r="I20" s="99"/>
      <c r="J20" s="99"/>
    </row>
    <row r="21" spans="1:10" ht="20.25" customHeight="1">
      <c r="A21" s="99" t="s">
        <v>102</v>
      </c>
      <c r="B21" s="110">
        <v>9</v>
      </c>
      <c r="C21" s="111"/>
      <c r="D21" s="111"/>
      <c r="E21" s="112"/>
      <c r="F21" s="99"/>
      <c r="G21" s="99"/>
      <c r="H21" s="99"/>
      <c r="I21" s="99"/>
      <c r="J21" s="99"/>
    </row>
    <row r="22" spans="1:10" ht="24.75" customHeight="1">
      <c r="A22" s="113" t="s">
        <v>103</v>
      </c>
      <c r="B22" s="110">
        <v>10</v>
      </c>
      <c r="C22" s="111">
        <v>18795</v>
      </c>
      <c r="D22" s="111">
        <v>9496</v>
      </c>
      <c r="E22" s="112">
        <f>SUM(D22/C22)</f>
        <v>0.5052407555200852</v>
      </c>
      <c r="F22" s="99">
        <v>29</v>
      </c>
      <c r="G22" s="99"/>
      <c r="H22" s="99"/>
      <c r="I22" s="99"/>
      <c r="J22" s="99"/>
    </row>
    <row r="23" spans="1:10" ht="27.75" customHeight="1">
      <c r="A23" s="113" t="s">
        <v>104</v>
      </c>
      <c r="B23" s="110">
        <v>11</v>
      </c>
      <c r="C23" s="111"/>
      <c r="D23" s="111"/>
      <c r="E23" s="112"/>
      <c r="F23" s="99"/>
      <c r="G23" s="99"/>
      <c r="H23" s="99"/>
      <c r="I23" s="99"/>
      <c r="J23" s="99"/>
    </row>
    <row r="24" spans="1:10" ht="18" customHeight="1">
      <c r="A24" s="99" t="s">
        <v>105</v>
      </c>
      <c r="B24" s="110">
        <v>12</v>
      </c>
      <c r="C24" s="111">
        <v>67331</v>
      </c>
      <c r="D24" s="111">
        <v>26588</v>
      </c>
      <c r="E24" s="112">
        <f>SUM(D24/C24)</f>
        <v>0.39488497126138034</v>
      </c>
      <c r="F24" s="99"/>
      <c r="G24" s="91"/>
      <c r="H24" s="91"/>
      <c r="I24" s="91"/>
      <c r="J24" s="91"/>
    </row>
    <row r="25" spans="1:10" ht="18.75" customHeight="1">
      <c r="A25" s="99" t="s">
        <v>106</v>
      </c>
      <c r="B25" s="110">
        <v>13</v>
      </c>
      <c r="C25" s="111">
        <v>2464</v>
      </c>
      <c r="D25" s="111">
        <v>240</v>
      </c>
      <c r="E25" s="112">
        <f>SUM(D25/C25)</f>
        <v>0.09740259740259741</v>
      </c>
      <c r="F25" s="99">
        <v>5</v>
      </c>
      <c r="G25" s="91"/>
      <c r="H25" s="91"/>
      <c r="I25" s="91"/>
      <c r="J25" s="91"/>
    </row>
    <row r="26" spans="1:10" ht="24" customHeight="1">
      <c r="A26" s="113" t="s">
        <v>107</v>
      </c>
      <c r="B26" s="110">
        <v>14</v>
      </c>
      <c r="C26" s="111"/>
      <c r="D26" s="111">
        <v>74</v>
      </c>
      <c r="E26" s="112"/>
      <c r="F26" s="99"/>
      <c r="G26" s="91"/>
      <c r="H26" s="91"/>
      <c r="I26" s="91"/>
      <c r="J26" s="91"/>
    </row>
    <row r="27" spans="1:10" ht="12.75">
      <c r="A27" s="91"/>
      <c r="B27" s="114"/>
      <c r="C27" s="115"/>
      <c r="D27" s="115"/>
      <c r="E27" s="116"/>
      <c r="F27" s="91"/>
      <c r="G27" s="91"/>
      <c r="H27" s="91"/>
      <c r="I27" s="91"/>
      <c r="J27" s="91"/>
    </row>
    <row r="28" spans="1:10" ht="14.25">
      <c r="A28" s="117"/>
      <c r="B28" s="118"/>
      <c r="C28" s="115"/>
      <c r="D28" s="115"/>
      <c r="E28" s="116"/>
      <c r="F28" s="91"/>
      <c r="G28" s="91"/>
      <c r="H28" s="91"/>
      <c r="I28" s="91"/>
      <c r="J28" s="91"/>
    </row>
    <row r="29" spans="1:10" ht="14.25">
      <c r="A29" s="117"/>
      <c r="B29" s="118"/>
      <c r="C29" s="115"/>
      <c r="D29" s="115"/>
      <c r="E29" s="116"/>
      <c r="F29" s="91"/>
      <c r="G29" s="91"/>
      <c r="H29" s="91"/>
      <c r="I29" s="91"/>
      <c r="J29" s="91"/>
    </row>
    <row r="30" spans="1:10" ht="14.25">
      <c r="A30" s="117"/>
      <c r="B30" s="118"/>
      <c r="C30" s="115"/>
      <c r="D30" s="115"/>
      <c r="E30" s="116"/>
      <c r="F30" s="91"/>
      <c r="G30" s="91"/>
      <c r="H30" s="91"/>
      <c r="I30" s="91"/>
      <c r="J30" s="91"/>
    </row>
    <row r="31" spans="1:10" ht="14.25">
      <c r="A31" s="117"/>
      <c r="B31" s="118"/>
      <c r="C31" s="115"/>
      <c r="D31" s="115"/>
      <c r="E31" s="116"/>
      <c r="F31" s="91"/>
      <c r="G31" s="91"/>
      <c r="H31" s="91"/>
      <c r="I31" s="91"/>
      <c r="J31" s="91"/>
    </row>
    <row r="32" spans="1:10" ht="14.25">
      <c r="A32" s="117"/>
      <c r="B32" s="118"/>
      <c r="C32" s="115"/>
      <c r="D32" s="115"/>
      <c r="E32" s="116"/>
      <c r="F32" s="91"/>
      <c r="G32" s="91"/>
      <c r="H32" s="91"/>
      <c r="I32" s="91"/>
      <c r="J32" s="91"/>
    </row>
    <row r="33" spans="1:10" ht="14.25">
      <c r="A33" s="117"/>
      <c r="B33" s="118"/>
      <c r="C33" s="115"/>
      <c r="D33" s="115"/>
      <c r="E33" s="116"/>
      <c r="F33" s="91"/>
      <c r="G33" s="91"/>
      <c r="H33" s="91"/>
      <c r="I33" s="91"/>
      <c r="J33" s="91"/>
    </row>
    <row r="34" spans="1:10" ht="14.25">
      <c r="A34" s="117"/>
      <c r="B34" s="118"/>
      <c r="C34" s="115"/>
      <c r="D34" s="115"/>
      <c r="E34" s="116"/>
      <c r="F34" s="91"/>
      <c r="G34" s="91"/>
      <c r="H34" s="91"/>
      <c r="I34" s="91"/>
      <c r="J34" s="91"/>
    </row>
    <row r="35" spans="1:10" ht="15.75" customHeight="1">
      <c r="A35" s="91" t="s">
        <v>108</v>
      </c>
      <c r="B35" s="114"/>
      <c r="C35" s="119" t="s">
        <v>52</v>
      </c>
      <c r="D35" s="119"/>
      <c r="E35" s="116"/>
      <c r="F35" s="91"/>
      <c r="G35" s="91"/>
      <c r="H35" s="91"/>
      <c r="I35" s="91"/>
      <c r="J35" s="91"/>
    </row>
    <row r="36" spans="1:10" ht="12">
      <c r="A36" s="91"/>
      <c r="B36" s="114"/>
      <c r="C36" s="119"/>
      <c r="D36" s="119"/>
      <c r="E36" s="116"/>
      <c r="F36" s="91"/>
      <c r="G36" s="91"/>
      <c r="H36" s="91"/>
      <c r="I36" s="91"/>
      <c r="J36" s="91"/>
    </row>
    <row r="37" spans="1:10" ht="15.75" customHeight="1">
      <c r="A37" s="91"/>
      <c r="B37" s="91"/>
      <c r="C37" s="119"/>
      <c r="D37" s="119"/>
      <c r="E37" s="120"/>
      <c r="F37" s="91"/>
      <c r="G37" s="91"/>
      <c r="H37" s="91"/>
      <c r="I37" s="91"/>
      <c r="J37" s="91"/>
    </row>
    <row r="38" spans="1:10" ht="12.75">
      <c r="A38" s="91"/>
      <c r="B38" s="91"/>
      <c r="C38" s="115"/>
      <c r="D38" s="115"/>
      <c r="E38" s="116"/>
      <c r="F38" s="91"/>
      <c r="G38" s="91"/>
      <c r="H38" s="91"/>
      <c r="I38" s="91"/>
      <c r="J38" s="91"/>
    </row>
    <row r="39" spans="1:10" ht="12.75">
      <c r="A39" s="91"/>
      <c r="B39" s="91"/>
      <c r="C39" s="115"/>
      <c r="D39" s="115"/>
      <c r="E39" s="116"/>
      <c r="F39" s="91"/>
      <c r="G39" s="91"/>
      <c r="H39" s="91"/>
      <c r="I39" s="91"/>
      <c r="J39" s="91"/>
    </row>
    <row r="40" spans="1:10" ht="12.75">
      <c r="A40" s="91"/>
      <c r="B40" s="91"/>
      <c r="C40" s="115"/>
      <c r="D40" s="115"/>
      <c r="E40" s="116"/>
      <c r="F40" s="91"/>
      <c r="G40" s="91"/>
      <c r="H40" s="91"/>
      <c r="I40" s="91"/>
      <c r="J40" s="91"/>
    </row>
    <row r="41" spans="1:10" ht="12.75">
      <c r="A41" s="91"/>
      <c r="B41" s="91"/>
      <c r="C41" s="115"/>
      <c r="D41" s="115"/>
      <c r="E41" s="116"/>
      <c r="F41" s="91"/>
      <c r="G41" s="91"/>
      <c r="H41" s="91"/>
      <c r="I41" s="91"/>
      <c r="J41" s="91"/>
    </row>
    <row r="42" spans="1:10" ht="14.25">
      <c r="A42" s="117"/>
      <c r="B42" s="117"/>
      <c r="C42" s="115"/>
      <c r="D42" s="115"/>
      <c r="E42" s="116"/>
      <c r="F42" s="91"/>
      <c r="G42" s="91"/>
      <c r="H42" s="91"/>
      <c r="I42" s="91"/>
      <c r="J42" s="91"/>
    </row>
    <row r="43" spans="1:10" ht="12.75">
      <c r="A43" s="91" t="s">
        <v>109</v>
      </c>
      <c r="B43" s="91"/>
      <c r="C43" s="115"/>
      <c r="D43" s="115"/>
      <c r="E43" s="116"/>
      <c r="F43" s="91"/>
      <c r="G43" s="91"/>
      <c r="H43" s="91"/>
      <c r="I43" s="91"/>
      <c r="J43" s="91"/>
    </row>
    <row r="44" spans="1:10" ht="12.75">
      <c r="A44" s="91" t="s">
        <v>54</v>
      </c>
      <c r="B44" s="91"/>
      <c r="C44" s="115"/>
      <c r="D44" s="115"/>
      <c r="E44" s="116"/>
      <c r="F44" s="91"/>
      <c r="G44" s="91"/>
      <c r="H44" s="91"/>
      <c r="I44" s="91"/>
      <c r="J44" s="91"/>
    </row>
    <row r="45" spans="1:10" ht="12.75">
      <c r="A45" s="91"/>
      <c r="B45" s="91"/>
      <c r="C45" s="115"/>
      <c r="D45" s="115"/>
      <c r="E45" s="116"/>
      <c r="F45" s="91"/>
      <c r="G45" s="91"/>
      <c r="H45" s="91"/>
      <c r="I45" s="91"/>
      <c r="J45" s="91"/>
    </row>
    <row r="46" spans="1:10" ht="12.75">
      <c r="A46" s="91"/>
      <c r="B46" s="91"/>
      <c r="C46" s="115"/>
      <c r="D46" s="115"/>
      <c r="E46" s="116"/>
      <c r="F46" s="91"/>
      <c r="G46" s="91"/>
      <c r="H46" s="91"/>
      <c r="I46" s="91"/>
      <c r="J46" s="91"/>
    </row>
    <row r="47" spans="1:10" ht="12.75">
      <c r="A47" s="91"/>
      <c r="B47" s="91"/>
      <c r="C47" s="115"/>
      <c r="D47" s="115"/>
      <c r="E47" s="116"/>
      <c r="F47" s="91"/>
      <c r="G47" s="91"/>
      <c r="H47" s="91"/>
      <c r="I47" s="91"/>
      <c r="J47" s="91"/>
    </row>
    <row r="48" spans="1:10" ht="12.75">
      <c r="A48" s="91"/>
      <c r="B48" s="91"/>
      <c r="C48" s="119"/>
      <c r="D48" s="115"/>
      <c r="E48" s="116"/>
      <c r="F48" s="91"/>
      <c r="G48" s="91"/>
      <c r="H48" s="91"/>
      <c r="I48" s="91"/>
      <c r="J48" s="91"/>
    </row>
    <row r="49" spans="1:10" ht="12.75">
      <c r="A49" s="91"/>
      <c r="B49" s="91"/>
      <c r="C49" s="119"/>
      <c r="D49" s="115"/>
      <c r="E49" s="116"/>
      <c r="F49" s="91"/>
      <c r="G49" s="91"/>
      <c r="H49" s="91"/>
      <c r="I49" s="91"/>
      <c r="J49" s="91"/>
    </row>
    <row r="50" spans="1:10" ht="12.75">
      <c r="A50" s="91"/>
      <c r="B50" s="91"/>
      <c r="C50" s="119"/>
      <c r="D50" s="115"/>
      <c r="E50" s="116"/>
      <c r="F50" s="91"/>
      <c r="G50" s="91"/>
      <c r="H50" s="91"/>
      <c r="I50" s="91"/>
      <c r="J50" s="91"/>
    </row>
    <row r="51" spans="1:10" ht="12.75">
      <c r="A51" s="91"/>
      <c r="B51" s="91"/>
      <c r="C51" s="119"/>
      <c r="D51" s="92"/>
      <c r="E51" s="116"/>
      <c r="F51" s="91"/>
      <c r="G51" s="91"/>
      <c r="H51" s="91"/>
      <c r="I51" s="91"/>
      <c r="J51" s="91"/>
    </row>
    <row r="52" spans="1:10" ht="12.75">
      <c r="A52" s="91"/>
      <c r="B52" s="91"/>
      <c r="C52" s="119"/>
      <c r="D52" s="92"/>
      <c r="E52" s="116"/>
      <c r="F52" s="91"/>
      <c r="G52" s="91"/>
      <c r="H52" s="91"/>
      <c r="I52" s="91"/>
      <c r="J52" s="91"/>
    </row>
    <row r="53" spans="1:10" ht="12.75">
      <c r="A53" s="91"/>
      <c r="B53" s="91"/>
      <c r="C53" s="119"/>
      <c r="D53" s="92"/>
      <c r="E53" s="116"/>
      <c r="F53" s="91"/>
      <c r="G53" s="91"/>
      <c r="H53" s="91"/>
      <c r="I53" s="91"/>
      <c r="J53" s="91"/>
    </row>
    <row r="54" spans="1:10" ht="12.75">
      <c r="A54" s="91"/>
      <c r="B54" s="91"/>
      <c r="C54" s="119"/>
      <c r="D54" s="92"/>
      <c r="E54" s="116"/>
      <c r="F54" s="91"/>
      <c r="G54" s="91"/>
      <c r="H54" s="91"/>
      <c r="I54" s="91"/>
      <c r="J54" s="91"/>
    </row>
    <row r="55" spans="1:10" ht="12.75">
      <c r="A55" s="91"/>
      <c r="B55" s="91"/>
      <c r="C55" s="119"/>
      <c r="D55" s="92"/>
      <c r="E55" s="116"/>
      <c r="F55" s="91"/>
      <c r="G55" s="91"/>
      <c r="H55" s="91"/>
      <c r="I55" s="91"/>
      <c r="J55" s="91"/>
    </row>
    <row r="56" spans="1:10" ht="12.75">
      <c r="A56" s="91"/>
      <c r="B56" s="91"/>
      <c r="C56" s="119"/>
      <c r="D56" s="92"/>
      <c r="E56" s="116"/>
      <c r="F56" s="91"/>
      <c r="G56" s="91"/>
      <c r="H56" s="91"/>
      <c r="I56" s="91"/>
      <c r="J56" s="91"/>
    </row>
    <row r="57" spans="1:10" ht="12.75">
      <c r="A57" s="91"/>
      <c r="B57" s="91"/>
      <c r="C57" s="119"/>
      <c r="D57" s="92"/>
      <c r="E57" s="116"/>
      <c r="F57" s="91"/>
      <c r="G57" s="91"/>
      <c r="H57" s="91"/>
      <c r="I57" s="91"/>
      <c r="J57" s="91"/>
    </row>
    <row r="58" spans="1:10" ht="12.75">
      <c r="A58" s="91"/>
      <c r="B58" s="91"/>
      <c r="C58" s="119"/>
      <c r="D58" s="92"/>
      <c r="E58" s="116"/>
      <c r="F58" s="91"/>
      <c r="G58" s="91"/>
      <c r="H58" s="91"/>
      <c r="I58" s="91"/>
      <c r="J58" s="91"/>
    </row>
    <row r="59" spans="1:10" ht="12.75">
      <c r="A59" s="91"/>
      <c r="B59" s="91"/>
      <c r="C59" s="119"/>
      <c r="D59" s="92"/>
      <c r="E59" s="116"/>
      <c r="F59" s="91"/>
      <c r="G59" s="91"/>
      <c r="H59" s="91"/>
      <c r="I59" s="91"/>
      <c r="J59" s="91"/>
    </row>
    <row r="60" spans="1:10" ht="12.75">
      <c r="A60" s="91"/>
      <c r="B60" s="91"/>
      <c r="C60" s="119"/>
      <c r="D60" s="92"/>
      <c r="E60" s="116"/>
      <c r="F60" s="91"/>
      <c r="G60" s="91"/>
      <c r="H60" s="91"/>
      <c r="I60" s="91"/>
      <c r="J60" s="91"/>
    </row>
    <row r="61" spans="1:10" ht="12.75">
      <c r="A61" s="91"/>
      <c r="B61" s="91"/>
      <c r="C61" s="119"/>
      <c r="D61" s="92"/>
      <c r="E61" s="116"/>
      <c r="F61" s="91"/>
      <c r="G61" s="91"/>
      <c r="H61" s="91"/>
      <c r="I61" s="91"/>
      <c r="J61" s="91"/>
    </row>
    <row r="62" spans="1:10" ht="12.75">
      <c r="A62" s="91"/>
      <c r="B62" s="91"/>
      <c r="C62" s="119"/>
      <c r="D62" s="92"/>
      <c r="E62" s="116"/>
      <c r="F62" s="91"/>
      <c r="G62" s="91"/>
      <c r="H62" s="91"/>
      <c r="I62" s="91"/>
      <c r="J62" s="91"/>
    </row>
    <row r="63" spans="1:10" ht="12.75">
      <c r="A63" s="91"/>
      <c r="B63" s="91"/>
      <c r="C63" s="119"/>
      <c r="D63" s="92"/>
      <c r="E63" s="116"/>
      <c r="F63" s="91"/>
      <c r="G63" s="91"/>
      <c r="H63" s="91"/>
      <c r="I63" s="91"/>
      <c r="J63" s="91"/>
    </row>
    <row r="64" spans="1:10" ht="12.75">
      <c r="A64" s="91"/>
      <c r="B64" s="91"/>
      <c r="C64" s="119"/>
      <c r="D64" s="92"/>
      <c r="E64" s="116"/>
      <c r="F64" s="91"/>
      <c r="G64" s="91"/>
      <c r="H64" s="91"/>
      <c r="I64" s="91"/>
      <c r="J64" s="91"/>
    </row>
    <row r="65" spans="1:10" ht="12.75">
      <c r="A65" s="91"/>
      <c r="B65" s="91"/>
      <c r="C65" s="119"/>
      <c r="D65" s="92"/>
      <c r="E65" s="116"/>
      <c r="F65" s="91"/>
      <c r="G65" s="91"/>
      <c r="H65" s="91"/>
      <c r="I65" s="91"/>
      <c r="J65" s="91"/>
    </row>
    <row r="66" spans="1:10" ht="12.75">
      <c r="A66" s="91"/>
      <c r="B66" s="91"/>
      <c r="C66" s="119"/>
      <c r="D66" s="92"/>
      <c r="E66" s="116"/>
      <c r="F66" s="91"/>
      <c r="G66" s="91"/>
      <c r="H66" s="91"/>
      <c r="I66" s="91"/>
      <c r="J66" s="91"/>
    </row>
    <row r="67" spans="1:10" ht="12.75">
      <c r="A67" s="91"/>
      <c r="B67" s="91"/>
      <c r="C67" s="119"/>
      <c r="D67" s="92"/>
      <c r="E67" s="116"/>
      <c r="F67" s="91"/>
      <c r="G67" s="91"/>
      <c r="H67" s="91"/>
      <c r="I67" s="91"/>
      <c r="J67" s="91"/>
    </row>
    <row r="68" spans="1:10" ht="12.75">
      <c r="A68" s="91"/>
      <c r="B68" s="91"/>
      <c r="C68" s="119"/>
      <c r="D68" s="92"/>
      <c r="E68" s="116"/>
      <c r="F68" s="91"/>
      <c r="G68" s="91"/>
      <c r="H68" s="91"/>
      <c r="I68" s="91"/>
      <c r="J68" s="91"/>
    </row>
    <row r="69" spans="1:10" ht="12.75">
      <c r="A69" s="91"/>
      <c r="B69" s="91"/>
      <c r="C69" s="119"/>
      <c r="D69" s="92"/>
      <c r="E69" s="116"/>
      <c r="F69" s="91"/>
      <c r="G69" s="91"/>
      <c r="H69" s="91"/>
      <c r="I69" s="91"/>
      <c r="J69" s="91"/>
    </row>
    <row r="70" spans="1:10" ht="12.75">
      <c r="A70" s="91"/>
      <c r="B70" s="91"/>
      <c r="C70" s="119"/>
      <c r="D70" s="92"/>
      <c r="E70" s="116"/>
      <c r="F70" s="91"/>
      <c r="G70" s="91"/>
      <c r="H70" s="91"/>
      <c r="I70" s="91"/>
      <c r="J70" s="91"/>
    </row>
    <row r="71" spans="1:10" ht="12">
      <c r="A71" s="91"/>
      <c r="B71" s="91"/>
      <c r="C71" s="119"/>
      <c r="D71" s="91"/>
      <c r="E71" s="116"/>
      <c r="F71" s="91"/>
      <c r="G71" s="91"/>
      <c r="H71" s="91"/>
      <c r="I71" s="91"/>
      <c r="J71" s="91"/>
    </row>
    <row r="72" spans="1:10" ht="12">
      <c r="A72" s="91"/>
      <c r="B72" s="91"/>
      <c r="C72" s="119"/>
      <c r="D72" s="91"/>
      <c r="E72" s="116"/>
      <c r="F72" s="91"/>
      <c r="G72" s="91"/>
      <c r="H72" s="91"/>
      <c r="I72" s="91"/>
      <c r="J72" s="91"/>
    </row>
    <row r="73" spans="1:10" ht="12">
      <c r="A73" s="91"/>
      <c r="B73" s="91"/>
      <c r="C73" s="119"/>
      <c r="D73" s="91"/>
      <c r="E73" s="116"/>
      <c r="F73" s="91"/>
      <c r="G73" s="91"/>
      <c r="H73" s="91"/>
      <c r="I73" s="91"/>
      <c r="J73" s="91"/>
    </row>
    <row r="74" spans="1:10" ht="12">
      <c r="A74" s="91"/>
      <c r="B74" s="91"/>
      <c r="C74" s="119"/>
      <c r="D74" s="91"/>
      <c r="E74" s="116"/>
      <c r="F74" s="91"/>
      <c r="G74" s="91"/>
      <c r="H74" s="91"/>
      <c r="I74" s="91"/>
      <c r="J74" s="91"/>
    </row>
    <row r="75" spans="1:10" ht="12">
      <c r="A75" s="91"/>
      <c r="B75" s="91"/>
      <c r="C75" s="119"/>
      <c r="D75" s="91"/>
      <c r="E75" s="116"/>
      <c r="F75" s="91"/>
      <c r="G75" s="91"/>
      <c r="H75" s="91"/>
      <c r="I75" s="91"/>
      <c r="J75" s="91"/>
    </row>
    <row r="76" spans="1:10" ht="12">
      <c r="A76" s="91"/>
      <c r="B76" s="91"/>
      <c r="C76" s="119"/>
      <c r="D76" s="91"/>
      <c r="E76" s="116"/>
      <c r="F76" s="91"/>
      <c r="G76" s="91"/>
      <c r="H76" s="91"/>
      <c r="I76" s="91"/>
      <c r="J76" s="91"/>
    </row>
    <row r="77" spans="1:10" ht="12">
      <c r="A77" s="91"/>
      <c r="B77" s="91"/>
      <c r="C77" s="119"/>
      <c r="D77" s="91"/>
      <c r="E77" s="116"/>
      <c r="F77" s="91"/>
      <c r="G77" s="91"/>
      <c r="H77" s="91"/>
      <c r="I77" s="91"/>
      <c r="J77" s="91"/>
    </row>
    <row r="78" spans="1:10" ht="12">
      <c r="A78" s="91"/>
      <c r="B78" s="119"/>
      <c r="C78" s="91"/>
      <c r="D78" s="116"/>
      <c r="E78" s="91"/>
      <c r="F78" s="91"/>
      <c r="G78" s="91"/>
      <c r="H78" s="91"/>
      <c r="I78" s="91"/>
      <c r="J78" s="91"/>
    </row>
    <row r="79" spans="1:10" ht="12">
      <c r="A79" s="91"/>
      <c r="B79" s="119"/>
      <c r="C79" s="91"/>
      <c r="D79" s="116"/>
      <c r="E79" s="91"/>
      <c r="F79" s="91"/>
      <c r="G79" s="91"/>
      <c r="H79" s="91"/>
      <c r="I79" s="91"/>
      <c r="J79" s="91"/>
    </row>
    <row r="80" spans="1:10" ht="12">
      <c r="A80" s="91"/>
      <c r="B80" s="119"/>
      <c r="C80" s="91"/>
      <c r="D80" s="116"/>
      <c r="E80" s="91"/>
      <c r="F80" s="91"/>
      <c r="G80" s="91"/>
      <c r="H80" s="91"/>
      <c r="I80" s="91"/>
      <c r="J80" s="91"/>
    </row>
    <row r="81" spans="1:10" ht="12">
      <c r="A81" s="91"/>
      <c r="B81" s="119"/>
      <c r="C81" s="91"/>
      <c r="D81" s="116"/>
      <c r="E81" s="91"/>
      <c r="F81" s="91"/>
      <c r="G81" s="91"/>
      <c r="H81" s="91"/>
      <c r="I81" s="91"/>
      <c r="J81" s="91"/>
    </row>
    <row r="82" spans="1:10" ht="12">
      <c r="A82" s="91"/>
      <c r="B82" s="119"/>
      <c r="C82" s="91"/>
      <c r="D82" s="116"/>
      <c r="E82" s="91"/>
      <c r="F82" s="91"/>
      <c r="G82" s="91"/>
      <c r="H82" s="91"/>
      <c r="I82" s="91"/>
      <c r="J82" s="91"/>
    </row>
    <row r="83" spans="1:10" ht="12">
      <c r="A83" s="91"/>
      <c r="B83" s="119"/>
      <c r="C83" s="91"/>
      <c r="D83" s="116"/>
      <c r="E83" s="91"/>
      <c r="F83" s="91"/>
      <c r="G83" s="91"/>
      <c r="H83" s="91"/>
      <c r="I83" s="91"/>
      <c r="J83" s="91"/>
    </row>
    <row r="84" spans="1:10" ht="12">
      <c r="A84" s="91"/>
      <c r="B84" s="119"/>
      <c r="C84" s="91"/>
      <c r="D84" s="116"/>
      <c r="E84" s="91"/>
      <c r="F84" s="91"/>
      <c r="G84" s="91"/>
      <c r="H84" s="91"/>
      <c r="I84" s="91"/>
      <c r="J84" s="91"/>
    </row>
    <row r="85" spans="1:10" ht="12">
      <c r="A85" s="91"/>
      <c r="B85" s="119"/>
      <c r="C85" s="91"/>
      <c r="D85" s="116"/>
      <c r="E85" s="91"/>
      <c r="F85" s="91"/>
      <c r="G85" s="91"/>
      <c r="H85" s="91"/>
      <c r="I85" s="91"/>
      <c r="J85" s="91"/>
    </row>
    <row r="86" spans="1:10" ht="12">
      <c r="A86" s="91"/>
      <c r="B86" s="119"/>
      <c r="C86" s="91"/>
      <c r="D86" s="116"/>
      <c r="E86" s="91"/>
      <c r="F86" s="91"/>
      <c r="G86" s="91"/>
      <c r="H86" s="91"/>
      <c r="I86" s="91"/>
      <c r="J86" s="91"/>
    </row>
    <row r="87" spans="1:10" ht="12">
      <c r="A87" s="91"/>
      <c r="B87" s="119"/>
      <c r="C87" s="91"/>
      <c r="D87" s="116"/>
      <c r="E87" s="91"/>
      <c r="F87" s="91"/>
      <c r="G87" s="91"/>
      <c r="H87" s="91"/>
      <c r="I87" s="91"/>
      <c r="J87" s="91"/>
    </row>
    <row r="88" spans="1:10" ht="12">
      <c r="A88" s="91"/>
      <c r="B88" s="119"/>
      <c r="C88" s="91"/>
      <c r="D88" s="116"/>
      <c r="E88" s="91"/>
      <c r="F88" s="91"/>
      <c r="G88" s="91"/>
      <c r="H88" s="91"/>
      <c r="I88" s="91"/>
      <c r="J88" s="91"/>
    </row>
    <row r="89" spans="1:10" ht="12">
      <c r="A89" s="91"/>
      <c r="B89" s="119"/>
      <c r="C89" s="91"/>
      <c r="D89" s="116"/>
      <c r="E89" s="91"/>
      <c r="F89" s="91"/>
      <c r="G89" s="91"/>
      <c r="H89" s="91"/>
      <c r="I89" s="91"/>
      <c r="J89" s="91"/>
    </row>
    <row r="90" spans="1:10" ht="12">
      <c r="A90" s="91"/>
      <c r="B90" s="119"/>
      <c r="C90" s="91"/>
      <c r="D90" s="116"/>
      <c r="E90" s="91"/>
      <c r="F90" s="91"/>
      <c r="G90" s="91"/>
      <c r="H90" s="91"/>
      <c r="I90" s="91"/>
      <c r="J90" s="91"/>
    </row>
    <row r="91" spans="1:10" ht="12">
      <c r="A91" s="91"/>
      <c r="B91" s="119"/>
      <c r="C91" s="91"/>
      <c r="D91" s="116"/>
      <c r="E91" s="91"/>
      <c r="F91" s="91"/>
      <c r="G91" s="91"/>
      <c r="H91" s="91"/>
      <c r="I91" s="91"/>
      <c r="J91" s="91"/>
    </row>
    <row r="92" spans="1:10" ht="12">
      <c r="A92" s="91"/>
      <c r="B92" s="119"/>
      <c r="C92" s="91"/>
      <c r="D92" s="116"/>
      <c r="E92" s="91"/>
      <c r="F92" s="91"/>
      <c r="G92" s="91"/>
      <c r="H92" s="91"/>
      <c r="I92" s="91"/>
      <c r="J92" s="91"/>
    </row>
    <row r="93" spans="1:10" ht="12">
      <c r="A93" s="91"/>
      <c r="B93" s="119"/>
      <c r="C93" s="91"/>
      <c r="D93" s="116"/>
      <c r="E93" s="91"/>
      <c r="F93" s="91"/>
      <c r="G93" s="91"/>
      <c r="H93" s="91"/>
      <c r="I93" s="91"/>
      <c r="J93" s="91"/>
    </row>
    <row r="94" spans="1:10" ht="12">
      <c r="A94" s="91"/>
      <c r="B94" s="119"/>
      <c r="C94" s="91"/>
      <c r="D94" s="116"/>
      <c r="E94" s="91"/>
      <c r="F94" s="91"/>
      <c r="G94" s="91"/>
      <c r="H94" s="91"/>
      <c r="I94" s="91"/>
      <c r="J94" s="91"/>
    </row>
    <row r="95" spans="1:10" ht="12">
      <c r="A95" s="91"/>
      <c r="B95" s="119"/>
      <c r="C95" s="91"/>
      <c r="D95" s="116"/>
      <c r="E95" s="91"/>
      <c r="F95" s="91"/>
      <c r="G95" s="91"/>
      <c r="H95" s="91"/>
      <c r="I95" s="91"/>
      <c r="J95" s="91"/>
    </row>
    <row r="96" spans="1:10" ht="12">
      <c r="A96" s="91"/>
      <c r="B96" s="119"/>
      <c r="C96" s="91"/>
      <c r="D96" s="116"/>
      <c r="E96" s="91"/>
      <c r="F96" s="91"/>
      <c r="G96" s="91"/>
      <c r="H96" s="91"/>
      <c r="I96" s="91"/>
      <c r="J96" s="91"/>
    </row>
    <row r="97" spans="1:10" ht="12">
      <c r="A97" s="91"/>
      <c r="B97" s="119"/>
      <c r="C97" s="91"/>
      <c r="D97" s="116"/>
      <c r="E97" s="91"/>
      <c r="F97" s="91"/>
      <c r="G97" s="91"/>
      <c r="H97" s="91"/>
      <c r="I97" s="91"/>
      <c r="J97" s="91"/>
    </row>
    <row r="98" spans="1:10" ht="12">
      <c r="A98" s="91"/>
      <c r="B98" s="119"/>
      <c r="C98" s="91"/>
      <c r="D98" s="91"/>
      <c r="E98" s="91"/>
      <c r="F98" s="91"/>
      <c r="G98" s="91"/>
      <c r="H98" s="91"/>
      <c r="I98" s="91"/>
      <c r="J98" s="91"/>
    </row>
    <row r="99" spans="1:10" ht="12">
      <c r="A99" s="91"/>
      <c r="B99" s="119"/>
      <c r="C99" s="91"/>
      <c r="D99" s="91"/>
      <c r="E99" s="91"/>
      <c r="F99" s="91"/>
      <c r="G99" s="91"/>
      <c r="H99" s="91"/>
      <c r="I99" s="91"/>
      <c r="J99" s="91"/>
    </row>
    <row r="100" spans="1:10" ht="12">
      <c r="A100" s="91"/>
      <c r="B100" s="119"/>
      <c r="C100" s="91"/>
      <c r="D100" s="91"/>
      <c r="E100" s="91"/>
      <c r="F100" s="91"/>
      <c r="G100" s="91"/>
      <c r="H100" s="91"/>
      <c r="I100" s="91"/>
      <c r="J100" s="91"/>
    </row>
    <row r="101" spans="1:10" ht="12">
      <c r="A101" s="91"/>
      <c r="B101" s="119"/>
      <c r="C101" s="91"/>
      <c r="D101" s="91"/>
      <c r="E101" s="91"/>
      <c r="F101" s="91"/>
      <c r="G101" s="91"/>
      <c r="H101" s="91"/>
      <c r="I101" s="91"/>
      <c r="J101" s="91"/>
    </row>
    <row r="102" spans="1:10" ht="12">
      <c r="A102" s="91"/>
      <c r="B102" s="119"/>
      <c r="C102" s="91"/>
      <c r="D102" s="91"/>
      <c r="E102" s="91"/>
      <c r="F102" s="91"/>
      <c r="G102" s="91"/>
      <c r="H102" s="91"/>
      <c r="I102" s="91"/>
      <c r="J102" s="91"/>
    </row>
    <row r="103" spans="1:10" ht="12">
      <c r="A103" s="91"/>
      <c r="B103" s="119"/>
      <c r="C103" s="91"/>
      <c r="D103" s="91"/>
      <c r="E103" s="91"/>
      <c r="F103" s="91"/>
      <c r="G103" s="91"/>
      <c r="H103" s="91"/>
      <c r="I103" s="91"/>
      <c r="J103" s="91"/>
    </row>
    <row r="104" spans="1:10" ht="12">
      <c r="A104" s="91"/>
      <c r="B104" s="119"/>
      <c r="C104" s="91"/>
      <c r="D104" s="91"/>
      <c r="E104" s="91"/>
      <c r="F104" s="91"/>
      <c r="G104" s="91"/>
      <c r="H104" s="91"/>
      <c r="I104" s="91"/>
      <c r="J104" s="91"/>
    </row>
    <row r="105" spans="1:10" ht="12">
      <c r="A105" s="91"/>
      <c r="B105" s="119"/>
      <c r="C105" s="91"/>
      <c r="D105" s="91"/>
      <c r="E105" s="91"/>
      <c r="F105" s="91"/>
      <c r="G105" s="91"/>
      <c r="H105" s="91"/>
      <c r="I105" s="91"/>
      <c r="J105" s="91"/>
    </row>
    <row r="106" spans="1:10" ht="12">
      <c r="A106" s="91"/>
      <c r="B106" s="119"/>
      <c r="C106" s="91"/>
      <c r="D106" s="91"/>
      <c r="E106" s="91"/>
      <c r="F106" s="91"/>
      <c r="G106" s="91"/>
      <c r="H106" s="91"/>
      <c r="I106" s="91"/>
      <c r="J106" s="91"/>
    </row>
    <row r="107" spans="1:10" ht="12">
      <c r="A107" s="91"/>
      <c r="B107" s="91"/>
      <c r="C107" s="91"/>
      <c r="D107" s="91"/>
      <c r="E107" s="91"/>
      <c r="F107" s="91"/>
      <c r="G107" s="91"/>
      <c r="H107" s="91"/>
      <c r="I107" s="91"/>
      <c r="J107" s="91"/>
    </row>
    <row r="108" spans="1:10" ht="12">
      <c r="A108" s="91"/>
      <c r="B108" s="91"/>
      <c r="C108" s="91"/>
      <c r="D108" s="91"/>
      <c r="E108" s="91"/>
      <c r="F108" s="91"/>
      <c r="G108" s="91"/>
      <c r="H108" s="91"/>
      <c r="I108" s="91"/>
      <c r="J108" s="91"/>
    </row>
    <row r="109" spans="1:10" ht="12">
      <c r="A109" s="91"/>
      <c r="B109" s="91"/>
      <c r="C109" s="91"/>
      <c r="D109" s="91"/>
      <c r="E109" s="91"/>
      <c r="F109" s="91"/>
      <c r="G109" s="91"/>
      <c r="H109" s="91"/>
      <c r="I109" s="91"/>
      <c r="J109" s="91"/>
    </row>
    <row r="110" spans="1:10" ht="12">
      <c r="A110" s="91"/>
      <c r="B110" s="91"/>
      <c r="C110" s="91"/>
      <c r="D110" s="91"/>
      <c r="E110" s="91"/>
      <c r="F110" s="91"/>
      <c r="G110" s="91"/>
      <c r="H110" s="91"/>
      <c r="I110" s="91"/>
      <c r="J110" s="91"/>
    </row>
    <row r="111" spans="1:10" ht="12">
      <c r="A111" s="91"/>
      <c r="B111" s="91"/>
      <c r="C111" s="91"/>
      <c r="D111" s="91"/>
      <c r="E111" s="91"/>
      <c r="F111" s="91"/>
      <c r="G111" s="91"/>
      <c r="H111" s="91"/>
      <c r="I111" s="91"/>
      <c r="J111" s="91"/>
    </row>
    <row r="112" spans="1:10" ht="12">
      <c r="A112" s="91"/>
      <c r="B112" s="91"/>
      <c r="C112" s="91"/>
      <c r="D112" s="91"/>
      <c r="E112" s="91"/>
      <c r="F112" s="91"/>
      <c r="G112" s="91"/>
      <c r="H112" s="91"/>
      <c r="I112" s="91"/>
      <c r="J112" s="91"/>
    </row>
    <row r="113" spans="1:10" ht="12">
      <c r="A113" s="91"/>
      <c r="B113" s="91"/>
      <c r="C113" s="91"/>
      <c r="D113" s="91"/>
      <c r="E113" s="91"/>
      <c r="F113" s="91"/>
      <c r="G113" s="91"/>
      <c r="H113" s="91"/>
      <c r="I113" s="91"/>
      <c r="J113" s="91"/>
    </row>
    <row r="114" spans="1:10" ht="12">
      <c r="A114" s="91"/>
      <c r="B114" s="91"/>
      <c r="C114" s="91"/>
      <c r="D114" s="91"/>
      <c r="E114" s="91"/>
      <c r="F114" s="91"/>
      <c r="G114" s="91"/>
      <c r="H114" s="91"/>
      <c r="I114" s="91"/>
      <c r="J114" s="91"/>
    </row>
    <row r="115" spans="1:10" ht="12">
      <c r="A115" s="91"/>
      <c r="B115" s="91"/>
      <c r="C115" s="91"/>
      <c r="D115" s="91"/>
      <c r="E115" s="91"/>
      <c r="F115" s="91"/>
      <c r="G115" s="91"/>
      <c r="H115" s="91"/>
      <c r="I115" s="91"/>
      <c r="J115" s="91"/>
    </row>
    <row r="116" spans="1:10" ht="12">
      <c r="A116" s="91"/>
      <c r="B116" s="91"/>
      <c r="C116" s="91"/>
      <c r="D116" s="91"/>
      <c r="E116" s="91"/>
      <c r="F116" s="91"/>
      <c r="G116" s="91"/>
      <c r="H116" s="91"/>
      <c r="I116" s="91"/>
      <c r="J116" s="91"/>
    </row>
    <row r="117" spans="1:10" ht="12">
      <c r="A117" s="91"/>
      <c r="B117" s="91"/>
      <c r="C117" s="91"/>
      <c r="D117" s="91"/>
      <c r="E117" s="91"/>
      <c r="F117" s="91"/>
      <c r="G117" s="91"/>
      <c r="H117" s="91"/>
      <c r="I117" s="91"/>
      <c r="J117" s="91"/>
    </row>
    <row r="118" spans="1:10" ht="12">
      <c r="A118" s="91"/>
      <c r="B118" s="91"/>
      <c r="C118" s="91"/>
      <c r="D118" s="91"/>
      <c r="E118" s="91"/>
      <c r="F118" s="91"/>
      <c r="G118" s="91"/>
      <c r="H118" s="91"/>
      <c r="I118" s="91"/>
      <c r="J118" s="91"/>
    </row>
    <row r="119" spans="1:10" ht="12">
      <c r="A119" s="91"/>
      <c r="B119" s="91"/>
      <c r="C119" s="91"/>
      <c r="D119" s="91"/>
      <c r="E119" s="91"/>
      <c r="F119" s="91"/>
      <c r="G119" s="91"/>
      <c r="H119" s="91"/>
      <c r="I119" s="91"/>
      <c r="J119" s="91"/>
    </row>
    <row r="120" spans="1:10" ht="12">
      <c r="A120" s="91"/>
      <c r="B120" s="91"/>
      <c r="C120" s="91"/>
      <c r="D120" s="91"/>
      <c r="E120" s="91"/>
      <c r="F120" s="91"/>
      <c r="G120" s="91"/>
      <c r="H120" s="91"/>
      <c r="I120" s="91"/>
      <c r="J120" s="91"/>
    </row>
    <row r="121" spans="1:10" ht="12">
      <c r="A121" s="91"/>
      <c r="B121" s="91"/>
      <c r="C121" s="91"/>
      <c r="D121" s="91"/>
      <c r="E121" s="91"/>
      <c r="F121" s="91"/>
      <c r="G121" s="91"/>
      <c r="H121" s="91"/>
      <c r="I121" s="91"/>
      <c r="J121" s="91"/>
    </row>
    <row r="122" spans="1:10" ht="12">
      <c r="A122" s="91"/>
      <c r="B122" s="91"/>
      <c r="C122" s="91"/>
      <c r="D122" s="91"/>
      <c r="E122" s="91"/>
      <c r="F122" s="91"/>
      <c r="G122" s="91"/>
      <c r="H122" s="91"/>
      <c r="I122" s="91"/>
      <c r="J122" s="91"/>
    </row>
    <row r="123" spans="1:10" ht="12">
      <c r="A123" s="91"/>
      <c r="B123" s="91"/>
      <c r="C123" s="91"/>
      <c r="D123" s="91"/>
      <c r="E123" s="91"/>
      <c r="F123" s="91"/>
      <c r="G123" s="91"/>
      <c r="H123" s="91"/>
      <c r="I123" s="91"/>
      <c r="J123" s="91"/>
    </row>
    <row r="124" spans="1:10" ht="12">
      <c r="A124" s="91"/>
      <c r="B124" s="91"/>
      <c r="C124" s="91"/>
      <c r="D124" s="91"/>
      <c r="E124" s="91"/>
      <c r="F124" s="91"/>
      <c r="G124" s="91"/>
      <c r="H124" s="91"/>
      <c r="I124" s="91"/>
      <c r="J124" s="91"/>
    </row>
    <row r="125" spans="1:10" ht="12">
      <c r="A125" s="91"/>
      <c r="B125" s="91"/>
      <c r="C125" s="91"/>
      <c r="D125" s="91"/>
      <c r="E125" s="91"/>
      <c r="F125" s="91"/>
      <c r="G125" s="91"/>
      <c r="H125" s="91"/>
      <c r="I125" s="91"/>
      <c r="J125" s="91"/>
    </row>
    <row r="126" spans="1:10" ht="12">
      <c r="A126" s="91"/>
      <c r="B126" s="91"/>
      <c r="C126" s="91"/>
      <c r="D126" s="91"/>
      <c r="E126" s="91"/>
      <c r="F126" s="91"/>
      <c r="G126" s="91"/>
      <c r="H126" s="91"/>
      <c r="I126" s="91"/>
      <c r="J126" s="91"/>
    </row>
    <row r="127" spans="1:10" ht="12">
      <c r="A127" s="91"/>
      <c r="B127" s="91"/>
      <c r="C127" s="91"/>
      <c r="D127" s="91"/>
      <c r="E127" s="91"/>
      <c r="F127" s="91"/>
      <c r="G127" s="91"/>
      <c r="H127" s="91"/>
      <c r="I127" s="91"/>
      <c r="J127" s="91"/>
    </row>
    <row r="128" spans="1:10" ht="12">
      <c r="A128" s="91"/>
      <c r="B128" s="91"/>
      <c r="C128" s="91"/>
      <c r="D128" s="91"/>
      <c r="E128" s="91"/>
      <c r="F128" s="91"/>
      <c r="G128" s="91"/>
      <c r="H128" s="91"/>
      <c r="I128" s="91"/>
      <c r="J128" s="91"/>
    </row>
    <row r="129" spans="1:10" ht="12">
      <c r="A129" s="91"/>
      <c r="B129" s="91"/>
      <c r="C129" s="91"/>
      <c r="D129" s="91"/>
      <c r="E129" s="91"/>
      <c r="F129" s="91"/>
      <c r="G129" s="91"/>
      <c r="H129" s="91"/>
      <c r="I129" s="91"/>
      <c r="J129" s="91"/>
    </row>
    <row r="130" spans="1:10" ht="12">
      <c r="A130" s="91"/>
      <c r="B130" s="91"/>
      <c r="C130" s="91"/>
      <c r="D130" s="91"/>
      <c r="E130" s="91"/>
      <c r="F130" s="91"/>
      <c r="G130" s="91"/>
      <c r="H130" s="91"/>
      <c r="I130" s="91"/>
      <c r="J130" s="91"/>
    </row>
    <row r="131" spans="1:10" ht="12">
      <c r="A131" s="91"/>
      <c r="B131" s="91"/>
      <c r="C131" s="91"/>
      <c r="D131" s="91"/>
      <c r="E131" s="91"/>
      <c r="F131" s="91"/>
      <c r="G131" s="91"/>
      <c r="H131" s="91"/>
      <c r="I131" s="91"/>
      <c r="J131" s="91"/>
    </row>
    <row r="132" spans="1:10" ht="12">
      <c r="A132" s="91"/>
      <c r="B132" s="91"/>
      <c r="C132" s="91"/>
      <c r="D132" s="91"/>
      <c r="E132" s="91"/>
      <c r="F132" s="91"/>
      <c r="G132" s="91"/>
      <c r="H132" s="91"/>
      <c r="I132" s="91"/>
      <c r="J132" s="91"/>
    </row>
    <row r="133" spans="1:10" ht="12">
      <c r="A133" s="91"/>
      <c r="B133" s="91"/>
      <c r="C133" s="91"/>
      <c r="D133" s="91"/>
      <c r="E133" s="91"/>
      <c r="F133" s="91"/>
      <c r="G133" s="91"/>
      <c r="H133" s="91"/>
      <c r="I133" s="91"/>
      <c r="J133" s="91"/>
    </row>
    <row r="134" spans="1:10" ht="12">
      <c r="A134" s="91"/>
      <c r="B134" s="91"/>
      <c r="C134" s="91"/>
      <c r="D134" s="91"/>
      <c r="E134" s="91"/>
      <c r="F134" s="91"/>
      <c r="G134" s="91"/>
      <c r="H134" s="91"/>
      <c r="I134" s="91"/>
      <c r="J134" s="91"/>
    </row>
    <row r="135" spans="1:10" ht="12">
      <c r="A135" s="91"/>
      <c r="B135" s="91"/>
      <c r="C135" s="91"/>
      <c r="D135" s="91"/>
      <c r="E135" s="91"/>
      <c r="F135" s="91"/>
      <c r="G135" s="91"/>
      <c r="H135" s="91"/>
      <c r="I135" s="91"/>
      <c r="J135" s="91"/>
    </row>
    <row r="136" spans="1:10" ht="12">
      <c r="A136" s="91"/>
      <c r="B136" s="91"/>
      <c r="C136" s="91"/>
      <c r="D136" s="91"/>
      <c r="E136" s="91"/>
      <c r="F136" s="91"/>
      <c r="G136" s="91"/>
      <c r="H136" s="91"/>
      <c r="I136" s="91"/>
      <c r="J136" s="91"/>
    </row>
    <row r="137" spans="1:10" ht="12">
      <c r="A137" s="91"/>
      <c r="B137" s="91"/>
      <c r="C137" s="91"/>
      <c r="D137" s="91"/>
      <c r="E137" s="91"/>
      <c r="F137" s="91"/>
      <c r="G137" s="91"/>
      <c r="H137" s="91"/>
      <c r="I137" s="91"/>
      <c r="J137" s="91"/>
    </row>
    <row r="138" spans="1:10" ht="12">
      <c r="A138" s="91"/>
      <c r="B138" s="91"/>
      <c r="C138" s="91"/>
      <c r="D138" s="91"/>
      <c r="E138" s="91"/>
      <c r="F138" s="91"/>
      <c r="G138" s="91"/>
      <c r="H138" s="91"/>
      <c r="I138" s="91"/>
      <c r="J138" s="91"/>
    </row>
    <row r="139" spans="1:10" ht="12">
      <c r="A139" s="91"/>
      <c r="B139" s="91"/>
      <c r="C139" s="91"/>
      <c r="D139" s="91"/>
      <c r="E139" s="91"/>
      <c r="F139" s="91"/>
      <c r="G139" s="91"/>
      <c r="H139" s="91"/>
      <c r="I139" s="91"/>
      <c r="J139" s="91"/>
    </row>
    <row r="140" spans="1:10" ht="12">
      <c r="A140" s="91"/>
      <c r="B140" s="91"/>
      <c r="C140" s="91"/>
      <c r="D140" s="91"/>
      <c r="E140" s="91"/>
      <c r="F140" s="91"/>
      <c r="G140" s="91"/>
      <c r="H140" s="91"/>
      <c r="I140" s="91"/>
      <c r="J140" s="91"/>
    </row>
    <row r="141" spans="1:10" ht="12">
      <c r="A141" s="91"/>
      <c r="B141" s="91"/>
      <c r="C141" s="91"/>
      <c r="D141" s="91"/>
      <c r="E141" s="91"/>
      <c r="F141" s="91"/>
      <c r="G141" s="91"/>
      <c r="H141" s="91"/>
      <c r="I141" s="91"/>
      <c r="J141" s="91"/>
    </row>
    <row r="142" spans="1:10" ht="12">
      <c r="A142" s="91"/>
      <c r="B142" s="91"/>
      <c r="C142" s="91"/>
      <c r="D142" s="91"/>
      <c r="E142" s="91"/>
      <c r="F142" s="91"/>
      <c r="G142" s="91"/>
      <c r="H142" s="91"/>
      <c r="I142" s="91"/>
      <c r="J142" s="91"/>
    </row>
    <row r="143" spans="1:10" ht="12">
      <c r="A143" s="91"/>
      <c r="B143" s="91"/>
      <c r="C143" s="91"/>
      <c r="D143" s="91"/>
      <c r="E143" s="91"/>
      <c r="F143" s="91"/>
      <c r="G143" s="91"/>
      <c r="H143" s="91"/>
      <c r="I143" s="91"/>
      <c r="J143" s="91"/>
    </row>
    <row r="144" spans="1:10" ht="12">
      <c r="A144" s="91"/>
      <c r="B144" s="91"/>
      <c r="C144" s="91"/>
      <c r="D144" s="91"/>
      <c r="E144" s="91"/>
      <c r="F144" s="91"/>
      <c r="G144" s="91"/>
      <c r="H144" s="91"/>
      <c r="I144" s="91"/>
      <c r="J144" s="91"/>
    </row>
    <row r="145" spans="1:10" ht="12">
      <c r="A145" s="91"/>
      <c r="B145" s="91"/>
      <c r="C145" s="91"/>
      <c r="D145" s="91"/>
      <c r="E145" s="91"/>
      <c r="F145" s="91"/>
      <c r="G145" s="91"/>
      <c r="H145" s="91"/>
      <c r="I145" s="91"/>
      <c r="J145" s="91"/>
    </row>
    <row r="146" spans="1:10" ht="12">
      <c r="A146" s="91"/>
      <c r="B146" s="91"/>
      <c r="C146" s="91"/>
      <c r="D146" s="91"/>
      <c r="E146" s="91"/>
      <c r="F146" s="91"/>
      <c r="G146" s="91"/>
      <c r="H146" s="91"/>
      <c r="I146" s="91"/>
      <c r="J146" s="91"/>
    </row>
    <row r="147" spans="1:10" ht="12">
      <c r="A147" s="91"/>
      <c r="B147" s="91"/>
      <c r="C147" s="91"/>
      <c r="D147" s="91"/>
      <c r="E147" s="91"/>
      <c r="F147" s="91"/>
      <c r="G147" s="91"/>
      <c r="H147" s="91"/>
      <c r="I147" s="91"/>
      <c r="J147" s="91"/>
    </row>
    <row r="148" spans="1:10" ht="12">
      <c r="A148" s="91"/>
      <c r="B148" s="91"/>
      <c r="C148" s="91"/>
      <c r="D148" s="91"/>
      <c r="E148" s="91"/>
      <c r="F148" s="91"/>
      <c r="G148" s="91"/>
      <c r="H148" s="91"/>
      <c r="I148" s="91"/>
      <c r="J148" s="91"/>
    </row>
    <row r="149" spans="1:10" ht="12">
      <c r="A149" s="91"/>
      <c r="B149" s="91"/>
      <c r="C149" s="91"/>
      <c r="D149" s="91"/>
      <c r="E149" s="91"/>
      <c r="F149" s="91"/>
      <c r="G149" s="91"/>
      <c r="H149" s="91"/>
      <c r="I149" s="91"/>
      <c r="J149" s="91"/>
    </row>
    <row r="150" spans="1:10" ht="12">
      <c r="A150" s="91"/>
      <c r="B150" s="91"/>
      <c r="C150" s="91"/>
      <c r="D150" s="91"/>
      <c r="E150" s="91"/>
      <c r="F150" s="91"/>
      <c r="G150" s="91"/>
      <c r="H150" s="91"/>
      <c r="I150" s="91"/>
      <c r="J150" s="91"/>
    </row>
    <row r="151" spans="1:10" ht="12">
      <c r="A151" s="91"/>
      <c r="B151" s="91"/>
      <c r="C151" s="91"/>
      <c r="D151" s="91"/>
      <c r="E151" s="91"/>
      <c r="F151" s="91"/>
      <c r="G151" s="91"/>
      <c r="H151" s="91"/>
      <c r="I151" s="91"/>
      <c r="J151" s="91"/>
    </row>
    <row r="152" spans="1:10" ht="12">
      <c r="A152" s="91"/>
      <c r="B152" s="91"/>
      <c r="C152" s="91"/>
      <c r="D152" s="91"/>
      <c r="E152" s="91"/>
      <c r="F152" s="91"/>
      <c r="G152" s="91"/>
      <c r="H152" s="91"/>
      <c r="I152" s="91"/>
      <c r="J152" s="91"/>
    </row>
    <row r="153" spans="1:10" ht="12">
      <c r="A153" s="91"/>
      <c r="B153" s="91"/>
      <c r="C153" s="91"/>
      <c r="D153" s="91"/>
      <c r="E153" s="91"/>
      <c r="F153" s="91"/>
      <c r="G153" s="91"/>
      <c r="H153" s="91"/>
      <c r="I153" s="91"/>
      <c r="J153" s="91"/>
    </row>
    <row r="154" spans="1:10" ht="12">
      <c r="A154" s="91"/>
      <c r="B154" s="91"/>
      <c r="C154" s="91"/>
      <c r="D154" s="91"/>
      <c r="E154" s="91"/>
      <c r="F154" s="91"/>
      <c r="G154" s="91"/>
      <c r="H154" s="91"/>
      <c r="I154" s="91"/>
      <c r="J154" s="91"/>
    </row>
    <row r="155" spans="1:10" ht="12">
      <c r="A155" s="91"/>
      <c r="B155" s="91"/>
      <c r="C155" s="91"/>
      <c r="D155" s="91"/>
      <c r="E155" s="91"/>
      <c r="F155" s="91"/>
      <c r="G155" s="91"/>
      <c r="H155" s="91"/>
      <c r="I155" s="91"/>
      <c r="J155" s="91"/>
    </row>
    <row r="156" spans="1:10" ht="12">
      <c r="A156" s="91"/>
      <c r="B156" s="91"/>
      <c r="C156" s="91"/>
      <c r="D156" s="91"/>
      <c r="E156" s="91"/>
      <c r="F156" s="91"/>
      <c r="G156" s="91"/>
      <c r="H156" s="91"/>
      <c r="I156" s="91"/>
      <c r="J156" s="91"/>
    </row>
    <row r="157" spans="1:10" ht="12">
      <c r="A157" s="91"/>
      <c r="B157" s="91"/>
      <c r="C157" s="91"/>
      <c r="D157" s="91"/>
      <c r="E157" s="91"/>
      <c r="F157" s="91"/>
      <c r="G157" s="91"/>
      <c r="H157" s="91"/>
      <c r="I157" s="91"/>
      <c r="J157" s="91"/>
    </row>
    <row r="158" spans="1:10" ht="12">
      <c r="A158" s="91"/>
      <c r="B158" s="91"/>
      <c r="C158" s="91"/>
      <c r="D158" s="91"/>
      <c r="E158" s="91"/>
      <c r="F158" s="91"/>
      <c r="G158" s="91"/>
      <c r="H158" s="91"/>
      <c r="I158" s="91"/>
      <c r="J158" s="91"/>
    </row>
    <row r="159" spans="1:10" ht="12">
      <c r="A159" s="91"/>
      <c r="B159" s="91"/>
      <c r="C159" s="91"/>
      <c r="D159" s="91"/>
      <c r="E159" s="91"/>
      <c r="F159" s="91"/>
      <c r="G159" s="91"/>
      <c r="H159" s="91"/>
      <c r="I159" s="91"/>
      <c r="J159" s="91"/>
    </row>
    <row r="160" spans="1:10" ht="12">
      <c r="A160" s="91"/>
      <c r="B160" s="91"/>
      <c r="C160" s="91"/>
      <c r="D160" s="91"/>
      <c r="E160" s="91"/>
      <c r="F160" s="91"/>
      <c r="G160" s="91"/>
      <c r="H160" s="91"/>
      <c r="I160" s="91"/>
      <c r="J160" s="91"/>
    </row>
    <row r="161" spans="1:10" ht="12">
      <c r="A161" s="91"/>
      <c r="B161" s="91"/>
      <c r="C161" s="91"/>
      <c r="D161" s="91"/>
      <c r="E161" s="91"/>
      <c r="F161" s="91"/>
      <c r="G161" s="91"/>
      <c r="H161" s="91"/>
      <c r="I161" s="91"/>
      <c r="J161" s="91"/>
    </row>
    <row r="162" spans="1:10" ht="12">
      <c r="A162" s="91"/>
      <c r="B162" s="91"/>
      <c r="C162" s="91"/>
      <c r="D162" s="91"/>
      <c r="E162" s="91"/>
      <c r="F162" s="91"/>
      <c r="G162" s="91"/>
      <c r="H162" s="91"/>
      <c r="I162" s="91"/>
      <c r="J162" s="91"/>
    </row>
    <row r="163" spans="1:10" ht="12">
      <c r="A163" s="91"/>
      <c r="B163" s="91"/>
      <c r="C163" s="91"/>
      <c r="D163" s="91"/>
      <c r="E163" s="91"/>
      <c r="F163" s="91"/>
      <c r="G163" s="91"/>
      <c r="H163" s="91"/>
      <c r="I163" s="91"/>
      <c r="J163" s="91"/>
    </row>
    <row r="164" spans="1:10" ht="12">
      <c r="A164" s="91"/>
      <c r="B164" s="91"/>
      <c r="C164" s="91"/>
      <c r="D164" s="91"/>
      <c r="E164" s="91"/>
      <c r="F164" s="91"/>
      <c r="G164" s="91"/>
      <c r="H164" s="91"/>
      <c r="I164" s="91"/>
      <c r="J164" s="91"/>
    </row>
    <row r="165" spans="1:10" ht="12">
      <c r="A165" s="91"/>
      <c r="B165" s="91"/>
      <c r="C165" s="91"/>
      <c r="D165" s="91"/>
      <c r="E165" s="91"/>
      <c r="F165" s="91"/>
      <c r="G165" s="91"/>
      <c r="H165" s="91"/>
      <c r="I165" s="91"/>
      <c r="J165" s="91"/>
    </row>
    <row r="166" spans="1:10" ht="12">
      <c r="A166" s="91"/>
      <c r="B166" s="91"/>
      <c r="C166" s="91"/>
      <c r="D166" s="91"/>
      <c r="E166" s="91"/>
      <c r="F166" s="91"/>
      <c r="G166" s="91"/>
      <c r="H166" s="91"/>
      <c r="I166" s="91"/>
      <c r="J166" s="91"/>
    </row>
    <row r="167" spans="1:10" ht="12">
      <c r="A167" s="91"/>
      <c r="B167" s="91"/>
      <c r="C167" s="91"/>
      <c r="D167" s="91"/>
      <c r="E167" s="91"/>
      <c r="F167" s="91"/>
      <c r="G167" s="91"/>
      <c r="H167" s="91"/>
      <c r="I167" s="91"/>
      <c r="J167" s="91"/>
    </row>
    <row r="168" spans="1:10" ht="12">
      <c r="A168" s="91"/>
      <c r="B168" s="91"/>
      <c r="C168" s="91"/>
      <c r="D168" s="91"/>
      <c r="E168" s="91"/>
      <c r="F168" s="91"/>
      <c r="G168" s="91"/>
      <c r="H168" s="91"/>
      <c r="I168" s="91"/>
      <c r="J168" s="91"/>
    </row>
    <row r="169" spans="1:10" ht="12">
      <c r="A169" s="91"/>
      <c r="B169" s="91"/>
      <c r="C169" s="91"/>
      <c r="D169" s="91"/>
      <c r="E169" s="91"/>
      <c r="F169" s="91"/>
      <c r="G169" s="91"/>
      <c r="H169" s="91"/>
      <c r="I169" s="91"/>
      <c r="J169" s="91"/>
    </row>
    <row r="170" spans="1:10" ht="12">
      <c r="A170" s="91"/>
      <c r="B170" s="91"/>
      <c r="C170" s="91"/>
      <c r="D170" s="91"/>
      <c r="E170" s="91"/>
      <c r="F170" s="91"/>
      <c r="G170" s="91"/>
      <c r="H170" s="91"/>
      <c r="I170" s="91"/>
      <c r="J170" s="91"/>
    </row>
    <row r="171" spans="1:10" ht="12">
      <c r="A171" s="91"/>
      <c r="B171" s="91"/>
      <c r="C171" s="91"/>
      <c r="D171" s="91"/>
      <c r="E171" s="91"/>
      <c r="F171" s="91"/>
      <c r="G171" s="91"/>
      <c r="H171" s="91"/>
      <c r="I171" s="91"/>
      <c r="J171" s="91"/>
    </row>
    <row r="172" spans="1:10" ht="12">
      <c r="A172" s="91"/>
      <c r="B172" s="91"/>
      <c r="C172" s="91"/>
      <c r="D172" s="91"/>
      <c r="E172" s="91"/>
      <c r="F172" s="91"/>
      <c r="G172" s="91"/>
      <c r="H172" s="91"/>
      <c r="I172" s="91"/>
      <c r="J172" s="91"/>
    </row>
    <row r="173" spans="1:10" ht="12">
      <c r="A173" s="91"/>
      <c r="B173" s="91"/>
      <c r="C173" s="91"/>
      <c r="D173" s="91"/>
      <c r="E173" s="91"/>
      <c r="F173" s="91"/>
      <c r="G173" s="91"/>
      <c r="H173" s="91"/>
      <c r="I173" s="91"/>
      <c r="J173" s="91"/>
    </row>
    <row r="174" spans="1:10" ht="12">
      <c r="A174" s="91"/>
      <c r="B174" s="91"/>
      <c r="C174" s="91"/>
      <c r="D174" s="91"/>
      <c r="E174" s="91"/>
      <c r="F174" s="91"/>
      <c r="G174" s="91"/>
      <c r="H174" s="91"/>
      <c r="I174" s="91"/>
      <c r="J174" s="91"/>
    </row>
    <row r="175" spans="1:10" ht="12">
      <c r="A175" s="91"/>
      <c r="B175" s="91"/>
      <c r="C175" s="91"/>
      <c r="D175" s="91"/>
      <c r="E175" s="91"/>
      <c r="F175" s="91"/>
      <c r="G175" s="91"/>
      <c r="H175" s="91"/>
      <c r="I175" s="91"/>
      <c r="J175" s="91"/>
    </row>
    <row r="176" spans="1:10" ht="12">
      <c r="A176" s="91"/>
      <c r="B176" s="91"/>
      <c r="C176" s="91"/>
      <c r="D176" s="91"/>
      <c r="E176" s="91"/>
      <c r="F176" s="91"/>
      <c r="G176" s="91"/>
      <c r="H176" s="91"/>
      <c r="I176" s="91"/>
      <c r="J176" s="91"/>
    </row>
    <row r="177" spans="1:10" ht="12">
      <c r="A177" s="91"/>
      <c r="B177" s="91"/>
      <c r="C177" s="91"/>
      <c r="D177" s="91"/>
      <c r="E177" s="91"/>
      <c r="F177" s="91"/>
      <c r="G177" s="91"/>
      <c r="H177" s="91"/>
      <c r="I177" s="91"/>
      <c r="J177" s="91"/>
    </row>
    <row r="178" spans="1:10" ht="12">
      <c r="A178" s="91"/>
      <c r="B178" s="91"/>
      <c r="C178" s="91"/>
      <c r="D178" s="91"/>
      <c r="E178" s="91"/>
      <c r="F178" s="91"/>
      <c r="G178" s="91"/>
      <c r="H178" s="91"/>
      <c r="I178" s="91"/>
      <c r="J178" s="91"/>
    </row>
    <row r="179" spans="1:10" ht="12">
      <c r="A179" s="91"/>
      <c r="B179" s="91"/>
      <c r="C179" s="91"/>
      <c r="D179" s="91"/>
      <c r="E179" s="91"/>
      <c r="F179" s="91"/>
      <c r="G179" s="91"/>
      <c r="H179" s="91"/>
      <c r="I179" s="91"/>
      <c r="J179" s="91"/>
    </row>
    <row r="180" spans="1:10" ht="12">
      <c r="A180" s="91"/>
      <c r="B180" s="91"/>
      <c r="C180" s="91"/>
      <c r="D180" s="91"/>
      <c r="E180" s="91"/>
      <c r="F180" s="91"/>
      <c r="G180" s="91"/>
      <c r="H180" s="91"/>
      <c r="I180" s="91"/>
      <c r="J180" s="91"/>
    </row>
    <row r="181" spans="1:10" ht="12">
      <c r="A181" s="91"/>
      <c r="B181" s="91"/>
      <c r="C181" s="91"/>
      <c r="D181" s="91"/>
      <c r="E181" s="91"/>
      <c r="F181" s="91"/>
      <c r="G181" s="91"/>
      <c r="H181" s="91"/>
      <c r="I181" s="91"/>
      <c r="J181" s="91"/>
    </row>
    <row r="182" spans="1:10" ht="12">
      <c r="A182" s="91"/>
      <c r="B182" s="91"/>
      <c r="C182" s="91"/>
      <c r="D182" s="91"/>
      <c r="E182" s="91"/>
      <c r="F182" s="91"/>
      <c r="G182" s="91"/>
      <c r="H182" s="91"/>
      <c r="I182" s="91"/>
      <c r="J182" s="91"/>
    </row>
    <row r="183" spans="1:10" ht="12">
      <c r="A183" s="91"/>
      <c r="B183" s="91"/>
      <c r="C183" s="91"/>
      <c r="D183" s="91"/>
      <c r="E183" s="91"/>
      <c r="F183" s="91"/>
      <c r="G183" s="91"/>
      <c r="H183" s="91"/>
      <c r="I183" s="91"/>
      <c r="J183" s="91"/>
    </row>
    <row r="184" spans="1:10" ht="12">
      <c r="A184" s="91"/>
      <c r="B184" s="91"/>
      <c r="C184" s="91"/>
      <c r="D184" s="91"/>
      <c r="E184" s="91"/>
      <c r="F184" s="91"/>
      <c r="G184" s="91"/>
      <c r="H184" s="91"/>
      <c r="I184" s="91"/>
      <c r="J184" s="91"/>
    </row>
    <row r="185" spans="1:10" ht="12">
      <c r="A185" s="91"/>
      <c r="B185" s="91"/>
      <c r="C185" s="91"/>
      <c r="D185" s="91"/>
      <c r="E185" s="91"/>
      <c r="F185" s="91"/>
      <c r="G185" s="91"/>
      <c r="H185" s="91"/>
      <c r="I185" s="91"/>
      <c r="J185" s="91"/>
    </row>
    <row r="186" spans="1:10" ht="12">
      <c r="A186" s="91"/>
      <c r="B186" s="91"/>
      <c r="C186" s="91"/>
      <c r="D186" s="91"/>
      <c r="E186" s="91"/>
      <c r="F186" s="91"/>
      <c r="G186" s="91"/>
      <c r="H186" s="91"/>
      <c r="I186" s="91"/>
      <c r="J186" s="91"/>
    </row>
    <row r="187" spans="1:10" ht="12">
      <c r="A187" s="91"/>
      <c r="B187" s="91"/>
      <c r="C187" s="91"/>
      <c r="D187" s="91"/>
      <c r="E187" s="91"/>
      <c r="F187" s="91"/>
      <c r="G187" s="91"/>
      <c r="H187" s="91"/>
      <c r="I187" s="91"/>
      <c r="J187" s="91"/>
    </row>
    <row r="188" spans="1:10" ht="12">
      <c r="A188" s="91"/>
      <c r="B188" s="91"/>
      <c r="C188" s="91"/>
      <c r="D188" s="91"/>
      <c r="E188" s="91"/>
      <c r="F188" s="91"/>
      <c r="G188" s="91"/>
      <c r="H188" s="91"/>
      <c r="I188" s="91"/>
      <c r="J188" s="91"/>
    </row>
    <row r="189" spans="1:10" ht="12">
      <c r="A189" s="91"/>
      <c r="B189" s="91"/>
      <c r="C189" s="91"/>
      <c r="D189" s="91"/>
      <c r="E189" s="91"/>
      <c r="F189" s="91"/>
      <c r="G189" s="91"/>
      <c r="H189" s="91"/>
      <c r="I189" s="91"/>
      <c r="J189" s="91"/>
    </row>
    <row r="190" spans="1:10" ht="12">
      <c r="A190" s="91"/>
      <c r="B190" s="91"/>
      <c r="C190" s="91"/>
      <c r="D190" s="91"/>
      <c r="E190" s="91"/>
      <c r="F190" s="91"/>
      <c r="G190" s="91"/>
      <c r="H190" s="91"/>
      <c r="I190" s="91"/>
      <c r="J190" s="91"/>
    </row>
    <row r="191" spans="1:10" ht="12">
      <c r="A191" s="91"/>
      <c r="B191" s="91"/>
      <c r="C191" s="91"/>
      <c r="D191" s="91"/>
      <c r="E191" s="91"/>
      <c r="F191" s="91"/>
      <c r="G191" s="91"/>
      <c r="H191" s="91"/>
      <c r="I191" s="91"/>
      <c r="J191" s="91"/>
    </row>
    <row r="192" spans="1:10" ht="12">
      <c r="A192" s="91"/>
      <c r="B192" s="91"/>
      <c r="C192" s="91"/>
      <c r="D192" s="91"/>
      <c r="E192" s="91"/>
      <c r="F192" s="91"/>
      <c r="G192" s="91"/>
      <c r="H192" s="91"/>
      <c r="I192" s="91"/>
      <c r="J192" s="91"/>
    </row>
    <row r="193" spans="1:10" ht="12">
      <c r="A193" s="91"/>
      <c r="B193" s="91"/>
      <c r="C193" s="91"/>
      <c r="D193" s="91"/>
      <c r="E193" s="91"/>
      <c r="F193" s="91"/>
      <c r="G193" s="91"/>
      <c r="H193" s="91"/>
      <c r="I193" s="91"/>
      <c r="J193" s="91"/>
    </row>
    <row r="194" spans="1:10" ht="12">
      <c r="A194" s="91"/>
      <c r="B194" s="91"/>
      <c r="C194" s="91"/>
      <c r="D194" s="91"/>
      <c r="E194" s="91"/>
      <c r="F194" s="91"/>
      <c r="G194" s="91"/>
      <c r="H194" s="91"/>
      <c r="I194" s="91"/>
      <c r="J194" s="91"/>
    </row>
    <row r="195" spans="1:10" ht="12">
      <c r="A195" s="91"/>
      <c r="B195" s="91"/>
      <c r="C195" s="91"/>
      <c r="D195" s="91"/>
      <c r="E195" s="91"/>
      <c r="F195" s="91"/>
      <c r="G195" s="91"/>
      <c r="H195" s="91"/>
      <c r="I195" s="91"/>
      <c r="J195" s="91"/>
    </row>
    <row r="196" spans="1:10" ht="12">
      <c r="A196" s="91"/>
      <c r="B196" s="91"/>
      <c r="C196" s="91"/>
      <c r="D196" s="91"/>
      <c r="E196" s="91"/>
      <c r="F196" s="91"/>
      <c r="G196" s="91"/>
      <c r="H196" s="91"/>
      <c r="I196" s="91"/>
      <c r="J196" s="91"/>
    </row>
    <row r="197" spans="1:10" ht="12">
      <c r="A197" s="91"/>
      <c r="B197" s="91"/>
      <c r="C197" s="91"/>
      <c r="D197" s="91"/>
      <c r="E197" s="91"/>
      <c r="F197" s="91"/>
      <c r="G197" s="91"/>
      <c r="H197" s="91"/>
      <c r="I197" s="91"/>
      <c r="J197" s="91"/>
    </row>
    <row r="198" spans="1:10" ht="12">
      <c r="A198" s="91"/>
      <c r="B198" s="91"/>
      <c r="C198" s="91"/>
      <c r="D198" s="91"/>
      <c r="E198" s="91"/>
      <c r="F198" s="91"/>
      <c r="G198" s="91"/>
      <c r="H198" s="91"/>
      <c r="I198" s="91"/>
      <c r="J198" s="91"/>
    </row>
    <row r="199" spans="1:10" ht="12">
      <c r="A199" s="91"/>
      <c r="B199" s="91"/>
      <c r="C199" s="91"/>
      <c r="D199" s="91"/>
      <c r="E199" s="91"/>
      <c r="F199" s="91"/>
      <c r="G199" s="91"/>
      <c r="H199" s="91"/>
      <c r="I199" s="91"/>
      <c r="J199" s="91"/>
    </row>
    <row r="200" spans="1:10" ht="12">
      <c r="A200" s="91"/>
      <c r="B200" s="91"/>
      <c r="C200" s="91"/>
      <c r="D200" s="91"/>
      <c r="E200" s="91"/>
      <c r="F200" s="91"/>
      <c r="G200" s="91"/>
      <c r="H200" s="91"/>
      <c r="I200" s="91"/>
      <c r="J200" s="91"/>
    </row>
    <row r="201" spans="1:10" ht="12">
      <c r="A201" s="91"/>
      <c r="B201" s="91"/>
      <c r="C201" s="91"/>
      <c r="D201" s="91"/>
      <c r="E201" s="91"/>
      <c r="F201" s="91"/>
      <c r="G201" s="91"/>
      <c r="H201" s="91"/>
      <c r="I201" s="91"/>
      <c r="J201" s="91"/>
    </row>
    <row r="202" spans="1:10" ht="12">
      <c r="A202" s="91"/>
      <c r="B202" s="91"/>
      <c r="C202" s="91"/>
      <c r="D202" s="91"/>
      <c r="E202" s="91"/>
      <c r="F202" s="91"/>
      <c r="G202" s="91"/>
      <c r="H202" s="91"/>
      <c r="I202" s="91"/>
      <c r="J202" s="91"/>
    </row>
    <row r="203" spans="1:10" ht="12">
      <c r="A203" s="91"/>
      <c r="B203" s="91"/>
      <c r="C203" s="91"/>
      <c r="D203" s="91"/>
      <c r="E203" s="91"/>
      <c r="F203" s="91"/>
      <c r="G203" s="91"/>
      <c r="H203" s="91"/>
      <c r="I203" s="91"/>
      <c r="J203" s="91"/>
    </row>
    <row r="204" spans="1:10" ht="12">
      <c r="A204" s="91"/>
      <c r="B204" s="91"/>
      <c r="C204" s="91"/>
      <c r="D204" s="91"/>
      <c r="E204" s="91"/>
      <c r="F204" s="91"/>
      <c r="G204" s="91"/>
      <c r="H204" s="91"/>
      <c r="I204" s="91"/>
      <c r="J204" s="91"/>
    </row>
    <row r="205" spans="1:10" ht="12">
      <c r="A205" s="91"/>
      <c r="B205" s="91"/>
      <c r="C205" s="91"/>
      <c r="D205" s="91"/>
      <c r="E205" s="91"/>
      <c r="F205" s="91"/>
      <c r="G205" s="91"/>
      <c r="H205" s="91"/>
      <c r="I205" s="91"/>
      <c r="J205" s="91"/>
    </row>
    <row r="206" spans="1:10" ht="12">
      <c r="A206" s="91"/>
      <c r="B206" s="91"/>
      <c r="C206" s="91"/>
      <c r="D206" s="91"/>
      <c r="E206" s="91"/>
      <c r="F206" s="91"/>
      <c r="G206" s="91"/>
      <c r="H206" s="91"/>
      <c r="I206" s="91"/>
      <c r="J206" s="91"/>
    </row>
    <row r="207" spans="1:10" ht="12">
      <c r="A207" s="91"/>
      <c r="B207" s="91"/>
      <c r="C207" s="91"/>
      <c r="D207" s="91"/>
      <c r="E207" s="91"/>
      <c r="F207" s="91"/>
      <c r="G207" s="91"/>
      <c r="H207" s="91"/>
      <c r="I207" s="91"/>
      <c r="J207" s="91"/>
    </row>
    <row r="208" spans="1:10" ht="12">
      <c r="A208" s="91"/>
      <c r="B208" s="91"/>
      <c r="C208" s="91"/>
      <c r="D208" s="91"/>
      <c r="E208" s="91"/>
      <c r="F208" s="91"/>
      <c r="G208" s="91"/>
      <c r="H208" s="91"/>
      <c r="I208" s="91"/>
      <c r="J208" s="91"/>
    </row>
    <row r="209" spans="1:10" ht="12">
      <c r="A209" s="91"/>
      <c r="B209" s="91"/>
      <c r="C209" s="91"/>
      <c r="D209" s="91"/>
      <c r="E209" s="91"/>
      <c r="F209" s="91"/>
      <c r="G209" s="91"/>
      <c r="H209" s="91"/>
      <c r="I209" s="91"/>
      <c r="J209" s="91"/>
    </row>
    <row r="210" spans="1:10" ht="12">
      <c r="A210" s="91"/>
      <c r="B210" s="91"/>
      <c r="C210" s="91"/>
      <c r="D210" s="91"/>
      <c r="E210" s="91"/>
      <c r="F210" s="91"/>
      <c r="G210" s="91"/>
      <c r="H210" s="91"/>
      <c r="I210" s="91"/>
      <c r="J210" s="91"/>
    </row>
    <row r="211" spans="1:10" ht="12">
      <c r="A211" s="91"/>
      <c r="B211" s="91"/>
      <c r="C211" s="91"/>
      <c r="D211" s="91"/>
      <c r="E211" s="91"/>
      <c r="F211" s="91"/>
      <c r="G211" s="91"/>
      <c r="H211" s="91"/>
      <c r="I211" s="91"/>
      <c r="J211" s="91"/>
    </row>
    <row r="212" spans="1:10" ht="12">
      <c r="A212" s="91"/>
      <c r="B212" s="91"/>
      <c r="C212" s="91"/>
      <c r="D212" s="91"/>
      <c r="E212" s="91"/>
      <c r="F212" s="91"/>
      <c r="G212" s="91"/>
      <c r="H212" s="91"/>
      <c r="I212" s="91"/>
      <c r="J212" s="91"/>
    </row>
    <row r="213" spans="1:10" ht="12">
      <c r="A213" s="91"/>
      <c r="B213" s="91"/>
      <c r="C213" s="91"/>
      <c r="D213" s="91"/>
      <c r="E213" s="91"/>
      <c r="F213" s="91"/>
      <c r="G213" s="91"/>
      <c r="H213" s="91"/>
      <c r="I213" s="91"/>
      <c r="J213" s="91"/>
    </row>
    <row r="214" spans="1:10" ht="12">
      <c r="A214" s="91"/>
      <c r="B214" s="91"/>
      <c r="C214" s="91"/>
      <c r="D214" s="91"/>
      <c r="E214" s="91"/>
      <c r="F214" s="91"/>
      <c r="G214" s="91"/>
      <c r="H214" s="91"/>
      <c r="I214" s="91"/>
      <c r="J214" s="91"/>
    </row>
    <row r="215" spans="1:10" ht="12">
      <c r="A215" s="91"/>
      <c r="B215" s="91"/>
      <c r="C215" s="91"/>
      <c r="D215" s="91"/>
      <c r="E215" s="91"/>
      <c r="F215" s="91"/>
      <c r="G215" s="91"/>
      <c r="H215" s="91"/>
      <c r="I215" s="91"/>
      <c r="J215" s="91"/>
    </row>
    <row r="216" spans="1:10" ht="12">
      <c r="A216" s="91"/>
      <c r="B216" s="91"/>
      <c r="C216" s="91"/>
      <c r="D216" s="91"/>
      <c r="E216" s="91"/>
      <c r="F216" s="91"/>
      <c r="G216" s="91"/>
      <c r="H216" s="91"/>
      <c r="I216" s="91"/>
      <c r="J216" s="91"/>
    </row>
    <row r="217" spans="1:10" ht="12">
      <c r="A217" s="91"/>
      <c r="B217" s="91"/>
      <c r="C217" s="91"/>
      <c r="D217" s="91"/>
      <c r="E217" s="91"/>
      <c r="F217" s="91"/>
      <c r="G217" s="91"/>
      <c r="H217" s="91"/>
      <c r="I217" s="91"/>
      <c r="J217" s="91"/>
    </row>
    <row r="218" spans="1:10" ht="12">
      <c r="A218" s="91"/>
      <c r="B218" s="91"/>
      <c r="C218" s="91"/>
      <c r="D218" s="91"/>
      <c r="E218" s="91"/>
      <c r="F218" s="91"/>
      <c r="G218" s="91"/>
      <c r="H218" s="91"/>
      <c r="I218" s="91"/>
      <c r="J218" s="91"/>
    </row>
    <row r="219" spans="1:10" ht="12">
      <c r="A219" s="91"/>
      <c r="B219" s="91"/>
      <c r="C219" s="91"/>
      <c r="D219" s="91"/>
      <c r="E219" s="91"/>
      <c r="F219" s="91"/>
      <c r="G219" s="91"/>
      <c r="H219" s="91"/>
      <c r="I219" s="91"/>
      <c r="J219" s="91"/>
    </row>
    <row r="220" spans="1:10" ht="12">
      <c r="A220" s="91"/>
      <c r="B220" s="91"/>
      <c r="C220" s="91"/>
      <c r="D220" s="91"/>
      <c r="E220" s="91"/>
      <c r="F220" s="91"/>
      <c r="G220" s="91"/>
      <c r="H220" s="91"/>
      <c r="I220" s="91"/>
      <c r="J220" s="91"/>
    </row>
    <row r="221" spans="1:10" ht="12">
      <c r="A221" s="91"/>
      <c r="B221" s="91"/>
      <c r="C221" s="91"/>
      <c r="D221" s="91"/>
      <c r="E221" s="91"/>
      <c r="F221" s="91"/>
      <c r="G221" s="91"/>
      <c r="H221" s="91"/>
      <c r="I221" s="91"/>
      <c r="J221" s="91"/>
    </row>
    <row r="222" spans="1:10" ht="12">
      <c r="A222" s="91"/>
      <c r="B222" s="91"/>
      <c r="C222" s="91"/>
      <c r="D222" s="91"/>
      <c r="E222" s="91"/>
      <c r="F222" s="91"/>
      <c r="G222" s="91"/>
      <c r="H222" s="91"/>
      <c r="I222" s="91"/>
      <c r="J222" s="91"/>
    </row>
    <row r="223" spans="1:10" ht="12">
      <c r="A223" s="91"/>
      <c r="B223" s="91"/>
      <c r="C223" s="91"/>
      <c r="D223" s="91"/>
      <c r="E223" s="91"/>
      <c r="F223" s="91"/>
      <c r="G223" s="91"/>
      <c r="H223" s="91"/>
      <c r="I223" s="91"/>
      <c r="J223" s="91"/>
    </row>
    <row r="224" spans="1:10" ht="12">
      <c r="A224" s="91"/>
      <c r="B224" s="91"/>
      <c r="C224" s="91"/>
      <c r="D224" s="91"/>
      <c r="E224" s="91"/>
      <c r="F224" s="91"/>
      <c r="G224" s="91"/>
      <c r="H224" s="91"/>
      <c r="I224" s="91"/>
      <c r="J224" s="91"/>
    </row>
    <row r="225" spans="1:10" ht="12">
      <c r="A225" s="91"/>
      <c r="B225" s="91"/>
      <c r="C225" s="91"/>
      <c r="D225" s="91"/>
      <c r="E225" s="91"/>
      <c r="F225" s="91"/>
      <c r="G225" s="91"/>
      <c r="H225" s="91"/>
      <c r="I225" s="91"/>
      <c r="J225" s="91"/>
    </row>
    <row r="226" spans="1:10" ht="12">
      <c r="A226" s="91"/>
      <c r="B226" s="91"/>
      <c r="C226" s="91"/>
      <c r="D226" s="91"/>
      <c r="E226" s="91"/>
      <c r="F226" s="91"/>
      <c r="G226" s="91"/>
      <c r="H226" s="91"/>
      <c r="I226" s="91"/>
      <c r="J226" s="91"/>
    </row>
    <row r="227" spans="1:10" ht="12">
      <c r="A227" s="91"/>
      <c r="B227" s="91"/>
      <c r="C227" s="91"/>
      <c r="D227" s="91"/>
      <c r="E227" s="91"/>
      <c r="F227" s="91"/>
      <c r="G227" s="91"/>
      <c r="H227" s="91"/>
      <c r="I227" s="91"/>
      <c r="J227" s="91"/>
    </row>
    <row r="228" spans="1:10" ht="12">
      <c r="A228" s="91"/>
      <c r="B228" s="91"/>
      <c r="C228" s="91"/>
      <c r="D228" s="91"/>
      <c r="E228" s="91"/>
      <c r="F228" s="91"/>
      <c r="G228" s="91"/>
      <c r="H228" s="91"/>
      <c r="I228" s="91"/>
      <c r="J228" s="91"/>
    </row>
    <row r="229" spans="1:10" ht="12">
      <c r="A229" s="91"/>
      <c r="B229" s="91"/>
      <c r="C229" s="91"/>
      <c r="D229" s="91"/>
      <c r="E229" s="91"/>
      <c r="F229" s="91"/>
      <c r="G229" s="91"/>
      <c r="H229" s="91"/>
      <c r="I229" s="91"/>
      <c r="J229" s="91"/>
    </row>
    <row r="230" spans="1:10" ht="12">
      <c r="A230" s="91"/>
      <c r="B230" s="91"/>
      <c r="C230" s="91"/>
      <c r="D230" s="91"/>
      <c r="E230" s="91"/>
      <c r="F230" s="91"/>
      <c r="G230" s="91"/>
      <c r="H230" s="91"/>
      <c r="I230" s="91"/>
      <c r="J230" s="91"/>
    </row>
    <row r="231" spans="1:10" ht="12">
      <c r="A231" s="91"/>
      <c r="B231" s="91"/>
      <c r="C231" s="91"/>
      <c r="D231" s="91"/>
      <c r="E231" s="91"/>
      <c r="F231" s="91"/>
      <c r="G231" s="91"/>
      <c r="H231" s="91"/>
      <c r="I231" s="91"/>
      <c r="J231" s="91"/>
    </row>
    <row r="232" spans="1:10" ht="12">
      <c r="A232" s="91"/>
      <c r="B232" s="91"/>
      <c r="C232" s="91"/>
      <c r="D232" s="91"/>
      <c r="E232" s="91"/>
      <c r="F232" s="91"/>
      <c r="G232" s="91"/>
      <c r="H232" s="91"/>
      <c r="I232" s="91"/>
      <c r="J232" s="91"/>
    </row>
    <row r="233" spans="1:10" ht="12">
      <c r="A233" s="121"/>
      <c r="B233" s="121"/>
      <c r="C233" s="121"/>
      <c r="D233" s="121"/>
      <c r="E233" s="121"/>
      <c r="F233" s="121"/>
      <c r="G233" s="121"/>
      <c r="H233" s="121"/>
      <c r="I233" s="121"/>
      <c r="J233" s="121"/>
    </row>
    <row r="234" spans="1:10" ht="12">
      <c r="A234" s="121"/>
      <c r="B234" s="121"/>
      <c r="C234" s="121"/>
      <c r="D234" s="121"/>
      <c r="E234" s="121"/>
      <c r="F234" s="121"/>
      <c r="G234" s="121"/>
      <c r="H234" s="121"/>
      <c r="I234" s="121"/>
      <c r="J234" s="121"/>
    </row>
    <row r="235" spans="1:10" ht="12">
      <c r="A235" s="121"/>
      <c r="B235" s="121"/>
      <c r="C235" s="121"/>
      <c r="D235" s="121"/>
      <c r="E235" s="121"/>
      <c r="F235" s="121"/>
      <c r="G235" s="121"/>
      <c r="H235" s="121"/>
      <c r="I235" s="121"/>
      <c r="J235" s="121"/>
    </row>
    <row r="236" spans="1:10" ht="12">
      <c r="A236" s="121"/>
      <c r="B236" s="121"/>
      <c r="C236" s="121"/>
      <c r="D236" s="121"/>
      <c r="E236" s="121"/>
      <c r="F236" s="121"/>
      <c r="G236" s="121"/>
      <c r="H236" s="121"/>
      <c r="I236" s="121"/>
      <c r="J236" s="121"/>
    </row>
    <row r="237" spans="1:10" ht="12">
      <c r="A237" s="121"/>
      <c r="B237" s="121"/>
      <c r="C237" s="121"/>
      <c r="D237" s="121"/>
      <c r="E237" s="121"/>
      <c r="F237" s="121"/>
      <c r="G237" s="121"/>
      <c r="H237" s="121"/>
      <c r="I237" s="121"/>
      <c r="J237" s="121"/>
    </row>
    <row r="238" spans="1:10" ht="12">
      <c r="A238" s="121"/>
      <c r="B238" s="121"/>
      <c r="C238" s="121"/>
      <c r="D238" s="121"/>
      <c r="E238" s="121"/>
      <c r="F238" s="121"/>
      <c r="G238" s="121"/>
      <c r="H238" s="121"/>
      <c r="I238" s="121"/>
      <c r="J238" s="121"/>
    </row>
    <row r="239" spans="1:10" ht="12">
      <c r="A239" s="121"/>
      <c r="B239" s="121"/>
      <c r="C239" s="121"/>
      <c r="D239" s="121"/>
      <c r="E239" s="121"/>
      <c r="F239" s="121"/>
      <c r="G239" s="121"/>
      <c r="H239" s="121"/>
      <c r="I239" s="121"/>
      <c r="J239" s="121"/>
    </row>
    <row r="240" spans="1:10" ht="12">
      <c r="A240" s="121"/>
      <c r="B240" s="121"/>
      <c r="C240" s="121"/>
      <c r="D240" s="121"/>
      <c r="E240" s="121"/>
      <c r="F240" s="121"/>
      <c r="G240" s="121"/>
      <c r="H240" s="121"/>
      <c r="I240" s="121"/>
      <c r="J240" s="121"/>
    </row>
    <row r="241" spans="1:10" ht="12">
      <c r="A241" s="121"/>
      <c r="B241" s="121"/>
      <c r="C241" s="121"/>
      <c r="D241" s="121"/>
      <c r="E241" s="121"/>
      <c r="F241" s="121"/>
      <c r="G241" s="121"/>
      <c r="H241" s="121"/>
      <c r="I241" s="121"/>
      <c r="J241" s="121"/>
    </row>
    <row r="242" spans="1:10" ht="12">
      <c r="A242" s="121"/>
      <c r="B242" s="121"/>
      <c r="C242" s="121"/>
      <c r="D242" s="121"/>
      <c r="E242" s="121"/>
      <c r="F242" s="121"/>
      <c r="G242" s="121"/>
      <c r="H242" s="121"/>
      <c r="I242" s="121"/>
      <c r="J242" s="121"/>
    </row>
    <row r="243" spans="1:10" ht="12">
      <c r="A243" s="121"/>
      <c r="B243" s="121"/>
      <c r="C243" s="121"/>
      <c r="D243" s="121"/>
      <c r="E243" s="121"/>
      <c r="F243" s="121"/>
      <c r="G243" s="121"/>
      <c r="H243" s="121"/>
      <c r="I243" s="121"/>
      <c r="J243" s="121"/>
    </row>
    <row r="244" spans="1:10" ht="12">
      <c r="A244" s="121"/>
      <c r="B244" s="121"/>
      <c r="C244" s="121"/>
      <c r="D244" s="121"/>
      <c r="E244" s="121"/>
      <c r="F244" s="121"/>
      <c r="G244" s="121"/>
      <c r="H244" s="121"/>
      <c r="I244" s="121"/>
      <c r="J244" s="121"/>
    </row>
    <row r="245" spans="1:10" ht="12">
      <c r="A245" s="121"/>
      <c r="B245" s="121"/>
      <c r="C245" s="121"/>
      <c r="D245" s="121"/>
      <c r="E245" s="121"/>
      <c r="F245" s="121"/>
      <c r="G245" s="121"/>
      <c r="H245" s="121"/>
      <c r="I245" s="121"/>
      <c r="J245" s="121"/>
    </row>
    <row r="246" spans="1:10" ht="12">
      <c r="A246" s="121"/>
      <c r="B246" s="121"/>
      <c r="C246" s="121"/>
      <c r="D246" s="121"/>
      <c r="E246" s="121"/>
      <c r="F246" s="121"/>
      <c r="G246" s="121"/>
      <c r="H246" s="121"/>
      <c r="I246" s="121"/>
      <c r="J246" s="121"/>
    </row>
    <row r="247" spans="1:10" ht="12">
      <c r="A247" s="121"/>
      <c r="B247" s="121"/>
      <c r="C247" s="121"/>
      <c r="D247" s="121"/>
      <c r="E247" s="121"/>
      <c r="F247" s="121"/>
      <c r="G247" s="121"/>
      <c r="H247" s="121"/>
      <c r="I247" s="121"/>
      <c r="J247" s="121"/>
    </row>
    <row r="248" spans="1:10" ht="12">
      <c r="A248" s="121"/>
      <c r="B248" s="121"/>
      <c r="C248" s="121"/>
      <c r="D248" s="121"/>
      <c r="E248" s="121"/>
      <c r="F248" s="121"/>
      <c r="G248" s="121"/>
      <c r="H248" s="121"/>
      <c r="I248" s="121"/>
      <c r="J248" s="121"/>
    </row>
    <row r="249" spans="1:10" ht="12">
      <c r="A249" s="121"/>
      <c r="B249" s="121"/>
      <c r="C249" s="121"/>
      <c r="D249" s="121"/>
      <c r="E249" s="121"/>
      <c r="F249" s="121"/>
      <c r="G249" s="121"/>
      <c r="H249" s="121"/>
      <c r="I249" s="121"/>
      <c r="J249" s="121"/>
    </row>
    <row r="250" spans="1:10" ht="12">
      <c r="A250" s="121"/>
      <c r="B250" s="121"/>
      <c r="C250" s="121"/>
      <c r="D250" s="121"/>
      <c r="E250" s="121"/>
      <c r="F250" s="121"/>
      <c r="G250" s="121"/>
      <c r="H250" s="121"/>
      <c r="I250" s="121"/>
      <c r="J250" s="121"/>
    </row>
    <row r="251" spans="1:10" ht="12">
      <c r="A251" s="121"/>
      <c r="B251" s="121"/>
      <c r="C251" s="121"/>
      <c r="D251" s="121"/>
      <c r="E251" s="121"/>
      <c r="F251" s="121"/>
      <c r="G251" s="121"/>
      <c r="H251" s="121"/>
      <c r="I251" s="121"/>
      <c r="J251" s="121"/>
    </row>
    <row r="252" spans="1:10" ht="12">
      <c r="A252" s="121"/>
      <c r="B252" s="121"/>
      <c r="C252" s="121"/>
      <c r="D252" s="121"/>
      <c r="E252" s="121"/>
      <c r="F252" s="121"/>
      <c r="G252" s="121"/>
      <c r="H252" s="121"/>
      <c r="I252" s="121"/>
      <c r="J252" s="121"/>
    </row>
    <row r="253" spans="1:10" ht="12">
      <c r="A253" s="121"/>
      <c r="B253" s="121"/>
      <c r="C253" s="121"/>
      <c r="D253" s="121"/>
      <c r="E253" s="121"/>
      <c r="F253" s="121"/>
      <c r="G253" s="121"/>
      <c r="H253" s="121"/>
      <c r="I253" s="121"/>
      <c r="J253" s="121"/>
    </row>
    <row r="254" spans="1:10" ht="12">
      <c r="A254" s="121"/>
      <c r="B254" s="121"/>
      <c r="C254" s="121"/>
      <c r="D254" s="121"/>
      <c r="E254" s="121"/>
      <c r="F254" s="121"/>
      <c r="G254" s="121"/>
      <c r="H254" s="121"/>
      <c r="I254" s="121"/>
      <c r="J254" s="121"/>
    </row>
    <row r="255" spans="1:10" ht="12">
      <c r="A255" s="121"/>
      <c r="B255" s="121"/>
      <c r="C255" s="121"/>
      <c r="D255" s="121"/>
      <c r="E255" s="121"/>
      <c r="F255" s="121"/>
      <c r="G255" s="121"/>
      <c r="H255" s="121"/>
      <c r="I255" s="121"/>
      <c r="J255" s="121"/>
    </row>
    <row r="256" spans="1:10" ht="12">
      <c r="A256" s="121"/>
      <c r="B256" s="121"/>
      <c r="C256" s="121"/>
      <c r="D256" s="121"/>
      <c r="E256" s="121"/>
      <c r="F256" s="121"/>
      <c r="G256" s="121"/>
      <c r="H256" s="121"/>
      <c r="I256" s="121"/>
      <c r="J256" s="121"/>
    </row>
    <row r="257" spans="1:10" ht="12">
      <c r="A257" s="121"/>
      <c r="B257" s="121"/>
      <c r="C257" s="121"/>
      <c r="D257" s="121"/>
      <c r="E257" s="121"/>
      <c r="F257" s="121"/>
      <c r="G257" s="121"/>
      <c r="H257" s="121"/>
      <c r="I257" s="121"/>
      <c r="J257" s="121"/>
    </row>
    <row r="258" spans="1:10" ht="12">
      <c r="A258" s="121"/>
      <c r="B258" s="121"/>
      <c r="C258" s="121"/>
      <c r="D258" s="121"/>
      <c r="E258" s="121"/>
      <c r="F258" s="121"/>
      <c r="G258" s="121"/>
      <c r="H258" s="121"/>
      <c r="I258" s="121"/>
      <c r="J258" s="121"/>
    </row>
    <row r="259" spans="1:10" ht="12">
      <c r="A259" s="121"/>
      <c r="B259" s="121"/>
      <c r="C259" s="121"/>
      <c r="D259" s="121"/>
      <c r="E259" s="121"/>
      <c r="F259" s="121"/>
      <c r="G259" s="121"/>
      <c r="H259" s="121"/>
      <c r="I259" s="121"/>
      <c r="J259" s="121"/>
    </row>
  </sheetData>
  <printOptions/>
  <pageMargins left="0.49" right="0.43" top="1" bottom="0.5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1">
      <selection activeCell="A8" sqref="A8"/>
    </sheetView>
  </sheetViews>
  <sheetFormatPr defaultColWidth="9.33203125" defaultRowHeight="11.25"/>
  <cols>
    <col min="1" max="1" width="33.83203125" style="150" customWidth="1"/>
    <col min="2" max="2" width="12.16015625" style="150" customWidth="1"/>
    <col min="3" max="3" width="10.83203125" style="150" customWidth="1"/>
    <col min="4" max="4" width="12.16015625" style="150" customWidth="1"/>
    <col min="5" max="5" width="10.66015625" style="150" customWidth="1"/>
    <col min="6" max="6" width="10.33203125" style="150" customWidth="1"/>
    <col min="7" max="7" width="11.83203125" style="150" customWidth="1"/>
    <col min="8" max="8" width="12" style="150" customWidth="1"/>
    <col min="9" max="16384" width="10.66015625" style="150" customWidth="1"/>
  </cols>
  <sheetData>
    <row r="1" ht="12">
      <c r="G1" s="151"/>
    </row>
    <row r="2" spans="1:8" ht="14.25">
      <c r="A2" s="152"/>
      <c r="B2" s="153" t="s">
        <v>188</v>
      </c>
      <c r="C2" s="152"/>
      <c r="D2" s="154"/>
      <c r="E2" s="155"/>
      <c r="F2" s="152"/>
      <c r="G2" s="151"/>
      <c r="H2" s="155" t="s">
        <v>189</v>
      </c>
    </row>
    <row r="3" spans="1:8" ht="15.75">
      <c r="A3" s="156" t="s">
        <v>190</v>
      </c>
      <c r="B3" s="152"/>
      <c r="C3" s="152"/>
      <c r="D3" s="152"/>
      <c r="E3" s="152"/>
      <c r="F3" s="152"/>
      <c r="G3" s="152"/>
      <c r="H3" s="152"/>
    </row>
    <row r="4" spans="1:8" ht="15.75">
      <c r="A4" s="156" t="s">
        <v>191</v>
      </c>
      <c r="B4" s="152"/>
      <c r="C4" s="152"/>
      <c r="D4" s="152"/>
      <c r="E4" s="152"/>
      <c r="F4" s="152"/>
      <c r="G4" s="152"/>
      <c r="H4" s="152"/>
    </row>
    <row r="5" spans="1:8" ht="18">
      <c r="A5" s="157"/>
      <c r="B5" s="152"/>
      <c r="C5" s="152"/>
      <c r="D5" s="154"/>
      <c r="E5" s="158"/>
      <c r="F5" s="159"/>
      <c r="G5" s="160"/>
      <c r="H5" s="160" t="s">
        <v>192</v>
      </c>
    </row>
    <row r="6" spans="1:8" ht="50.25" customHeight="1">
      <c r="A6" s="161" t="s">
        <v>193</v>
      </c>
      <c r="B6" s="161" t="s">
        <v>194</v>
      </c>
      <c r="C6" s="161" t="s">
        <v>195</v>
      </c>
      <c r="D6" s="161" t="s">
        <v>196</v>
      </c>
      <c r="E6" s="161" t="s">
        <v>197</v>
      </c>
      <c r="F6" s="161" t="s">
        <v>198</v>
      </c>
      <c r="G6" s="161" t="s">
        <v>199</v>
      </c>
      <c r="H6" s="161" t="s">
        <v>200</v>
      </c>
    </row>
    <row r="7" spans="1:8" ht="12">
      <c r="A7" s="162">
        <v>1</v>
      </c>
      <c r="B7" s="163">
        <v>2</v>
      </c>
      <c r="C7" s="164">
        <v>3</v>
      </c>
      <c r="D7" s="164">
        <v>4</v>
      </c>
      <c r="E7" s="164">
        <v>5</v>
      </c>
      <c r="F7" s="163">
        <v>6</v>
      </c>
      <c r="G7" s="162">
        <v>7</v>
      </c>
      <c r="H7" s="163">
        <v>8</v>
      </c>
    </row>
    <row r="8" spans="1:8" ht="12.75">
      <c r="A8" s="165" t="s">
        <v>201</v>
      </c>
      <c r="B8" s="166">
        <f>SUM(B9+B17+B31)</f>
        <v>647368</v>
      </c>
      <c r="C8" s="167">
        <v>1.062</v>
      </c>
      <c r="D8" s="166">
        <f>SUM(D9+D17+D31)</f>
        <v>337610</v>
      </c>
      <c r="E8" s="168">
        <f aca="true" t="shared" si="0" ref="E8:E15">SUM(D8/B8)</f>
        <v>0.5215117213084366</v>
      </c>
      <c r="F8" s="166">
        <f>SUM(F9+F17+F31)</f>
        <v>50636</v>
      </c>
      <c r="G8" s="166">
        <f>SUM(D8-'[3]Sheet5'!D8)</f>
        <v>61872</v>
      </c>
      <c r="H8" s="167">
        <f aca="true" t="shared" si="1" ref="H8:H15">SUM(G8/F8)</f>
        <v>1.2218974642546805</v>
      </c>
    </row>
    <row r="9" spans="1:8" ht="12.75">
      <c r="A9" s="165" t="s">
        <v>202</v>
      </c>
      <c r="B9" s="166">
        <f>SUM(B10+B12)</f>
        <v>496805</v>
      </c>
      <c r="C9" s="167">
        <v>1.089</v>
      </c>
      <c r="D9" s="166">
        <f>SUM(D10+D12+D16)</f>
        <v>285702</v>
      </c>
      <c r="E9" s="169">
        <f t="shared" si="0"/>
        <v>0.5750787532331599</v>
      </c>
      <c r="F9" s="166">
        <f>SUM(F10+F12+F16)</f>
        <v>42766</v>
      </c>
      <c r="G9" s="166">
        <f>SUM(D9-'[3]Sheet5'!D9)</f>
        <v>51443</v>
      </c>
      <c r="H9" s="167">
        <f t="shared" si="1"/>
        <v>1.2028948229902259</v>
      </c>
    </row>
    <row r="10" spans="1:8" ht="12.75">
      <c r="A10" s="165" t="s">
        <v>203</v>
      </c>
      <c r="B10" s="166">
        <f>SUM(B11)</f>
        <v>62037</v>
      </c>
      <c r="C10" s="167">
        <v>1.439</v>
      </c>
      <c r="D10" s="166">
        <f>SUM(D11)</f>
        <v>54313</v>
      </c>
      <c r="E10" s="169">
        <f t="shared" si="0"/>
        <v>0.8754936570111385</v>
      </c>
      <c r="F10" s="166">
        <f>SUM(F11)</f>
        <v>6596</v>
      </c>
      <c r="G10" s="166">
        <f>SUM(D10-'[3]Sheet5'!D10)</f>
        <v>11006</v>
      </c>
      <c r="H10" s="167">
        <f t="shared" si="1"/>
        <v>1.6685870224378412</v>
      </c>
    </row>
    <row r="11" spans="1:8" ht="12">
      <c r="A11" s="170" t="s">
        <v>204</v>
      </c>
      <c r="B11" s="171">
        <v>62037</v>
      </c>
      <c r="C11" s="172">
        <v>1.439</v>
      </c>
      <c r="D11" s="171">
        <v>54313</v>
      </c>
      <c r="E11" s="173">
        <f t="shared" si="0"/>
        <v>0.8754936570111385</v>
      </c>
      <c r="F11" s="171">
        <v>6596</v>
      </c>
      <c r="G11" s="171">
        <f>SUM(D11-'[3]Sheet5'!D11)</f>
        <v>11006</v>
      </c>
      <c r="H11" s="172">
        <f t="shared" si="1"/>
        <v>1.6685870224378412</v>
      </c>
    </row>
    <row r="12" spans="1:8" ht="12.75">
      <c r="A12" s="165" t="s">
        <v>205</v>
      </c>
      <c r="B12" s="166">
        <f>SUM(B13+B14+B15+B16)</f>
        <v>434768</v>
      </c>
      <c r="C12" s="167">
        <v>1.031</v>
      </c>
      <c r="D12" s="166">
        <f>SUM(D13+D14+D15)</f>
        <v>228434</v>
      </c>
      <c r="E12" s="169">
        <f t="shared" si="0"/>
        <v>0.5254158539726935</v>
      </c>
      <c r="F12" s="166">
        <f>SUM(F13+F14+F15)</f>
        <v>36170</v>
      </c>
      <c r="G12" s="166">
        <f>SUM(D12-'[3]Sheet5'!D12)</f>
        <v>39660</v>
      </c>
      <c r="H12" s="167">
        <f t="shared" si="1"/>
        <v>1.096488802875311</v>
      </c>
    </row>
    <row r="13" spans="1:8" ht="12">
      <c r="A13" s="170" t="s">
        <v>206</v>
      </c>
      <c r="B13" s="171">
        <v>318473</v>
      </c>
      <c r="C13" s="172">
        <v>1.013</v>
      </c>
      <c r="D13" s="171">
        <v>159858</v>
      </c>
      <c r="E13" s="173">
        <f t="shared" si="0"/>
        <v>0.501951499813171</v>
      </c>
      <c r="F13" s="171">
        <v>25785</v>
      </c>
      <c r="G13" s="171">
        <f>SUM(D13-'[3]Sheet5'!D13)</f>
        <v>27672</v>
      </c>
      <c r="H13" s="172">
        <f t="shared" si="1"/>
        <v>1.0731820826061664</v>
      </c>
    </row>
    <row r="14" spans="1:8" ht="12">
      <c r="A14" s="170" t="s">
        <v>207</v>
      </c>
      <c r="B14" s="171">
        <v>99050</v>
      </c>
      <c r="C14" s="172">
        <v>1.067</v>
      </c>
      <c r="D14" s="174">
        <v>58332</v>
      </c>
      <c r="E14" s="173">
        <f t="shared" si="0"/>
        <v>0.588914689550732</v>
      </c>
      <c r="F14" s="174">
        <v>8775</v>
      </c>
      <c r="G14" s="171">
        <f>SUM(D14-'[3]Sheet5'!D14)</f>
        <v>10355</v>
      </c>
      <c r="H14" s="172">
        <f t="shared" si="1"/>
        <v>1.18005698005698</v>
      </c>
    </row>
    <row r="15" spans="1:8" ht="12">
      <c r="A15" s="175" t="s">
        <v>208</v>
      </c>
      <c r="B15" s="171">
        <v>17245</v>
      </c>
      <c r="C15" s="172">
        <v>1.153</v>
      </c>
      <c r="D15" s="174">
        <v>10244</v>
      </c>
      <c r="E15" s="173">
        <f t="shared" si="0"/>
        <v>0.594027254276602</v>
      </c>
      <c r="F15" s="174">
        <v>1610</v>
      </c>
      <c r="G15" s="171">
        <f>SUM(D15-'[3]Sheet5'!D15)</f>
        <v>1633</v>
      </c>
      <c r="H15" s="172">
        <f t="shared" si="1"/>
        <v>1.0142857142857142</v>
      </c>
    </row>
    <row r="16" spans="1:8" ht="23.25" customHeight="1">
      <c r="A16" s="176" t="s">
        <v>209</v>
      </c>
      <c r="B16" s="166"/>
      <c r="C16" s="167"/>
      <c r="D16" s="177">
        <v>2955</v>
      </c>
      <c r="E16" s="169"/>
      <c r="F16" s="177"/>
      <c r="G16" s="166">
        <f>SUM(D16-'[3]Sheet5'!D16)</f>
        <v>777</v>
      </c>
      <c r="H16" s="167"/>
    </row>
    <row r="17" spans="1:8" ht="12.75">
      <c r="A17" s="165" t="s">
        <v>210</v>
      </c>
      <c r="B17" s="166">
        <f>SUM(B18+B19+B20+B21+B22+B23+B24+B25+B27+B28)</f>
        <v>82711</v>
      </c>
      <c r="C17" s="167">
        <v>0.973</v>
      </c>
      <c r="D17" s="166">
        <f>SUM(D18+D19+D20+D21+D22+D23+D24+D25+D27+D28)</f>
        <v>19861</v>
      </c>
      <c r="E17" s="169">
        <f aca="true" t="shared" si="2" ref="E17:E32">SUM(D17/B17)</f>
        <v>0.24012525540738233</v>
      </c>
      <c r="F17" s="166">
        <f>SUM(F18+F19+F20+F21+F22+F23+F24+F25+F27+F28)</f>
        <v>2450</v>
      </c>
      <c r="G17" s="166">
        <f>SUM(D17-'[3]Sheet5'!D17)</f>
        <v>4536</v>
      </c>
      <c r="H17" s="167">
        <f>SUM(G17/F17)</f>
        <v>1.8514285714285714</v>
      </c>
    </row>
    <row r="18" spans="1:8" ht="12.75">
      <c r="A18" s="175" t="s">
        <v>211</v>
      </c>
      <c r="B18" s="171">
        <v>2901</v>
      </c>
      <c r="C18" s="172">
        <v>0</v>
      </c>
      <c r="D18" s="174"/>
      <c r="E18" s="173">
        <f t="shared" si="2"/>
        <v>0</v>
      </c>
      <c r="F18" s="174">
        <v>0</v>
      </c>
      <c r="G18" s="178">
        <f>SUM(D18-'[3]Sheet5'!D18)</f>
        <v>0</v>
      </c>
      <c r="H18" s="172">
        <v>0</v>
      </c>
    </row>
    <row r="19" spans="1:8" ht="22.5">
      <c r="A19" s="179" t="s">
        <v>212</v>
      </c>
      <c r="B19" s="171">
        <v>2400</v>
      </c>
      <c r="C19" s="172">
        <v>0.744</v>
      </c>
      <c r="D19" s="174">
        <v>1943</v>
      </c>
      <c r="E19" s="173">
        <f t="shared" si="2"/>
        <v>0.8095833333333333</v>
      </c>
      <c r="F19" s="174">
        <v>100</v>
      </c>
      <c r="G19" s="171">
        <f>SUM(D19-'[3]Sheet5'!D19)</f>
        <v>754</v>
      </c>
      <c r="H19" s="172">
        <v>0</v>
      </c>
    </row>
    <row r="20" spans="1:8" ht="12">
      <c r="A20" s="170" t="s">
        <v>213</v>
      </c>
      <c r="B20" s="171">
        <v>7820</v>
      </c>
      <c r="C20" s="172">
        <v>0.91</v>
      </c>
      <c r="D20" s="174">
        <v>2544</v>
      </c>
      <c r="E20" s="173">
        <f t="shared" si="2"/>
        <v>0.32531969309462916</v>
      </c>
      <c r="F20" s="174">
        <v>408</v>
      </c>
      <c r="G20" s="171">
        <f>SUM(D20-'[3]Sheet5'!D20)</f>
        <v>257</v>
      </c>
      <c r="H20" s="172">
        <f aca="true" t="shared" si="3" ref="H20:H25">SUM(G20/F20)</f>
        <v>0.6299019607843137</v>
      </c>
    </row>
    <row r="21" spans="1:8" ht="22.5">
      <c r="A21" s="179" t="s">
        <v>214</v>
      </c>
      <c r="B21" s="171">
        <v>8500</v>
      </c>
      <c r="C21" s="172">
        <v>1.027</v>
      </c>
      <c r="D21" s="174">
        <v>5181</v>
      </c>
      <c r="E21" s="173">
        <f t="shared" si="2"/>
        <v>0.6095294117647059</v>
      </c>
      <c r="F21" s="174">
        <v>658</v>
      </c>
      <c r="G21" s="171">
        <f>SUM(D21-'[3]Sheet5'!D21)</f>
        <v>996</v>
      </c>
      <c r="H21" s="172">
        <f t="shared" si="3"/>
        <v>1.513677811550152</v>
      </c>
    </row>
    <row r="22" spans="1:8" ht="35.25" customHeight="1">
      <c r="A22" s="179" t="s">
        <v>215</v>
      </c>
      <c r="B22" s="171">
        <v>1280</v>
      </c>
      <c r="C22" s="172">
        <v>1.113</v>
      </c>
      <c r="D22" s="174">
        <v>929</v>
      </c>
      <c r="E22" s="173">
        <f t="shared" si="2"/>
        <v>0.72578125</v>
      </c>
      <c r="F22" s="174">
        <v>121</v>
      </c>
      <c r="G22" s="171">
        <f>SUM(D22-'[3]Sheet5'!D22)</f>
        <v>153</v>
      </c>
      <c r="H22" s="172">
        <f t="shared" si="3"/>
        <v>1.2644628099173554</v>
      </c>
    </row>
    <row r="23" spans="1:8" ht="22.5">
      <c r="A23" s="179" t="s">
        <v>216</v>
      </c>
      <c r="B23" s="171">
        <v>100</v>
      </c>
      <c r="C23" s="172">
        <v>3.35</v>
      </c>
      <c r="D23" s="174">
        <v>356</v>
      </c>
      <c r="E23" s="173">
        <f t="shared" si="2"/>
        <v>3.56</v>
      </c>
      <c r="F23" s="174">
        <v>5</v>
      </c>
      <c r="G23" s="171">
        <f>SUM(D23-'[3]Sheet5'!D23)</f>
        <v>64</v>
      </c>
      <c r="H23" s="172">
        <f t="shared" si="3"/>
        <v>12.8</v>
      </c>
    </row>
    <row r="24" spans="1:8" ht="12">
      <c r="A24" s="170" t="s">
        <v>217</v>
      </c>
      <c r="B24" s="171">
        <v>5900</v>
      </c>
      <c r="C24" s="172">
        <v>0.903</v>
      </c>
      <c r="D24" s="174">
        <v>2293</v>
      </c>
      <c r="E24" s="173">
        <f t="shared" si="2"/>
        <v>0.38864406779661015</v>
      </c>
      <c r="F24" s="174">
        <v>363</v>
      </c>
      <c r="G24" s="171">
        <f>SUM(D24-'[3]Sheet5'!D24)</f>
        <v>344</v>
      </c>
      <c r="H24" s="172">
        <f t="shared" si="3"/>
        <v>0.9476584022038568</v>
      </c>
    </row>
    <row r="25" spans="1:8" ht="12">
      <c r="A25" s="170" t="s">
        <v>218</v>
      </c>
      <c r="B25" s="171">
        <v>2850</v>
      </c>
      <c r="C25" s="172">
        <v>1.689</v>
      </c>
      <c r="D25" s="174">
        <v>3464</v>
      </c>
      <c r="E25" s="173">
        <f t="shared" si="2"/>
        <v>1.215438596491228</v>
      </c>
      <c r="F25" s="174">
        <v>395</v>
      </c>
      <c r="G25" s="171">
        <f>SUM(D25-'[3]Sheet5'!D25)</f>
        <v>769</v>
      </c>
      <c r="H25" s="172">
        <f t="shared" si="3"/>
        <v>1.9468354430379746</v>
      </c>
    </row>
    <row r="26" spans="1:8" ht="39" customHeight="1">
      <c r="A26" s="180" t="s">
        <v>219</v>
      </c>
      <c r="B26" s="181">
        <v>1300</v>
      </c>
      <c r="C26" s="182">
        <v>1</v>
      </c>
      <c r="D26" s="181">
        <v>699</v>
      </c>
      <c r="E26" s="183">
        <f t="shared" si="2"/>
        <v>0.5376923076923077</v>
      </c>
      <c r="F26" s="181">
        <v>195</v>
      </c>
      <c r="G26" s="181">
        <f>SUM(D26-'[3]Sheet5'!D26)</f>
        <v>116</v>
      </c>
      <c r="H26" s="182">
        <v>0</v>
      </c>
    </row>
    <row r="27" spans="1:8" ht="16.5" customHeight="1">
      <c r="A27" s="184" t="s">
        <v>220</v>
      </c>
      <c r="B27" s="171">
        <v>49290</v>
      </c>
      <c r="C27" s="172">
        <v>1</v>
      </c>
      <c r="D27" s="174">
        <v>1400</v>
      </c>
      <c r="E27" s="173">
        <f t="shared" si="2"/>
        <v>0.028403327246906068</v>
      </c>
      <c r="F27" s="174">
        <v>400</v>
      </c>
      <c r="G27" s="171">
        <f>SUM(D27-'[3]Sheet5'!D27)</f>
        <v>400</v>
      </c>
      <c r="H27" s="172">
        <f>SUM(G27/F27)</f>
        <v>1</v>
      </c>
    </row>
    <row r="28" spans="1:8" ht="22.5">
      <c r="A28" s="185" t="s">
        <v>221</v>
      </c>
      <c r="B28" s="171">
        <f>SUM(B29+B30)</f>
        <v>1670</v>
      </c>
      <c r="C28" s="172">
        <v>1</v>
      </c>
      <c r="D28" s="171">
        <f>SUM(D29+D30)</f>
        <v>1751</v>
      </c>
      <c r="E28" s="173">
        <f t="shared" si="2"/>
        <v>1.048502994011976</v>
      </c>
      <c r="F28" s="171">
        <v>0</v>
      </c>
      <c r="G28" s="171">
        <f>SUM(D28-'[3]Sheet5'!D28)</f>
        <v>799</v>
      </c>
      <c r="H28" s="172">
        <v>0</v>
      </c>
    </row>
    <row r="29" spans="1:8" ht="27" customHeight="1">
      <c r="A29" s="180" t="s">
        <v>222</v>
      </c>
      <c r="B29" s="181">
        <v>1370</v>
      </c>
      <c r="C29" s="182">
        <v>1</v>
      </c>
      <c r="D29" s="181">
        <v>1490</v>
      </c>
      <c r="E29" s="183">
        <f t="shared" si="2"/>
        <v>1.0875912408759123</v>
      </c>
      <c r="F29" s="181">
        <v>0</v>
      </c>
      <c r="G29" s="181">
        <f>SUM(D29-'[3]Sheet5'!D29)</f>
        <v>752</v>
      </c>
      <c r="H29" s="182">
        <v>0</v>
      </c>
    </row>
    <row r="30" spans="1:8" ht="41.25" customHeight="1">
      <c r="A30" s="180" t="s">
        <v>223</v>
      </c>
      <c r="B30" s="181">
        <v>300</v>
      </c>
      <c r="C30" s="182">
        <v>1</v>
      </c>
      <c r="D30" s="181">
        <v>261</v>
      </c>
      <c r="E30" s="183">
        <f t="shared" si="2"/>
        <v>0.87</v>
      </c>
      <c r="F30" s="181">
        <v>0</v>
      </c>
      <c r="G30" s="181">
        <f>SUM(D30-'[3]Sheet5'!D30)</f>
        <v>47</v>
      </c>
      <c r="H30" s="182">
        <v>0</v>
      </c>
    </row>
    <row r="31" spans="1:8" ht="19.5" customHeight="1">
      <c r="A31" s="186" t="s">
        <v>224</v>
      </c>
      <c r="B31" s="166">
        <f>SUM(B32)</f>
        <v>67852</v>
      </c>
      <c r="C31" s="167">
        <v>0.971</v>
      </c>
      <c r="D31" s="166">
        <f>SUM(D32)</f>
        <v>32047</v>
      </c>
      <c r="E31" s="169">
        <f t="shared" si="2"/>
        <v>0.47230737487472735</v>
      </c>
      <c r="F31" s="166">
        <v>5420</v>
      </c>
      <c r="G31" s="166">
        <f>SUM(D31-'[3]Sheet5'!D31)</f>
        <v>5893</v>
      </c>
      <c r="H31" s="167">
        <f>SUM(G31/F31)</f>
        <v>1.087269372693727</v>
      </c>
    </row>
    <row r="32" spans="1:8" ht="32.25" customHeight="1">
      <c r="A32" s="179" t="s">
        <v>225</v>
      </c>
      <c r="B32" s="171">
        <v>67852</v>
      </c>
      <c r="C32" s="172">
        <v>0.971</v>
      </c>
      <c r="D32" s="171">
        <v>32047</v>
      </c>
      <c r="E32" s="173">
        <f t="shared" si="2"/>
        <v>0.47230737487472735</v>
      </c>
      <c r="F32" s="171">
        <v>5420</v>
      </c>
      <c r="G32" s="171">
        <f>SUM(D32-'[3]Sheet5'!D32)</f>
        <v>5893</v>
      </c>
      <c r="H32" s="172">
        <f>SUM(G32/F32)</f>
        <v>1.087269372693727</v>
      </c>
    </row>
    <row r="33" spans="1:8" ht="12">
      <c r="A33" s="187" t="s">
        <v>226</v>
      </c>
      <c r="B33" s="188"/>
      <c r="C33" s="189"/>
      <c r="D33" s="188"/>
      <c r="E33" s="190"/>
      <c r="F33" s="188"/>
      <c r="G33" s="188"/>
      <c r="H33" s="189"/>
    </row>
    <row r="34" spans="1:8" ht="12">
      <c r="A34" s="191"/>
      <c r="B34" s="188"/>
      <c r="C34" s="189"/>
      <c r="D34" s="188"/>
      <c r="E34" s="190"/>
      <c r="F34" s="188"/>
      <c r="G34" s="188"/>
      <c r="H34" s="189"/>
    </row>
    <row r="35" spans="1:8" ht="12">
      <c r="A35" s="191"/>
      <c r="B35" s="188"/>
      <c r="C35" s="189"/>
      <c r="D35" s="188"/>
      <c r="E35" s="190"/>
      <c r="F35" s="188"/>
      <c r="G35" s="188"/>
      <c r="H35" s="189"/>
    </row>
    <row r="36" spans="1:8" ht="12">
      <c r="A36" s="191"/>
      <c r="B36" s="188"/>
      <c r="C36" s="189"/>
      <c r="D36" s="188"/>
      <c r="E36" s="190"/>
      <c r="F36" s="188"/>
      <c r="G36" s="188"/>
      <c r="H36" s="189"/>
    </row>
    <row r="37" spans="1:8" ht="12">
      <c r="A37" s="191"/>
      <c r="B37" s="188"/>
      <c r="C37" s="189"/>
      <c r="D37" s="188"/>
      <c r="E37" s="190"/>
      <c r="F37" s="188"/>
      <c r="G37" s="188"/>
      <c r="H37" s="189"/>
    </row>
    <row r="38" spans="1:8" ht="12">
      <c r="A38" s="191"/>
      <c r="B38" s="188"/>
      <c r="C38" s="189"/>
      <c r="D38" s="188"/>
      <c r="E38" s="190"/>
      <c r="F38" s="188"/>
      <c r="G38" s="188"/>
      <c r="H38" s="189"/>
    </row>
    <row r="39" spans="1:8" ht="12.75">
      <c r="A39" s="192"/>
      <c r="B39" s="193"/>
      <c r="C39" s="194"/>
      <c r="D39" s="194"/>
      <c r="E39" s="195"/>
      <c r="F39" s="194"/>
      <c r="G39" s="152"/>
      <c r="H39" s="152"/>
    </row>
    <row r="40" spans="1:8" ht="12">
      <c r="A40" s="152" t="s">
        <v>227</v>
      </c>
      <c r="B40" s="196"/>
      <c r="C40" s="197"/>
      <c r="D40" s="197"/>
      <c r="E40" s="198" t="s">
        <v>52</v>
      </c>
      <c r="F40" s="199"/>
      <c r="G40" s="200"/>
      <c r="H40" s="200"/>
    </row>
    <row r="41" spans="1:8" ht="12">
      <c r="A41" s="200"/>
      <c r="B41" s="201"/>
      <c r="C41" s="197"/>
      <c r="D41" s="202"/>
      <c r="E41" s="203"/>
      <c r="F41" s="199"/>
      <c r="G41" s="200"/>
      <c r="H41" s="200"/>
    </row>
    <row r="42" spans="1:8" ht="12">
      <c r="A42" s="152"/>
      <c r="B42" s="196"/>
      <c r="C42" s="197"/>
      <c r="D42" s="197"/>
      <c r="E42" s="198"/>
      <c r="F42" s="199"/>
      <c r="G42" s="200"/>
      <c r="H42" s="200"/>
    </row>
    <row r="43" spans="1:8" ht="12">
      <c r="A43" s="152"/>
      <c r="B43" s="196"/>
      <c r="C43" s="197"/>
      <c r="D43" s="197"/>
      <c r="E43" s="198"/>
      <c r="F43" s="199"/>
      <c r="G43" s="200"/>
      <c r="H43" s="200"/>
    </row>
    <row r="44" spans="1:8" ht="12">
      <c r="A44" s="152"/>
      <c r="B44" s="196"/>
      <c r="C44" s="197"/>
      <c r="D44" s="197"/>
      <c r="E44" s="198"/>
      <c r="F44" s="199"/>
      <c r="G44" s="200"/>
      <c r="H44" s="200"/>
    </row>
    <row r="45" spans="1:8" ht="12">
      <c r="A45" s="152"/>
      <c r="B45" s="196"/>
      <c r="C45" s="197"/>
      <c r="D45" s="197"/>
      <c r="E45" s="198"/>
      <c r="F45" s="199"/>
      <c r="G45" s="200"/>
      <c r="H45" s="200"/>
    </row>
    <row r="46" spans="1:8" ht="14.25">
      <c r="A46" s="154"/>
      <c r="B46" s="204"/>
      <c r="C46" s="197"/>
      <c r="D46" s="205"/>
      <c r="E46" s="198"/>
      <c r="F46" s="206"/>
      <c r="G46" s="152"/>
      <c r="H46" s="152"/>
    </row>
    <row r="47" spans="1:8" ht="12">
      <c r="A47" s="152" t="s">
        <v>228</v>
      </c>
      <c r="B47" s="197"/>
      <c r="C47" s="197"/>
      <c r="D47" s="197"/>
      <c r="E47" s="152"/>
      <c r="F47" s="197"/>
      <c r="G47" s="152"/>
      <c r="H47" s="152"/>
    </row>
    <row r="48" spans="1:8" ht="12">
      <c r="A48" s="152" t="s">
        <v>54</v>
      </c>
      <c r="B48" s="152"/>
      <c r="C48" s="152"/>
      <c r="D48" s="152"/>
      <c r="E48" s="152"/>
      <c r="F48" s="152"/>
      <c r="G48" s="152"/>
      <c r="H48" s="152"/>
    </row>
  </sheetData>
  <printOptions/>
  <pageMargins left="0.63" right="0.75" top="0.25" bottom="0.2" header="0.25" footer="0.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12"/>
  <sheetViews>
    <sheetView workbookViewId="0" topLeftCell="A1">
      <selection activeCell="A10" sqref="A10"/>
    </sheetView>
  </sheetViews>
  <sheetFormatPr defaultColWidth="9.33203125" defaultRowHeight="11.25"/>
  <cols>
    <col min="1" max="1" width="29" style="207" customWidth="1"/>
    <col min="2" max="2" width="11.66015625" style="207" customWidth="1"/>
    <col min="3" max="3" width="12.5" style="207" customWidth="1"/>
    <col min="4" max="4" width="11.33203125" style="207" customWidth="1"/>
    <col min="5" max="5" width="9.66015625" style="207" customWidth="1"/>
    <col min="6" max="6" width="12.16015625" style="207" customWidth="1"/>
    <col min="7" max="7" width="12.66015625" style="207" customWidth="1"/>
    <col min="8" max="8" width="11.33203125" style="207" customWidth="1"/>
    <col min="9" max="9" width="11.83203125" style="207" customWidth="1"/>
    <col min="10" max="16384" width="10.66015625" style="207" customWidth="1"/>
  </cols>
  <sheetData>
    <row r="1" spans="1:16" s="209" customFormat="1" ht="12">
      <c r="A1" s="207"/>
      <c r="B1" s="207"/>
      <c r="C1" s="207"/>
      <c r="D1" s="207"/>
      <c r="E1" s="207"/>
      <c r="F1" s="207"/>
      <c r="G1" s="207"/>
      <c r="H1" s="208"/>
      <c r="I1" s="207"/>
      <c r="J1" s="207"/>
      <c r="K1" s="207"/>
      <c r="L1" s="207"/>
      <c r="M1" s="207"/>
      <c r="N1" s="207"/>
      <c r="O1" s="207"/>
      <c r="P1" s="207"/>
    </row>
    <row r="2" spans="1:16" s="209" customFormat="1" ht="12">
      <c r="A2" s="207"/>
      <c r="B2" s="207"/>
      <c r="C2" s="207"/>
      <c r="D2" s="207"/>
      <c r="E2" s="207"/>
      <c r="F2" s="207"/>
      <c r="G2" s="207"/>
      <c r="H2" s="208"/>
      <c r="I2" s="207"/>
      <c r="J2" s="207"/>
      <c r="K2" s="207"/>
      <c r="L2" s="207"/>
      <c r="M2" s="207"/>
      <c r="N2" s="207"/>
      <c r="O2" s="207"/>
      <c r="P2" s="207"/>
    </row>
    <row r="3" spans="1:16" s="209" customFormat="1" ht="12.75">
      <c r="A3" s="210"/>
      <c r="B3" s="211" t="s">
        <v>229</v>
      </c>
      <c r="C3" s="210"/>
      <c r="D3" s="211"/>
      <c r="E3" s="211"/>
      <c r="F3" s="210"/>
      <c r="G3" s="210"/>
      <c r="H3" s="211"/>
      <c r="I3" s="211" t="s">
        <v>230</v>
      </c>
      <c r="J3" s="207"/>
      <c r="K3" s="207"/>
      <c r="L3" s="207"/>
      <c r="M3" s="207"/>
      <c r="N3" s="207"/>
      <c r="O3" s="207"/>
      <c r="P3" s="207"/>
    </row>
    <row r="4" spans="1:16" s="209" customFormat="1" ht="15.75">
      <c r="A4" s="212" t="s">
        <v>231</v>
      </c>
      <c r="B4" s="210"/>
      <c r="C4" s="210"/>
      <c r="D4" s="210"/>
      <c r="E4" s="210"/>
      <c r="F4" s="210"/>
      <c r="G4" s="210"/>
      <c r="H4" s="210"/>
      <c r="I4" s="210"/>
      <c r="J4" s="207"/>
      <c r="K4" s="207"/>
      <c r="L4" s="207"/>
      <c r="M4" s="207"/>
      <c r="N4" s="207"/>
      <c r="O4" s="207"/>
      <c r="P4" s="207"/>
    </row>
    <row r="5" spans="1:16" s="209" customFormat="1" ht="15.75">
      <c r="A5" s="212" t="s">
        <v>232</v>
      </c>
      <c r="B5" s="210"/>
      <c r="C5" s="210"/>
      <c r="D5" s="210"/>
      <c r="E5" s="210"/>
      <c r="F5" s="210"/>
      <c r="G5" s="210"/>
      <c r="H5" s="210"/>
      <c r="I5" s="210"/>
      <c r="J5" s="207"/>
      <c r="K5" s="207"/>
      <c r="L5" s="207"/>
      <c r="M5" s="207"/>
      <c r="N5" s="207"/>
      <c r="O5" s="207"/>
      <c r="P5" s="207"/>
    </row>
    <row r="6" spans="1:16" s="209" customFormat="1" ht="15.75">
      <c r="A6" s="212"/>
      <c r="B6" s="210"/>
      <c r="C6" s="210"/>
      <c r="D6" s="210"/>
      <c r="E6" s="210"/>
      <c r="F6" s="210"/>
      <c r="G6" s="210"/>
      <c r="H6" s="210"/>
      <c r="I6" s="210"/>
      <c r="J6" s="207"/>
      <c r="K6" s="207"/>
      <c r="L6" s="207"/>
      <c r="M6" s="207"/>
      <c r="N6" s="207"/>
      <c r="O6" s="207"/>
      <c r="P6" s="207"/>
    </row>
    <row r="7" spans="1:16" s="216" customFormat="1" ht="14.25">
      <c r="A7" s="210"/>
      <c r="B7" s="210"/>
      <c r="C7" s="210"/>
      <c r="D7" s="213"/>
      <c r="E7" s="214"/>
      <c r="F7" s="210"/>
      <c r="G7" s="210"/>
      <c r="H7" s="215"/>
      <c r="I7" s="215" t="s">
        <v>4</v>
      </c>
      <c r="J7" s="207"/>
      <c r="K7" s="207"/>
      <c r="L7" s="207"/>
      <c r="M7" s="207"/>
      <c r="N7" s="207"/>
      <c r="O7" s="207"/>
      <c r="P7" s="207"/>
    </row>
    <row r="8" spans="1:16" s="218" customFormat="1" ht="66" customHeight="1">
      <c r="A8" s="217" t="s">
        <v>5</v>
      </c>
      <c r="B8" s="217" t="s">
        <v>91</v>
      </c>
      <c r="C8" s="217" t="s">
        <v>233</v>
      </c>
      <c r="D8" s="217" t="s">
        <v>8</v>
      </c>
      <c r="E8" s="217" t="s">
        <v>234</v>
      </c>
      <c r="F8" s="217" t="s">
        <v>235</v>
      </c>
      <c r="G8" s="217" t="s">
        <v>236</v>
      </c>
      <c r="H8" s="217" t="s">
        <v>12</v>
      </c>
      <c r="I8" s="217" t="s">
        <v>237</v>
      </c>
      <c r="J8" s="207"/>
      <c r="K8" s="207"/>
      <c r="L8" s="207"/>
      <c r="M8" s="207"/>
      <c r="N8" s="207"/>
      <c r="O8" s="207"/>
      <c r="P8" s="207"/>
    </row>
    <row r="9" spans="1:16" s="218" customFormat="1" ht="12">
      <c r="A9" s="217">
        <v>1</v>
      </c>
      <c r="B9" s="217">
        <v>2</v>
      </c>
      <c r="C9" s="217">
        <v>3</v>
      </c>
      <c r="D9" s="217">
        <v>4</v>
      </c>
      <c r="E9" s="217">
        <v>5</v>
      </c>
      <c r="F9" s="217">
        <v>6</v>
      </c>
      <c r="G9" s="219">
        <v>7</v>
      </c>
      <c r="H9" s="219">
        <v>8</v>
      </c>
      <c r="I9" s="219">
        <v>9</v>
      </c>
      <c r="J9" s="207"/>
      <c r="K9" s="207"/>
      <c r="L9" s="207"/>
      <c r="M9" s="207"/>
      <c r="N9" s="207"/>
      <c r="O9" s="207"/>
      <c r="P9" s="207"/>
    </row>
    <row r="10" spans="1:16" s="218" customFormat="1" ht="17.25" customHeight="1">
      <c r="A10" s="220" t="s">
        <v>238</v>
      </c>
      <c r="B10" s="221">
        <f>SUM(B11+B12)</f>
        <v>647944</v>
      </c>
      <c r="C10" s="221">
        <f>SUM(C11+C12)</f>
        <v>329816</v>
      </c>
      <c r="D10" s="221">
        <f>SUM(D11+D12)</f>
        <v>300819</v>
      </c>
      <c r="E10" s="222">
        <f aca="true" t="shared" si="0" ref="E10:E51">SUM(D10/B10)</f>
        <v>0.46426697368908426</v>
      </c>
      <c r="F10" s="222">
        <f aca="true" t="shared" si="1" ref="F10:F51">SUM(D10/C10)</f>
        <v>0.9120812816843331</v>
      </c>
      <c r="G10" s="221">
        <f>SUM(G11+G12)</f>
        <v>61704</v>
      </c>
      <c r="H10" s="221">
        <f>SUM(H11+H12)</f>
        <v>58257</v>
      </c>
      <c r="I10" s="222">
        <f aca="true" t="shared" si="2" ref="I10:I51">SUM(H10/G10)</f>
        <v>0.9441365227537923</v>
      </c>
      <c r="J10" s="207"/>
      <c r="K10" s="207"/>
      <c r="L10" s="207"/>
      <c r="M10" s="207"/>
      <c r="N10" s="207"/>
      <c r="O10" s="207"/>
      <c r="P10" s="207"/>
    </row>
    <row r="11" spans="1:16" s="218" customFormat="1" ht="12">
      <c r="A11" s="223" t="s">
        <v>239</v>
      </c>
      <c r="B11" s="224">
        <f>SUM(B14+B17+B20+B23+B26+B29+B32+B35+B38+B41+B44+B47+B50+B55+B58+B61+B64+B67+B70+B73+B76+B79+B81+B83+B86+B88+B91)</f>
        <v>589946</v>
      </c>
      <c r="C11" s="224">
        <f>SUM(C14+C17+C20+C23+C26+C29+C32+C35+C38+C41+C44+C47+C50+C55+C58+C61+C64+C67+C70+C73+C76+C79+C81+C83+C86+C88+C91)</f>
        <v>301658</v>
      </c>
      <c r="D11" s="224">
        <f>SUM(D14+D17+D23+D26+D20+D29+D32+D35+D38+D41+D44+D47+D50+D55+D58+D61+D64+D67+D70+D73+D76+D79+D81+D83+D86+D88+D91)</f>
        <v>278872</v>
      </c>
      <c r="E11" s="225">
        <f t="shared" si="0"/>
        <v>0.4727076715495995</v>
      </c>
      <c r="F11" s="225">
        <f t="shared" si="1"/>
        <v>0.9244641282511984</v>
      </c>
      <c r="G11" s="224">
        <f>SUM(G14+G17+G20+G23+G26+G29+G32+G35+G38+G41+G44+G47+G50+G55+G58+G61+G64+G67+G70+G73+G76+G79+G81+G83+G86+G88+G91)</f>
        <v>56306</v>
      </c>
      <c r="H11" s="224">
        <f>SUM(H14+H17+H23+H26+H20+H29+H32+H35+H38+H41+H44+H47+H50+H55+H58+H61+H64+H67+H70+H73+H76+H79+H81+H83+H86+H88+H91)</f>
        <v>53270</v>
      </c>
      <c r="I11" s="225">
        <f t="shared" si="2"/>
        <v>0.946080346677086</v>
      </c>
      <c r="J11" s="207"/>
      <c r="K11" s="207"/>
      <c r="L11" s="207"/>
      <c r="M11" s="207"/>
      <c r="N11" s="207"/>
      <c r="O11" s="207"/>
      <c r="P11" s="207"/>
    </row>
    <row r="12" spans="1:16" s="218" customFormat="1" ht="12">
      <c r="A12" s="223" t="s">
        <v>240</v>
      </c>
      <c r="B12" s="224">
        <f>SUM(B15+B18+B21+B24+B27+B30+B33+B36+B39+B42+B45+B48+B51+B56+B59+B62+B65+B68+B71+B74+B77+B84+B89)</f>
        <v>57998</v>
      </c>
      <c r="C12" s="224">
        <f>SUM(C15+C18+C21+C24+C27+C30+C33+C36+C39+C42+C45+C48+C51+C56+C59+C62+C65+C68+C71+C74+C77+C84+C89)</f>
        <v>28158</v>
      </c>
      <c r="D12" s="224">
        <f>SUM(D15+D18+D21+D24+D27+D30+D33+D36+D39+D42+D45+D48+D51+D56+D59+D62+D65+D68+D71+D74+D77+D84+D89)</f>
        <v>21947</v>
      </c>
      <c r="E12" s="225">
        <f t="shared" si="0"/>
        <v>0.3784096003310459</v>
      </c>
      <c r="F12" s="225">
        <f t="shared" si="1"/>
        <v>0.7794232544925066</v>
      </c>
      <c r="G12" s="224">
        <f>SUM(G15+G18+G21+G24+G27+G30+G33+G36+G39+G42+G45+G48+G51+G56+G59+G62+G65+G68+G71+G74+G77+G84+G89)</f>
        <v>5398</v>
      </c>
      <c r="H12" s="224">
        <f>SUM(H15+H18+H21+H24+H27+H30+H33+H36+H39+H42+H45+H48+H51+H56+H59+H62+H65+H68+H71+H74+H77+H84+H89)</f>
        <v>4987</v>
      </c>
      <c r="I12" s="225">
        <f t="shared" si="2"/>
        <v>0.9238606891441274</v>
      </c>
      <c r="J12" s="207"/>
      <c r="K12" s="207"/>
      <c r="L12" s="207"/>
      <c r="M12" s="207"/>
      <c r="N12" s="207"/>
      <c r="O12" s="207"/>
      <c r="P12" s="207"/>
    </row>
    <row r="13" spans="1:16" s="218" customFormat="1" ht="26.25" customHeight="1">
      <c r="A13" s="226" t="s">
        <v>241</v>
      </c>
      <c r="B13" s="227">
        <f>SUM(B14+B15)</f>
        <v>845</v>
      </c>
      <c r="C13" s="227">
        <f>SUM(C14+C15)</f>
        <v>501</v>
      </c>
      <c r="D13" s="227">
        <f>SUM(D14+D15)</f>
        <v>497</v>
      </c>
      <c r="E13" s="228">
        <f t="shared" si="0"/>
        <v>0.5881656804733728</v>
      </c>
      <c r="F13" s="228">
        <f t="shared" si="1"/>
        <v>0.9920159680638723</v>
      </c>
      <c r="G13" s="227">
        <f>SUM(G14+G15)</f>
        <v>112</v>
      </c>
      <c r="H13" s="227">
        <f>SUM(H14+H15)</f>
        <v>110</v>
      </c>
      <c r="I13" s="228">
        <f t="shared" si="2"/>
        <v>0.9821428571428571</v>
      </c>
      <c r="J13" s="207"/>
      <c r="K13" s="207"/>
      <c r="L13" s="207"/>
      <c r="M13" s="207"/>
      <c r="N13" s="207"/>
      <c r="O13" s="207"/>
      <c r="P13" s="207"/>
    </row>
    <row r="14" spans="1:16" s="218" customFormat="1" ht="12">
      <c r="A14" s="223" t="s">
        <v>239</v>
      </c>
      <c r="B14" s="229">
        <v>795</v>
      </c>
      <c r="C14" s="229">
        <v>451</v>
      </c>
      <c r="D14" s="229">
        <v>450</v>
      </c>
      <c r="E14" s="225">
        <f t="shared" si="0"/>
        <v>0.5660377358490566</v>
      </c>
      <c r="F14" s="225">
        <f t="shared" si="1"/>
        <v>0.9977827050997783</v>
      </c>
      <c r="G14" s="230">
        <v>111</v>
      </c>
      <c r="H14" s="229">
        <f>SUM(D14-'[4]Sheet5'!D14)</f>
        <v>110</v>
      </c>
      <c r="I14" s="225">
        <f t="shared" si="2"/>
        <v>0.990990990990991</v>
      </c>
      <c r="J14" s="207"/>
      <c r="K14" s="207"/>
      <c r="L14" s="207"/>
      <c r="M14" s="207"/>
      <c r="N14" s="207"/>
      <c r="O14" s="207"/>
      <c r="P14" s="207"/>
    </row>
    <row r="15" spans="1:16" s="218" customFormat="1" ht="12">
      <c r="A15" s="223" t="s">
        <v>240</v>
      </c>
      <c r="B15" s="229">
        <v>50</v>
      </c>
      <c r="C15" s="229">
        <v>50</v>
      </c>
      <c r="D15" s="229">
        <v>47</v>
      </c>
      <c r="E15" s="225">
        <f t="shared" si="0"/>
        <v>0.94</v>
      </c>
      <c r="F15" s="225">
        <f t="shared" si="1"/>
        <v>0.94</v>
      </c>
      <c r="G15" s="230">
        <v>1</v>
      </c>
      <c r="H15" s="229">
        <f>SUM(D15-'[4]Sheet5'!D15)</f>
        <v>0</v>
      </c>
      <c r="I15" s="225">
        <f t="shared" si="2"/>
        <v>0</v>
      </c>
      <c r="J15" s="207"/>
      <c r="K15" s="207"/>
      <c r="L15" s="207"/>
      <c r="M15" s="207"/>
      <c r="N15" s="207"/>
      <c r="O15" s="207"/>
      <c r="P15" s="207"/>
    </row>
    <row r="16" spans="1:16" s="218" customFormat="1" ht="12.75">
      <c r="A16" s="231" t="s">
        <v>242</v>
      </c>
      <c r="B16" s="227">
        <f>SUM(B17+B18)</f>
        <v>6079</v>
      </c>
      <c r="C16" s="227">
        <f>SUM(C17+C18)</f>
        <v>2914</v>
      </c>
      <c r="D16" s="227">
        <f>SUM(D17+D18)</f>
        <v>2394</v>
      </c>
      <c r="E16" s="228">
        <f t="shared" si="0"/>
        <v>0.39381477216647476</v>
      </c>
      <c r="F16" s="228">
        <f t="shared" si="1"/>
        <v>0.821551132463967</v>
      </c>
      <c r="G16" s="227">
        <f>SUM(G17+G18)</f>
        <v>561</v>
      </c>
      <c r="H16" s="227">
        <f>SUM(H17+H18)</f>
        <v>459</v>
      </c>
      <c r="I16" s="228">
        <f t="shared" si="2"/>
        <v>0.8181818181818182</v>
      </c>
      <c r="J16" s="207"/>
      <c r="K16" s="207"/>
      <c r="L16" s="207"/>
      <c r="M16" s="207"/>
      <c r="N16" s="207"/>
      <c r="O16" s="207"/>
      <c r="P16" s="207"/>
    </row>
    <row r="17" spans="1:16" s="218" customFormat="1" ht="15" customHeight="1">
      <c r="A17" s="223" t="s">
        <v>239</v>
      </c>
      <c r="B17" s="229">
        <v>4882</v>
      </c>
      <c r="C17" s="229">
        <v>2436</v>
      </c>
      <c r="D17" s="229">
        <v>2093</v>
      </c>
      <c r="E17" s="225">
        <f t="shared" si="0"/>
        <v>0.4287177386317083</v>
      </c>
      <c r="F17" s="225">
        <f t="shared" si="1"/>
        <v>0.8591954022988506</v>
      </c>
      <c r="G17" s="230">
        <v>426</v>
      </c>
      <c r="H17" s="229">
        <f>SUM(D17-'[4]Sheet5'!D17)</f>
        <v>390</v>
      </c>
      <c r="I17" s="225">
        <f t="shared" si="2"/>
        <v>0.9154929577464789</v>
      </c>
      <c r="J17" s="207"/>
      <c r="K17" s="207"/>
      <c r="L17" s="207"/>
      <c r="M17" s="207"/>
      <c r="N17" s="207"/>
      <c r="O17" s="207"/>
      <c r="P17" s="207"/>
    </row>
    <row r="18" spans="1:16" s="218" customFormat="1" ht="12">
      <c r="A18" s="223" t="s">
        <v>240</v>
      </c>
      <c r="B18" s="229">
        <v>1197</v>
      </c>
      <c r="C18" s="229">
        <v>478</v>
      </c>
      <c r="D18" s="229">
        <v>301</v>
      </c>
      <c r="E18" s="225">
        <f t="shared" si="0"/>
        <v>0.25146198830409355</v>
      </c>
      <c r="F18" s="225">
        <f t="shared" si="1"/>
        <v>0.6297071129707112</v>
      </c>
      <c r="G18" s="230">
        <v>135</v>
      </c>
      <c r="H18" s="229">
        <f>SUM(D18-'[4]Sheet5'!D18)</f>
        <v>69</v>
      </c>
      <c r="I18" s="225">
        <f t="shared" si="2"/>
        <v>0.5111111111111111</v>
      </c>
      <c r="J18" s="207"/>
      <c r="K18" s="207"/>
      <c r="L18" s="207"/>
      <c r="M18" s="207"/>
      <c r="N18" s="207"/>
      <c r="O18" s="207"/>
      <c r="P18" s="207"/>
    </row>
    <row r="19" spans="1:16" s="218" customFormat="1" ht="12.75">
      <c r="A19" s="231" t="s">
        <v>243</v>
      </c>
      <c r="B19" s="227">
        <f>SUM(B20+B21)</f>
        <v>3543</v>
      </c>
      <c r="C19" s="227">
        <f>SUM(C20+C21)</f>
        <v>1762</v>
      </c>
      <c r="D19" s="227">
        <f>SUM(D20+D21)</f>
        <v>1715</v>
      </c>
      <c r="E19" s="228">
        <f t="shared" si="0"/>
        <v>0.4840530623765171</v>
      </c>
      <c r="F19" s="228">
        <f t="shared" si="1"/>
        <v>0.9733257661748014</v>
      </c>
      <c r="G19" s="227">
        <f>SUM(G20+G21)</f>
        <v>285</v>
      </c>
      <c r="H19" s="227">
        <f>SUM(H20+H21)</f>
        <v>306</v>
      </c>
      <c r="I19" s="228">
        <f t="shared" si="2"/>
        <v>1.0736842105263158</v>
      </c>
      <c r="J19" s="207"/>
      <c r="K19" s="207"/>
      <c r="L19" s="207"/>
      <c r="M19" s="207"/>
      <c r="N19" s="207"/>
      <c r="O19" s="207"/>
      <c r="P19" s="207"/>
    </row>
    <row r="20" spans="1:16" s="218" customFormat="1" ht="12">
      <c r="A20" s="223" t="s">
        <v>239</v>
      </c>
      <c r="B20" s="229">
        <v>3299</v>
      </c>
      <c r="C20" s="229">
        <v>1623</v>
      </c>
      <c r="D20" s="229">
        <v>1584</v>
      </c>
      <c r="E20" s="225">
        <f t="shared" si="0"/>
        <v>0.4801454986359503</v>
      </c>
      <c r="F20" s="225">
        <f t="shared" si="1"/>
        <v>0.9759704251386322</v>
      </c>
      <c r="G20" s="230">
        <v>268</v>
      </c>
      <c r="H20" s="229">
        <f>SUM(D20-'[4]Sheet5'!D20)</f>
        <v>281</v>
      </c>
      <c r="I20" s="225">
        <f t="shared" si="2"/>
        <v>1.0485074626865671</v>
      </c>
      <c r="J20" s="207"/>
      <c r="K20" s="207"/>
      <c r="L20" s="207"/>
      <c r="M20" s="207"/>
      <c r="N20" s="207"/>
      <c r="O20" s="207"/>
      <c r="P20" s="207"/>
    </row>
    <row r="21" spans="1:16" s="218" customFormat="1" ht="12">
      <c r="A21" s="223" t="s">
        <v>240</v>
      </c>
      <c r="B21" s="229">
        <v>244</v>
      </c>
      <c r="C21" s="229">
        <v>139</v>
      </c>
      <c r="D21" s="229">
        <v>131</v>
      </c>
      <c r="E21" s="225">
        <f t="shared" si="0"/>
        <v>0.5368852459016393</v>
      </c>
      <c r="F21" s="225">
        <f t="shared" si="1"/>
        <v>0.9424460431654677</v>
      </c>
      <c r="G21" s="230">
        <v>17</v>
      </c>
      <c r="H21" s="229">
        <f>SUM(D21-'[4]Sheet5'!D21)</f>
        <v>25</v>
      </c>
      <c r="I21" s="225">
        <f t="shared" si="2"/>
        <v>1.4705882352941178</v>
      </c>
      <c r="J21" s="207"/>
      <c r="K21" s="207"/>
      <c r="L21" s="207"/>
      <c r="M21" s="207"/>
      <c r="N21" s="207"/>
      <c r="O21" s="207"/>
      <c r="P21" s="207"/>
    </row>
    <row r="22" spans="1:16" s="218" customFormat="1" ht="12.75">
      <c r="A22" s="231" t="s">
        <v>244</v>
      </c>
      <c r="B22" s="227">
        <f>SUM(B23+B24)</f>
        <v>23241</v>
      </c>
      <c r="C22" s="227">
        <f>SUM(C23+C24)</f>
        <v>12002</v>
      </c>
      <c r="D22" s="227">
        <f>SUM(D23+D24)</f>
        <v>10782</v>
      </c>
      <c r="E22" s="228">
        <f t="shared" si="0"/>
        <v>0.46392151800697046</v>
      </c>
      <c r="F22" s="228">
        <f t="shared" si="1"/>
        <v>0.8983502749541743</v>
      </c>
      <c r="G22" s="227">
        <f>SUM(G23+G24)</f>
        <v>2224</v>
      </c>
      <c r="H22" s="227">
        <f>SUM(H23+H24)</f>
        <v>2109</v>
      </c>
      <c r="I22" s="228">
        <f t="shared" si="2"/>
        <v>0.9482913669064749</v>
      </c>
      <c r="J22" s="207"/>
      <c r="K22" s="207"/>
      <c r="L22" s="207"/>
      <c r="M22" s="207"/>
      <c r="N22" s="207"/>
      <c r="O22" s="207"/>
      <c r="P22" s="207"/>
    </row>
    <row r="23" spans="1:16" s="218" customFormat="1" ht="12">
      <c r="A23" s="223" t="s">
        <v>239</v>
      </c>
      <c r="B23" s="229">
        <v>20683</v>
      </c>
      <c r="C23" s="229">
        <v>10702</v>
      </c>
      <c r="D23" s="229">
        <v>10196</v>
      </c>
      <c r="E23" s="225">
        <f t="shared" si="0"/>
        <v>0.49296523715128365</v>
      </c>
      <c r="F23" s="225">
        <f t="shared" si="1"/>
        <v>0.9527191179218838</v>
      </c>
      <c r="G23" s="230">
        <v>1955</v>
      </c>
      <c r="H23" s="229">
        <f>SUM(D23-'[4]Sheet5'!D23)</f>
        <v>1955</v>
      </c>
      <c r="I23" s="225">
        <f t="shared" si="2"/>
        <v>1</v>
      </c>
      <c r="J23" s="207"/>
      <c r="K23" s="207"/>
      <c r="L23" s="207"/>
      <c r="M23" s="207"/>
      <c r="N23" s="207"/>
      <c r="O23" s="207"/>
      <c r="P23" s="207"/>
    </row>
    <row r="24" spans="1:16" s="218" customFormat="1" ht="12">
      <c r="A24" s="223" t="s">
        <v>240</v>
      </c>
      <c r="B24" s="229">
        <v>2558</v>
      </c>
      <c r="C24" s="229">
        <v>1300</v>
      </c>
      <c r="D24" s="229">
        <v>586</v>
      </c>
      <c r="E24" s="225">
        <f t="shared" si="0"/>
        <v>0.2290852228303362</v>
      </c>
      <c r="F24" s="225">
        <f t="shared" si="1"/>
        <v>0.45076923076923076</v>
      </c>
      <c r="G24" s="230">
        <v>269</v>
      </c>
      <c r="H24" s="229">
        <f>SUM(D24-'[4]Sheet5'!D24)</f>
        <v>154</v>
      </c>
      <c r="I24" s="225">
        <f t="shared" si="2"/>
        <v>0.5724907063197026</v>
      </c>
      <c r="J24" s="207"/>
      <c r="K24" s="207"/>
      <c r="L24" s="207"/>
      <c r="M24" s="207"/>
      <c r="N24" s="207"/>
      <c r="O24" s="207"/>
      <c r="P24" s="207"/>
    </row>
    <row r="25" spans="1:16" s="218" customFormat="1" ht="12.75">
      <c r="A25" s="231" t="s">
        <v>245</v>
      </c>
      <c r="B25" s="227">
        <f>SUM(B26+B27)</f>
        <v>10162</v>
      </c>
      <c r="C25" s="227">
        <f>SUM(C26+C27)</f>
        <v>6230</v>
      </c>
      <c r="D25" s="227">
        <f>SUM(D26+D27)</f>
        <v>5002</v>
      </c>
      <c r="E25" s="228">
        <f t="shared" si="0"/>
        <v>0.4922259397756347</v>
      </c>
      <c r="F25" s="228">
        <f t="shared" si="1"/>
        <v>0.8028892455858748</v>
      </c>
      <c r="G25" s="227">
        <f>SUM(G26+G27)</f>
        <v>866</v>
      </c>
      <c r="H25" s="227">
        <f>SUM(H26+H27)</f>
        <v>818</v>
      </c>
      <c r="I25" s="228">
        <f t="shared" si="2"/>
        <v>0.9445727482678984</v>
      </c>
      <c r="J25" s="207"/>
      <c r="K25" s="207"/>
      <c r="L25" s="207"/>
      <c r="M25" s="207"/>
      <c r="N25" s="207"/>
      <c r="O25" s="207"/>
      <c r="P25" s="207"/>
    </row>
    <row r="26" spans="1:16" s="218" customFormat="1" ht="12">
      <c r="A26" s="223" t="s">
        <v>239</v>
      </c>
      <c r="B26" s="229">
        <v>9773</v>
      </c>
      <c r="C26" s="229">
        <v>5973</v>
      </c>
      <c r="D26" s="229">
        <v>4880</v>
      </c>
      <c r="E26" s="225">
        <f t="shared" si="0"/>
        <v>0.4993349022817968</v>
      </c>
      <c r="F26" s="225">
        <f t="shared" si="1"/>
        <v>0.8170098777833584</v>
      </c>
      <c r="G26" s="230">
        <v>837</v>
      </c>
      <c r="H26" s="229">
        <f>SUM(D26-'[4]Sheet5'!D26)</f>
        <v>814</v>
      </c>
      <c r="I26" s="225">
        <f t="shared" si="2"/>
        <v>0.972520908004779</v>
      </c>
      <c r="J26" s="207"/>
      <c r="K26" s="207"/>
      <c r="L26" s="207"/>
      <c r="M26" s="207"/>
      <c r="N26" s="207"/>
      <c r="O26" s="207"/>
      <c r="P26" s="207"/>
    </row>
    <row r="27" spans="1:16" s="218" customFormat="1" ht="12">
      <c r="A27" s="223" t="s">
        <v>240</v>
      </c>
      <c r="B27" s="229">
        <v>389</v>
      </c>
      <c r="C27" s="229">
        <v>257</v>
      </c>
      <c r="D27" s="229">
        <v>122</v>
      </c>
      <c r="E27" s="225">
        <f t="shared" si="0"/>
        <v>0.31362467866323906</v>
      </c>
      <c r="F27" s="225">
        <f t="shared" si="1"/>
        <v>0.47470817120622566</v>
      </c>
      <c r="G27" s="230">
        <v>29</v>
      </c>
      <c r="H27" s="229">
        <f>SUM(D27-'[4]Sheet5'!D27)</f>
        <v>4</v>
      </c>
      <c r="I27" s="225">
        <f t="shared" si="2"/>
        <v>0.13793103448275862</v>
      </c>
      <c r="J27" s="207"/>
      <c r="K27" s="207"/>
      <c r="L27" s="207"/>
      <c r="M27" s="207"/>
      <c r="N27" s="207"/>
      <c r="O27" s="207"/>
      <c r="P27" s="207"/>
    </row>
    <row r="28" spans="1:16" s="218" customFormat="1" ht="12.75">
      <c r="A28" s="231" t="s">
        <v>32</v>
      </c>
      <c r="B28" s="227">
        <f>SUM(B29+B30)</f>
        <v>4594</v>
      </c>
      <c r="C28" s="227">
        <f>SUM(C29+C30)</f>
        <v>2352</v>
      </c>
      <c r="D28" s="227">
        <f>SUM(D29+D30)</f>
        <v>1960</v>
      </c>
      <c r="E28" s="228">
        <f t="shared" si="0"/>
        <v>0.42664344797562037</v>
      </c>
      <c r="F28" s="228">
        <f t="shared" si="1"/>
        <v>0.8333333333333334</v>
      </c>
      <c r="G28" s="227">
        <f>SUM(G29+G30)</f>
        <v>458</v>
      </c>
      <c r="H28" s="227">
        <f>SUM(H29+H30)</f>
        <v>442</v>
      </c>
      <c r="I28" s="228">
        <f t="shared" si="2"/>
        <v>0.9650655021834061</v>
      </c>
      <c r="J28" s="207"/>
      <c r="K28" s="207"/>
      <c r="L28" s="207"/>
      <c r="M28" s="207"/>
      <c r="N28" s="207"/>
      <c r="O28" s="207"/>
      <c r="P28" s="207"/>
    </row>
    <row r="29" spans="1:16" s="218" customFormat="1" ht="12">
      <c r="A29" s="223" t="s">
        <v>239</v>
      </c>
      <c r="B29" s="229">
        <v>4197</v>
      </c>
      <c r="C29" s="229">
        <v>2104</v>
      </c>
      <c r="D29" s="229">
        <v>1771</v>
      </c>
      <c r="E29" s="225">
        <f t="shared" si="0"/>
        <v>0.42196807243269</v>
      </c>
      <c r="F29" s="225">
        <f t="shared" si="1"/>
        <v>0.8417300380228137</v>
      </c>
      <c r="G29" s="230">
        <v>406</v>
      </c>
      <c r="H29" s="229">
        <f>SUM(D29-'[4]Sheet5'!D29)</f>
        <v>383</v>
      </c>
      <c r="I29" s="225">
        <f t="shared" si="2"/>
        <v>0.9433497536945813</v>
      </c>
      <c r="J29" s="207"/>
      <c r="K29" s="207"/>
      <c r="L29" s="207"/>
      <c r="M29" s="207"/>
      <c r="N29" s="207"/>
      <c r="O29" s="207"/>
      <c r="P29" s="207"/>
    </row>
    <row r="30" spans="1:16" s="218" customFormat="1" ht="12">
      <c r="A30" s="223" t="s">
        <v>240</v>
      </c>
      <c r="B30" s="229">
        <v>397</v>
      </c>
      <c r="C30" s="229">
        <v>248</v>
      </c>
      <c r="D30" s="229">
        <v>189</v>
      </c>
      <c r="E30" s="225">
        <f t="shared" si="0"/>
        <v>0.4760705289672544</v>
      </c>
      <c r="F30" s="225">
        <f t="shared" si="1"/>
        <v>0.7620967741935484</v>
      </c>
      <c r="G30" s="230">
        <v>52</v>
      </c>
      <c r="H30" s="229">
        <f>SUM(D30-'[4]Sheet5'!D30)</f>
        <v>59</v>
      </c>
      <c r="I30" s="225">
        <f t="shared" si="2"/>
        <v>1.1346153846153846</v>
      </c>
      <c r="J30" s="207"/>
      <c r="K30" s="207"/>
      <c r="L30" s="207"/>
      <c r="M30" s="207"/>
      <c r="N30" s="207"/>
      <c r="O30" s="207"/>
      <c r="P30" s="207"/>
    </row>
    <row r="31" spans="1:16" s="218" customFormat="1" ht="12.75">
      <c r="A31" s="231" t="s">
        <v>35</v>
      </c>
      <c r="B31" s="227">
        <f>SUM(B32+B33)</f>
        <v>98506</v>
      </c>
      <c r="C31" s="227">
        <f>SUM(C32+C33)</f>
        <v>45612</v>
      </c>
      <c r="D31" s="227">
        <f>SUM(D32+D33)</f>
        <v>35678</v>
      </c>
      <c r="E31" s="228">
        <f t="shared" si="0"/>
        <v>0.36219113556534627</v>
      </c>
      <c r="F31" s="228">
        <f t="shared" si="1"/>
        <v>0.7822064369025695</v>
      </c>
      <c r="G31" s="227">
        <f>SUM(G32+G33)</f>
        <v>7117</v>
      </c>
      <c r="H31" s="227">
        <f>SUM(H32+H33)</f>
        <v>4579</v>
      </c>
      <c r="I31" s="228">
        <f t="shared" si="2"/>
        <v>0.6433890684277083</v>
      </c>
      <c r="J31" s="207"/>
      <c r="K31" s="207"/>
      <c r="L31" s="207"/>
      <c r="M31" s="207"/>
      <c r="N31" s="207"/>
      <c r="O31" s="207"/>
      <c r="P31" s="207"/>
    </row>
    <row r="32" spans="1:16" s="218" customFormat="1" ht="12">
      <c r="A32" s="223" t="s">
        <v>239</v>
      </c>
      <c r="B32" s="229">
        <v>88641</v>
      </c>
      <c r="C32" s="229">
        <v>40715</v>
      </c>
      <c r="D32" s="229">
        <v>31333</v>
      </c>
      <c r="E32" s="225">
        <f t="shared" si="0"/>
        <v>0.35348202299161785</v>
      </c>
      <c r="F32" s="225">
        <f t="shared" si="1"/>
        <v>0.7695689549306153</v>
      </c>
      <c r="G32" s="230">
        <v>6677</v>
      </c>
      <c r="H32" s="229">
        <f>SUM(D32-'[4]Sheet5'!D32)</f>
        <v>3888</v>
      </c>
      <c r="I32" s="225">
        <f t="shared" si="2"/>
        <v>0.5822974389695971</v>
      </c>
      <c r="J32" s="207"/>
      <c r="K32" s="207"/>
      <c r="L32" s="207"/>
      <c r="M32" s="207"/>
      <c r="N32" s="207"/>
      <c r="O32" s="207"/>
      <c r="P32" s="207"/>
    </row>
    <row r="33" spans="1:16" s="218" customFormat="1" ht="12">
      <c r="A33" s="223" t="s">
        <v>240</v>
      </c>
      <c r="B33" s="229">
        <v>9865</v>
      </c>
      <c r="C33" s="229">
        <v>4897</v>
      </c>
      <c r="D33" s="229">
        <v>4345</v>
      </c>
      <c r="E33" s="225">
        <f t="shared" si="0"/>
        <v>0.44044602128737964</v>
      </c>
      <c r="F33" s="225">
        <f t="shared" si="1"/>
        <v>0.8872779252603635</v>
      </c>
      <c r="G33" s="230">
        <v>440</v>
      </c>
      <c r="H33" s="229">
        <f>SUM(D33-'[4]Sheet5'!D33)</f>
        <v>691</v>
      </c>
      <c r="I33" s="225">
        <f t="shared" si="2"/>
        <v>1.5704545454545455</v>
      </c>
      <c r="J33" s="207"/>
      <c r="K33" s="207"/>
      <c r="L33" s="207"/>
      <c r="M33" s="207"/>
      <c r="N33" s="207"/>
      <c r="O33" s="207"/>
      <c r="P33" s="207"/>
    </row>
    <row r="34" spans="1:16" s="218" customFormat="1" ht="12.75">
      <c r="A34" s="231" t="s">
        <v>246</v>
      </c>
      <c r="B34" s="227">
        <f>SUM(B35+B36)</f>
        <v>89925</v>
      </c>
      <c r="C34" s="227">
        <f>SUM(C35+C36)</f>
        <v>43737</v>
      </c>
      <c r="D34" s="227">
        <f>SUM(D35+D36)</f>
        <v>40384</v>
      </c>
      <c r="E34" s="228">
        <f t="shared" si="0"/>
        <v>0.4490853489018627</v>
      </c>
      <c r="F34" s="228">
        <f t="shared" si="1"/>
        <v>0.9233372202025745</v>
      </c>
      <c r="G34" s="227">
        <f>SUM(G35+G36)</f>
        <v>8099</v>
      </c>
      <c r="H34" s="227">
        <f>SUM(H35+H36)</f>
        <v>7460</v>
      </c>
      <c r="I34" s="228">
        <f t="shared" si="2"/>
        <v>0.9211013705395728</v>
      </c>
      <c r="J34" s="207"/>
      <c r="K34" s="207"/>
      <c r="L34" s="207"/>
      <c r="M34" s="207"/>
      <c r="N34" s="207"/>
      <c r="O34" s="207"/>
      <c r="P34" s="207"/>
    </row>
    <row r="35" spans="1:16" s="218" customFormat="1" ht="13.5" customHeight="1">
      <c r="A35" s="223" t="s">
        <v>239</v>
      </c>
      <c r="B35" s="229">
        <v>78100</v>
      </c>
      <c r="C35" s="229">
        <v>38294</v>
      </c>
      <c r="D35" s="227">
        <v>35966</v>
      </c>
      <c r="E35" s="225">
        <f t="shared" si="0"/>
        <v>0.4605121638924456</v>
      </c>
      <c r="F35" s="225">
        <f t="shared" si="1"/>
        <v>0.9392071865044133</v>
      </c>
      <c r="G35" s="230">
        <v>6504</v>
      </c>
      <c r="H35" s="229">
        <f>SUM(D35-'[4]Sheet5'!D35)</f>
        <v>6113</v>
      </c>
      <c r="I35" s="225">
        <f t="shared" si="2"/>
        <v>0.9398831488314883</v>
      </c>
      <c r="J35" s="207"/>
      <c r="K35" s="207"/>
      <c r="L35" s="207"/>
      <c r="M35" s="207"/>
      <c r="N35" s="207"/>
      <c r="O35" s="207"/>
      <c r="P35" s="207"/>
    </row>
    <row r="36" spans="1:16" s="218" customFormat="1" ht="12.75" customHeight="1">
      <c r="A36" s="223" t="s">
        <v>240</v>
      </c>
      <c r="B36" s="229">
        <v>11825</v>
      </c>
      <c r="C36" s="229">
        <v>5443</v>
      </c>
      <c r="D36" s="227">
        <v>4418</v>
      </c>
      <c r="E36" s="225">
        <f t="shared" si="0"/>
        <v>0.373615221987315</v>
      </c>
      <c r="F36" s="225">
        <f t="shared" si="1"/>
        <v>0.8116847326841815</v>
      </c>
      <c r="G36" s="230">
        <v>1595</v>
      </c>
      <c r="H36" s="229">
        <f>SUM(D36-'[4]Sheet5'!D36)</f>
        <v>1347</v>
      </c>
      <c r="I36" s="225">
        <f t="shared" si="2"/>
        <v>0.8445141065830721</v>
      </c>
      <c r="J36" s="207"/>
      <c r="K36" s="207"/>
      <c r="L36" s="207"/>
      <c r="M36" s="207"/>
      <c r="N36" s="207"/>
      <c r="O36" s="207"/>
      <c r="P36" s="207"/>
    </row>
    <row r="37" spans="1:16" s="209" customFormat="1" ht="25.5">
      <c r="A37" s="232" t="s">
        <v>40</v>
      </c>
      <c r="B37" s="227">
        <f>SUM(B38+B39)</f>
        <v>52861</v>
      </c>
      <c r="C37" s="227">
        <f>SUM(C38+C39)</f>
        <v>27851</v>
      </c>
      <c r="D37" s="227">
        <f>SUM(D38+D39)</f>
        <v>25437</v>
      </c>
      <c r="E37" s="228">
        <f t="shared" si="0"/>
        <v>0.48120542555002743</v>
      </c>
      <c r="F37" s="228">
        <f t="shared" si="1"/>
        <v>0.9133244766794729</v>
      </c>
      <c r="G37" s="227">
        <f>SUM(G38+G39)</f>
        <v>4472</v>
      </c>
      <c r="H37" s="227">
        <f>SUM(H38+H39)</f>
        <v>4595</v>
      </c>
      <c r="I37" s="228">
        <f t="shared" si="2"/>
        <v>1.0275044722719142</v>
      </c>
      <c r="J37" s="207"/>
      <c r="K37" s="207"/>
      <c r="L37" s="207"/>
      <c r="M37" s="207"/>
      <c r="N37" s="207"/>
      <c r="O37" s="207"/>
      <c r="P37" s="207"/>
    </row>
    <row r="38" spans="1:16" s="209" customFormat="1" ht="12">
      <c r="A38" s="223" t="s">
        <v>239</v>
      </c>
      <c r="B38" s="229">
        <v>49243</v>
      </c>
      <c r="C38" s="229">
        <v>26213</v>
      </c>
      <c r="D38" s="229">
        <v>24460</v>
      </c>
      <c r="E38" s="225">
        <f t="shared" si="0"/>
        <v>0.4967203460390309</v>
      </c>
      <c r="F38" s="225">
        <f t="shared" si="1"/>
        <v>0.9331247854118185</v>
      </c>
      <c r="G38" s="230">
        <v>4124</v>
      </c>
      <c r="H38" s="229">
        <f>SUM(D38-'[4]Sheet5'!D38)</f>
        <v>4367</v>
      </c>
      <c r="I38" s="225">
        <f t="shared" si="2"/>
        <v>1.0589233753637246</v>
      </c>
      <c r="J38" s="207"/>
      <c r="K38" s="207"/>
      <c r="L38" s="207"/>
      <c r="M38" s="207"/>
      <c r="N38" s="207"/>
      <c r="O38" s="207"/>
      <c r="P38" s="207"/>
    </row>
    <row r="39" spans="1:16" s="209" customFormat="1" ht="12">
      <c r="A39" s="223" t="s">
        <v>240</v>
      </c>
      <c r="B39" s="229">
        <v>3618</v>
      </c>
      <c r="C39" s="229">
        <v>1638</v>
      </c>
      <c r="D39" s="229">
        <v>977</v>
      </c>
      <c r="E39" s="225">
        <f t="shared" si="0"/>
        <v>0.27003869541182973</v>
      </c>
      <c r="F39" s="225">
        <f t="shared" si="1"/>
        <v>0.5964590964590964</v>
      </c>
      <c r="G39" s="230">
        <v>348</v>
      </c>
      <c r="H39" s="229">
        <f>SUM(D39-'[4]Sheet5'!D39)</f>
        <v>228</v>
      </c>
      <c r="I39" s="225">
        <f t="shared" si="2"/>
        <v>0.6551724137931034</v>
      </c>
      <c r="J39" s="207"/>
      <c r="K39" s="207"/>
      <c r="L39" s="207"/>
      <c r="M39" s="207"/>
      <c r="N39" s="207"/>
      <c r="O39" s="207"/>
      <c r="P39" s="207"/>
    </row>
    <row r="40" spans="1:16" s="209" customFormat="1" ht="12.75">
      <c r="A40" s="231" t="s">
        <v>44</v>
      </c>
      <c r="B40" s="227">
        <f>SUM(B41+B42)</f>
        <v>45777</v>
      </c>
      <c r="C40" s="227">
        <f>SUM(C41+C42)</f>
        <v>22886</v>
      </c>
      <c r="D40" s="227">
        <f>SUM(D41+D42)</f>
        <v>22061</v>
      </c>
      <c r="E40" s="228">
        <f t="shared" si="0"/>
        <v>0.4819232365598445</v>
      </c>
      <c r="F40" s="228">
        <f t="shared" si="1"/>
        <v>0.9639517609018614</v>
      </c>
      <c r="G40" s="227">
        <f>SUM(G41+G42)</f>
        <v>3937</v>
      </c>
      <c r="H40" s="227">
        <f>SUM(H41+H42)</f>
        <v>3911</v>
      </c>
      <c r="I40" s="228">
        <f t="shared" si="2"/>
        <v>0.9933959867919736</v>
      </c>
      <c r="J40" s="207"/>
      <c r="K40" s="207"/>
      <c r="L40" s="207"/>
      <c r="M40" s="207"/>
      <c r="N40" s="207"/>
      <c r="O40" s="207"/>
      <c r="P40" s="207"/>
    </row>
    <row r="41" spans="1:16" s="209" customFormat="1" ht="12">
      <c r="A41" s="223" t="s">
        <v>239</v>
      </c>
      <c r="B41" s="229">
        <v>43422</v>
      </c>
      <c r="C41" s="229">
        <v>21522</v>
      </c>
      <c r="D41" s="229">
        <v>20813</v>
      </c>
      <c r="E41" s="225">
        <f t="shared" si="0"/>
        <v>0.4793192390953894</v>
      </c>
      <c r="F41" s="225">
        <f t="shared" si="1"/>
        <v>0.9670569649660812</v>
      </c>
      <c r="G41" s="230">
        <v>3674</v>
      </c>
      <c r="H41" s="229">
        <f>SUM(D41-'[4]Sheet5'!D41)</f>
        <v>3622</v>
      </c>
      <c r="I41" s="225">
        <f t="shared" si="2"/>
        <v>0.9858464888405009</v>
      </c>
      <c r="J41" s="207"/>
      <c r="K41" s="207"/>
      <c r="L41" s="207"/>
      <c r="M41" s="207"/>
      <c r="N41" s="207"/>
      <c r="O41" s="207"/>
      <c r="P41" s="207"/>
    </row>
    <row r="42" spans="1:16" s="209" customFormat="1" ht="12">
      <c r="A42" s="223" t="s">
        <v>240</v>
      </c>
      <c r="B42" s="229">
        <v>2355</v>
      </c>
      <c r="C42" s="229">
        <v>1364</v>
      </c>
      <c r="D42" s="229">
        <v>1248</v>
      </c>
      <c r="E42" s="225">
        <f t="shared" si="0"/>
        <v>0.5299363057324841</v>
      </c>
      <c r="F42" s="225">
        <f t="shared" si="1"/>
        <v>0.9149560117302052</v>
      </c>
      <c r="G42" s="230">
        <v>263</v>
      </c>
      <c r="H42" s="229">
        <f>SUM(D42-'[4]Sheet5'!D42)</f>
        <v>289</v>
      </c>
      <c r="I42" s="225">
        <f t="shared" si="2"/>
        <v>1.0988593155893536</v>
      </c>
      <c r="J42" s="207"/>
      <c r="K42" s="207"/>
      <c r="L42" s="207"/>
      <c r="M42" s="207"/>
      <c r="N42" s="207"/>
      <c r="O42" s="207"/>
      <c r="P42" s="207"/>
    </row>
    <row r="43" spans="1:16" s="209" customFormat="1" ht="12.75">
      <c r="A43" s="231" t="s">
        <v>27</v>
      </c>
      <c r="B43" s="227">
        <f>SUM(B44+B45)</f>
        <v>12176</v>
      </c>
      <c r="C43" s="227">
        <f>SUM(C44+C45)</f>
        <v>4917</v>
      </c>
      <c r="D43" s="227">
        <f>SUM(D44+D45)</f>
        <v>3258</v>
      </c>
      <c r="E43" s="228">
        <f t="shared" si="0"/>
        <v>0.26757555847568987</v>
      </c>
      <c r="F43" s="228">
        <f t="shared" si="1"/>
        <v>0.6625991458206223</v>
      </c>
      <c r="G43" s="227">
        <f>SUM(G44+G45)</f>
        <v>845</v>
      </c>
      <c r="H43" s="227">
        <f>SUM(H44+H45)</f>
        <v>633</v>
      </c>
      <c r="I43" s="228">
        <f t="shared" si="2"/>
        <v>0.749112426035503</v>
      </c>
      <c r="J43" s="207"/>
      <c r="K43" s="207"/>
      <c r="L43" s="207"/>
      <c r="M43" s="207"/>
      <c r="N43" s="207"/>
      <c r="O43" s="207"/>
      <c r="P43" s="207"/>
    </row>
    <row r="44" spans="1:16" s="209" customFormat="1" ht="12">
      <c r="A44" s="223" t="s">
        <v>239</v>
      </c>
      <c r="B44" s="229">
        <v>7457</v>
      </c>
      <c r="C44" s="229">
        <v>3725</v>
      </c>
      <c r="D44" s="229">
        <v>2529</v>
      </c>
      <c r="E44" s="225">
        <f t="shared" si="0"/>
        <v>0.33914442805417727</v>
      </c>
      <c r="F44" s="225">
        <f t="shared" si="1"/>
        <v>0.6789261744966443</v>
      </c>
      <c r="G44" s="230">
        <v>606</v>
      </c>
      <c r="H44" s="229">
        <f>SUM(D44-'[4]Sheet5'!D44)</f>
        <v>413</v>
      </c>
      <c r="I44" s="225">
        <f t="shared" si="2"/>
        <v>0.6815181518151815</v>
      </c>
      <c r="J44" s="207"/>
      <c r="K44" s="207"/>
      <c r="L44" s="207"/>
      <c r="M44" s="207"/>
      <c r="N44" s="207"/>
      <c r="O44" s="207"/>
      <c r="P44" s="207"/>
    </row>
    <row r="45" spans="1:16" s="209" customFormat="1" ht="12">
      <c r="A45" s="223" t="s">
        <v>240</v>
      </c>
      <c r="B45" s="229">
        <v>4719</v>
      </c>
      <c r="C45" s="229">
        <v>1192</v>
      </c>
      <c r="D45" s="229">
        <v>729</v>
      </c>
      <c r="E45" s="225">
        <f t="shared" si="0"/>
        <v>0.15448188175460903</v>
      </c>
      <c r="F45" s="225">
        <f t="shared" si="1"/>
        <v>0.6115771812080537</v>
      </c>
      <c r="G45" s="230">
        <v>239</v>
      </c>
      <c r="H45" s="229">
        <f>SUM(D45-'[4]Sheet5'!D45)</f>
        <v>220</v>
      </c>
      <c r="I45" s="225">
        <f t="shared" si="2"/>
        <v>0.9205020920502092</v>
      </c>
      <c r="J45" s="207"/>
      <c r="K45" s="207"/>
      <c r="L45" s="207"/>
      <c r="M45" s="207"/>
      <c r="N45" s="207"/>
      <c r="O45" s="207"/>
      <c r="P45" s="207"/>
    </row>
    <row r="46" spans="1:16" s="209" customFormat="1" ht="12.75">
      <c r="A46" s="231" t="s">
        <v>247</v>
      </c>
      <c r="B46" s="227">
        <f>SUM(B47+B48)</f>
        <v>150609</v>
      </c>
      <c r="C46" s="227">
        <f>SUM(C47+C48)</f>
        <v>75751</v>
      </c>
      <c r="D46" s="227">
        <f>SUM(D47+D48)</f>
        <v>73088</v>
      </c>
      <c r="E46" s="228">
        <f t="shared" si="0"/>
        <v>0.4852830840122436</v>
      </c>
      <c r="F46" s="228">
        <f t="shared" si="1"/>
        <v>0.9648453485762564</v>
      </c>
      <c r="G46" s="227">
        <f>SUM(G47+G48)</f>
        <v>12258</v>
      </c>
      <c r="H46" s="227">
        <f>SUM(H47+H48)</f>
        <v>12674</v>
      </c>
      <c r="I46" s="228">
        <f t="shared" si="2"/>
        <v>1.0339370207211618</v>
      </c>
      <c r="J46" s="207"/>
      <c r="K46" s="207"/>
      <c r="L46" s="207"/>
      <c r="M46" s="207"/>
      <c r="N46" s="207"/>
      <c r="O46" s="207"/>
      <c r="P46" s="207"/>
    </row>
    <row r="47" spans="1:16" s="209" customFormat="1" ht="12">
      <c r="A47" s="223" t="s">
        <v>239</v>
      </c>
      <c r="B47" s="229">
        <v>143520</v>
      </c>
      <c r="C47" s="229">
        <v>71614</v>
      </c>
      <c r="D47" s="229">
        <v>69799</v>
      </c>
      <c r="E47" s="225">
        <f t="shared" si="0"/>
        <v>0.48633639910813825</v>
      </c>
      <c r="F47" s="225">
        <f t="shared" si="1"/>
        <v>0.9746557935599185</v>
      </c>
      <c r="G47" s="230">
        <v>11608</v>
      </c>
      <c r="H47" s="229">
        <f>SUM(D47-'[4]Sheet5'!D47)</f>
        <v>11923</v>
      </c>
      <c r="I47" s="225">
        <f t="shared" si="2"/>
        <v>1.0271364576154376</v>
      </c>
      <c r="J47" s="207"/>
      <c r="K47" s="207"/>
      <c r="L47" s="207"/>
      <c r="M47" s="207"/>
      <c r="N47" s="207"/>
      <c r="O47" s="207"/>
      <c r="P47" s="207"/>
    </row>
    <row r="48" spans="1:16" s="209" customFormat="1" ht="12">
      <c r="A48" s="223" t="s">
        <v>240</v>
      </c>
      <c r="B48" s="229">
        <v>7089</v>
      </c>
      <c r="C48" s="229">
        <v>4137</v>
      </c>
      <c r="D48" s="229">
        <v>3289</v>
      </c>
      <c r="E48" s="225">
        <f t="shared" si="0"/>
        <v>0.46395824516857104</v>
      </c>
      <c r="F48" s="225">
        <f t="shared" si="1"/>
        <v>0.7950205462895819</v>
      </c>
      <c r="G48" s="230">
        <v>650</v>
      </c>
      <c r="H48" s="229">
        <f>SUM(D48-'[4]Sheet5'!D48)</f>
        <v>751</v>
      </c>
      <c r="I48" s="225">
        <f t="shared" si="2"/>
        <v>1.1553846153846155</v>
      </c>
      <c r="J48" s="207"/>
      <c r="K48" s="207"/>
      <c r="L48" s="207"/>
      <c r="M48" s="207"/>
      <c r="N48" s="207"/>
      <c r="O48" s="207"/>
      <c r="P48" s="207"/>
    </row>
    <row r="49" spans="1:16" s="209" customFormat="1" ht="12.75">
      <c r="A49" s="231" t="s">
        <v>248</v>
      </c>
      <c r="B49" s="227">
        <f>SUM(B50+B51)</f>
        <v>11976</v>
      </c>
      <c r="C49" s="227">
        <f>SUM(C50+C51)</f>
        <v>6319</v>
      </c>
      <c r="D49" s="227">
        <f>SUM(D50+D51)</f>
        <v>5178</v>
      </c>
      <c r="E49" s="228">
        <f t="shared" si="0"/>
        <v>0.43236472945891785</v>
      </c>
      <c r="F49" s="228">
        <f t="shared" si="1"/>
        <v>0.8194334546605475</v>
      </c>
      <c r="G49" s="227">
        <f>SUM(G50+G51)</f>
        <v>1018</v>
      </c>
      <c r="H49" s="227">
        <f>SUM(H50+H51)</f>
        <v>1059</v>
      </c>
      <c r="I49" s="228">
        <f t="shared" si="2"/>
        <v>1.0402750491159136</v>
      </c>
      <c r="J49" s="207"/>
      <c r="K49" s="207"/>
      <c r="L49" s="207"/>
      <c r="M49" s="207"/>
      <c r="N49" s="207"/>
      <c r="O49" s="207"/>
      <c r="P49" s="207"/>
    </row>
    <row r="50" spans="1:16" s="209" customFormat="1" ht="12">
      <c r="A50" s="223" t="s">
        <v>239</v>
      </c>
      <c r="B50" s="229">
        <v>10695</v>
      </c>
      <c r="C50" s="229">
        <v>5493</v>
      </c>
      <c r="D50" s="229">
        <v>4821</v>
      </c>
      <c r="E50" s="225">
        <f t="shared" si="0"/>
        <v>0.45077138849929876</v>
      </c>
      <c r="F50" s="225">
        <f t="shared" si="1"/>
        <v>0.8776624795193884</v>
      </c>
      <c r="G50" s="230">
        <v>907</v>
      </c>
      <c r="H50" s="229">
        <f>SUM(D50-'[4]Sheet5'!D50)</f>
        <v>956</v>
      </c>
      <c r="I50" s="225">
        <f t="shared" si="2"/>
        <v>1.054024255788313</v>
      </c>
      <c r="J50" s="207"/>
      <c r="K50" s="207"/>
      <c r="L50" s="207"/>
      <c r="M50" s="207"/>
      <c r="N50" s="207"/>
      <c r="O50" s="207"/>
      <c r="P50" s="207"/>
    </row>
    <row r="51" spans="1:16" s="209" customFormat="1" ht="12">
      <c r="A51" s="223" t="s">
        <v>240</v>
      </c>
      <c r="B51" s="229">
        <v>1281</v>
      </c>
      <c r="C51" s="229">
        <v>826</v>
      </c>
      <c r="D51" s="229">
        <v>357</v>
      </c>
      <c r="E51" s="225">
        <f t="shared" si="0"/>
        <v>0.2786885245901639</v>
      </c>
      <c r="F51" s="225">
        <f t="shared" si="1"/>
        <v>0.4322033898305085</v>
      </c>
      <c r="G51" s="230">
        <v>111</v>
      </c>
      <c r="H51" s="229">
        <f>SUM(D51-'[4]Sheet5'!D51)</f>
        <v>103</v>
      </c>
      <c r="I51" s="225">
        <f t="shared" si="2"/>
        <v>0.9279279279279279</v>
      </c>
      <c r="J51" s="207"/>
      <c r="K51" s="207"/>
      <c r="L51" s="207"/>
      <c r="M51" s="207"/>
      <c r="N51" s="207"/>
      <c r="O51" s="207"/>
      <c r="P51" s="207"/>
    </row>
    <row r="52" spans="1:16" s="209" customFormat="1" ht="71.25" customHeight="1">
      <c r="A52" s="217" t="s">
        <v>5</v>
      </c>
      <c r="B52" s="217" t="s">
        <v>91</v>
      </c>
      <c r="C52" s="217" t="s">
        <v>233</v>
      </c>
      <c r="D52" s="217" t="s">
        <v>8</v>
      </c>
      <c r="E52" s="217" t="s">
        <v>234</v>
      </c>
      <c r="F52" s="217" t="s">
        <v>235</v>
      </c>
      <c r="G52" s="217" t="s">
        <v>236</v>
      </c>
      <c r="H52" s="217" t="s">
        <v>12</v>
      </c>
      <c r="I52" s="217" t="s">
        <v>237</v>
      </c>
      <c r="J52" s="207"/>
      <c r="K52" s="207"/>
      <c r="L52" s="207"/>
      <c r="M52" s="207"/>
      <c r="N52" s="207"/>
      <c r="O52" s="207"/>
      <c r="P52" s="207"/>
    </row>
    <row r="53" spans="1:16" s="209" customFormat="1" ht="12">
      <c r="A53" s="217">
        <v>1</v>
      </c>
      <c r="B53" s="217">
        <v>2</v>
      </c>
      <c r="C53" s="217">
        <v>3</v>
      </c>
      <c r="D53" s="217">
        <v>4</v>
      </c>
      <c r="E53" s="217">
        <v>5</v>
      </c>
      <c r="F53" s="217">
        <v>6</v>
      </c>
      <c r="G53" s="219">
        <v>7</v>
      </c>
      <c r="H53" s="219">
        <v>8</v>
      </c>
      <c r="I53" s="219">
        <v>9</v>
      </c>
      <c r="J53" s="207"/>
      <c r="K53" s="207"/>
      <c r="L53" s="207"/>
      <c r="M53" s="207"/>
      <c r="N53" s="207"/>
      <c r="O53" s="207"/>
      <c r="P53" s="207"/>
    </row>
    <row r="54" spans="1:16" s="209" customFormat="1" ht="36.75" customHeight="1">
      <c r="A54" s="232" t="s">
        <v>249</v>
      </c>
      <c r="B54" s="227">
        <f>SUM(B55+B56)</f>
        <v>8547</v>
      </c>
      <c r="C54" s="227">
        <f>SUM(C55+C56)</f>
        <v>4283</v>
      </c>
      <c r="D54" s="227">
        <f>SUM(D55+D56)</f>
        <v>3704</v>
      </c>
      <c r="E54" s="228">
        <f aca="true" t="shared" si="3" ref="E54:E91">SUM(D54/B54)</f>
        <v>0.4333684333684334</v>
      </c>
      <c r="F54" s="228">
        <f aca="true" t="shared" si="4" ref="F54:F91">SUM(D54/C54)</f>
        <v>0.8648143824422134</v>
      </c>
      <c r="G54" s="227">
        <f>SUM(G55+G56)</f>
        <v>772</v>
      </c>
      <c r="H54" s="227">
        <f>SUM(H55+H56)</f>
        <v>669</v>
      </c>
      <c r="I54" s="228">
        <f aca="true" t="shared" si="5" ref="I54:I64">SUM(H54/G54)</f>
        <v>0.866580310880829</v>
      </c>
      <c r="J54" s="207"/>
      <c r="K54" s="207"/>
      <c r="L54" s="207"/>
      <c r="M54" s="207"/>
      <c r="N54" s="207"/>
      <c r="O54" s="207"/>
      <c r="P54" s="207"/>
    </row>
    <row r="55" spans="1:16" s="209" customFormat="1" ht="12">
      <c r="A55" s="223" t="s">
        <v>239</v>
      </c>
      <c r="B55" s="229">
        <v>6121</v>
      </c>
      <c r="C55" s="229">
        <v>3279</v>
      </c>
      <c r="D55" s="229">
        <v>2935</v>
      </c>
      <c r="E55" s="225">
        <f t="shared" si="3"/>
        <v>0.47949681424603824</v>
      </c>
      <c r="F55" s="225">
        <f t="shared" si="4"/>
        <v>0.895089966453187</v>
      </c>
      <c r="G55" s="230">
        <v>572</v>
      </c>
      <c r="H55" s="229">
        <f>SUM(D55-'[4]Sheet5'!D55)</f>
        <v>546</v>
      </c>
      <c r="I55" s="225">
        <f t="shared" si="5"/>
        <v>0.9545454545454546</v>
      </c>
      <c r="J55" s="207"/>
      <c r="K55" s="207"/>
      <c r="L55" s="207"/>
      <c r="M55" s="207"/>
      <c r="N55" s="207"/>
      <c r="O55" s="207"/>
      <c r="P55" s="207"/>
    </row>
    <row r="56" spans="1:16" s="209" customFormat="1" ht="12">
      <c r="A56" s="223" t="s">
        <v>240</v>
      </c>
      <c r="B56" s="229">
        <v>2426</v>
      </c>
      <c r="C56" s="229">
        <v>1004</v>
      </c>
      <c r="D56" s="229">
        <v>769</v>
      </c>
      <c r="E56" s="225">
        <f t="shared" si="3"/>
        <v>0.31698268755152514</v>
      </c>
      <c r="F56" s="225">
        <f t="shared" si="4"/>
        <v>0.7659362549800797</v>
      </c>
      <c r="G56" s="230">
        <v>200</v>
      </c>
      <c r="H56" s="229">
        <f>SUM(D56-'[4]Sheet5'!D56)</f>
        <v>123</v>
      </c>
      <c r="I56" s="225">
        <f t="shared" si="5"/>
        <v>0.615</v>
      </c>
      <c r="J56" s="207"/>
      <c r="K56" s="207"/>
      <c r="L56" s="207"/>
      <c r="M56" s="207"/>
      <c r="N56" s="207"/>
      <c r="O56" s="207"/>
      <c r="P56" s="207"/>
    </row>
    <row r="57" spans="1:16" s="209" customFormat="1" ht="12.75">
      <c r="A57" s="231" t="s">
        <v>42</v>
      </c>
      <c r="B57" s="227">
        <f>SUM(B58+B59)</f>
        <v>13613</v>
      </c>
      <c r="C57" s="227">
        <f>SUM(C58+C59)</f>
        <v>6990</v>
      </c>
      <c r="D57" s="227">
        <f>SUM(D58+D59)</f>
        <v>6844</v>
      </c>
      <c r="E57" s="228">
        <f t="shared" si="3"/>
        <v>0.5027547197531771</v>
      </c>
      <c r="F57" s="228">
        <f t="shared" si="4"/>
        <v>0.9791130185979972</v>
      </c>
      <c r="G57" s="227">
        <f>SUM(G58+G59)</f>
        <v>1362</v>
      </c>
      <c r="H57" s="227">
        <f>SUM(H58+H59)</f>
        <v>1391</v>
      </c>
      <c r="I57" s="228">
        <f t="shared" si="5"/>
        <v>1.0212922173274597</v>
      </c>
      <c r="J57" s="207"/>
      <c r="K57" s="207"/>
      <c r="L57" s="207"/>
      <c r="M57" s="207"/>
      <c r="N57" s="207"/>
      <c r="O57" s="207"/>
      <c r="P57" s="207"/>
    </row>
    <row r="58" spans="1:16" s="209" customFormat="1" ht="12">
      <c r="A58" s="223" t="s">
        <v>239</v>
      </c>
      <c r="B58" s="229">
        <v>12075</v>
      </c>
      <c r="C58" s="229">
        <v>6222</v>
      </c>
      <c r="D58" s="229">
        <v>6156</v>
      </c>
      <c r="E58" s="225">
        <f t="shared" si="3"/>
        <v>0.5098136645962733</v>
      </c>
      <c r="F58" s="225">
        <f t="shared" si="4"/>
        <v>0.9893924783027965</v>
      </c>
      <c r="G58" s="230">
        <v>1212</v>
      </c>
      <c r="H58" s="229">
        <f>SUM(D58-'[4]Sheet5'!D58)</f>
        <v>1222</v>
      </c>
      <c r="I58" s="225">
        <f t="shared" si="5"/>
        <v>1.0082508250825082</v>
      </c>
      <c r="J58" s="207"/>
      <c r="K58" s="207"/>
      <c r="L58" s="207"/>
      <c r="M58" s="207"/>
      <c r="N58" s="207"/>
      <c r="O58" s="207"/>
      <c r="P58" s="207"/>
    </row>
    <row r="59" spans="1:16" s="209" customFormat="1" ht="12">
      <c r="A59" s="223" t="s">
        <v>240</v>
      </c>
      <c r="B59" s="229">
        <v>1538</v>
      </c>
      <c r="C59" s="229">
        <v>768</v>
      </c>
      <c r="D59" s="229">
        <v>688</v>
      </c>
      <c r="E59" s="225">
        <f t="shared" si="3"/>
        <v>0.44733420026007803</v>
      </c>
      <c r="F59" s="225">
        <f t="shared" si="4"/>
        <v>0.8958333333333334</v>
      </c>
      <c r="G59" s="230">
        <v>150</v>
      </c>
      <c r="H59" s="229">
        <f>SUM(D59-'[4]Sheet5'!D59)</f>
        <v>169</v>
      </c>
      <c r="I59" s="225">
        <f t="shared" si="5"/>
        <v>1.1266666666666667</v>
      </c>
      <c r="J59" s="207"/>
      <c r="K59" s="207"/>
      <c r="L59" s="207"/>
      <c r="M59" s="207"/>
      <c r="N59" s="207"/>
      <c r="O59" s="207"/>
      <c r="P59" s="207"/>
    </row>
    <row r="60" spans="1:16" s="209" customFormat="1" ht="12.75">
      <c r="A60" s="231" t="s">
        <v>250</v>
      </c>
      <c r="B60" s="227">
        <f>SUM(B61+B62)</f>
        <v>13714</v>
      </c>
      <c r="C60" s="227">
        <f>SUM(C61+C62)</f>
        <v>7328</v>
      </c>
      <c r="D60" s="227">
        <f>SUM(D61+D62)</f>
        <v>5335</v>
      </c>
      <c r="E60" s="228">
        <f t="shared" si="3"/>
        <v>0.38901852121919206</v>
      </c>
      <c r="F60" s="228">
        <f t="shared" si="4"/>
        <v>0.7280294759825328</v>
      </c>
      <c r="G60" s="227">
        <f>SUM(G61+G62)</f>
        <v>1146</v>
      </c>
      <c r="H60" s="227">
        <f>SUM(H61+H62)</f>
        <v>1045</v>
      </c>
      <c r="I60" s="228">
        <f t="shared" si="5"/>
        <v>0.9118673647469459</v>
      </c>
      <c r="J60" s="207"/>
      <c r="K60" s="207"/>
      <c r="L60" s="207"/>
      <c r="M60" s="207"/>
      <c r="N60" s="207"/>
      <c r="O60" s="207"/>
      <c r="P60" s="207"/>
    </row>
    <row r="61" spans="1:16" s="209" customFormat="1" ht="12">
      <c r="A61" s="223" t="s">
        <v>239</v>
      </c>
      <c r="B61" s="229">
        <v>12271</v>
      </c>
      <c r="C61" s="229">
        <v>6513</v>
      </c>
      <c r="D61" s="229">
        <v>4870</v>
      </c>
      <c r="E61" s="225">
        <f t="shared" si="3"/>
        <v>0.39687067068698556</v>
      </c>
      <c r="F61" s="225">
        <f t="shared" si="4"/>
        <v>0.7477352986335022</v>
      </c>
      <c r="G61" s="230">
        <v>1007</v>
      </c>
      <c r="H61" s="229">
        <f>SUM(D61-'[4]Sheet5'!D61)</f>
        <v>975</v>
      </c>
      <c r="I61" s="225">
        <f t="shared" si="5"/>
        <v>0.968222442899702</v>
      </c>
      <c r="J61" s="207"/>
      <c r="K61" s="207"/>
      <c r="L61" s="207"/>
      <c r="M61" s="207"/>
      <c r="N61" s="207"/>
      <c r="O61" s="207"/>
      <c r="P61" s="207"/>
    </row>
    <row r="62" spans="1:16" s="209" customFormat="1" ht="12">
      <c r="A62" s="223" t="s">
        <v>240</v>
      </c>
      <c r="B62" s="229">
        <v>1443</v>
      </c>
      <c r="C62" s="229">
        <v>815</v>
      </c>
      <c r="D62" s="229">
        <v>465</v>
      </c>
      <c r="E62" s="225">
        <f t="shared" si="3"/>
        <v>0.32224532224532226</v>
      </c>
      <c r="F62" s="225">
        <f t="shared" si="4"/>
        <v>0.5705521472392638</v>
      </c>
      <c r="G62" s="230">
        <v>139</v>
      </c>
      <c r="H62" s="229">
        <f>SUM(D62-'[4]Sheet5'!D62)</f>
        <v>70</v>
      </c>
      <c r="I62" s="225">
        <f t="shared" si="5"/>
        <v>0.5035971223021583</v>
      </c>
      <c r="J62" s="207"/>
      <c r="K62" s="207"/>
      <c r="L62" s="207"/>
      <c r="M62" s="207"/>
      <c r="N62" s="207"/>
      <c r="O62" s="207"/>
      <c r="P62" s="207"/>
    </row>
    <row r="63" spans="1:16" s="209" customFormat="1" ht="12.75">
      <c r="A63" s="231" t="s">
        <v>251</v>
      </c>
      <c r="B63" s="227">
        <f>SUM(B64+B65)</f>
        <v>1392</v>
      </c>
      <c r="C63" s="227">
        <f>SUM(C64+C65)</f>
        <v>702</v>
      </c>
      <c r="D63" s="227">
        <f>SUM(D64+D65)</f>
        <v>525</v>
      </c>
      <c r="E63" s="228">
        <f t="shared" si="3"/>
        <v>0.3771551724137931</v>
      </c>
      <c r="F63" s="228">
        <f t="shared" si="4"/>
        <v>0.7478632478632479</v>
      </c>
      <c r="G63" s="227">
        <f>SUM(G64+G65)</f>
        <v>115</v>
      </c>
      <c r="H63" s="227">
        <f>SUM(H64+H65)</f>
        <v>110</v>
      </c>
      <c r="I63" s="228">
        <f t="shared" si="5"/>
        <v>0.9565217391304348</v>
      </c>
      <c r="J63" s="207"/>
      <c r="K63" s="207"/>
      <c r="L63" s="207"/>
      <c r="M63" s="207"/>
      <c r="N63" s="207"/>
      <c r="O63" s="207"/>
      <c r="P63" s="207"/>
    </row>
    <row r="64" spans="1:16" s="209" customFormat="1" ht="12">
      <c r="A64" s="223" t="s">
        <v>239</v>
      </c>
      <c r="B64" s="229">
        <v>1350</v>
      </c>
      <c r="C64" s="229">
        <v>675</v>
      </c>
      <c r="D64" s="229">
        <v>518</v>
      </c>
      <c r="E64" s="225">
        <f t="shared" si="3"/>
        <v>0.3837037037037037</v>
      </c>
      <c r="F64" s="225">
        <f t="shared" si="4"/>
        <v>0.7674074074074074</v>
      </c>
      <c r="G64" s="230">
        <v>115</v>
      </c>
      <c r="H64" s="229">
        <f>SUM(D64-'[4]Sheet5'!D64)</f>
        <v>112</v>
      </c>
      <c r="I64" s="225">
        <f t="shared" si="5"/>
        <v>0.9739130434782609</v>
      </c>
      <c r="J64" s="207"/>
      <c r="K64" s="207"/>
      <c r="L64" s="207"/>
      <c r="M64" s="207"/>
      <c r="N64" s="207"/>
      <c r="O64" s="207"/>
      <c r="P64" s="207"/>
    </row>
    <row r="65" spans="1:16" s="209" customFormat="1" ht="12">
      <c r="A65" s="223" t="s">
        <v>240</v>
      </c>
      <c r="B65" s="229">
        <v>42</v>
      </c>
      <c r="C65" s="229">
        <v>27</v>
      </c>
      <c r="D65" s="229">
        <v>7</v>
      </c>
      <c r="E65" s="225">
        <f t="shared" si="3"/>
        <v>0.16666666666666666</v>
      </c>
      <c r="F65" s="225">
        <f t="shared" si="4"/>
        <v>0.25925925925925924</v>
      </c>
      <c r="G65" s="230">
        <v>0</v>
      </c>
      <c r="H65" s="229">
        <f>SUM(D65-'[4]Sheet5'!D65)</f>
        <v>-2</v>
      </c>
      <c r="I65" s="225">
        <v>0</v>
      </c>
      <c r="J65" s="207"/>
      <c r="K65" s="207"/>
      <c r="L65" s="207"/>
      <c r="M65" s="207"/>
      <c r="N65" s="207"/>
      <c r="O65" s="207"/>
      <c r="P65" s="207"/>
    </row>
    <row r="66" spans="1:16" s="209" customFormat="1" ht="12.75">
      <c r="A66" s="231" t="s">
        <v>252</v>
      </c>
      <c r="B66" s="227">
        <f>SUM(B67+B68)</f>
        <v>612</v>
      </c>
      <c r="C66" s="227">
        <f>SUM(C67+C68)</f>
        <v>318</v>
      </c>
      <c r="D66" s="227">
        <f>SUM(D67+D68)</f>
        <v>318</v>
      </c>
      <c r="E66" s="228">
        <f t="shared" si="3"/>
        <v>0.5196078431372549</v>
      </c>
      <c r="F66" s="228">
        <f t="shared" si="4"/>
        <v>1</v>
      </c>
      <c r="G66" s="227">
        <f>SUM(G67+G68)</f>
        <v>68</v>
      </c>
      <c r="H66" s="227">
        <f>SUM(H67+H68)</f>
        <v>68</v>
      </c>
      <c r="I66" s="228">
        <f aca="true" t="shared" si="6" ref="I66:I76">SUM(H66/G66)</f>
        <v>1</v>
      </c>
      <c r="J66" s="207"/>
      <c r="K66" s="207"/>
      <c r="L66" s="207"/>
      <c r="M66" s="207"/>
      <c r="N66" s="207"/>
      <c r="O66" s="207"/>
      <c r="P66" s="207"/>
    </row>
    <row r="67" spans="1:9" ht="12">
      <c r="A67" s="223" t="s">
        <v>239</v>
      </c>
      <c r="B67" s="229">
        <v>586</v>
      </c>
      <c r="C67" s="229">
        <v>292</v>
      </c>
      <c r="D67" s="229">
        <v>292</v>
      </c>
      <c r="E67" s="225">
        <f t="shared" si="3"/>
        <v>0.49829351535836175</v>
      </c>
      <c r="F67" s="225">
        <f t="shared" si="4"/>
        <v>1</v>
      </c>
      <c r="G67" s="230">
        <v>68</v>
      </c>
      <c r="H67" s="229">
        <f>SUM(D67-'[4]Sheet5'!D67)</f>
        <v>68</v>
      </c>
      <c r="I67" s="225">
        <f t="shared" si="6"/>
        <v>1</v>
      </c>
    </row>
    <row r="68" spans="1:9" ht="12">
      <c r="A68" s="223" t="s">
        <v>240</v>
      </c>
      <c r="B68" s="229">
        <v>26</v>
      </c>
      <c r="C68" s="229">
        <v>26</v>
      </c>
      <c r="D68" s="229">
        <v>26</v>
      </c>
      <c r="E68" s="225">
        <f t="shared" si="3"/>
        <v>1</v>
      </c>
      <c r="F68" s="225">
        <f t="shared" si="4"/>
        <v>1</v>
      </c>
      <c r="G68" s="230">
        <v>0</v>
      </c>
      <c r="H68" s="229">
        <f>SUM(D68-'[4]Sheet5'!D68)</f>
        <v>0</v>
      </c>
      <c r="I68" s="225" t="e">
        <f t="shared" si="6"/>
        <v>#DIV/0!</v>
      </c>
    </row>
    <row r="69" spans="1:9" ht="12.75">
      <c r="A69" s="231" t="s">
        <v>253</v>
      </c>
      <c r="B69" s="227">
        <f>SUM(B70+B71)</f>
        <v>757</v>
      </c>
      <c r="C69" s="227">
        <f>SUM(C70+C71)</f>
        <v>335</v>
      </c>
      <c r="D69" s="227">
        <f>SUM(D70+D71)</f>
        <v>121</v>
      </c>
      <c r="E69" s="228">
        <f t="shared" si="3"/>
        <v>0.15984147952443858</v>
      </c>
      <c r="F69" s="228">
        <f t="shared" si="4"/>
        <v>0.3611940298507463</v>
      </c>
      <c r="G69" s="227">
        <f>SUM(G70+G71)</f>
        <v>72</v>
      </c>
      <c r="H69" s="227">
        <f>SUM(H70+H71)</f>
        <v>26</v>
      </c>
      <c r="I69" s="228">
        <f t="shared" si="6"/>
        <v>0.3611111111111111</v>
      </c>
    </row>
    <row r="70" spans="1:9" ht="12">
      <c r="A70" s="223" t="s">
        <v>239</v>
      </c>
      <c r="B70" s="229">
        <v>232</v>
      </c>
      <c r="C70" s="229">
        <v>98</v>
      </c>
      <c r="D70" s="229">
        <v>95</v>
      </c>
      <c r="E70" s="225">
        <f t="shared" si="3"/>
        <v>0.40948275862068967</v>
      </c>
      <c r="F70" s="225">
        <f t="shared" si="4"/>
        <v>0.9693877551020408</v>
      </c>
      <c r="G70" s="230">
        <v>17</v>
      </c>
      <c r="H70" s="229">
        <f>SUM(D70-'[4]Sheet5'!D70)</f>
        <v>24</v>
      </c>
      <c r="I70" s="225">
        <f t="shared" si="6"/>
        <v>1.411764705882353</v>
      </c>
    </row>
    <row r="71" spans="1:9" ht="12">
      <c r="A71" s="223" t="s">
        <v>240</v>
      </c>
      <c r="B71" s="229">
        <v>525</v>
      </c>
      <c r="C71" s="229">
        <v>237</v>
      </c>
      <c r="D71" s="229">
        <v>26</v>
      </c>
      <c r="E71" s="225">
        <f t="shared" si="3"/>
        <v>0.049523809523809526</v>
      </c>
      <c r="F71" s="225">
        <f t="shared" si="4"/>
        <v>0.10970464135021098</v>
      </c>
      <c r="G71" s="230">
        <v>55</v>
      </c>
      <c r="H71" s="229">
        <f>SUM(D71-'[4]Sheet5'!D71)</f>
        <v>2</v>
      </c>
      <c r="I71" s="225">
        <f t="shared" si="6"/>
        <v>0.03636363636363636</v>
      </c>
    </row>
    <row r="72" spans="1:9" ht="12.75">
      <c r="A72" s="231" t="s">
        <v>254</v>
      </c>
      <c r="B72" s="227">
        <f>SUM(B73+B74)</f>
        <v>5201</v>
      </c>
      <c r="C72" s="227">
        <f>SUM(C73+C74)</f>
        <v>2636</v>
      </c>
      <c r="D72" s="227">
        <f>SUM(D73+D74)</f>
        <v>2560</v>
      </c>
      <c r="E72" s="228">
        <f t="shared" si="3"/>
        <v>0.4922130359546241</v>
      </c>
      <c r="F72" s="228">
        <f t="shared" si="4"/>
        <v>0.9711684370257967</v>
      </c>
      <c r="G72" s="227">
        <f>SUM(G73+G74)</f>
        <v>427</v>
      </c>
      <c r="H72" s="227">
        <f>SUM(H73+H74)</f>
        <v>428</v>
      </c>
      <c r="I72" s="228">
        <f t="shared" si="6"/>
        <v>1.0023419203747073</v>
      </c>
    </row>
    <row r="73" spans="1:9" ht="12">
      <c r="A73" s="223" t="s">
        <v>239</v>
      </c>
      <c r="B73" s="229">
        <v>4886</v>
      </c>
      <c r="C73" s="229">
        <v>2478</v>
      </c>
      <c r="D73" s="229">
        <v>2474</v>
      </c>
      <c r="E73" s="225">
        <f t="shared" si="3"/>
        <v>0.5063446582071224</v>
      </c>
      <c r="F73" s="225">
        <f t="shared" si="4"/>
        <v>0.9983857949959645</v>
      </c>
      <c r="G73" s="230">
        <v>401</v>
      </c>
      <c r="H73" s="229">
        <f>SUM(D73-'[4]Sheet5'!D73)</f>
        <v>410</v>
      </c>
      <c r="I73" s="225">
        <f t="shared" si="6"/>
        <v>1.0224438902743143</v>
      </c>
    </row>
    <row r="74" spans="1:9" ht="12">
      <c r="A74" s="223" t="s">
        <v>240</v>
      </c>
      <c r="B74" s="229">
        <v>315</v>
      </c>
      <c r="C74" s="229">
        <v>158</v>
      </c>
      <c r="D74" s="229">
        <v>86</v>
      </c>
      <c r="E74" s="225">
        <f t="shared" si="3"/>
        <v>0.273015873015873</v>
      </c>
      <c r="F74" s="225">
        <f t="shared" si="4"/>
        <v>0.5443037974683544</v>
      </c>
      <c r="G74" s="230">
        <v>26</v>
      </c>
      <c r="H74" s="229">
        <f>SUM(D74-'[4]Sheet5'!D74)</f>
        <v>18</v>
      </c>
      <c r="I74" s="225">
        <f t="shared" si="6"/>
        <v>0.6923076923076923</v>
      </c>
    </row>
    <row r="75" spans="1:9" ht="24" customHeight="1">
      <c r="A75" s="233" t="s">
        <v>255</v>
      </c>
      <c r="B75" s="227">
        <f>SUM(B76+B77)</f>
        <v>1125</v>
      </c>
      <c r="C75" s="227">
        <f>SUM(C76+C77)</f>
        <v>142</v>
      </c>
      <c r="D75" s="227">
        <f>SUM(D76+D77)</f>
        <v>85</v>
      </c>
      <c r="E75" s="228">
        <f t="shared" si="3"/>
        <v>0.07555555555555556</v>
      </c>
      <c r="F75" s="228">
        <f t="shared" si="4"/>
        <v>0.5985915492957746</v>
      </c>
      <c r="G75" s="227">
        <f>SUM(G76+G77)</f>
        <v>50</v>
      </c>
      <c r="H75" s="227">
        <f>SUM(H76+H77)</f>
        <v>45</v>
      </c>
      <c r="I75" s="228">
        <f t="shared" si="6"/>
        <v>0.9</v>
      </c>
    </row>
    <row r="76" spans="1:9" ht="12">
      <c r="A76" s="223" t="s">
        <v>239</v>
      </c>
      <c r="B76" s="229">
        <v>1123</v>
      </c>
      <c r="C76" s="229">
        <v>139</v>
      </c>
      <c r="D76" s="229">
        <v>83</v>
      </c>
      <c r="E76" s="225">
        <f t="shared" si="3"/>
        <v>0.07390917186108638</v>
      </c>
      <c r="F76" s="225">
        <f t="shared" si="4"/>
        <v>0.5971223021582733</v>
      </c>
      <c r="G76" s="230">
        <v>49</v>
      </c>
      <c r="H76" s="229">
        <f>SUM(D76-'[4]Sheet5'!D76)</f>
        <v>45</v>
      </c>
      <c r="I76" s="225">
        <f t="shared" si="6"/>
        <v>0.9183673469387755</v>
      </c>
    </row>
    <row r="77" spans="1:9" ht="12">
      <c r="A77" s="223" t="s">
        <v>240</v>
      </c>
      <c r="B77" s="229">
        <v>2</v>
      </c>
      <c r="C77" s="229">
        <v>3</v>
      </c>
      <c r="D77" s="229">
        <v>2</v>
      </c>
      <c r="E77" s="225">
        <f t="shared" si="3"/>
        <v>1</v>
      </c>
      <c r="F77" s="225">
        <f t="shared" si="4"/>
        <v>0.6666666666666666</v>
      </c>
      <c r="G77" s="230">
        <v>1</v>
      </c>
      <c r="H77" s="229">
        <f>SUM(D77-'[4]Sheet5'!D77)</f>
        <v>0</v>
      </c>
      <c r="I77" s="225">
        <v>0</v>
      </c>
    </row>
    <row r="78" spans="1:9" ht="15.75" customHeight="1">
      <c r="A78" s="226" t="s">
        <v>256</v>
      </c>
      <c r="B78" s="227">
        <f>SUM(B79)</f>
        <v>52</v>
      </c>
      <c r="C78" s="227">
        <f>SUM(C79)</f>
        <v>26</v>
      </c>
      <c r="D78" s="227">
        <f>SUM(D79)</f>
        <v>23</v>
      </c>
      <c r="E78" s="228">
        <f t="shared" si="3"/>
        <v>0.4423076923076923</v>
      </c>
      <c r="F78" s="228">
        <f t="shared" si="4"/>
        <v>0.8846153846153846</v>
      </c>
      <c r="G78" s="227">
        <f>SUM(G79)</f>
        <v>5</v>
      </c>
      <c r="H78" s="227">
        <f>SUM(H79)</f>
        <v>5</v>
      </c>
      <c r="I78" s="228">
        <f aca="true" t="shared" si="7" ref="I78:I91">SUM(H78/G78)</f>
        <v>1</v>
      </c>
    </row>
    <row r="79" spans="1:9" ht="12">
      <c r="A79" s="223" t="s">
        <v>239</v>
      </c>
      <c r="B79" s="229">
        <v>52</v>
      </c>
      <c r="C79" s="229">
        <v>26</v>
      </c>
      <c r="D79" s="229">
        <v>23</v>
      </c>
      <c r="E79" s="225">
        <f t="shared" si="3"/>
        <v>0.4423076923076923</v>
      </c>
      <c r="F79" s="225">
        <f t="shared" si="4"/>
        <v>0.8846153846153846</v>
      </c>
      <c r="G79" s="230">
        <v>5</v>
      </c>
      <c r="H79" s="229">
        <f>SUM(D79-'[4]Sheet5'!D79)</f>
        <v>5</v>
      </c>
      <c r="I79" s="225">
        <f t="shared" si="7"/>
        <v>1</v>
      </c>
    </row>
    <row r="80" spans="1:9" ht="22.5" customHeight="1">
      <c r="A80" s="233" t="s">
        <v>257</v>
      </c>
      <c r="B80" s="227">
        <f>SUM(B81)</f>
        <v>790</v>
      </c>
      <c r="C80" s="227">
        <f>SUM(C81)</f>
        <v>395</v>
      </c>
      <c r="D80" s="227">
        <f>SUM(D81)</f>
        <v>395</v>
      </c>
      <c r="E80" s="228">
        <f t="shared" si="3"/>
        <v>0.5</v>
      </c>
      <c r="F80" s="228">
        <f t="shared" si="4"/>
        <v>1</v>
      </c>
      <c r="G80" s="227">
        <f>SUM(G81)</f>
        <v>67</v>
      </c>
      <c r="H80" s="227">
        <f>SUM(H81)</f>
        <v>72</v>
      </c>
      <c r="I80" s="228">
        <f t="shared" si="7"/>
        <v>1.0746268656716418</v>
      </c>
    </row>
    <row r="81" spans="1:9" ht="12">
      <c r="A81" s="223" t="s">
        <v>239</v>
      </c>
      <c r="B81" s="229">
        <v>790</v>
      </c>
      <c r="C81" s="229">
        <v>395</v>
      </c>
      <c r="D81" s="229">
        <v>395</v>
      </c>
      <c r="E81" s="225">
        <f t="shared" si="3"/>
        <v>0.5</v>
      </c>
      <c r="F81" s="225">
        <f t="shared" si="4"/>
        <v>1</v>
      </c>
      <c r="G81" s="230">
        <v>67</v>
      </c>
      <c r="H81" s="229">
        <f>SUM(D81-'[4]Sheet5'!D81)</f>
        <v>72</v>
      </c>
      <c r="I81" s="225">
        <f t="shared" si="7"/>
        <v>1.0746268656716418</v>
      </c>
    </row>
    <row r="82" spans="1:9" ht="12.75">
      <c r="A82" s="231" t="s">
        <v>258</v>
      </c>
      <c r="B82" s="227">
        <f>SUM(B83+B84)</f>
        <v>6434</v>
      </c>
      <c r="C82" s="227">
        <f>SUM(C83+C84)</f>
        <v>3218</v>
      </c>
      <c r="D82" s="227">
        <f>SUM(D83+D84)</f>
        <v>3213</v>
      </c>
      <c r="E82" s="228">
        <f t="shared" si="3"/>
        <v>0.4993783027665527</v>
      </c>
      <c r="F82" s="228">
        <f t="shared" si="4"/>
        <v>0.9984462399005594</v>
      </c>
      <c r="G82" s="227">
        <f>SUM(G83+G84)</f>
        <v>549</v>
      </c>
      <c r="H82" s="227">
        <f>SUM(H83+H84)</f>
        <v>549</v>
      </c>
      <c r="I82" s="228">
        <f t="shared" si="7"/>
        <v>1</v>
      </c>
    </row>
    <row r="83" spans="1:9" ht="12">
      <c r="A83" s="223" t="s">
        <v>239</v>
      </c>
      <c r="B83" s="229">
        <v>6226</v>
      </c>
      <c r="C83" s="229">
        <v>3123</v>
      </c>
      <c r="D83" s="229">
        <v>3120</v>
      </c>
      <c r="E83" s="225">
        <f t="shared" si="3"/>
        <v>0.5011243173787343</v>
      </c>
      <c r="F83" s="225">
        <f t="shared" si="4"/>
        <v>0.9990393852065321</v>
      </c>
      <c r="G83" s="230">
        <v>548</v>
      </c>
      <c r="H83" s="229">
        <f>SUM(D83-'[4]Sheet5'!D83)</f>
        <v>549</v>
      </c>
      <c r="I83" s="225">
        <f t="shared" si="7"/>
        <v>1.0018248175182483</v>
      </c>
    </row>
    <row r="84" spans="1:9" ht="12">
      <c r="A84" s="223" t="s">
        <v>240</v>
      </c>
      <c r="B84" s="229">
        <v>208</v>
      </c>
      <c r="C84" s="229">
        <v>95</v>
      </c>
      <c r="D84" s="229">
        <v>93</v>
      </c>
      <c r="E84" s="225">
        <f t="shared" si="3"/>
        <v>0.44711538461538464</v>
      </c>
      <c r="F84" s="225">
        <f t="shared" si="4"/>
        <v>0.9789473684210527</v>
      </c>
      <c r="G84" s="230">
        <v>1</v>
      </c>
      <c r="H84" s="229">
        <f>SUM(D84-'[4]Sheet5'!D84)</f>
        <v>0</v>
      </c>
      <c r="I84" s="225">
        <f t="shared" si="7"/>
        <v>0</v>
      </c>
    </row>
    <row r="85" spans="1:9" ht="15" customHeight="1">
      <c r="A85" s="233" t="s">
        <v>259</v>
      </c>
      <c r="B85" s="227">
        <f>SUM(B86)</f>
        <v>78</v>
      </c>
      <c r="C85" s="227">
        <f>SUM(C86)</f>
        <v>36</v>
      </c>
      <c r="D85" s="227">
        <f>SUM(D86)</f>
        <v>33</v>
      </c>
      <c r="E85" s="228">
        <f t="shared" si="3"/>
        <v>0.4230769230769231</v>
      </c>
      <c r="F85" s="228">
        <f t="shared" si="4"/>
        <v>0.9166666666666666</v>
      </c>
      <c r="G85" s="227">
        <f>SUM(G86)</f>
        <v>6</v>
      </c>
      <c r="H85" s="227">
        <f>SUM(H86)</f>
        <v>4</v>
      </c>
      <c r="I85" s="228">
        <f t="shared" si="7"/>
        <v>0.6666666666666666</v>
      </c>
    </row>
    <row r="86" spans="1:9" ht="12">
      <c r="A86" s="223" t="s">
        <v>239</v>
      </c>
      <c r="B86" s="229">
        <v>78</v>
      </c>
      <c r="C86" s="229">
        <v>36</v>
      </c>
      <c r="D86" s="229">
        <v>33</v>
      </c>
      <c r="E86" s="225">
        <f t="shared" si="3"/>
        <v>0.4230769230769231</v>
      </c>
      <c r="F86" s="225">
        <f t="shared" si="4"/>
        <v>0.9166666666666666</v>
      </c>
      <c r="G86" s="230">
        <v>6</v>
      </c>
      <c r="H86" s="229">
        <f>SUM(D86-'[4]Sheet5'!D86)</f>
        <v>4</v>
      </c>
      <c r="I86" s="225">
        <f t="shared" si="7"/>
        <v>0.6666666666666666</v>
      </c>
    </row>
    <row r="87" spans="1:9" ht="25.5">
      <c r="A87" s="233" t="s">
        <v>260</v>
      </c>
      <c r="B87" s="227">
        <f>SUM(B88+B89)</f>
        <v>83550</v>
      </c>
      <c r="C87" s="227">
        <f>SUM(C88+C89)</f>
        <v>49680</v>
      </c>
      <c r="D87" s="227">
        <f>SUM(D88+D89)</f>
        <v>49337</v>
      </c>
      <c r="E87" s="228">
        <f t="shared" si="3"/>
        <v>0.5905086774386595</v>
      </c>
      <c r="F87" s="228">
        <f t="shared" si="4"/>
        <v>0.9930958132045089</v>
      </c>
      <c r="G87" s="227">
        <f>SUM(G88+G89)</f>
        <v>14664</v>
      </c>
      <c r="H87" s="227">
        <f>SUM(H88+H89)</f>
        <v>14542</v>
      </c>
      <c r="I87" s="228">
        <f t="shared" si="7"/>
        <v>0.9916803055100928</v>
      </c>
    </row>
    <row r="88" spans="1:9" ht="12">
      <c r="A88" s="223" t="s">
        <v>239</v>
      </c>
      <c r="B88" s="229">
        <v>77664</v>
      </c>
      <c r="C88" s="229">
        <v>46624</v>
      </c>
      <c r="D88" s="229">
        <v>46291</v>
      </c>
      <c r="E88" s="225">
        <f t="shared" si="3"/>
        <v>0.5960419241862381</v>
      </c>
      <c r="F88" s="225">
        <f t="shared" si="4"/>
        <v>0.9928577556623198</v>
      </c>
      <c r="G88" s="230">
        <v>13987</v>
      </c>
      <c r="H88" s="229">
        <f>SUM(D88-'[4]Sheet5'!D88)</f>
        <v>13875</v>
      </c>
      <c r="I88" s="225">
        <f t="shared" si="7"/>
        <v>0.991992564524201</v>
      </c>
    </row>
    <row r="89" spans="1:9" ht="12">
      <c r="A89" s="223" t="s">
        <v>240</v>
      </c>
      <c r="B89" s="229">
        <v>5886</v>
      </c>
      <c r="C89" s="229">
        <v>3056</v>
      </c>
      <c r="D89" s="229">
        <v>3046</v>
      </c>
      <c r="E89" s="225">
        <f t="shared" si="3"/>
        <v>0.5174991505266735</v>
      </c>
      <c r="F89" s="225">
        <f t="shared" si="4"/>
        <v>0.9967277486910995</v>
      </c>
      <c r="G89" s="230">
        <v>677</v>
      </c>
      <c r="H89" s="229">
        <f>SUM(D89-'[4]Sheet5'!D89)</f>
        <v>667</v>
      </c>
      <c r="I89" s="225">
        <f t="shared" si="7"/>
        <v>0.9852289512555391</v>
      </c>
    </row>
    <row r="90" spans="1:9" ht="37.5" customHeight="1">
      <c r="A90" s="233" t="s">
        <v>261</v>
      </c>
      <c r="B90" s="227">
        <f>SUM(B91)</f>
        <v>1785</v>
      </c>
      <c r="C90" s="227">
        <f>SUM(C91)</f>
        <v>893</v>
      </c>
      <c r="D90" s="227">
        <f>SUM(D91)</f>
        <v>892</v>
      </c>
      <c r="E90" s="228">
        <f t="shared" si="3"/>
        <v>0.4997198879551821</v>
      </c>
      <c r="F90" s="228">
        <f t="shared" si="4"/>
        <v>0.9988801791713325</v>
      </c>
      <c r="G90" s="227">
        <f>SUM(G91)</f>
        <v>149</v>
      </c>
      <c r="H90" s="227">
        <f>SUM(H91)</f>
        <v>148</v>
      </c>
      <c r="I90" s="228">
        <f t="shared" si="7"/>
        <v>0.9932885906040269</v>
      </c>
    </row>
    <row r="91" spans="1:9" ht="12">
      <c r="A91" s="234" t="s">
        <v>239</v>
      </c>
      <c r="B91" s="229">
        <v>1785</v>
      </c>
      <c r="C91" s="229">
        <v>893</v>
      </c>
      <c r="D91" s="229">
        <v>892</v>
      </c>
      <c r="E91" s="225">
        <f t="shared" si="3"/>
        <v>0.4997198879551821</v>
      </c>
      <c r="F91" s="225">
        <f t="shared" si="4"/>
        <v>0.9988801791713325</v>
      </c>
      <c r="G91" s="230">
        <v>149</v>
      </c>
      <c r="H91" s="229">
        <f>SUM(D91-'[4]Sheet5'!D91)</f>
        <v>148</v>
      </c>
      <c r="I91" s="225">
        <f t="shared" si="7"/>
        <v>0.9932885906040269</v>
      </c>
    </row>
    <row r="92" spans="1:9" ht="12">
      <c r="A92" s="235"/>
      <c r="B92" s="236"/>
      <c r="C92" s="236"/>
      <c r="D92" s="236"/>
      <c r="E92" s="237"/>
      <c r="F92" s="237"/>
      <c r="G92" s="238"/>
      <c r="H92" s="236"/>
      <c r="I92" s="237"/>
    </row>
    <row r="93" spans="1:9" ht="12">
      <c r="A93" s="235"/>
      <c r="B93" s="236"/>
      <c r="C93" s="236"/>
      <c r="D93" s="236"/>
      <c r="E93" s="237"/>
      <c r="F93" s="237"/>
      <c r="G93" s="238"/>
      <c r="H93" s="236"/>
      <c r="I93" s="237"/>
    </row>
    <row r="94" spans="1:9" ht="12">
      <c r="A94" s="235"/>
      <c r="B94" s="236"/>
      <c r="C94" s="236"/>
      <c r="D94" s="236"/>
      <c r="E94" s="237"/>
      <c r="F94" s="237"/>
      <c r="G94" s="238"/>
      <c r="H94" s="236"/>
      <c r="I94" s="237"/>
    </row>
    <row r="95" spans="1:9" ht="14.25">
      <c r="A95" s="239"/>
      <c r="B95" s="240"/>
      <c r="C95" s="240"/>
      <c r="D95" s="240"/>
      <c r="E95" s="241"/>
      <c r="F95" s="242"/>
      <c r="G95" s="210"/>
      <c r="H95" s="210"/>
      <c r="I95" s="210"/>
    </row>
    <row r="96" spans="1:9" ht="12">
      <c r="A96" s="210" t="s">
        <v>262</v>
      </c>
      <c r="B96" s="243"/>
      <c r="C96" s="244"/>
      <c r="D96" s="244"/>
      <c r="E96" s="245" t="s">
        <v>52</v>
      </c>
      <c r="F96" s="246"/>
      <c r="G96" s="208"/>
      <c r="H96" s="208"/>
      <c r="I96" s="208"/>
    </row>
    <row r="97" spans="1:9" ht="12">
      <c r="A97" s="208"/>
      <c r="B97" s="247"/>
      <c r="C97" s="244"/>
      <c r="D97" s="248"/>
      <c r="E97" s="249"/>
      <c r="F97" s="250"/>
      <c r="G97" s="208"/>
      <c r="H97" s="208"/>
      <c r="I97" s="208"/>
    </row>
    <row r="98" spans="1:9" ht="12">
      <c r="A98" s="208"/>
      <c r="B98" s="247"/>
      <c r="C98" s="244"/>
      <c r="D98" s="248"/>
      <c r="E98" s="249"/>
      <c r="F98" s="250"/>
      <c r="G98" s="208"/>
      <c r="H98" s="208"/>
      <c r="I98" s="208"/>
    </row>
    <row r="99" spans="1:9" ht="12">
      <c r="A99" s="210"/>
      <c r="B99" s="243"/>
      <c r="C99" s="244"/>
      <c r="D99" s="244"/>
      <c r="E99" s="245"/>
      <c r="F99" s="246"/>
      <c r="G99" s="210"/>
      <c r="H99" s="208"/>
      <c r="I99" s="208"/>
    </row>
    <row r="100" spans="1:9" ht="12">
      <c r="A100" s="210" t="s">
        <v>53</v>
      </c>
      <c r="B100" s="208"/>
      <c r="C100" s="248"/>
      <c r="D100" s="248"/>
      <c r="E100" s="208"/>
      <c r="F100" s="208"/>
      <c r="G100" s="208"/>
      <c r="H100" s="208"/>
      <c r="I100" s="210"/>
    </row>
    <row r="101" spans="1:9" ht="12">
      <c r="A101" s="210" t="s">
        <v>54</v>
      </c>
      <c r="B101" s="208"/>
      <c r="C101" s="248"/>
      <c r="D101" s="248"/>
      <c r="E101" s="208"/>
      <c r="F101" s="208"/>
      <c r="G101" s="208"/>
      <c r="H101" s="208"/>
      <c r="I101" s="210"/>
    </row>
    <row r="102" spans="1:9" ht="12">
      <c r="A102" s="210"/>
      <c r="B102" s="210"/>
      <c r="C102" s="210"/>
      <c r="D102" s="210"/>
      <c r="E102" s="210"/>
      <c r="F102" s="210"/>
      <c r="G102" s="210"/>
      <c r="H102" s="210"/>
      <c r="I102" s="210"/>
    </row>
    <row r="103" spans="7:9" ht="12">
      <c r="G103" s="210"/>
      <c r="H103" s="210"/>
      <c r="I103" s="210"/>
    </row>
    <row r="104" spans="7:9" ht="12">
      <c r="G104" s="210"/>
      <c r="H104" s="210"/>
      <c r="I104" s="210"/>
    </row>
    <row r="105" spans="7:9" ht="12">
      <c r="G105" s="210"/>
      <c r="H105" s="210"/>
      <c r="I105" s="210"/>
    </row>
    <row r="106" spans="7:9" ht="12">
      <c r="G106" s="210"/>
      <c r="H106" s="210"/>
      <c r="I106" s="210"/>
    </row>
    <row r="107" spans="7:9" ht="12">
      <c r="G107" s="210"/>
      <c r="H107" s="210"/>
      <c r="I107" s="210"/>
    </row>
    <row r="108" spans="7:9" ht="12">
      <c r="G108" s="210"/>
      <c r="H108" s="210"/>
      <c r="I108" s="210"/>
    </row>
    <row r="109" spans="7:9" ht="12">
      <c r="G109" s="210"/>
      <c r="H109" s="210"/>
      <c r="I109" s="210"/>
    </row>
    <row r="110" spans="7:9" ht="12">
      <c r="G110" s="210"/>
      <c r="H110" s="210"/>
      <c r="I110" s="210"/>
    </row>
    <row r="111" spans="7:9" ht="12">
      <c r="G111" s="210"/>
      <c r="H111" s="210"/>
      <c r="I111" s="210"/>
    </row>
    <row r="112" spans="7:9" ht="12">
      <c r="G112" s="210"/>
      <c r="H112" s="210"/>
      <c r="I112" s="210"/>
    </row>
  </sheetData>
  <printOptions/>
  <pageMargins left="0.49" right="0.43" top="0.49" bottom="0.49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1"/>
  <sheetViews>
    <sheetView workbookViewId="0" topLeftCell="A1">
      <selection activeCell="A4" sqref="A4"/>
    </sheetView>
  </sheetViews>
  <sheetFormatPr defaultColWidth="9.33203125" defaultRowHeight="11.25"/>
  <cols>
    <col min="1" max="1" width="39" style="251" customWidth="1"/>
    <col min="2" max="2" width="11.66015625" style="251" customWidth="1"/>
    <col min="3" max="3" width="12.16015625" style="251" customWidth="1"/>
    <col min="4" max="4" width="12" style="251" customWidth="1"/>
    <col min="5" max="5" width="9.16015625" style="251" customWidth="1"/>
    <col min="6" max="6" width="9" style="251" customWidth="1"/>
    <col min="7" max="7" width="9.83203125" style="251" customWidth="1"/>
    <col min="8" max="8" width="10.83203125" style="251" customWidth="1"/>
    <col min="9" max="9" width="9.66015625" style="251" customWidth="1"/>
    <col min="10" max="16384" width="10.66015625" style="251" customWidth="1"/>
  </cols>
  <sheetData>
    <row r="1" spans="1:9" s="254" customFormat="1" ht="12">
      <c r="A1" s="251"/>
      <c r="B1" s="251"/>
      <c r="C1" s="251"/>
      <c r="D1" s="251"/>
      <c r="E1" s="251"/>
      <c r="F1" s="251"/>
      <c r="G1" s="252"/>
      <c r="H1" s="253"/>
      <c r="I1" s="252"/>
    </row>
    <row r="2" spans="1:9" s="254" customFormat="1" ht="12.75">
      <c r="A2" s="251"/>
      <c r="B2" s="255"/>
      <c r="C2" s="252"/>
      <c r="D2" s="252"/>
      <c r="E2" s="255"/>
      <c r="F2" s="252"/>
      <c r="G2" s="252"/>
      <c r="H2" s="255"/>
      <c r="I2" s="255"/>
    </row>
    <row r="3" spans="1:9" s="254" customFormat="1" ht="12.75">
      <c r="A3" s="256"/>
      <c r="B3" s="255" t="s">
        <v>0</v>
      </c>
      <c r="C3" s="252"/>
      <c r="D3" s="252"/>
      <c r="E3" s="255"/>
      <c r="F3" s="252"/>
      <c r="G3" s="252"/>
      <c r="H3" s="255"/>
      <c r="I3" s="255" t="s">
        <v>263</v>
      </c>
    </row>
    <row r="4" spans="1:9" s="254" customFormat="1" ht="15.75">
      <c r="A4" s="257" t="s">
        <v>264</v>
      </c>
      <c r="B4" s="252"/>
      <c r="C4" s="252"/>
      <c r="D4" s="252"/>
      <c r="E4" s="252"/>
      <c r="F4" s="252"/>
      <c r="G4" s="252"/>
      <c r="H4" s="252"/>
      <c r="I4" s="252"/>
    </row>
    <row r="5" spans="1:9" s="254" customFormat="1" ht="15.75">
      <c r="A5" s="257" t="s">
        <v>265</v>
      </c>
      <c r="B5" s="252"/>
      <c r="C5" s="252"/>
      <c r="D5" s="252"/>
      <c r="E5" s="252"/>
      <c r="F5" s="252"/>
      <c r="G5" s="252"/>
      <c r="H5" s="252"/>
      <c r="I5" s="252"/>
    </row>
    <row r="6" spans="1:9" s="258" customFormat="1" ht="12.75" customHeight="1">
      <c r="A6" s="257"/>
      <c r="B6" s="252"/>
      <c r="C6" s="252"/>
      <c r="D6" s="252"/>
      <c r="E6" s="252"/>
      <c r="F6" s="252"/>
      <c r="G6" s="252"/>
      <c r="H6" s="252"/>
      <c r="I6" s="252"/>
    </row>
    <row r="7" spans="1:9" s="258" customFormat="1" ht="12.75">
      <c r="A7" s="252"/>
      <c r="B7" s="252"/>
      <c r="C7" s="252"/>
      <c r="D7" s="252"/>
      <c r="E7" s="255"/>
      <c r="F7" s="252"/>
      <c r="G7" s="252"/>
      <c r="H7" s="253"/>
      <c r="I7" s="259" t="s">
        <v>4</v>
      </c>
    </row>
    <row r="8" spans="1:9" s="261" customFormat="1" ht="78.75" customHeight="1">
      <c r="A8" s="260" t="s">
        <v>5</v>
      </c>
      <c r="B8" s="260" t="s">
        <v>91</v>
      </c>
      <c r="C8" s="260" t="s">
        <v>266</v>
      </c>
      <c r="D8" s="260" t="s">
        <v>8</v>
      </c>
      <c r="E8" s="260" t="s">
        <v>267</v>
      </c>
      <c r="F8" s="260" t="s">
        <v>268</v>
      </c>
      <c r="G8" s="260" t="s">
        <v>269</v>
      </c>
      <c r="H8" s="260" t="s">
        <v>12</v>
      </c>
      <c r="I8" s="260" t="s">
        <v>270</v>
      </c>
    </row>
    <row r="9" spans="1:9" s="261" customFormat="1" ht="12">
      <c r="A9" s="260">
        <v>1</v>
      </c>
      <c r="B9" s="260">
        <v>2</v>
      </c>
      <c r="C9" s="260">
        <v>3</v>
      </c>
      <c r="D9" s="260">
        <v>4</v>
      </c>
      <c r="E9" s="260">
        <v>5</v>
      </c>
      <c r="F9" s="260">
        <v>6</v>
      </c>
      <c r="G9" s="260">
        <v>7</v>
      </c>
      <c r="H9" s="260">
        <v>8</v>
      </c>
      <c r="I9" s="260">
        <v>9</v>
      </c>
    </row>
    <row r="10" spans="1:9" s="261" customFormat="1" ht="20.25" customHeight="1">
      <c r="A10" s="262" t="s">
        <v>271</v>
      </c>
      <c r="B10" s="263">
        <f>SUM(B11+B28+B31)</f>
        <v>694142</v>
      </c>
      <c r="C10" s="263">
        <f>SUM(C11+C28+C31)</f>
        <v>329816</v>
      </c>
      <c r="D10" s="263">
        <f>SUM(D11+D28+D31)</f>
        <v>300219</v>
      </c>
      <c r="E10" s="264">
        <f>SUM(D10/B10)</f>
        <v>0.432503724021886</v>
      </c>
      <c r="F10" s="265" t="s">
        <v>272</v>
      </c>
      <c r="G10" s="263">
        <f>SUM(G11+G28+G31)</f>
        <v>61704</v>
      </c>
      <c r="H10" s="263">
        <f>SUM(H11+H28+H31)</f>
        <v>57806</v>
      </c>
      <c r="I10" s="265" t="s">
        <v>272</v>
      </c>
    </row>
    <row r="11" spans="1:9" s="261" customFormat="1" ht="17.25" customHeight="1">
      <c r="A11" s="266" t="s">
        <v>273</v>
      </c>
      <c r="B11" s="267">
        <f>SUM(B12+B16+B19+B27)</f>
        <v>589946</v>
      </c>
      <c r="C11" s="267">
        <f>SUM(C12+C16+C19+C27)</f>
        <v>301659</v>
      </c>
      <c r="D11" s="267">
        <f>SUM(D12+D16+D19+D27)</f>
        <v>278872</v>
      </c>
      <c r="E11" s="264">
        <f>SUM(D11/B11)</f>
        <v>0.4727076715495995</v>
      </c>
      <c r="F11" s="268">
        <f>SUM(D11/C11)</f>
        <v>0.9244610636513414</v>
      </c>
      <c r="G11" s="267">
        <f>SUM(G12+G16+G19+G27)</f>
        <v>56307</v>
      </c>
      <c r="H11" s="267">
        <f>SUM(H12+H16+H19+H27)</f>
        <v>53270</v>
      </c>
      <c r="I11" s="268">
        <f>SUM(H11/G11)</f>
        <v>0.9460635444971318</v>
      </c>
    </row>
    <row r="12" spans="1:9" s="261" customFormat="1" ht="15" customHeight="1">
      <c r="A12" s="269" t="s">
        <v>274</v>
      </c>
      <c r="B12" s="270">
        <v>306008</v>
      </c>
      <c r="C12" s="270">
        <v>156857</v>
      </c>
      <c r="D12" s="270">
        <f>SUM(D13+D14+D15)</f>
        <v>146218</v>
      </c>
      <c r="E12" s="271">
        <f>SUM(D12/B12)</f>
        <v>0.4778241091736164</v>
      </c>
      <c r="F12" s="272">
        <f>SUM(D12/C12)</f>
        <v>0.932173890868753</v>
      </c>
      <c r="G12" s="270">
        <v>27001</v>
      </c>
      <c r="H12" s="270">
        <f>SUM(D12-'[5]Sheet5'!D12)</f>
        <v>26985</v>
      </c>
      <c r="I12" s="272">
        <f>SUM(H12/G12)</f>
        <v>0.9994074293544684</v>
      </c>
    </row>
    <row r="13" spans="1:9" s="261" customFormat="1" ht="12">
      <c r="A13" s="273" t="s">
        <v>275</v>
      </c>
      <c r="B13" s="270">
        <v>139403</v>
      </c>
      <c r="C13" s="270">
        <v>69861</v>
      </c>
      <c r="D13" s="270">
        <v>65538</v>
      </c>
      <c r="E13" s="271">
        <f>SUM(D13/B13)</f>
        <v>0.47013335437544385</v>
      </c>
      <c r="F13" s="272">
        <f>SUM(D13/C13)</f>
        <v>0.9381199811053378</v>
      </c>
      <c r="G13" s="270">
        <v>12919</v>
      </c>
      <c r="H13" s="270">
        <f>SUM(D13-'[5]Sheet5'!D13)</f>
        <v>13067</v>
      </c>
      <c r="I13" s="272">
        <f>SUM(H13/G13)</f>
        <v>1.0114559950460562</v>
      </c>
    </row>
    <row r="14" spans="1:9" s="261" customFormat="1" ht="22.5">
      <c r="A14" s="274" t="s">
        <v>276</v>
      </c>
      <c r="B14" s="270"/>
      <c r="C14" s="270"/>
      <c r="D14" s="270">
        <v>18221</v>
      </c>
      <c r="E14" s="271"/>
      <c r="F14" s="272"/>
      <c r="G14" s="270"/>
      <c r="H14" s="270">
        <f>SUM(D14-'[5]Sheet5'!D14)</f>
        <v>3458</v>
      </c>
      <c r="I14" s="272"/>
    </row>
    <row r="15" spans="1:9" s="261" customFormat="1" ht="22.5">
      <c r="A15" s="274" t="s">
        <v>277</v>
      </c>
      <c r="B15" s="270"/>
      <c r="C15" s="270"/>
      <c r="D15" s="270">
        <v>62459</v>
      </c>
      <c r="E15" s="271"/>
      <c r="F15" s="272"/>
      <c r="G15" s="270"/>
      <c r="H15" s="270">
        <f>SUM(D15-'[5]Sheet5'!D15)</f>
        <v>10460</v>
      </c>
      <c r="I15" s="272"/>
    </row>
    <row r="16" spans="1:9" s="261" customFormat="1" ht="15" customHeight="1">
      <c r="A16" s="274" t="s">
        <v>278</v>
      </c>
      <c r="B16" s="270">
        <v>50609</v>
      </c>
      <c r="C16" s="270">
        <v>19415</v>
      </c>
      <c r="D16" s="270">
        <f>SUM(D17+D18)</f>
        <v>11261</v>
      </c>
      <c r="E16" s="271">
        <f>SUM(D16/B16)</f>
        <v>0.22250983026734375</v>
      </c>
      <c r="F16" s="272">
        <f>SUM(D16/C16)</f>
        <v>0.5800154519701262</v>
      </c>
      <c r="G16" s="270">
        <v>2948</v>
      </c>
      <c r="H16" s="270">
        <f>SUM(D16-'[5]Sheet5'!D16)</f>
        <v>288</v>
      </c>
      <c r="I16" s="272">
        <f>SUM(H16/G16)</f>
        <v>0.09769335142469471</v>
      </c>
    </row>
    <row r="17" spans="1:9" s="261" customFormat="1" ht="21.75" customHeight="1">
      <c r="A17" s="274" t="s">
        <v>279</v>
      </c>
      <c r="B17" s="270"/>
      <c r="C17" s="270"/>
      <c r="D17" s="270">
        <v>5842</v>
      </c>
      <c r="E17" s="271"/>
      <c r="F17" s="272"/>
      <c r="G17" s="270"/>
      <c r="H17" s="270">
        <f>SUM(D17-'[5]Sheet5'!D17)</f>
        <v>127</v>
      </c>
      <c r="I17" s="272"/>
    </row>
    <row r="18" spans="1:9" s="261" customFormat="1" ht="22.5">
      <c r="A18" s="274" t="s">
        <v>280</v>
      </c>
      <c r="B18" s="270"/>
      <c r="C18" s="270"/>
      <c r="D18" s="270">
        <v>5419</v>
      </c>
      <c r="E18" s="271"/>
      <c r="F18" s="272"/>
      <c r="G18" s="270"/>
      <c r="H18" s="270">
        <f>SUM(D18-'[5]Sheet5'!D18)</f>
        <v>161</v>
      </c>
      <c r="I18" s="272"/>
    </row>
    <row r="19" spans="1:9" s="261" customFormat="1" ht="14.25" customHeight="1">
      <c r="A19" s="273" t="s">
        <v>281</v>
      </c>
      <c r="B19" s="270">
        <v>226075</v>
      </c>
      <c r="C19" s="270">
        <v>121428</v>
      </c>
      <c r="D19" s="270">
        <f>SUM(D20+D21+D22+D23+D24+D25+D26)</f>
        <v>119164</v>
      </c>
      <c r="E19" s="271">
        <f>SUM(D19/B19)</f>
        <v>0.5270994139113127</v>
      </c>
      <c r="F19" s="272">
        <f>SUM(D19/C19)</f>
        <v>0.9813552063774418</v>
      </c>
      <c r="G19" s="270">
        <v>25881</v>
      </c>
      <c r="H19" s="270">
        <f>SUM(D19-'[5]Sheet5'!D19)</f>
        <v>25614</v>
      </c>
      <c r="I19" s="272">
        <f>SUM(H19/G19)</f>
        <v>0.9896835516401994</v>
      </c>
    </row>
    <row r="20" spans="1:9" s="261" customFormat="1" ht="14.25" customHeight="1">
      <c r="A20" s="273" t="s">
        <v>282</v>
      </c>
      <c r="B20" s="270"/>
      <c r="C20" s="270"/>
      <c r="D20" s="270">
        <v>7210</v>
      </c>
      <c r="E20" s="271"/>
      <c r="F20" s="272"/>
      <c r="G20" s="270"/>
      <c r="H20" s="270">
        <f>SUM(D20-'[5]Sheet5'!D20)</f>
        <v>1541</v>
      </c>
      <c r="I20" s="272"/>
    </row>
    <row r="21" spans="1:9" s="261" customFormat="1" ht="22.5">
      <c r="A21" s="274" t="s">
        <v>283</v>
      </c>
      <c r="B21" s="270"/>
      <c r="C21" s="270"/>
      <c r="D21" s="270">
        <v>46291</v>
      </c>
      <c r="E21" s="271"/>
      <c r="F21" s="272"/>
      <c r="G21" s="270"/>
      <c r="H21" s="270">
        <f>SUM(D21-'[5]Sheet5'!D21)</f>
        <v>13875</v>
      </c>
      <c r="I21" s="272"/>
    </row>
    <row r="22" spans="1:9" s="261" customFormat="1" ht="22.5">
      <c r="A22" s="274" t="s">
        <v>284</v>
      </c>
      <c r="B22" s="270"/>
      <c r="C22" s="270"/>
      <c r="D22" s="270">
        <v>1493</v>
      </c>
      <c r="E22" s="271"/>
      <c r="F22" s="272"/>
      <c r="G22" s="270"/>
      <c r="H22" s="270">
        <f>SUM(D22-'[5]Sheet5'!D22)</f>
        <v>-298</v>
      </c>
      <c r="I22" s="272"/>
    </row>
    <row r="23" spans="1:9" s="261" customFormat="1" ht="22.5">
      <c r="A23" s="274" t="s">
        <v>285</v>
      </c>
      <c r="B23" s="270"/>
      <c r="C23" s="270"/>
      <c r="D23" s="270">
        <v>27926</v>
      </c>
      <c r="E23" s="271"/>
      <c r="F23" s="272"/>
      <c r="G23" s="270"/>
      <c r="H23" s="270">
        <f>SUM(D23-'[5]Sheet5'!D23)</f>
        <v>4436</v>
      </c>
      <c r="I23" s="272"/>
    </row>
    <row r="24" spans="1:9" s="261" customFormat="1" ht="22.5">
      <c r="A24" s="274" t="s">
        <v>286</v>
      </c>
      <c r="B24" s="270"/>
      <c r="C24" s="270"/>
      <c r="D24" s="270"/>
      <c r="E24" s="271"/>
      <c r="F24" s="272"/>
      <c r="G24" s="270"/>
      <c r="H24" s="270">
        <f>SUM(D24-'[5]Sheet5'!D24)</f>
        <v>0</v>
      </c>
      <c r="I24" s="272"/>
    </row>
    <row r="25" spans="1:9" s="254" customFormat="1" ht="12">
      <c r="A25" s="274" t="s">
        <v>287</v>
      </c>
      <c r="B25" s="270"/>
      <c r="C25" s="270"/>
      <c r="D25" s="270">
        <v>34284</v>
      </c>
      <c r="E25" s="271"/>
      <c r="F25" s="272"/>
      <c r="G25" s="270"/>
      <c r="H25" s="270">
        <f>SUM(D25-'[5]Sheet5'!D25)</f>
        <v>5845</v>
      </c>
      <c r="I25" s="272"/>
    </row>
    <row r="26" spans="1:9" s="254" customFormat="1" ht="22.5">
      <c r="A26" s="274" t="s">
        <v>288</v>
      </c>
      <c r="B26" s="270">
        <v>3079</v>
      </c>
      <c r="C26" s="270">
        <v>2028</v>
      </c>
      <c r="D26" s="270">
        <v>1960</v>
      </c>
      <c r="E26" s="271">
        <f>SUM(D26/B26)</f>
        <v>0.6365703150373498</v>
      </c>
      <c r="F26" s="272">
        <f>SUM(D26/C26)</f>
        <v>0.9664694280078896</v>
      </c>
      <c r="G26" s="270">
        <v>113</v>
      </c>
      <c r="H26" s="270">
        <f>SUM(D26-'[5]Sheet5'!D26)</f>
        <v>215</v>
      </c>
      <c r="I26" s="272">
        <f>SUM(H26/G26)</f>
        <v>1.9026548672566372</v>
      </c>
    </row>
    <row r="27" spans="1:9" s="254" customFormat="1" ht="12">
      <c r="A27" s="274" t="s">
        <v>289</v>
      </c>
      <c r="B27" s="270">
        <v>7254</v>
      </c>
      <c r="C27" s="270">
        <v>3959</v>
      </c>
      <c r="D27" s="270">
        <v>2229</v>
      </c>
      <c r="E27" s="271">
        <f>SUM(D27/B27)</f>
        <v>0.30727874276261374</v>
      </c>
      <c r="F27" s="272">
        <f>SUM(D27/C27)</f>
        <v>0.5630209648901238</v>
      </c>
      <c r="G27" s="270">
        <v>477</v>
      </c>
      <c r="H27" s="270">
        <f>SUM(D27-'[5]Sheet5'!D27)</f>
        <v>383</v>
      </c>
      <c r="I27" s="272">
        <f>SUM(H27/G27)</f>
        <v>0.8029350104821803</v>
      </c>
    </row>
    <row r="28" spans="1:9" s="254" customFormat="1" ht="17.25" customHeight="1">
      <c r="A28" s="275" t="s">
        <v>290</v>
      </c>
      <c r="B28" s="267">
        <v>57998</v>
      </c>
      <c r="C28" s="267">
        <v>28157</v>
      </c>
      <c r="D28" s="267">
        <f>SUM(D29+D30)</f>
        <v>21947</v>
      </c>
      <c r="E28" s="264">
        <f>SUM(D28/B28)</f>
        <v>0.3784096003310459</v>
      </c>
      <c r="F28" s="268">
        <f>SUM(D28/C28)</f>
        <v>0.7794509358241289</v>
      </c>
      <c r="G28" s="267">
        <v>5397</v>
      </c>
      <c r="H28" s="267">
        <f>SUM(D28-'[5]Sheet5'!D28)</f>
        <v>4987</v>
      </c>
      <c r="I28" s="268">
        <f>SUM(H28/G28)</f>
        <v>0.9240318695571614</v>
      </c>
    </row>
    <row r="29" spans="1:9" s="254" customFormat="1" ht="22.5">
      <c r="A29" s="276" t="s">
        <v>291</v>
      </c>
      <c r="B29" s="270"/>
      <c r="C29" s="270"/>
      <c r="D29" s="270">
        <v>5820</v>
      </c>
      <c r="E29" s="271"/>
      <c r="F29" s="272"/>
      <c r="G29" s="270"/>
      <c r="H29" s="270">
        <f>SUM(D29-'[5]Sheet5'!D29)</f>
        <v>1223</v>
      </c>
      <c r="I29" s="272"/>
    </row>
    <row r="30" spans="1:9" s="254" customFormat="1" ht="12">
      <c r="A30" s="274" t="s">
        <v>292</v>
      </c>
      <c r="B30" s="270">
        <v>43372</v>
      </c>
      <c r="C30" s="270">
        <v>19967</v>
      </c>
      <c r="D30" s="270">
        <v>16127</v>
      </c>
      <c r="E30" s="271">
        <f>SUM(D30/B30)</f>
        <v>0.371829751913677</v>
      </c>
      <c r="F30" s="272">
        <f>SUM(D30/C30)</f>
        <v>0.8076826764160866</v>
      </c>
      <c r="G30" s="270">
        <v>4111</v>
      </c>
      <c r="H30" s="270">
        <f>SUM(D30-'[5]Sheet5'!D30)</f>
        <v>3764</v>
      </c>
      <c r="I30" s="272">
        <f>SUM(H30/G30)</f>
        <v>0.9155923133057651</v>
      </c>
    </row>
    <row r="31" spans="1:9" s="254" customFormat="1" ht="28.5" customHeight="1">
      <c r="A31" s="277" t="s">
        <v>293</v>
      </c>
      <c r="B31" s="267">
        <f>SUM(B32-B33)</f>
        <v>46198</v>
      </c>
      <c r="C31" s="267"/>
      <c r="D31" s="267">
        <f>SUM(D32-D33)</f>
        <v>-600</v>
      </c>
      <c r="E31" s="264">
        <f>SUM(D31/B31)</f>
        <v>-0.012987575219706482</v>
      </c>
      <c r="F31" s="268"/>
      <c r="G31" s="267"/>
      <c r="H31" s="267">
        <f>SUM(H32-H33)</f>
        <v>-451</v>
      </c>
      <c r="I31" s="268"/>
    </row>
    <row r="32" spans="1:9" s="254" customFormat="1" ht="12">
      <c r="A32" s="273" t="s">
        <v>294</v>
      </c>
      <c r="B32" s="270">
        <v>89885</v>
      </c>
      <c r="C32" s="270"/>
      <c r="D32" s="278">
        <v>10517</v>
      </c>
      <c r="E32" s="271">
        <f>SUM(D32/B32)</f>
        <v>0.11700506202369694</v>
      </c>
      <c r="F32" s="272"/>
      <c r="G32" s="270"/>
      <c r="H32" s="270">
        <f>SUM(D32-'[5]Sheet5'!D32)</f>
        <v>1826</v>
      </c>
      <c r="I32" s="272"/>
    </row>
    <row r="33" spans="1:9" s="254" customFormat="1" ht="12">
      <c r="A33" s="279" t="s">
        <v>295</v>
      </c>
      <c r="B33" s="270">
        <v>43687</v>
      </c>
      <c r="C33" s="270"/>
      <c r="D33" s="270">
        <v>11117</v>
      </c>
      <c r="E33" s="271">
        <f>SUM(D33/B33)</f>
        <v>0.2544692929246687</v>
      </c>
      <c r="F33" s="272"/>
      <c r="G33" s="270"/>
      <c r="H33" s="270">
        <f>SUM(D33-'[5]Sheet5'!D33)</f>
        <v>2277</v>
      </c>
      <c r="I33" s="272"/>
    </row>
    <row r="34" spans="1:9" s="254" customFormat="1" ht="12.75">
      <c r="A34" s="253" t="s">
        <v>296</v>
      </c>
      <c r="B34" s="280"/>
      <c r="C34" s="280"/>
      <c r="D34" s="280"/>
      <c r="E34" s="281"/>
      <c r="F34" s="282"/>
      <c r="G34" s="252"/>
      <c r="H34" s="252"/>
      <c r="I34" s="252"/>
    </row>
    <row r="35" spans="1:9" s="254" customFormat="1" ht="12.75">
      <c r="A35" s="253"/>
      <c r="B35" s="280"/>
      <c r="C35" s="280"/>
      <c r="D35" s="280"/>
      <c r="E35" s="281"/>
      <c r="F35" s="282"/>
      <c r="G35" s="252"/>
      <c r="H35" s="252"/>
      <c r="I35" s="252"/>
    </row>
    <row r="36" spans="1:9" s="254" customFormat="1" ht="12.75">
      <c r="A36" s="253"/>
      <c r="B36" s="280"/>
      <c r="C36" s="280"/>
      <c r="D36" s="280"/>
      <c r="E36" s="281"/>
      <c r="F36" s="282"/>
      <c r="G36" s="252"/>
      <c r="H36" s="252"/>
      <c r="I36" s="252"/>
    </row>
    <row r="37" spans="1:9" s="254" customFormat="1" ht="12.75">
      <c r="A37" s="253"/>
      <c r="B37" s="280"/>
      <c r="C37" s="280"/>
      <c r="D37" s="280"/>
      <c r="E37" s="281"/>
      <c r="F37" s="282"/>
      <c r="G37" s="252"/>
      <c r="H37" s="252"/>
      <c r="I37" s="252"/>
    </row>
    <row r="38" spans="1:9" s="254" customFormat="1" ht="12.75">
      <c r="A38" s="253"/>
      <c r="B38" s="280"/>
      <c r="C38" s="280"/>
      <c r="D38" s="280"/>
      <c r="E38" s="281"/>
      <c r="F38" s="282"/>
      <c r="G38" s="252"/>
      <c r="H38" s="252"/>
      <c r="I38" s="252"/>
    </row>
    <row r="39" spans="1:9" s="254" customFormat="1" ht="12.75">
      <c r="A39" s="253"/>
      <c r="B39" s="280"/>
      <c r="C39" s="280"/>
      <c r="D39" s="280"/>
      <c r="E39" s="281"/>
      <c r="F39" s="282"/>
      <c r="G39" s="252"/>
      <c r="H39" s="252"/>
      <c r="I39" s="252"/>
    </row>
    <row r="40" spans="1:9" s="254" customFormat="1" ht="14.25">
      <c r="A40" s="283"/>
      <c r="B40" s="280"/>
      <c r="C40" s="280"/>
      <c r="D40" s="280"/>
      <c r="E40" s="284"/>
      <c r="F40" s="282"/>
      <c r="G40" s="252"/>
      <c r="H40" s="252"/>
      <c r="I40" s="252"/>
    </row>
    <row r="41" spans="1:9" s="254" customFormat="1" ht="12">
      <c r="A41" s="252" t="s">
        <v>51</v>
      </c>
      <c r="B41" s="285"/>
      <c r="C41" s="285"/>
      <c r="D41" s="285"/>
      <c r="E41" s="286" t="s">
        <v>52</v>
      </c>
      <c r="F41" s="287"/>
      <c r="G41" s="253"/>
      <c r="H41" s="253"/>
      <c r="I41" s="253"/>
    </row>
    <row r="42" spans="1:9" s="254" customFormat="1" ht="12">
      <c r="A42" s="253"/>
      <c r="B42" s="285"/>
      <c r="C42" s="288"/>
      <c r="D42" s="278"/>
      <c r="E42" s="253"/>
      <c r="F42" s="287"/>
      <c r="G42" s="253"/>
      <c r="H42" s="253"/>
      <c r="I42" s="253"/>
    </row>
    <row r="43" spans="1:9" s="254" customFormat="1" ht="12">
      <c r="A43" s="253"/>
      <c r="B43" s="285"/>
      <c r="C43" s="288"/>
      <c r="D43" s="278"/>
      <c r="E43" s="253"/>
      <c r="F43" s="287"/>
      <c r="G43" s="253"/>
      <c r="H43" s="253"/>
      <c r="I43" s="253"/>
    </row>
    <row r="44" spans="1:9" s="254" customFormat="1" ht="12">
      <c r="A44" s="253"/>
      <c r="B44" s="285"/>
      <c r="C44" s="288"/>
      <c r="D44" s="278"/>
      <c r="E44" s="253"/>
      <c r="F44" s="287"/>
      <c r="G44" s="253"/>
      <c r="H44" s="253"/>
      <c r="I44" s="253"/>
    </row>
    <row r="45" spans="1:9" s="254" customFormat="1" ht="12">
      <c r="A45" s="252"/>
      <c r="B45" s="285"/>
      <c r="C45" s="288"/>
      <c r="D45" s="285"/>
      <c r="E45" s="252"/>
      <c r="F45" s="289"/>
      <c r="G45" s="253"/>
      <c r="H45" s="253"/>
      <c r="I45" s="253"/>
    </row>
    <row r="46" spans="1:9" s="254" customFormat="1" ht="12">
      <c r="A46" s="253"/>
      <c r="B46" s="285"/>
      <c r="C46" s="288"/>
      <c r="D46" s="253"/>
      <c r="E46" s="253"/>
      <c r="F46" s="253"/>
      <c r="G46" s="253"/>
      <c r="H46" s="253"/>
      <c r="I46" s="253"/>
    </row>
    <row r="47" spans="1:9" s="254" customFormat="1" ht="12">
      <c r="A47" s="252" t="s">
        <v>53</v>
      </c>
      <c r="B47" s="253"/>
      <c r="C47" s="253"/>
      <c r="D47" s="253"/>
      <c r="E47" s="253"/>
      <c r="F47" s="253"/>
      <c r="G47" s="253"/>
      <c r="H47" s="253"/>
      <c r="I47" s="253"/>
    </row>
    <row r="48" spans="1:9" s="254" customFormat="1" ht="12">
      <c r="A48" s="252" t="s">
        <v>54</v>
      </c>
      <c r="B48" s="252"/>
      <c r="C48" s="252"/>
      <c r="D48" s="252"/>
      <c r="E48" s="252"/>
      <c r="F48" s="252"/>
      <c r="G48" s="252"/>
      <c r="H48" s="252"/>
      <c r="I48" s="252"/>
    </row>
    <row r="49" spans="1:9" s="254" customFormat="1" ht="12">
      <c r="A49" s="252"/>
      <c r="B49" s="252"/>
      <c r="C49" s="252"/>
      <c r="D49" s="252"/>
      <c r="E49" s="252"/>
      <c r="F49" s="252"/>
      <c r="G49" s="252"/>
      <c r="H49" s="252"/>
      <c r="I49" s="252"/>
    </row>
    <row r="50" spans="1:9" s="254" customFormat="1" ht="12">
      <c r="A50" s="252"/>
      <c r="B50" s="252"/>
      <c r="C50" s="252"/>
      <c r="D50" s="252"/>
      <c r="E50" s="252"/>
      <c r="F50" s="252"/>
      <c r="G50" s="252"/>
      <c r="H50" s="252"/>
      <c r="I50" s="252"/>
    </row>
    <row r="51" spans="1:9" s="254" customFormat="1" ht="12">
      <c r="A51" s="252"/>
      <c r="B51" s="252"/>
      <c r="C51" s="252"/>
      <c r="D51" s="252"/>
      <c r="E51" s="252"/>
      <c r="F51" s="252"/>
      <c r="G51" s="252"/>
      <c r="H51" s="252"/>
      <c r="I51" s="252"/>
    </row>
    <row r="52" spans="1:9" s="254" customFormat="1" ht="12">
      <c r="A52" s="290"/>
      <c r="B52" s="290"/>
      <c r="C52" s="290"/>
      <c r="D52" s="290"/>
      <c r="E52" s="290"/>
      <c r="F52" s="290"/>
      <c r="G52" s="252"/>
      <c r="H52" s="252"/>
      <c r="I52" s="252"/>
    </row>
    <row r="53" spans="1:9" s="254" customFormat="1" ht="12">
      <c r="A53" s="290"/>
      <c r="B53" s="290"/>
      <c r="C53" s="290"/>
      <c r="D53" s="290"/>
      <c r="E53" s="290"/>
      <c r="F53" s="290"/>
      <c r="G53" s="252"/>
      <c r="H53" s="252"/>
      <c r="I53" s="252"/>
    </row>
    <row r="54" spans="1:9" s="254" customFormat="1" ht="12">
      <c r="A54" s="251"/>
      <c r="B54" s="251"/>
      <c r="C54" s="251"/>
      <c r="D54" s="251"/>
      <c r="E54" s="251"/>
      <c r="F54" s="251"/>
      <c r="G54" s="252"/>
      <c r="H54" s="252"/>
      <c r="I54" s="252"/>
    </row>
    <row r="55" spans="1:9" s="254" customFormat="1" ht="12">
      <c r="A55" s="252"/>
      <c r="B55" s="252"/>
      <c r="C55" s="252"/>
      <c r="D55" s="252"/>
      <c r="E55" s="252"/>
      <c r="F55" s="252"/>
      <c r="G55" s="251"/>
      <c r="H55" s="251"/>
      <c r="I55" s="251"/>
    </row>
    <row r="56" spans="1:9" s="254" customFormat="1" ht="12">
      <c r="A56" s="252"/>
      <c r="B56" s="252"/>
      <c r="C56" s="252"/>
      <c r="D56" s="252"/>
      <c r="E56" s="252"/>
      <c r="F56" s="252"/>
      <c r="G56" s="251"/>
      <c r="H56" s="251"/>
      <c r="I56" s="251"/>
    </row>
    <row r="57" spans="1:9" s="254" customFormat="1" ht="12">
      <c r="A57" s="252"/>
      <c r="B57" s="252"/>
      <c r="C57" s="252"/>
      <c r="D57" s="252"/>
      <c r="E57" s="252"/>
      <c r="F57" s="252"/>
      <c r="G57" s="251"/>
      <c r="H57" s="251"/>
      <c r="I57" s="251"/>
    </row>
    <row r="58" spans="1:9" s="254" customFormat="1" ht="12">
      <c r="A58" s="252"/>
      <c r="B58" s="252"/>
      <c r="C58" s="252"/>
      <c r="D58" s="252"/>
      <c r="E58" s="252"/>
      <c r="F58" s="252"/>
      <c r="G58" s="251"/>
      <c r="H58" s="251"/>
      <c r="I58" s="251"/>
    </row>
    <row r="59" spans="1:9" s="254" customFormat="1" ht="12">
      <c r="A59" s="252"/>
      <c r="B59" s="252"/>
      <c r="C59" s="252"/>
      <c r="D59" s="252"/>
      <c r="E59" s="252"/>
      <c r="F59" s="252"/>
      <c r="G59" s="251"/>
      <c r="H59" s="251"/>
      <c r="I59" s="251"/>
    </row>
    <row r="60" spans="1:9" s="254" customFormat="1" ht="12">
      <c r="A60" s="252"/>
      <c r="B60" s="252"/>
      <c r="C60" s="252"/>
      <c r="D60" s="252"/>
      <c r="E60" s="252"/>
      <c r="F60" s="252"/>
      <c r="G60" s="251"/>
      <c r="H60" s="251"/>
      <c r="I60" s="251"/>
    </row>
    <row r="61" spans="1:9" s="254" customFormat="1" ht="12">
      <c r="A61" s="252"/>
      <c r="B61" s="252"/>
      <c r="C61" s="252"/>
      <c r="D61" s="252"/>
      <c r="E61" s="252"/>
      <c r="F61" s="252"/>
      <c r="G61" s="251"/>
      <c r="H61" s="251"/>
      <c r="I61" s="251"/>
    </row>
    <row r="62" spans="1:6" s="254" customFormat="1" ht="12">
      <c r="A62" s="251"/>
      <c r="B62" s="251"/>
      <c r="C62" s="251"/>
      <c r="D62" s="251"/>
      <c r="E62" s="251"/>
      <c r="F62" s="251"/>
    </row>
    <row r="63" spans="1:6" s="254" customFormat="1" ht="12">
      <c r="A63" s="251"/>
      <c r="B63" s="251"/>
      <c r="C63" s="251"/>
      <c r="D63" s="251"/>
      <c r="E63" s="251"/>
      <c r="F63" s="251"/>
    </row>
    <row r="64" spans="1:6" s="254" customFormat="1" ht="12">
      <c r="A64" s="251"/>
      <c r="B64" s="251"/>
      <c r="C64" s="251"/>
      <c r="D64" s="251"/>
      <c r="E64" s="251"/>
      <c r="F64" s="251"/>
    </row>
    <row r="65" spans="1:6" s="254" customFormat="1" ht="12">
      <c r="A65" s="251"/>
      <c r="B65" s="251"/>
      <c r="C65" s="251"/>
      <c r="D65" s="251"/>
      <c r="E65" s="251"/>
      <c r="F65" s="251"/>
    </row>
    <row r="66" spans="1:6" s="254" customFormat="1" ht="12">
      <c r="A66" s="251"/>
      <c r="B66" s="251"/>
      <c r="C66" s="251"/>
      <c r="D66" s="251"/>
      <c r="E66" s="251"/>
      <c r="F66" s="251"/>
    </row>
    <row r="67" spans="1:6" s="254" customFormat="1" ht="12">
      <c r="A67" s="251"/>
      <c r="B67" s="251"/>
      <c r="C67" s="251"/>
      <c r="D67" s="251"/>
      <c r="E67" s="251"/>
      <c r="F67" s="251"/>
    </row>
    <row r="68" spans="1:6" s="254" customFormat="1" ht="12">
      <c r="A68" s="251"/>
      <c r="B68" s="251"/>
      <c r="C68" s="251"/>
      <c r="D68" s="251"/>
      <c r="E68" s="251"/>
      <c r="F68" s="251"/>
    </row>
    <row r="69" spans="1:6" s="254" customFormat="1" ht="12">
      <c r="A69" s="251"/>
      <c r="B69" s="251"/>
      <c r="C69" s="251"/>
      <c r="D69" s="251"/>
      <c r="E69" s="251"/>
      <c r="F69" s="251"/>
    </row>
    <row r="70" spans="1:6" s="254" customFormat="1" ht="12">
      <c r="A70" s="251"/>
      <c r="B70" s="251"/>
      <c r="C70" s="251"/>
      <c r="D70" s="251"/>
      <c r="E70" s="251"/>
      <c r="F70" s="251"/>
    </row>
    <row r="71" spans="1:6" s="254" customFormat="1" ht="12">
      <c r="A71" s="251"/>
      <c r="B71" s="251"/>
      <c r="C71" s="251"/>
      <c r="D71" s="251"/>
      <c r="E71" s="251"/>
      <c r="F71" s="251"/>
    </row>
    <row r="72" spans="1:6" s="254" customFormat="1" ht="12">
      <c r="A72" s="251"/>
      <c r="B72" s="251"/>
      <c r="C72" s="251"/>
      <c r="D72" s="251"/>
      <c r="E72" s="251"/>
      <c r="F72" s="251"/>
    </row>
    <row r="73" spans="1:6" s="254" customFormat="1" ht="12">
      <c r="A73" s="251"/>
      <c r="B73" s="251"/>
      <c r="C73" s="251"/>
      <c r="D73" s="251"/>
      <c r="E73" s="251"/>
      <c r="F73" s="251"/>
    </row>
    <row r="74" spans="1:6" s="254" customFormat="1" ht="12">
      <c r="A74" s="251"/>
      <c r="B74" s="251"/>
      <c r="C74" s="251"/>
      <c r="D74" s="251"/>
      <c r="E74" s="251"/>
      <c r="F74" s="251"/>
    </row>
    <row r="75" spans="1:6" s="254" customFormat="1" ht="12">
      <c r="A75" s="251"/>
      <c r="B75" s="251"/>
      <c r="C75" s="251"/>
      <c r="D75" s="251"/>
      <c r="E75" s="251"/>
      <c r="F75" s="251"/>
    </row>
    <row r="76" spans="1:6" s="254" customFormat="1" ht="12">
      <c r="A76" s="251"/>
      <c r="B76" s="251"/>
      <c r="C76" s="251"/>
      <c r="D76" s="251"/>
      <c r="E76" s="251"/>
      <c r="F76" s="251"/>
    </row>
    <row r="77" spans="1:6" s="254" customFormat="1" ht="12">
      <c r="A77" s="251"/>
      <c r="B77" s="251"/>
      <c r="C77" s="251"/>
      <c r="D77" s="251"/>
      <c r="E77" s="251"/>
      <c r="F77" s="251"/>
    </row>
    <row r="78" spans="1:6" s="254" customFormat="1" ht="12">
      <c r="A78" s="251"/>
      <c r="B78" s="251"/>
      <c r="C78" s="251"/>
      <c r="D78" s="251"/>
      <c r="E78" s="251"/>
      <c r="F78" s="251"/>
    </row>
    <row r="79" spans="1:6" s="254" customFormat="1" ht="12">
      <c r="A79" s="251"/>
      <c r="B79" s="251"/>
      <c r="C79" s="251"/>
      <c r="D79" s="251"/>
      <c r="E79" s="251"/>
      <c r="F79" s="251"/>
    </row>
    <row r="80" spans="1:6" s="254" customFormat="1" ht="12">
      <c r="A80" s="251"/>
      <c r="B80" s="251"/>
      <c r="C80" s="251"/>
      <c r="D80" s="251"/>
      <c r="E80" s="251"/>
      <c r="F80" s="251"/>
    </row>
    <row r="81" spans="1:6" s="254" customFormat="1" ht="12">
      <c r="A81" s="251"/>
      <c r="B81" s="251"/>
      <c r="C81" s="251"/>
      <c r="D81" s="251"/>
      <c r="E81" s="251"/>
      <c r="F81" s="251"/>
    </row>
    <row r="82" spans="1:6" s="254" customFormat="1" ht="12">
      <c r="A82" s="251"/>
      <c r="B82" s="251"/>
      <c r="C82" s="251"/>
      <c r="D82" s="251"/>
      <c r="E82" s="251"/>
      <c r="F82" s="251"/>
    </row>
    <row r="83" spans="1:6" s="254" customFormat="1" ht="12">
      <c r="A83" s="251"/>
      <c r="B83" s="251"/>
      <c r="C83" s="251"/>
      <c r="D83" s="251"/>
      <c r="E83" s="251"/>
      <c r="F83" s="251"/>
    </row>
    <row r="84" spans="1:6" s="254" customFormat="1" ht="12">
      <c r="A84" s="251"/>
      <c r="B84" s="251"/>
      <c r="C84" s="251"/>
      <c r="D84" s="251"/>
      <c r="E84" s="251"/>
      <c r="F84" s="251"/>
    </row>
    <row r="85" spans="1:6" s="254" customFormat="1" ht="12">
      <c r="A85" s="251"/>
      <c r="B85" s="251"/>
      <c r="C85" s="251"/>
      <c r="D85" s="251"/>
      <c r="E85" s="251"/>
      <c r="F85" s="251"/>
    </row>
    <row r="86" spans="1:6" s="254" customFormat="1" ht="12">
      <c r="A86" s="251"/>
      <c r="B86" s="251"/>
      <c r="C86" s="251"/>
      <c r="D86" s="251"/>
      <c r="E86" s="251"/>
      <c r="F86" s="251"/>
    </row>
    <row r="87" spans="1:6" s="254" customFormat="1" ht="12">
      <c r="A87" s="251"/>
      <c r="B87" s="251"/>
      <c r="C87" s="251"/>
      <c r="D87" s="251"/>
      <c r="E87" s="251"/>
      <c r="F87" s="251"/>
    </row>
    <row r="88" spans="1:6" s="254" customFormat="1" ht="12">
      <c r="A88" s="251"/>
      <c r="B88" s="251"/>
      <c r="C88" s="251"/>
      <c r="D88" s="251"/>
      <c r="E88" s="251"/>
      <c r="F88" s="251"/>
    </row>
    <row r="89" spans="1:6" s="254" customFormat="1" ht="12">
      <c r="A89" s="251"/>
      <c r="B89" s="251"/>
      <c r="C89" s="251"/>
      <c r="D89" s="251"/>
      <c r="E89" s="251"/>
      <c r="F89" s="251"/>
    </row>
    <row r="90" spans="1:6" s="254" customFormat="1" ht="12">
      <c r="A90" s="251"/>
      <c r="B90" s="251"/>
      <c r="C90" s="251"/>
      <c r="D90" s="251"/>
      <c r="E90" s="251"/>
      <c r="F90" s="251"/>
    </row>
    <row r="91" spans="1:6" s="254" customFormat="1" ht="12">
      <c r="A91" s="251"/>
      <c r="B91" s="251"/>
      <c r="C91" s="251"/>
      <c r="D91" s="251"/>
      <c r="E91" s="251"/>
      <c r="F91" s="251"/>
    </row>
  </sheetData>
  <printOptions/>
  <pageMargins left="0.47" right="0.36" top="0.25" bottom="0.38" header="0.25" footer="0.39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1"/>
  <sheetViews>
    <sheetView workbookViewId="0" topLeftCell="A1">
      <selection activeCell="A8" sqref="A8"/>
    </sheetView>
  </sheetViews>
  <sheetFormatPr defaultColWidth="9.33203125" defaultRowHeight="11.25"/>
  <cols>
    <col min="1" max="1" width="43.5" style="0" customWidth="1"/>
    <col min="2" max="2" width="13.5" style="0" customWidth="1"/>
    <col min="3" max="3" width="13.16015625" style="0" customWidth="1"/>
    <col min="4" max="4" width="12.66015625" style="0" customWidth="1"/>
    <col min="5" max="5" width="10.66015625" style="0" customWidth="1"/>
    <col min="6" max="6" width="13" style="0" customWidth="1"/>
    <col min="7" max="7" width="12.33203125" style="0" customWidth="1"/>
    <col min="8" max="8" width="11.5" style="0" customWidth="1"/>
  </cols>
  <sheetData>
    <row r="1" spans="1:8" ht="12.75">
      <c r="A1" s="1"/>
      <c r="B1" s="1"/>
      <c r="C1" s="1"/>
      <c r="D1" s="1"/>
      <c r="E1" s="2"/>
      <c r="F1" s="2"/>
      <c r="G1" s="1"/>
      <c r="H1" s="1"/>
    </row>
    <row r="2" spans="1:8" ht="12.75">
      <c r="A2" s="2" t="s">
        <v>297</v>
      </c>
      <c r="B2" s="1"/>
      <c r="C2" s="1"/>
      <c r="D2" s="1"/>
      <c r="E2" s="2"/>
      <c r="F2" s="2"/>
      <c r="G2" s="1"/>
      <c r="H2" s="2" t="s">
        <v>298</v>
      </c>
    </row>
    <row r="3" spans="1:8" ht="18">
      <c r="A3" s="6" t="s">
        <v>299</v>
      </c>
      <c r="B3" s="6"/>
      <c r="C3" s="6"/>
      <c r="D3" s="6"/>
      <c r="E3" s="291"/>
      <c r="F3" s="291"/>
      <c r="G3" s="291"/>
      <c r="H3" s="291"/>
    </row>
    <row r="4" spans="1:8" ht="18">
      <c r="A4" s="6" t="s">
        <v>300</v>
      </c>
      <c r="B4" s="6"/>
      <c r="C4" s="6"/>
      <c r="D4" s="6"/>
      <c r="E4" s="291"/>
      <c r="F4" s="291"/>
      <c r="G4" s="291"/>
      <c r="H4" s="291"/>
    </row>
    <row r="5" spans="1:8" ht="12.75">
      <c r="A5" s="292"/>
      <c r="B5" s="1"/>
      <c r="C5" s="1"/>
      <c r="D5" s="1"/>
      <c r="E5" s="2"/>
      <c r="F5" s="2"/>
      <c r="G5" s="1"/>
      <c r="H5" s="1" t="s">
        <v>301</v>
      </c>
    </row>
    <row r="6" spans="1:8" ht="45">
      <c r="A6" s="8" t="s">
        <v>5</v>
      </c>
      <c r="B6" s="8" t="s">
        <v>91</v>
      </c>
      <c r="C6" s="8" t="s">
        <v>302</v>
      </c>
      <c r="D6" s="8" t="s">
        <v>8</v>
      </c>
      <c r="E6" s="8" t="s">
        <v>303</v>
      </c>
      <c r="F6" s="8" t="s">
        <v>304</v>
      </c>
      <c r="G6" s="8" t="s">
        <v>12</v>
      </c>
      <c r="H6" s="8" t="s">
        <v>200</v>
      </c>
    </row>
    <row r="7" spans="1:8" ht="11.25">
      <c r="A7" s="293">
        <v>1</v>
      </c>
      <c r="B7" s="9">
        <v>2</v>
      </c>
      <c r="C7" s="294">
        <v>3</v>
      </c>
      <c r="D7" s="294">
        <v>4</v>
      </c>
      <c r="E7" s="294">
        <v>5</v>
      </c>
      <c r="F7" s="9">
        <v>6</v>
      </c>
      <c r="G7" s="293">
        <v>7</v>
      </c>
      <c r="H7" s="9">
        <v>8</v>
      </c>
    </row>
    <row r="8" spans="1:8" ht="18.75" customHeight="1">
      <c r="A8" s="295" t="s">
        <v>305</v>
      </c>
      <c r="B8" s="11">
        <f>SUM(B9+B19+B24+B33+B40+B51+B55+B59+B66+B68)</f>
        <v>631263</v>
      </c>
      <c r="C8" s="296">
        <v>1.0031</v>
      </c>
      <c r="D8" s="11">
        <f>SUM(D9+D19+D24+D33+D40+D51+D55+D59+D66+D68)</f>
        <v>295031</v>
      </c>
      <c r="E8" s="12">
        <f>SUM(D8/B8)</f>
        <v>0.4673662166165291</v>
      </c>
      <c r="F8" s="11">
        <f>SUM(F9+F19+F24+F33+F40+F51+F55+F59+F66+F68)</f>
        <v>53768</v>
      </c>
      <c r="G8" s="11">
        <f>SUM(G9+G19+G24+G33+G40+G51+G55+G59+G66+G68)</f>
        <v>53624</v>
      </c>
      <c r="H8" s="297">
        <f>SUM(G8/F8)</f>
        <v>0.9973218271090611</v>
      </c>
    </row>
    <row r="9" spans="1:8" ht="16.5" customHeight="1">
      <c r="A9" s="16" t="s">
        <v>306</v>
      </c>
      <c r="B9" s="11">
        <f>SUM(B10+B14)</f>
        <v>487054</v>
      </c>
      <c r="C9" s="296">
        <v>1.0111</v>
      </c>
      <c r="D9" s="11">
        <f>SUM(D10+D14)</f>
        <v>243777</v>
      </c>
      <c r="E9" s="12">
        <f>SUM(D9/B9)</f>
        <v>0.5005132901074624</v>
      </c>
      <c r="F9" s="11">
        <f>SUM(F10+F14)</f>
        <v>41689</v>
      </c>
      <c r="G9" s="11">
        <f>SUM(G10+G14)</f>
        <v>42768</v>
      </c>
      <c r="H9" s="297">
        <f>SUM(G9/F9)</f>
        <v>1.0258821271798315</v>
      </c>
    </row>
    <row r="10" spans="1:8" ht="11.25">
      <c r="A10" s="13" t="s">
        <v>307</v>
      </c>
      <c r="B10" s="14">
        <f>SUM(B11+B12+B13)</f>
        <v>65203</v>
      </c>
      <c r="C10" s="298">
        <v>1.046</v>
      </c>
      <c r="D10" s="14">
        <f>SUM(D11+D12+D13)</f>
        <v>35821</v>
      </c>
      <c r="E10" s="15">
        <f>SUM(D10/B10)</f>
        <v>0.5493765624281092</v>
      </c>
      <c r="F10" s="14">
        <f>SUM(F11+F12+F13)</f>
        <v>5590</v>
      </c>
      <c r="G10" s="14">
        <f>SUM(G11+G12+G13)</f>
        <v>6130</v>
      </c>
      <c r="H10" s="299">
        <f>SUM(G10/F10)</f>
        <v>1.0966010733452594</v>
      </c>
    </row>
    <row r="11" spans="1:8" ht="11.25">
      <c r="A11" s="13" t="s">
        <v>308</v>
      </c>
      <c r="B11" s="14">
        <v>54560</v>
      </c>
      <c r="C11" s="298">
        <v>1.055</v>
      </c>
      <c r="D11" s="14">
        <v>29550</v>
      </c>
      <c r="E11" s="15">
        <f>SUM(D11/B11)</f>
        <v>0.5416055718475073</v>
      </c>
      <c r="F11" s="14">
        <v>4885</v>
      </c>
      <c r="G11" s="14">
        <f>SUM(D11-'[6]Sheet5'!D11)</f>
        <v>5405</v>
      </c>
      <c r="H11" s="299">
        <f>SUM(G11/F11)</f>
        <v>1.106448311156602</v>
      </c>
    </row>
    <row r="12" spans="1:8" ht="11.25">
      <c r="A12" s="13" t="s">
        <v>309</v>
      </c>
      <c r="B12" s="14">
        <v>10643</v>
      </c>
      <c r="C12" s="298">
        <v>1</v>
      </c>
      <c r="D12" s="14">
        <v>6412</v>
      </c>
      <c r="E12" s="15">
        <f>SUM(D12/B12)</f>
        <v>0.6024617119233299</v>
      </c>
      <c r="F12" s="14">
        <v>705</v>
      </c>
      <c r="G12" s="14">
        <f>SUM(D12-'[6]Sheet5'!D12)</f>
        <v>705</v>
      </c>
      <c r="H12" s="299">
        <f>SUM(G12/F12)</f>
        <v>1</v>
      </c>
    </row>
    <row r="13" spans="1:8" ht="11.25">
      <c r="A13" s="13" t="s">
        <v>310</v>
      </c>
      <c r="B13" s="300"/>
      <c r="C13" s="298"/>
      <c r="D13" s="14">
        <v>-141</v>
      </c>
      <c r="E13" s="15"/>
      <c r="F13" s="14"/>
      <c r="G13" s="14">
        <f>SUM(D13-'[6]Sheet5'!D13)</f>
        <v>20</v>
      </c>
      <c r="H13" s="299"/>
    </row>
    <row r="14" spans="1:8" ht="13.5" customHeight="1">
      <c r="A14" s="13" t="s">
        <v>311</v>
      </c>
      <c r="B14" s="14">
        <f>SUM(B15+B16+B17+B18)</f>
        <v>421851</v>
      </c>
      <c r="C14" s="298">
        <v>1.0057</v>
      </c>
      <c r="D14" s="14">
        <f>SUM(D15+D16+D17+D18)</f>
        <v>207956</v>
      </c>
      <c r="E14" s="15">
        <f aca="true" t="shared" si="0" ref="E14:E21">SUM(D14/B14)</f>
        <v>0.49296078473204996</v>
      </c>
      <c r="F14" s="14">
        <v>36099</v>
      </c>
      <c r="G14" s="14">
        <f>SUM(G15+G16+G17+G18)</f>
        <v>36638</v>
      </c>
      <c r="H14" s="299">
        <f>SUM(G14/F14)</f>
        <v>1.01493116152802</v>
      </c>
    </row>
    <row r="15" spans="1:8" ht="11.25">
      <c r="A15" s="13" t="s">
        <v>312</v>
      </c>
      <c r="B15" s="14">
        <v>317138</v>
      </c>
      <c r="C15" s="298"/>
      <c r="D15" s="14">
        <v>157203</v>
      </c>
      <c r="E15" s="15">
        <f t="shared" si="0"/>
        <v>0.495692726825546</v>
      </c>
      <c r="F15" s="14"/>
      <c r="G15" s="14">
        <f>SUM(D15-'[6]Sheet5'!D15)</f>
        <v>27676</v>
      </c>
      <c r="H15" s="299"/>
    </row>
    <row r="16" spans="1:8" ht="11.25">
      <c r="A16" s="13" t="s">
        <v>313</v>
      </c>
      <c r="B16" s="14">
        <v>33356</v>
      </c>
      <c r="C16" s="298"/>
      <c r="D16" s="14">
        <v>16050</v>
      </c>
      <c r="E16" s="15">
        <f t="shared" si="0"/>
        <v>0.4811728024943039</v>
      </c>
      <c r="F16" s="14"/>
      <c r="G16" s="14">
        <f>SUM(D16-'[6]Sheet5'!D16)</f>
        <v>2840</v>
      </c>
      <c r="H16" s="299"/>
    </row>
    <row r="17" spans="1:8" ht="11.25">
      <c r="A17" s="13" t="s">
        <v>314</v>
      </c>
      <c r="B17" s="14">
        <v>1081</v>
      </c>
      <c r="C17" s="298"/>
      <c r="D17" s="14">
        <v>511</v>
      </c>
      <c r="E17" s="15">
        <f t="shared" si="0"/>
        <v>0.4727104532839963</v>
      </c>
      <c r="F17" s="14"/>
      <c r="G17" s="14">
        <f>SUM(D17-'[6]Sheet5'!D17)</f>
        <v>90</v>
      </c>
      <c r="H17" s="299"/>
    </row>
    <row r="18" spans="1:8" ht="22.5">
      <c r="A18" s="17" t="s">
        <v>315</v>
      </c>
      <c r="B18" s="14">
        <v>70276</v>
      </c>
      <c r="C18" s="298"/>
      <c r="D18" s="14">
        <v>34192</v>
      </c>
      <c r="E18" s="15">
        <f t="shared" si="0"/>
        <v>0.48653878991405314</v>
      </c>
      <c r="F18" s="14"/>
      <c r="G18" s="14">
        <f>SUM(D18-'[6]Sheet5'!D18)</f>
        <v>6032</v>
      </c>
      <c r="H18" s="299"/>
    </row>
    <row r="19" spans="1:8" ht="29.25" customHeight="1">
      <c r="A19" s="301" t="s">
        <v>249</v>
      </c>
      <c r="B19" s="11">
        <f>SUM(B20+B23)</f>
        <v>9870</v>
      </c>
      <c r="C19" s="12">
        <v>0.9501</v>
      </c>
      <c r="D19" s="11">
        <f>SUM(D20+D23)</f>
        <v>4443</v>
      </c>
      <c r="E19" s="12">
        <f t="shared" si="0"/>
        <v>0.4501519756838906</v>
      </c>
      <c r="F19" s="11">
        <f>SUM(F20+F23)</f>
        <v>708</v>
      </c>
      <c r="G19" s="11">
        <f>SUM(G20+G23)</f>
        <v>432</v>
      </c>
      <c r="H19" s="297">
        <f>SUM(G19/F19)</f>
        <v>0.6101694915254238</v>
      </c>
    </row>
    <row r="20" spans="1:8" ht="11.25">
      <c r="A20" s="13" t="s">
        <v>25</v>
      </c>
      <c r="B20" s="14">
        <f>SUM(B21+B22)</f>
        <v>8500</v>
      </c>
      <c r="C20" s="298">
        <v>0.9428</v>
      </c>
      <c r="D20" s="14">
        <f>SUM(D21+D22)</f>
        <v>3705</v>
      </c>
      <c r="E20" s="15">
        <f t="shared" si="0"/>
        <v>0.43588235294117644</v>
      </c>
      <c r="F20" s="14">
        <f>SUM(F21+F22)</f>
        <v>708</v>
      </c>
      <c r="G20" s="14">
        <f>SUM(G21+G22)</f>
        <v>430</v>
      </c>
      <c r="H20" s="299">
        <f>SUM(G20/F20)</f>
        <v>0.6073446327683616</v>
      </c>
    </row>
    <row r="21" spans="1:8" ht="11.25">
      <c r="A21" s="13" t="s">
        <v>316</v>
      </c>
      <c r="B21" s="14">
        <v>8500</v>
      </c>
      <c r="C21" s="298">
        <v>0.9428</v>
      </c>
      <c r="D21" s="14">
        <v>3685</v>
      </c>
      <c r="E21" s="15">
        <f t="shared" si="0"/>
        <v>0.4335294117647059</v>
      </c>
      <c r="F21" s="14">
        <v>708</v>
      </c>
      <c r="G21" s="14">
        <f>SUM(D21-'[6]Sheet5'!D21)</f>
        <v>426</v>
      </c>
      <c r="H21" s="299">
        <f>SUM(G21/F21)</f>
        <v>0.6016949152542372</v>
      </c>
    </row>
    <row r="22" spans="1:8" ht="11.25">
      <c r="A22" s="13" t="s">
        <v>317</v>
      </c>
      <c r="B22" s="14"/>
      <c r="C22" s="298"/>
      <c r="D22" s="14">
        <v>20</v>
      </c>
      <c r="E22" s="15"/>
      <c r="F22" s="14"/>
      <c r="G22" s="14">
        <f>SUM(D22-'[6]Sheet5'!D22)</f>
        <v>4</v>
      </c>
      <c r="H22" s="299"/>
    </row>
    <row r="23" spans="1:8" ht="11.25">
      <c r="A23" s="13" t="s">
        <v>318</v>
      </c>
      <c r="B23" s="14">
        <v>1370</v>
      </c>
      <c r="C23" s="298">
        <v>0.9949</v>
      </c>
      <c r="D23" s="14">
        <v>738</v>
      </c>
      <c r="E23" s="15">
        <f aca="true" t="shared" si="1" ref="E23:E30">SUM(D23/B23)</f>
        <v>0.5386861313868613</v>
      </c>
      <c r="F23" s="14">
        <v>0</v>
      </c>
      <c r="G23" s="14">
        <f>SUM(D23-'[6]Sheet5'!D23)</f>
        <v>2</v>
      </c>
      <c r="H23" s="299">
        <v>0</v>
      </c>
    </row>
    <row r="24" spans="1:8" ht="17.25" customHeight="1">
      <c r="A24" s="16" t="s">
        <v>27</v>
      </c>
      <c r="B24" s="11">
        <f>SUM(B25+B29+B32)</f>
        <v>57237</v>
      </c>
      <c r="C24" s="12">
        <v>1.0223</v>
      </c>
      <c r="D24" s="11">
        <f>SUM(D25+D29+D32)</f>
        <v>25864</v>
      </c>
      <c r="E24" s="12">
        <f t="shared" si="1"/>
        <v>0.45187553505599526</v>
      </c>
      <c r="F24" s="11">
        <f>SUM(F25+F29+F32)</f>
        <v>5208</v>
      </c>
      <c r="G24" s="11">
        <f>SUM(G25+G29+G32)</f>
        <v>5436</v>
      </c>
      <c r="H24" s="297">
        <f aca="true" t="shared" si="2" ref="H24:H30">SUM(G24/F24)</f>
        <v>1.043778801843318</v>
      </c>
    </row>
    <row r="25" spans="1:8" ht="11.25">
      <c r="A25" s="13" t="s">
        <v>28</v>
      </c>
      <c r="B25" s="14">
        <f>SUM(B26+B27+B28)</f>
        <v>54650</v>
      </c>
      <c r="C25" s="298">
        <v>1.024</v>
      </c>
      <c r="D25" s="14">
        <f>SUM(D26+D27+D28)</f>
        <v>24645</v>
      </c>
      <c r="E25" s="15">
        <f t="shared" si="1"/>
        <v>0.45096065873742</v>
      </c>
      <c r="F25" s="14">
        <f>SUM(F26+F27+F28)</f>
        <v>4971</v>
      </c>
      <c r="G25" s="14">
        <f>SUM(G26+G27+G28)</f>
        <v>5154</v>
      </c>
      <c r="H25" s="299">
        <f t="shared" si="2"/>
        <v>1.0368135184067593</v>
      </c>
    </row>
    <row r="26" spans="1:8" ht="11.25">
      <c r="A26" s="13" t="s">
        <v>319</v>
      </c>
      <c r="B26" s="14">
        <v>7500</v>
      </c>
      <c r="C26" s="298">
        <v>1.0545</v>
      </c>
      <c r="D26" s="14">
        <v>4402</v>
      </c>
      <c r="E26" s="15">
        <f t="shared" si="1"/>
        <v>0.5869333333333333</v>
      </c>
      <c r="F26" s="14">
        <v>697</v>
      </c>
      <c r="G26" s="14">
        <f>SUM(D26-'[6]Sheet5'!D26)</f>
        <v>779</v>
      </c>
      <c r="H26" s="299">
        <f t="shared" si="2"/>
        <v>1.1176470588235294</v>
      </c>
    </row>
    <row r="27" spans="1:8" ht="11.25">
      <c r="A27" s="13" t="s">
        <v>320</v>
      </c>
      <c r="B27" s="14">
        <v>47050</v>
      </c>
      <c r="C27" s="298">
        <v>1.0198</v>
      </c>
      <c r="D27" s="14">
        <v>20214</v>
      </c>
      <c r="E27" s="15">
        <f t="shared" si="1"/>
        <v>0.4296280552603613</v>
      </c>
      <c r="F27" s="14">
        <v>4265</v>
      </c>
      <c r="G27" s="14">
        <f>SUM(D27-'[6]Sheet5'!D27)</f>
        <v>4361</v>
      </c>
      <c r="H27" s="299">
        <f t="shared" si="2"/>
        <v>1.0225087924970693</v>
      </c>
    </row>
    <row r="28" spans="1:8" ht="11.25">
      <c r="A28" s="13" t="s">
        <v>321</v>
      </c>
      <c r="B28" s="14">
        <v>100</v>
      </c>
      <c r="C28" s="298">
        <v>0.73</v>
      </c>
      <c r="D28" s="14">
        <v>29</v>
      </c>
      <c r="E28" s="15">
        <f t="shared" si="1"/>
        <v>0.29</v>
      </c>
      <c r="F28" s="14">
        <v>9</v>
      </c>
      <c r="G28" s="14">
        <f>SUM(D28-'[6]Sheet5'!D28)</f>
        <v>14</v>
      </c>
      <c r="H28" s="299">
        <f t="shared" si="2"/>
        <v>1.5555555555555556</v>
      </c>
    </row>
    <row r="29" spans="1:8" ht="11.25">
      <c r="A29" s="13" t="s">
        <v>30</v>
      </c>
      <c r="B29" s="14">
        <f>SUM(B30+B31)</f>
        <v>795</v>
      </c>
      <c r="C29" s="298">
        <v>1.0481</v>
      </c>
      <c r="D29" s="14">
        <f>SUM(D30+D31)</f>
        <v>447</v>
      </c>
      <c r="E29" s="15">
        <f t="shared" si="1"/>
        <v>0.5622641509433962</v>
      </c>
      <c r="F29" s="14">
        <f>SUM(F30+F31)</f>
        <v>67</v>
      </c>
      <c r="G29" s="14">
        <f>SUM(G30+G31)</f>
        <v>62</v>
      </c>
      <c r="H29" s="299">
        <f t="shared" si="2"/>
        <v>0.9253731343283582</v>
      </c>
    </row>
    <row r="30" spans="1:8" ht="11.25">
      <c r="A30" s="13" t="s">
        <v>322</v>
      </c>
      <c r="B30" s="14">
        <v>795</v>
      </c>
      <c r="C30" s="298">
        <v>1.0481</v>
      </c>
      <c r="D30" s="14">
        <v>447</v>
      </c>
      <c r="E30" s="15">
        <f t="shared" si="1"/>
        <v>0.5622641509433962</v>
      </c>
      <c r="F30" s="14">
        <v>67</v>
      </c>
      <c r="G30" s="14">
        <f>SUM(D30-'[6]Sheet5'!D30)</f>
        <v>64</v>
      </c>
      <c r="H30" s="299">
        <f t="shared" si="2"/>
        <v>0.9552238805970149</v>
      </c>
    </row>
    <row r="31" spans="1:8" ht="11.25">
      <c r="A31" s="13" t="s">
        <v>317</v>
      </c>
      <c r="B31" s="14"/>
      <c r="C31" s="298"/>
      <c r="D31" s="14"/>
      <c r="E31" s="15"/>
      <c r="F31" s="14"/>
      <c r="G31" s="14">
        <f>SUM(D31-'[6]Sheet5'!D31)</f>
        <v>-2</v>
      </c>
      <c r="H31" s="299"/>
    </row>
    <row r="32" spans="1:8" ht="11.25">
      <c r="A32" s="13" t="s">
        <v>31</v>
      </c>
      <c r="B32" s="14">
        <v>1792</v>
      </c>
      <c r="C32" s="298">
        <v>0.9574</v>
      </c>
      <c r="D32" s="14">
        <v>772</v>
      </c>
      <c r="E32" s="15">
        <f>SUM(D32/B32)</f>
        <v>0.43080357142857145</v>
      </c>
      <c r="F32" s="14">
        <v>170</v>
      </c>
      <c r="G32" s="14">
        <f>SUM(D32-'[6]Sheet5'!D32)</f>
        <v>220</v>
      </c>
      <c r="H32" s="299">
        <f aca="true" t="shared" si="3" ref="H32:H39">SUM(G32/F32)</f>
        <v>1.2941176470588236</v>
      </c>
    </row>
    <row r="33" spans="1:8" ht="16.5" customHeight="1">
      <c r="A33" s="16" t="s">
        <v>32</v>
      </c>
      <c r="B33" s="11">
        <f>SUM(B34+B38)</f>
        <v>54350</v>
      </c>
      <c r="C33" s="302">
        <v>0.8652</v>
      </c>
      <c r="D33" s="11">
        <f>SUM(D34+D38)</f>
        <v>4315</v>
      </c>
      <c r="E33" s="12">
        <f>SUM(D33/B33)</f>
        <v>0.07939282428702851</v>
      </c>
      <c r="F33" s="11">
        <f>SUM(F34+F38)</f>
        <v>4200</v>
      </c>
      <c r="G33" s="11">
        <f>SUM(G34+G38)</f>
        <v>1294</v>
      </c>
      <c r="H33" s="297">
        <f t="shared" si="3"/>
        <v>0.3080952380952381</v>
      </c>
    </row>
    <row r="34" spans="1:8" ht="15" customHeight="1">
      <c r="A34" s="13" t="s">
        <v>33</v>
      </c>
      <c r="B34" s="14">
        <f>SUM(B35+B36+B37)</f>
        <v>51200</v>
      </c>
      <c r="C34" s="298">
        <v>0.8563</v>
      </c>
      <c r="D34" s="14">
        <f>SUM(D35+D36+D37)</f>
        <v>3444</v>
      </c>
      <c r="E34" s="15">
        <f>SUM(D34/B34)</f>
        <v>0.067265625</v>
      </c>
      <c r="F34" s="14">
        <f>SUM(F35+F36+F37)</f>
        <v>4000</v>
      </c>
      <c r="G34" s="14">
        <f>SUM(G35+G36+G37)</f>
        <v>1161</v>
      </c>
      <c r="H34" s="299">
        <f t="shared" si="3"/>
        <v>0.29025</v>
      </c>
    </row>
    <row r="35" spans="1:8" ht="21.75" customHeight="1">
      <c r="A35" s="19" t="s">
        <v>323</v>
      </c>
      <c r="B35" s="14">
        <v>50700</v>
      </c>
      <c r="C35" s="298">
        <v>0.8554</v>
      </c>
      <c r="D35" s="14">
        <v>3266</v>
      </c>
      <c r="E35" s="15">
        <f>SUM(D35/B35)</f>
        <v>0.0644181459566075</v>
      </c>
      <c r="F35" s="14">
        <v>3965</v>
      </c>
      <c r="G35" s="14">
        <f>SUM(D35-'[6]Sheet5'!D35)</f>
        <v>1071</v>
      </c>
      <c r="H35" s="299">
        <f t="shared" si="3"/>
        <v>0.27011349306431276</v>
      </c>
    </row>
    <row r="36" spans="1:8" ht="23.25" customHeight="1">
      <c r="A36" s="19" t="s">
        <v>324</v>
      </c>
      <c r="B36" s="14">
        <v>140</v>
      </c>
      <c r="C36" s="298">
        <v>1.0786</v>
      </c>
      <c r="D36" s="14">
        <v>178</v>
      </c>
      <c r="E36" s="15">
        <f>SUM(D36/B36)</f>
        <v>1.2714285714285714</v>
      </c>
      <c r="F36" s="14">
        <v>10</v>
      </c>
      <c r="G36" s="14">
        <f>SUM(D36-'[6]Sheet5'!D36)</f>
        <v>90</v>
      </c>
      <c r="H36" s="299">
        <f t="shared" si="3"/>
        <v>9</v>
      </c>
    </row>
    <row r="37" spans="1:8" ht="11.25">
      <c r="A37" s="13" t="s">
        <v>321</v>
      </c>
      <c r="B37" s="14">
        <v>360</v>
      </c>
      <c r="C37" s="298">
        <v>0.8889</v>
      </c>
      <c r="D37" s="14"/>
      <c r="E37" s="15">
        <v>0</v>
      </c>
      <c r="F37" s="14">
        <v>25</v>
      </c>
      <c r="G37" s="14">
        <f>SUM(D37-'[6]Sheet5'!D37)</f>
        <v>0</v>
      </c>
      <c r="H37" s="299">
        <f t="shared" si="3"/>
        <v>0</v>
      </c>
    </row>
    <row r="38" spans="1:8" ht="15" customHeight="1">
      <c r="A38" s="13" t="s">
        <v>325</v>
      </c>
      <c r="B38" s="14">
        <f>SUM(B39)</f>
        <v>3150</v>
      </c>
      <c r="C38" s="298">
        <v>1.0092</v>
      </c>
      <c r="D38" s="14">
        <f>SUM(D39)</f>
        <v>871</v>
      </c>
      <c r="E38" s="15">
        <f aca="true" t="shared" si="4" ref="E38:E45">SUM(D38/B38)</f>
        <v>0.2765079365079365</v>
      </c>
      <c r="F38" s="14">
        <f>SUM(F39)</f>
        <v>200</v>
      </c>
      <c r="G38" s="14">
        <f>SUM(G39)</f>
        <v>133</v>
      </c>
      <c r="H38" s="299">
        <f t="shared" si="3"/>
        <v>0.665</v>
      </c>
    </row>
    <row r="39" spans="1:8" ht="11.25">
      <c r="A39" s="13" t="s">
        <v>321</v>
      </c>
      <c r="B39" s="14">
        <v>3150</v>
      </c>
      <c r="C39" s="298">
        <v>1.0092</v>
      </c>
      <c r="D39" s="14">
        <v>871</v>
      </c>
      <c r="E39" s="15">
        <f t="shared" si="4"/>
        <v>0.2765079365079365</v>
      </c>
      <c r="F39" s="14">
        <v>200</v>
      </c>
      <c r="G39" s="14">
        <f>SUM(D39-'[6]Sheet5'!D39)</f>
        <v>133</v>
      </c>
      <c r="H39" s="299">
        <f t="shared" si="3"/>
        <v>0.665</v>
      </c>
    </row>
    <row r="40" spans="1:8" ht="17.25" customHeight="1">
      <c r="A40" s="16" t="s">
        <v>35</v>
      </c>
      <c r="B40" s="11">
        <f>SUM(B41+B44+B47)</f>
        <v>1692</v>
      </c>
      <c r="C40" s="302">
        <v>0.5213</v>
      </c>
      <c r="D40" s="11">
        <f>SUM(D41+D44+D47)</f>
        <v>1041</v>
      </c>
      <c r="E40" s="12">
        <f t="shared" si="4"/>
        <v>0.6152482269503546</v>
      </c>
      <c r="F40" s="11">
        <f>SUM(F41+F44+F47)</f>
        <v>115</v>
      </c>
      <c r="G40" s="11">
        <f>SUM(G41+G44+G47)</f>
        <v>909</v>
      </c>
      <c r="H40" s="297">
        <v>0</v>
      </c>
    </row>
    <row r="41" spans="1:8" ht="23.25" customHeight="1">
      <c r="A41" s="19" t="s">
        <v>326</v>
      </c>
      <c r="B41" s="14">
        <f>SUM(B42+B43)</f>
        <v>1499</v>
      </c>
      <c r="C41" s="298">
        <v>0.465</v>
      </c>
      <c r="D41" s="14">
        <f>SUM(D42+D43)</f>
        <v>944</v>
      </c>
      <c r="E41" s="15">
        <f t="shared" si="4"/>
        <v>0.6297531687791861</v>
      </c>
      <c r="F41" s="14">
        <f>SUM(F42+F43)</f>
        <v>115</v>
      </c>
      <c r="G41" s="14">
        <f>SUM(G42+G43)</f>
        <v>892</v>
      </c>
      <c r="H41" s="299">
        <v>0</v>
      </c>
    </row>
    <row r="42" spans="1:8" ht="23.25" customHeight="1">
      <c r="A42" s="19" t="s">
        <v>327</v>
      </c>
      <c r="B42" s="14">
        <v>1495</v>
      </c>
      <c r="C42" s="298">
        <v>0.4662</v>
      </c>
      <c r="D42" s="14">
        <v>903</v>
      </c>
      <c r="E42" s="15">
        <f t="shared" si="4"/>
        <v>0.6040133779264214</v>
      </c>
      <c r="F42" s="14">
        <v>113</v>
      </c>
      <c r="G42" s="14">
        <f>SUM(D42-'[6]Sheet5'!D42)</f>
        <v>732</v>
      </c>
      <c r="H42" s="299">
        <v>0</v>
      </c>
    </row>
    <row r="43" spans="1:8" ht="11.25">
      <c r="A43" s="13" t="s">
        <v>321</v>
      </c>
      <c r="B43" s="14">
        <v>4</v>
      </c>
      <c r="C43" s="298">
        <v>0</v>
      </c>
      <c r="D43" s="14">
        <v>41</v>
      </c>
      <c r="E43" s="15">
        <f t="shared" si="4"/>
        <v>10.25</v>
      </c>
      <c r="F43" s="14">
        <v>2</v>
      </c>
      <c r="G43" s="14">
        <f>SUM(D43-'[6]Sheet5'!D43)</f>
        <v>160</v>
      </c>
      <c r="H43" s="299">
        <v>0</v>
      </c>
    </row>
    <row r="44" spans="1:8" ht="32.25" customHeight="1">
      <c r="A44" s="19" t="s">
        <v>328</v>
      </c>
      <c r="B44" s="14">
        <f>SUM(B45+B46)</f>
        <v>121</v>
      </c>
      <c r="C44" s="298">
        <v>0.938</v>
      </c>
      <c r="D44" s="14">
        <f>SUM(D45+D46)</f>
        <v>59</v>
      </c>
      <c r="E44" s="15">
        <f t="shared" si="4"/>
        <v>0.48760330578512395</v>
      </c>
      <c r="F44" s="14">
        <f>SUM(F45+F46)</f>
        <v>0</v>
      </c>
      <c r="G44" s="14">
        <f>SUM(G45+G46)</f>
        <v>11</v>
      </c>
      <c r="H44" s="299">
        <v>0</v>
      </c>
    </row>
    <row r="45" spans="1:8" ht="21" customHeight="1">
      <c r="A45" s="17" t="s">
        <v>327</v>
      </c>
      <c r="B45" s="14">
        <v>121</v>
      </c>
      <c r="C45" s="298">
        <v>0.938</v>
      </c>
      <c r="D45" s="14">
        <v>59</v>
      </c>
      <c r="E45" s="15">
        <f t="shared" si="4"/>
        <v>0.48760330578512395</v>
      </c>
      <c r="F45" s="14">
        <v>0</v>
      </c>
      <c r="G45" s="14">
        <f>SUM(D45-'[6]Sheet5'!D45)</f>
        <v>11</v>
      </c>
      <c r="H45" s="299">
        <v>0</v>
      </c>
    </row>
    <row r="46" spans="1:8" ht="12.75" customHeight="1">
      <c r="A46" s="13" t="s">
        <v>321</v>
      </c>
      <c r="B46" s="14"/>
      <c r="C46" s="298"/>
      <c r="D46" s="14"/>
      <c r="E46" s="15"/>
      <c r="F46" s="14">
        <v>0</v>
      </c>
      <c r="G46" s="14">
        <f>SUM(D46-'[6]Sheet5'!D46)</f>
        <v>0</v>
      </c>
      <c r="H46" s="299">
        <v>0</v>
      </c>
    </row>
    <row r="47" spans="1:8" ht="18" customHeight="1">
      <c r="A47" s="19" t="s">
        <v>39</v>
      </c>
      <c r="B47" s="14">
        <f>SUM(B48)</f>
        <v>72</v>
      </c>
      <c r="C47" s="298">
        <v>0.9961</v>
      </c>
      <c r="D47" s="14">
        <f>SUM(D48)</f>
        <v>38</v>
      </c>
      <c r="E47" s="15">
        <f>SUM(D47/B47)</f>
        <v>0.5277777777777778</v>
      </c>
      <c r="F47" s="14">
        <f>SUM(F48)</f>
        <v>0</v>
      </c>
      <c r="G47" s="14">
        <f>SUM(G48)</f>
        <v>6</v>
      </c>
      <c r="H47" s="299">
        <v>0</v>
      </c>
    </row>
    <row r="48" spans="1:8" ht="21.75" customHeight="1">
      <c r="A48" s="17" t="s">
        <v>327</v>
      </c>
      <c r="B48" s="14">
        <v>72</v>
      </c>
      <c r="C48" s="298">
        <v>0.9961</v>
      </c>
      <c r="D48" s="14">
        <v>38</v>
      </c>
      <c r="E48" s="15">
        <f>SUM(D48/B48)</f>
        <v>0.5277777777777778</v>
      </c>
      <c r="F48" s="14">
        <v>0</v>
      </c>
      <c r="G48" s="14">
        <f>SUM(D48-'[6]Sheet5'!D48)</f>
        <v>6</v>
      </c>
      <c r="H48" s="299">
        <v>0</v>
      </c>
    </row>
    <row r="49" spans="1:8" ht="48" customHeight="1">
      <c r="A49" s="8" t="s">
        <v>5</v>
      </c>
      <c r="B49" s="8" t="s">
        <v>91</v>
      </c>
      <c r="C49" s="8" t="s">
        <v>302</v>
      </c>
      <c r="D49" s="8" t="s">
        <v>8</v>
      </c>
      <c r="E49" s="8" t="s">
        <v>303</v>
      </c>
      <c r="F49" s="8" t="s">
        <v>304</v>
      </c>
      <c r="G49" s="8" t="s">
        <v>12</v>
      </c>
      <c r="H49" s="8" t="s">
        <v>200</v>
      </c>
    </row>
    <row r="50" spans="1:8" ht="11.25">
      <c r="A50" s="293">
        <v>1</v>
      </c>
      <c r="B50" s="9">
        <v>2</v>
      </c>
      <c r="C50" s="294">
        <v>3</v>
      </c>
      <c r="D50" s="294">
        <v>4</v>
      </c>
      <c r="E50" s="294">
        <v>5</v>
      </c>
      <c r="F50" s="9">
        <v>6</v>
      </c>
      <c r="G50" s="293">
        <v>7</v>
      </c>
      <c r="H50" s="9">
        <v>8</v>
      </c>
    </row>
    <row r="51" spans="1:8" ht="19.5" customHeight="1">
      <c r="A51" s="16" t="s">
        <v>40</v>
      </c>
      <c r="B51" s="11">
        <f>SUM(B52)</f>
        <v>1200</v>
      </c>
      <c r="C51" s="12">
        <v>1.245</v>
      </c>
      <c r="D51" s="11">
        <f>SUM(D52)</f>
        <v>635</v>
      </c>
      <c r="E51" s="12">
        <f>SUM(D51/B51)</f>
        <v>0.5291666666666667</v>
      </c>
      <c r="F51" s="11">
        <f>SUM(F52)</f>
        <v>80</v>
      </c>
      <c r="G51" s="11">
        <f>SUM(G52)</f>
        <v>0</v>
      </c>
      <c r="H51" s="12">
        <f>SUM(G51/F51)</f>
        <v>0</v>
      </c>
    </row>
    <row r="52" spans="1:8" ht="14.25" customHeight="1">
      <c r="A52" s="13" t="s">
        <v>329</v>
      </c>
      <c r="B52" s="14">
        <f>SUM(B53+B54)</f>
        <v>1200</v>
      </c>
      <c r="C52" s="15">
        <v>1.245</v>
      </c>
      <c r="D52" s="14">
        <f>SUM(D53+D54)</f>
        <v>635</v>
      </c>
      <c r="E52" s="15">
        <f>SUM(D52/B52)</f>
        <v>0.5291666666666667</v>
      </c>
      <c r="F52" s="14">
        <f>SUM(F53+F54)</f>
        <v>80</v>
      </c>
      <c r="G52" s="14">
        <f>SUM(G53+G54)</f>
        <v>0</v>
      </c>
      <c r="H52" s="15">
        <f>SUM(G52/F52)</f>
        <v>0</v>
      </c>
    </row>
    <row r="53" spans="1:8" ht="24.75" customHeight="1">
      <c r="A53" s="19" t="s">
        <v>330</v>
      </c>
      <c r="B53" s="14">
        <v>1200</v>
      </c>
      <c r="C53" s="15">
        <v>1.245</v>
      </c>
      <c r="D53" s="14">
        <v>635</v>
      </c>
      <c r="E53" s="15">
        <f>SUM(D53/B53)</f>
        <v>0.5291666666666667</v>
      </c>
      <c r="F53" s="14">
        <v>80</v>
      </c>
      <c r="G53" s="14">
        <f>SUM(D53-'[6]Sheet5'!D53)</f>
        <v>0</v>
      </c>
      <c r="H53" s="15">
        <f>SUM(G53/F53)</f>
        <v>0</v>
      </c>
    </row>
    <row r="54" spans="1:8" ht="14.25" customHeight="1">
      <c r="A54" s="17" t="s">
        <v>321</v>
      </c>
      <c r="B54" s="14"/>
      <c r="C54" s="15"/>
      <c r="D54" s="14"/>
      <c r="E54" s="15"/>
      <c r="F54" s="14"/>
      <c r="G54" s="14"/>
      <c r="H54" s="15"/>
    </row>
    <row r="55" spans="1:8" ht="16.5" customHeight="1">
      <c r="A55" s="16" t="s">
        <v>42</v>
      </c>
      <c r="B55" s="11">
        <f>SUM(B56)</f>
        <v>1200</v>
      </c>
      <c r="C55" s="12">
        <v>1.0508</v>
      </c>
      <c r="D55" s="11">
        <f>SUM(D56)</f>
        <v>665</v>
      </c>
      <c r="E55" s="12">
        <f>SUM(D55/B55)</f>
        <v>0.5541666666666667</v>
      </c>
      <c r="F55" s="11">
        <f>SUM(F56)</f>
        <v>80</v>
      </c>
      <c r="G55" s="11">
        <f>SUM(G56)</f>
        <v>63</v>
      </c>
      <c r="H55" s="15">
        <f>SUM(G55/F55)</f>
        <v>0.7875</v>
      </c>
    </row>
    <row r="56" spans="1:8" ht="14.25" customHeight="1">
      <c r="A56" s="13" t="s">
        <v>331</v>
      </c>
      <c r="B56" s="14">
        <f>SUM(B57+B58)</f>
        <v>1200</v>
      </c>
      <c r="C56" s="15">
        <v>1.0508</v>
      </c>
      <c r="D56" s="14">
        <f>SUM(D57+D58)</f>
        <v>665</v>
      </c>
      <c r="E56" s="15">
        <f>SUM(D56/B56)</f>
        <v>0.5541666666666667</v>
      </c>
      <c r="F56" s="14">
        <f>SUM(F57)</f>
        <v>80</v>
      </c>
      <c r="G56" s="14">
        <f>SUM(G57+G58)</f>
        <v>63</v>
      </c>
      <c r="H56" s="15">
        <f>SUM(G56/F56)</f>
        <v>0.7875</v>
      </c>
    </row>
    <row r="57" spans="1:8" ht="22.5" customHeight="1">
      <c r="A57" s="19" t="s">
        <v>330</v>
      </c>
      <c r="B57" s="14">
        <v>1200</v>
      </c>
      <c r="C57" s="15">
        <v>1.0508</v>
      </c>
      <c r="D57" s="14">
        <v>665</v>
      </c>
      <c r="E57" s="15">
        <f>SUM(D57/B57)</f>
        <v>0.5541666666666667</v>
      </c>
      <c r="F57" s="14">
        <v>80</v>
      </c>
      <c r="G57" s="14">
        <f>SUM(D57-'[6]Sheet5'!D57)</f>
        <v>63</v>
      </c>
      <c r="H57" s="15">
        <f>SUM(G57/F57)</f>
        <v>0.7875</v>
      </c>
    </row>
    <row r="58" spans="1:8" ht="13.5" customHeight="1">
      <c r="A58" s="17" t="s">
        <v>321</v>
      </c>
      <c r="B58" s="14"/>
      <c r="C58" s="15"/>
      <c r="D58" s="14"/>
      <c r="E58" s="15"/>
      <c r="F58" s="14"/>
      <c r="G58" s="14"/>
      <c r="H58" s="15"/>
    </row>
    <row r="59" spans="1:8" ht="16.5" customHeight="1">
      <c r="A59" s="301" t="s">
        <v>44</v>
      </c>
      <c r="B59" s="11">
        <f>SUM(B60+B63)</f>
        <v>18600</v>
      </c>
      <c r="C59" s="12">
        <v>1.1168</v>
      </c>
      <c r="D59" s="11">
        <f>SUM(D60+D63)</f>
        <v>11012</v>
      </c>
      <c r="E59" s="12">
        <f aca="true" t="shared" si="5" ref="E59:E67">SUM(D59/B59)</f>
        <v>0.5920430107526882</v>
      </c>
      <c r="F59" s="11">
        <f>SUM(F60+F63)</f>
        <v>1687</v>
      </c>
      <c r="G59" s="11">
        <f>SUM(G60+G63)</f>
        <v>1549</v>
      </c>
      <c r="H59" s="12">
        <f aca="true" t="shared" si="6" ref="H59:H67">SUM(G59/F59)</f>
        <v>0.918197984588026</v>
      </c>
    </row>
    <row r="60" spans="1:8" ht="13.5" customHeight="1">
      <c r="A60" s="13" t="s">
        <v>45</v>
      </c>
      <c r="B60" s="14">
        <f>SUM(B61+B62)</f>
        <v>600</v>
      </c>
      <c r="C60" s="15">
        <v>0.97</v>
      </c>
      <c r="D60" s="14">
        <f>SUM(D61+D62)</f>
        <v>528</v>
      </c>
      <c r="E60" s="15">
        <f t="shared" si="5"/>
        <v>0.88</v>
      </c>
      <c r="F60" s="14">
        <f>SUM(F61+F62)</f>
        <v>20</v>
      </c>
      <c r="G60" s="14">
        <f>SUM(G61+G62)</f>
        <v>59</v>
      </c>
      <c r="H60" s="15">
        <f t="shared" si="6"/>
        <v>2.95</v>
      </c>
    </row>
    <row r="61" spans="1:8" ht="27.75" customHeight="1">
      <c r="A61" s="19" t="s">
        <v>332</v>
      </c>
      <c r="B61" s="14">
        <v>161</v>
      </c>
      <c r="C61" s="15">
        <v>1.0841</v>
      </c>
      <c r="D61" s="14">
        <v>188</v>
      </c>
      <c r="E61" s="15">
        <f t="shared" si="5"/>
        <v>1.1677018633540373</v>
      </c>
      <c r="F61" s="14">
        <v>8</v>
      </c>
      <c r="G61" s="14">
        <f>SUM(D61-'[6]Sheet5'!D61)</f>
        <v>34</v>
      </c>
      <c r="H61" s="15">
        <f t="shared" si="6"/>
        <v>4.25</v>
      </c>
    </row>
    <row r="62" spans="1:8" ht="15.75" customHeight="1">
      <c r="A62" s="17" t="s">
        <v>321</v>
      </c>
      <c r="B62" s="14">
        <v>439</v>
      </c>
      <c r="C62" s="15">
        <v>0.9283</v>
      </c>
      <c r="D62" s="14">
        <v>340</v>
      </c>
      <c r="E62" s="15">
        <f t="shared" si="5"/>
        <v>0.7744874715261959</v>
      </c>
      <c r="F62" s="14">
        <v>12</v>
      </c>
      <c r="G62" s="14">
        <f>SUM(D62-'[6]Sheet5'!D62)</f>
        <v>25</v>
      </c>
      <c r="H62" s="15">
        <f t="shared" si="6"/>
        <v>2.0833333333333335</v>
      </c>
    </row>
    <row r="63" spans="1:8" ht="16.5" customHeight="1">
      <c r="A63" s="13" t="s">
        <v>333</v>
      </c>
      <c r="B63" s="14">
        <f>SUM(B64+B65)</f>
        <v>18000</v>
      </c>
      <c r="C63" s="15">
        <v>1.1217</v>
      </c>
      <c r="D63" s="14">
        <f>SUM(D64+D65)</f>
        <v>10484</v>
      </c>
      <c r="E63" s="15">
        <f t="shared" si="5"/>
        <v>0.5824444444444444</v>
      </c>
      <c r="F63" s="14">
        <f>SUM(F64+F65)</f>
        <v>1667</v>
      </c>
      <c r="G63" s="14">
        <f>SUM(G64+G65)</f>
        <v>1490</v>
      </c>
      <c r="H63" s="15">
        <f t="shared" si="6"/>
        <v>0.8938212357528494</v>
      </c>
    </row>
    <row r="64" spans="1:8" ht="22.5" customHeight="1">
      <c r="A64" s="19" t="s">
        <v>334</v>
      </c>
      <c r="B64" s="14">
        <v>11000</v>
      </c>
      <c r="C64" s="15">
        <v>1.2852</v>
      </c>
      <c r="D64" s="14">
        <v>9316</v>
      </c>
      <c r="E64" s="15">
        <f t="shared" si="5"/>
        <v>0.846909090909091</v>
      </c>
      <c r="F64" s="14">
        <v>917</v>
      </c>
      <c r="G64" s="14">
        <f>SUM(D64-'[6]Sheet5'!D64)</f>
        <v>1298</v>
      </c>
      <c r="H64" s="15">
        <f t="shared" si="6"/>
        <v>1.415485278080698</v>
      </c>
    </row>
    <row r="65" spans="1:8" ht="11.25">
      <c r="A65" s="13" t="s">
        <v>335</v>
      </c>
      <c r="B65" s="14">
        <v>7000</v>
      </c>
      <c r="C65" s="15">
        <v>1.2852</v>
      </c>
      <c r="D65" s="14">
        <v>1168</v>
      </c>
      <c r="E65" s="15">
        <f t="shared" si="5"/>
        <v>0.16685714285714287</v>
      </c>
      <c r="F65" s="14">
        <v>750</v>
      </c>
      <c r="G65" s="14">
        <f>SUM(D65-'[6]Sheet5'!D65)</f>
        <v>192</v>
      </c>
      <c r="H65" s="15">
        <f t="shared" si="6"/>
        <v>0.256</v>
      </c>
    </row>
    <row r="66" spans="1:8" ht="15.75" customHeight="1">
      <c r="A66" s="16" t="s">
        <v>47</v>
      </c>
      <c r="B66" s="11">
        <f>SUM(B67)</f>
        <v>60</v>
      </c>
      <c r="C66" s="12">
        <v>1.1834</v>
      </c>
      <c r="D66" s="11">
        <f>SUM(D67)</f>
        <v>53</v>
      </c>
      <c r="E66" s="12">
        <f t="shared" si="5"/>
        <v>0.8833333333333333</v>
      </c>
      <c r="F66" s="11">
        <f>SUM(F67)</f>
        <v>1</v>
      </c>
      <c r="G66" s="11">
        <f>SUM(G67)</f>
        <v>1</v>
      </c>
      <c r="H66" s="12">
        <f t="shared" si="6"/>
        <v>1</v>
      </c>
    </row>
    <row r="67" spans="1:8" ht="15.75" customHeight="1">
      <c r="A67" s="13" t="s">
        <v>335</v>
      </c>
      <c r="B67" s="14">
        <v>60</v>
      </c>
      <c r="C67" s="15">
        <v>1.1834</v>
      </c>
      <c r="D67" s="14">
        <v>53</v>
      </c>
      <c r="E67" s="15">
        <f t="shared" si="5"/>
        <v>0.8833333333333333</v>
      </c>
      <c r="F67" s="14">
        <v>1</v>
      </c>
      <c r="G67" s="14">
        <f>SUM(D67-'[6]Sheet5'!D67)</f>
        <v>1</v>
      </c>
      <c r="H67" s="15">
        <f t="shared" si="6"/>
        <v>1</v>
      </c>
    </row>
    <row r="68" spans="1:8" ht="20.25" customHeight="1">
      <c r="A68" s="18" t="s">
        <v>336</v>
      </c>
      <c r="B68" s="11">
        <f>SUM(B69+B70)</f>
        <v>0</v>
      </c>
      <c r="C68" s="12"/>
      <c r="D68" s="11">
        <f>SUM(D69+D70)</f>
        <v>3226</v>
      </c>
      <c r="E68" s="12">
        <v>0</v>
      </c>
      <c r="F68" s="11">
        <v>0</v>
      </c>
      <c r="G68" s="11">
        <f>SUM(G69+G70)</f>
        <v>1172</v>
      </c>
      <c r="H68" s="12">
        <v>0</v>
      </c>
    </row>
    <row r="69" spans="1:8" ht="11.25">
      <c r="A69" s="13" t="s">
        <v>337</v>
      </c>
      <c r="B69" s="14"/>
      <c r="C69" s="298"/>
      <c r="D69" s="14">
        <v>1808</v>
      </c>
      <c r="E69" s="15"/>
      <c r="F69" s="14"/>
      <c r="G69" s="14">
        <f>SUM(D69-'[6]Sheet5'!D69)</f>
        <v>775</v>
      </c>
      <c r="H69" s="303"/>
    </row>
    <row r="70" spans="1:8" ht="11.25">
      <c r="A70" s="13" t="s">
        <v>338</v>
      </c>
      <c r="B70" s="14"/>
      <c r="C70" s="298"/>
      <c r="D70" s="14">
        <v>1418</v>
      </c>
      <c r="E70" s="15"/>
      <c r="F70" s="14"/>
      <c r="G70" s="14">
        <f>SUM(D70-'[6]Sheet5'!D70)</f>
        <v>397</v>
      </c>
      <c r="H70" s="303"/>
    </row>
    <row r="71" spans="1:8" ht="11.25">
      <c r="A71" s="23" t="s">
        <v>339</v>
      </c>
      <c r="B71" s="23"/>
      <c r="C71" s="23"/>
      <c r="D71" s="23"/>
      <c r="E71" s="23"/>
      <c r="F71" s="23"/>
      <c r="G71" s="1"/>
      <c r="H71" s="1"/>
    </row>
    <row r="72" spans="1:8" ht="11.25">
      <c r="A72" s="23" t="s">
        <v>50</v>
      </c>
      <c r="B72" s="23"/>
      <c r="C72" s="23"/>
      <c r="D72" s="23"/>
      <c r="E72" s="23"/>
      <c r="F72" s="23"/>
      <c r="G72" s="1"/>
      <c r="H72" s="1"/>
    </row>
    <row r="73" spans="1:8" ht="11.25">
      <c r="A73" s="23" t="s">
        <v>340</v>
      </c>
      <c r="B73" s="23"/>
      <c r="C73" s="23"/>
      <c r="D73" s="23"/>
      <c r="E73" s="23"/>
      <c r="F73" s="23"/>
      <c r="G73" s="1"/>
      <c r="H73" s="1"/>
    </row>
    <row r="74" spans="1:8" ht="14.25">
      <c r="A74" s="304"/>
      <c r="B74" s="23"/>
      <c r="C74" s="23"/>
      <c r="D74" s="23"/>
      <c r="E74" s="23"/>
      <c r="F74" s="23"/>
      <c r="G74" s="1"/>
      <c r="H74" s="1"/>
    </row>
    <row r="75" spans="1:8" ht="14.25">
      <c r="A75" s="304"/>
      <c r="B75" s="23"/>
      <c r="C75" s="23"/>
      <c r="D75" s="23"/>
      <c r="E75" s="23"/>
      <c r="F75" s="23"/>
      <c r="G75" s="1"/>
      <c r="H75" s="1"/>
    </row>
    <row r="76" spans="1:8" ht="14.25">
      <c r="A76" s="304"/>
      <c r="B76" s="23"/>
      <c r="C76" s="23"/>
      <c r="D76" s="23"/>
      <c r="E76" s="23"/>
      <c r="F76" s="23"/>
      <c r="G76" s="1"/>
      <c r="H76" s="1"/>
    </row>
    <row r="77" spans="1:8" ht="14.25">
      <c r="A77" s="304"/>
      <c r="B77" s="23"/>
      <c r="C77" s="23"/>
      <c r="D77" s="23"/>
      <c r="E77" s="23"/>
      <c r="F77" s="23"/>
      <c r="G77" s="1"/>
      <c r="H77" s="1"/>
    </row>
    <row r="78" spans="1:8" ht="14.25">
      <c r="A78" s="304"/>
      <c r="B78" s="23"/>
      <c r="C78" s="23"/>
      <c r="D78" s="23"/>
      <c r="E78" s="23"/>
      <c r="F78" s="23"/>
      <c r="G78" s="1"/>
      <c r="H78" s="1"/>
    </row>
    <row r="79" spans="1:8" ht="14.25">
      <c r="A79" s="304"/>
      <c r="B79" s="23"/>
      <c r="C79" s="23"/>
      <c r="D79" s="23"/>
      <c r="E79" s="23"/>
      <c r="F79" s="23"/>
      <c r="G79" s="1"/>
      <c r="H79" s="1"/>
    </row>
    <row r="80" spans="1:8" ht="14.25">
      <c r="A80" s="304"/>
      <c r="B80" s="23"/>
      <c r="C80" s="23"/>
      <c r="D80" s="23"/>
      <c r="E80" s="23"/>
      <c r="F80" s="23"/>
      <c r="G80" s="1"/>
      <c r="H80" s="1"/>
    </row>
    <row r="81" spans="1:8" ht="14.25">
      <c r="A81" s="304"/>
      <c r="B81" s="23"/>
      <c r="C81" s="23"/>
      <c r="D81" s="23"/>
      <c r="E81" s="23"/>
      <c r="F81" s="23"/>
      <c r="G81" s="1"/>
      <c r="H81" s="1"/>
    </row>
    <row r="82" spans="1:8" ht="14.25">
      <c r="A82" s="304"/>
      <c r="B82" s="23"/>
      <c r="C82" s="23"/>
      <c r="D82" s="23"/>
      <c r="E82" s="23"/>
      <c r="F82" s="23"/>
      <c r="G82" s="1"/>
      <c r="H82" s="1"/>
    </row>
    <row r="83" spans="1:8" ht="12.75">
      <c r="A83" s="24"/>
      <c r="B83" s="23"/>
      <c r="C83" s="23"/>
      <c r="D83" s="23"/>
      <c r="E83" s="23"/>
      <c r="F83" s="23"/>
      <c r="G83" s="1"/>
      <c r="H83" s="1"/>
    </row>
    <row r="84" spans="1:8" ht="12">
      <c r="A84" s="26" t="s">
        <v>341</v>
      </c>
      <c r="B84" s="26"/>
      <c r="C84" s="26" t="s">
        <v>52</v>
      </c>
      <c r="D84" s="26"/>
      <c r="E84" s="1"/>
      <c r="F84" s="1"/>
      <c r="G84" s="1"/>
      <c r="H84" s="1"/>
    </row>
    <row r="85" spans="1:8" ht="12">
      <c r="A85" s="26"/>
      <c r="B85" s="26"/>
      <c r="C85" s="26"/>
      <c r="D85" s="26"/>
      <c r="E85" s="1"/>
      <c r="F85" s="1"/>
      <c r="G85" s="1"/>
      <c r="H85" s="1"/>
    </row>
    <row r="100" ht="12">
      <c r="A100" s="26" t="s">
        <v>53</v>
      </c>
    </row>
    <row r="101" ht="12">
      <c r="A101" s="26" t="s">
        <v>342</v>
      </c>
    </row>
  </sheetData>
  <printOptions/>
  <pageMargins left="0.51" right="0.36" top="0.5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13"/>
  <sheetViews>
    <sheetView workbookViewId="0" topLeftCell="A1">
      <selection activeCell="A6" sqref="A6"/>
    </sheetView>
  </sheetViews>
  <sheetFormatPr defaultColWidth="9.33203125" defaultRowHeight="11.25"/>
  <cols>
    <col min="1" max="1" width="40.66015625" style="0" customWidth="1"/>
    <col min="2" max="2" width="10.66015625" style="0" customWidth="1"/>
    <col min="3" max="3" width="10.33203125" style="0" customWidth="1"/>
    <col min="4" max="4" width="11" style="0" customWidth="1"/>
    <col min="5" max="5" width="9.66015625" style="0" customWidth="1"/>
    <col min="6" max="6" width="12.33203125" style="0" customWidth="1"/>
    <col min="7" max="7" width="10.5" style="0" customWidth="1"/>
    <col min="8" max="8" width="11.66015625" style="0" customWidth="1"/>
    <col min="9" max="9" width="12.66015625" style="0" customWidth="1"/>
  </cols>
  <sheetData>
    <row r="1" spans="1:9" ht="12.75">
      <c r="A1" s="1"/>
      <c r="B1" s="1"/>
      <c r="C1" s="1"/>
      <c r="D1" s="1"/>
      <c r="E1" s="2"/>
      <c r="F1" s="2"/>
      <c r="G1" s="1"/>
      <c r="H1" s="1"/>
      <c r="I1" s="1"/>
    </row>
    <row r="2" spans="1:9" ht="12.75">
      <c r="A2" s="1"/>
      <c r="B2" s="2" t="s">
        <v>0</v>
      </c>
      <c r="C2" s="1"/>
      <c r="D2" s="1"/>
      <c r="E2" s="2"/>
      <c r="F2" s="2"/>
      <c r="G2" s="1"/>
      <c r="H2" s="2"/>
      <c r="I2" s="2" t="s">
        <v>1</v>
      </c>
    </row>
    <row r="3" spans="1:9" ht="20.25">
      <c r="A3" s="3" t="s">
        <v>2</v>
      </c>
      <c r="B3" s="4"/>
      <c r="C3" s="4"/>
      <c r="D3" s="4"/>
      <c r="E3" s="4"/>
      <c r="F3" s="4"/>
      <c r="G3" s="5"/>
      <c r="H3" s="1"/>
      <c r="I3" s="1"/>
    </row>
    <row r="4" spans="1:9" ht="15.75">
      <c r="A4" s="6" t="s">
        <v>3</v>
      </c>
      <c r="B4" s="1"/>
      <c r="C4" s="1"/>
      <c r="D4" s="1"/>
      <c r="E4" s="1"/>
      <c r="F4" s="7"/>
      <c r="G4" s="1"/>
      <c r="H4" s="1"/>
      <c r="I4" s="1"/>
    </row>
    <row r="5" spans="1:9" ht="15.75">
      <c r="A5" s="6"/>
      <c r="B5" s="1"/>
      <c r="C5" s="1"/>
      <c r="D5" s="1"/>
      <c r="E5" s="1"/>
      <c r="F5" s="7"/>
      <c r="G5" s="1"/>
      <c r="H5" s="1"/>
      <c r="I5" s="1" t="s">
        <v>4</v>
      </c>
    </row>
    <row r="6" spans="1:9" ht="67.5">
      <c r="A6" s="8" t="s">
        <v>5</v>
      </c>
      <c r="B6" s="8" t="s">
        <v>6</v>
      </c>
      <c r="C6" s="8" t="s">
        <v>7</v>
      </c>
      <c r="D6" s="8" t="s">
        <v>8</v>
      </c>
      <c r="E6" s="8" t="s">
        <v>9</v>
      </c>
      <c r="F6" s="8" t="s">
        <v>10</v>
      </c>
      <c r="G6" s="8" t="s">
        <v>11</v>
      </c>
      <c r="H6" s="8" t="s">
        <v>12</v>
      </c>
      <c r="I6" s="8" t="s">
        <v>13</v>
      </c>
    </row>
    <row r="7" spans="1:9" ht="11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9">
        <v>7</v>
      </c>
      <c r="H7" s="9">
        <v>8</v>
      </c>
      <c r="I7" s="9">
        <v>9</v>
      </c>
    </row>
    <row r="8" spans="1:9" ht="18.75" customHeight="1">
      <c r="A8" s="10" t="s">
        <v>14</v>
      </c>
      <c r="B8" s="11">
        <f>SUM(B9+B10)</f>
        <v>659824</v>
      </c>
      <c r="C8" s="11">
        <f>SUM(C9+C10)</f>
        <v>305449</v>
      </c>
      <c r="D8" s="11">
        <f>SUM(D9+D10)</f>
        <v>285057</v>
      </c>
      <c r="E8" s="12">
        <f aca="true" t="shared" si="0" ref="E8:E51">SUM(D8/B8)</f>
        <v>0.43201975072140447</v>
      </c>
      <c r="F8" s="12">
        <f aca="true" t="shared" si="1" ref="F8:F27">SUM(D8/C8)</f>
        <v>0.9332392641652125</v>
      </c>
      <c r="G8" s="11">
        <f>SUM(G9+G10)</f>
        <v>54973</v>
      </c>
      <c r="H8" s="11">
        <f>SUM(H9+H10)</f>
        <v>55225</v>
      </c>
      <c r="I8" s="12">
        <f aca="true" t="shared" si="2" ref="I8:I13">SUM(H8/G8)</f>
        <v>1.0045840685427392</v>
      </c>
    </row>
    <row r="9" spans="1:9" ht="11.25">
      <c r="A9" s="13" t="s">
        <v>15</v>
      </c>
      <c r="B9" s="14">
        <f>SUM(B13+B16+B29+B32+B36+B39+B45+B47+B51+B55+B57+B60+B64+B68+B71+B74+B76)</f>
        <v>633004</v>
      </c>
      <c r="C9" s="14">
        <f>SUM(C13+C16+C29+C32+C36+C39+C45+C47+C51+C55+C57+C60+C64+C68+C71+C74+C76)</f>
        <v>288077</v>
      </c>
      <c r="D9" s="14">
        <f>SUM(D13+D16+D29+D32+D36+D39+D45+D47+D51+D55+D57+D60+D64+D68+D71+D74+D76)</f>
        <v>277572</v>
      </c>
      <c r="E9" s="15">
        <f t="shared" si="0"/>
        <v>0.4384995987387125</v>
      </c>
      <c r="F9" s="15">
        <f t="shared" si="1"/>
        <v>0.9635340551310935</v>
      </c>
      <c r="G9" s="14">
        <f>SUM(G13+G16+G29+G32+G36+G39+G45+G47+G51+G55+G57+G60+G64+G68+G71+G74+G76)</f>
        <v>51897</v>
      </c>
      <c r="H9" s="14">
        <f>SUM(H13+H16+H29+H32+H36+H39+H45+H47+H51+H55+H57+H60+H64+H68+H71+H74+H76)</f>
        <v>51632</v>
      </c>
      <c r="I9" s="15">
        <f t="shared" si="2"/>
        <v>0.9948937318149411</v>
      </c>
    </row>
    <row r="10" spans="1:9" ht="11.25">
      <c r="A10" s="13" t="s">
        <v>16</v>
      </c>
      <c r="B10" s="14">
        <f>SUM(B14+B17+B30+B33+B37+B40+B42+B48+B61+B65+B69+B72+B77)</f>
        <v>26820</v>
      </c>
      <c r="C10" s="14">
        <f>SUM(C14+C17+C30+C33+C37+C40+C42+C48+C61+C65+C69+C72+C77)</f>
        <v>17372</v>
      </c>
      <c r="D10" s="14">
        <f>SUM(D14+D17+D30+D33+D37+D40+D42+D48+D61+D65+D69+D72+D77)</f>
        <v>7485</v>
      </c>
      <c r="E10" s="15">
        <f t="shared" si="0"/>
        <v>0.279082774049217</v>
      </c>
      <c r="F10" s="15">
        <f t="shared" si="1"/>
        <v>0.43086576099470414</v>
      </c>
      <c r="G10" s="14">
        <f>SUM(G14+G17+G30+G33+G37+G40+G42+G48+G61+G65+G69+G72+G77)</f>
        <v>3076</v>
      </c>
      <c r="H10" s="14">
        <f>SUM(H14+H17+H30+H33+H37+H40+H42+H48+H61+H65+H69+H72+H77)</f>
        <v>3593</v>
      </c>
      <c r="I10" s="15">
        <f t="shared" si="2"/>
        <v>1.168075422626788</v>
      </c>
    </row>
    <row r="11" spans="1:9" ht="17.25" customHeight="1">
      <c r="A11" s="16" t="s">
        <v>17</v>
      </c>
      <c r="B11" s="11">
        <f>SUM(B12+B15)</f>
        <v>488754</v>
      </c>
      <c r="C11" s="11">
        <f>SUM(C12+C15)</f>
        <v>246600</v>
      </c>
      <c r="D11" s="11">
        <f>SUM(D12+D15)</f>
        <v>239360</v>
      </c>
      <c r="E11" s="12">
        <f t="shared" si="0"/>
        <v>0.4897351223724</v>
      </c>
      <c r="F11" s="12">
        <f t="shared" si="1"/>
        <v>0.9706407137064071</v>
      </c>
      <c r="G11" s="11">
        <f>SUM(G12+G15)</f>
        <v>44012</v>
      </c>
      <c r="H11" s="11">
        <f>SUM(H12+H15)</f>
        <v>46120</v>
      </c>
      <c r="I11" s="12">
        <f t="shared" si="2"/>
        <v>1.047896028355903</v>
      </c>
    </row>
    <row r="12" spans="1:9" ht="11.25">
      <c r="A12" s="13" t="s">
        <v>18</v>
      </c>
      <c r="B12" s="14">
        <f>SUM(B13+B14)</f>
        <v>66903</v>
      </c>
      <c r="C12" s="14">
        <f>SUM(C13+C14)</f>
        <v>41957</v>
      </c>
      <c r="D12" s="14">
        <f>SUM(D13+D14)</f>
        <v>38289</v>
      </c>
      <c r="E12" s="15">
        <f t="shared" si="0"/>
        <v>0.572306174611004</v>
      </c>
      <c r="F12" s="15">
        <f t="shared" si="1"/>
        <v>0.9125771623328646</v>
      </c>
      <c r="G12" s="14">
        <f>SUM(G13+G14)</f>
        <v>5252</v>
      </c>
      <c r="H12" s="14">
        <f>SUM(H13+H14)</f>
        <v>8208</v>
      </c>
      <c r="I12" s="15">
        <f t="shared" si="2"/>
        <v>1.5628332063975627</v>
      </c>
    </row>
    <row r="13" spans="1:9" ht="11.25">
      <c r="A13" s="13" t="s">
        <v>15</v>
      </c>
      <c r="B13" s="14">
        <v>65070</v>
      </c>
      <c r="C13" s="14">
        <v>39802</v>
      </c>
      <c r="D13" s="14">
        <v>37816</v>
      </c>
      <c r="E13" s="15">
        <f t="shared" si="0"/>
        <v>0.581158752113109</v>
      </c>
      <c r="F13" s="15">
        <f t="shared" si="1"/>
        <v>0.9501030098990001</v>
      </c>
      <c r="G13" s="14">
        <v>5217</v>
      </c>
      <c r="H13" s="14">
        <f>SUM(D13-'[1]Sheet5'!D13)</f>
        <v>7770</v>
      </c>
      <c r="I13" s="15">
        <f t="shared" si="2"/>
        <v>1.4893617021276595</v>
      </c>
    </row>
    <row r="14" spans="1:9" ht="11.25">
      <c r="A14" s="13" t="s">
        <v>16</v>
      </c>
      <c r="B14" s="14">
        <v>1833</v>
      </c>
      <c r="C14" s="14">
        <v>2155</v>
      </c>
      <c r="D14" s="14">
        <v>473</v>
      </c>
      <c r="E14" s="15">
        <f t="shared" si="0"/>
        <v>0.2580469176213857</v>
      </c>
      <c r="F14" s="15">
        <f t="shared" si="1"/>
        <v>0.21948955916473317</v>
      </c>
      <c r="G14" s="14">
        <v>35</v>
      </c>
      <c r="H14" s="14">
        <f>SUM(D14-'[1]Sheet5'!D14)</f>
        <v>438</v>
      </c>
      <c r="I14" s="15">
        <v>0</v>
      </c>
    </row>
    <row r="15" spans="1:9" ht="11.25">
      <c r="A15" s="13" t="s">
        <v>19</v>
      </c>
      <c r="B15" s="14">
        <f>SUM(B16+B17)</f>
        <v>421851</v>
      </c>
      <c r="C15" s="14">
        <f>SUM(C16+C17)</f>
        <v>204643</v>
      </c>
      <c r="D15" s="14">
        <f>SUM(D16+D17)</f>
        <v>201071</v>
      </c>
      <c r="E15" s="15">
        <f t="shared" si="0"/>
        <v>0.4766398562525631</v>
      </c>
      <c r="F15" s="15">
        <f t="shared" si="1"/>
        <v>0.982545212882923</v>
      </c>
      <c r="G15" s="14">
        <f>SUM(G16+G17)</f>
        <v>38760</v>
      </c>
      <c r="H15" s="14">
        <f>SUM(H16+H17)</f>
        <v>37912</v>
      </c>
      <c r="I15" s="15">
        <f>SUM(H15/G15)</f>
        <v>0.9781217750257998</v>
      </c>
    </row>
    <row r="16" spans="1:9" ht="11.25">
      <c r="A16" s="13" t="s">
        <v>15</v>
      </c>
      <c r="B16" s="14">
        <f>SUM(B19+B21+B24+B26)</f>
        <v>421826</v>
      </c>
      <c r="C16" s="14">
        <f>SUM(C19+C21+C24+C26)</f>
        <v>204638</v>
      </c>
      <c r="D16" s="14">
        <f>SUM(D19+D21+D24+D26)</f>
        <v>201066</v>
      </c>
      <c r="E16" s="15">
        <f t="shared" si="0"/>
        <v>0.47665625162981895</v>
      </c>
      <c r="F16" s="15">
        <f t="shared" si="1"/>
        <v>0.9825447864033073</v>
      </c>
      <c r="G16" s="14">
        <f>SUM(G19+G21+G24+G26)</f>
        <v>38760</v>
      </c>
      <c r="H16" s="14">
        <f>SUM(H19+H21+H24+H26)</f>
        <v>37912</v>
      </c>
      <c r="I16" s="15">
        <f>SUM(H16/G16)</f>
        <v>0.9781217750257998</v>
      </c>
    </row>
    <row r="17" spans="1:9" ht="11.25">
      <c r="A17" s="13" t="s">
        <v>16</v>
      </c>
      <c r="B17" s="14">
        <f>SUM(B22)</f>
        <v>25</v>
      </c>
      <c r="C17" s="14">
        <f>SUM(C22)</f>
        <v>5</v>
      </c>
      <c r="D17" s="14">
        <f>SUM(D22)</f>
        <v>5</v>
      </c>
      <c r="E17" s="15">
        <f t="shared" si="0"/>
        <v>0.2</v>
      </c>
      <c r="F17" s="15">
        <f t="shared" si="1"/>
        <v>1</v>
      </c>
      <c r="G17" s="14">
        <f>SUM(G22)</f>
        <v>0</v>
      </c>
      <c r="H17" s="14">
        <f>SUM(H22)</f>
        <v>0</v>
      </c>
      <c r="I17" s="15">
        <v>0</v>
      </c>
    </row>
    <row r="18" spans="1:9" ht="11.25">
      <c r="A18" s="13" t="s">
        <v>20</v>
      </c>
      <c r="B18" s="14">
        <f>SUM(B19)</f>
        <v>327326</v>
      </c>
      <c r="C18" s="14">
        <f>SUM(C19)</f>
        <v>160100</v>
      </c>
      <c r="D18" s="14">
        <f>SUM(D19)</f>
        <v>159557</v>
      </c>
      <c r="E18" s="15">
        <f t="shared" si="0"/>
        <v>0.4874559307846001</v>
      </c>
      <c r="F18" s="15">
        <f t="shared" si="1"/>
        <v>0.9966083697688944</v>
      </c>
      <c r="G18" s="14">
        <f>SUM(G19)</f>
        <v>30724</v>
      </c>
      <c r="H18" s="14">
        <f>SUM(H19)</f>
        <v>30371</v>
      </c>
      <c r="I18" s="15">
        <f>SUM(H18/G18)</f>
        <v>0.9885106105975784</v>
      </c>
    </row>
    <row r="19" spans="1:9" ht="11.25">
      <c r="A19" s="13" t="s">
        <v>15</v>
      </c>
      <c r="B19" s="14">
        <v>327326</v>
      </c>
      <c r="C19" s="14">
        <v>160100</v>
      </c>
      <c r="D19" s="14">
        <v>159557</v>
      </c>
      <c r="E19" s="15">
        <f t="shared" si="0"/>
        <v>0.4874559307846001</v>
      </c>
      <c r="F19" s="15">
        <f t="shared" si="1"/>
        <v>0.9966083697688944</v>
      </c>
      <c r="G19" s="14">
        <v>30724</v>
      </c>
      <c r="H19" s="14">
        <f>SUM(D19-'[1]Sheet5'!D19)</f>
        <v>30371</v>
      </c>
      <c r="I19" s="15">
        <f>SUM(H19/G19)</f>
        <v>0.9885106105975784</v>
      </c>
    </row>
    <row r="20" spans="1:9" ht="11.25">
      <c r="A20" s="13" t="s">
        <v>21</v>
      </c>
      <c r="B20" s="14">
        <f>SUM(B21+B22)</f>
        <v>29242</v>
      </c>
      <c r="C20" s="14">
        <f>SUM(C21+C22)</f>
        <v>10583</v>
      </c>
      <c r="D20" s="14">
        <f>SUM(D21+D22)</f>
        <v>7854</v>
      </c>
      <c r="E20" s="15">
        <f t="shared" si="0"/>
        <v>0.2685862800082074</v>
      </c>
      <c r="F20" s="15">
        <f t="shared" si="1"/>
        <v>0.7421336105074176</v>
      </c>
      <c r="G20" s="14">
        <f>SUM(G21+G22)</f>
        <v>1930</v>
      </c>
      <c r="H20" s="14">
        <f>SUM(H21+H22)</f>
        <v>1488</v>
      </c>
      <c r="I20" s="15">
        <f>SUM(H20/G20)</f>
        <v>0.7709844559585493</v>
      </c>
    </row>
    <row r="21" spans="1:9" ht="11.25">
      <c r="A21" s="13" t="s">
        <v>15</v>
      </c>
      <c r="B21" s="14">
        <v>29217</v>
      </c>
      <c r="C21" s="14">
        <v>10578</v>
      </c>
      <c r="D21" s="14">
        <v>7849</v>
      </c>
      <c r="E21" s="15">
        <f t="shared" si="0"/>
        <v>0.2686449669712838</v>
      </c>
      <c r="F21" s="15">
        <f t="shared" si="1"/>
        <v>0.7420117224428058</v>
      </c>
      <c r="G21" s="14">
        <v>1930</v>
      </c>
      <c r="H21" s="14">
        <f>SUM(D21-'[1]Sheet5'!D21)</f>
        <v>1488</v>
      </c>
      <c r="I21" s="15">
        <f>SUM(H21/G21)</f>
        <v>0.7709844559585493</v>
      </c>
    </row>
    <row r="22" spans="1:9" ht="11.25">
      <c r="A22" s="13" t="s">
        <v>16</v>
      </c>
      <c r="B22" s="14">
        <v>25</v>
      </c>
      <c r="C22" s="14">
        <v>5</v>
      </c>
      <c r="D22" s="14">
        <v>5</v>
      </c>
      <c r="E22" s="15">
        <f t="shared" si="0"/>
        <v>0.2</v>
      </c>
      <c r="F22" s="15">
        <f t="shared" si="1"/>
        <v>1</v>
      </c>
      <c r="G22" s="14">
        <v>0</v>
      </c>
      <c r="H22" s="14">
        <f>SUM(D22-'[1]Sheet5'!D22)</f>
        <v>0</v>
      </c>
      <c r="I22" s="15">
        <v>0</v>
      </c>
    </row>
    <row r="23" spans="1:9" ht="11.25">
      <c r="A23" s="13" t="s">
        <v>22</v>
      </c>
      <c r="B23" s="14">
        <f>SUM(B24)</f>
        <v>1023</v>
      </c>
      <c r="C23" s="14">
        <f>SUM(C24)</f>
        <v>451</v>
      </c>
      <c r="D23" s="14">
        <f>SUM(D24)</f>
        <v>155</v>
      </c>
      <c r="E23" s="15">
        <f t="shared" si="0"/>
        <v>0.15151515151515152</v>
      </c>
      <c r="F23" s="15">
        <f t="shared" si="1"/>
        <v>0.3436807095343681</v>
      </c>
      <c r="G23" s="14">
        <f>SUM(G24)</f>
        <v>91</v>
      </c>
      <c r="H23" s="14">
        <f>SUM(H24)</f>
        <v>31</v>
      </c>
      <c r="I23" s="15">
        <f aca="true" t="shared" si="3" ref="I23:I36">SUM(H23/G23)</f>
        <v>0.34065934065934067</v>
      </c>
    </row>
    <row r="24" spans="1:9" ht="11.25">
      <c r="A24" s="13" t="s">
        <v>15</v>
      </c>
      <c r="B24" s="14">
        <v>1023</v>
      </c>
      <c r="C24" s="14">
        <v>451</v>
      </c>
      <c r="D24" s="14">
        <v>155</v>
      </c>
      <c r="E24" s="15">
        <f t="shared" si="0"/>
        <v>0.15151515151515152</v>
      </c>
      <c r="F24" s="15">
        <f t="shared" si="1"/>
        <v>0.3436807095343681</v>
      </c>
      <c r="G24" s="14">
        <v>91</v>
      </c>
      <c r="H24" s="14">
        <f>SUM(D24-'[1]Sheet5'!D24)</f>
        <v>31</v>
      </c>
      <c r="I24" s="15">
        <f t="shared" si="3"/>
        <v>0.34065934065934067</v>
      </c>
    </row>
    <row r="25" spans="1:9" ht="22.5">
      <c r="A25" s="17" t="s">
        <v>23</v>
      </c>
      <c r="B25" s="14">
        <f>SUM(B26)</f>
        <v>64260</v>
      </c>
      <c r="C25" s="14">
        <f>SUM(C26)</f>
        <v>33509</v>
      </c>
      <c r="D25" s="14">
        <f>SUM(D26)</f>
        <v>33505</v>
      </c>
      <c r="E25" s="15">
        <f t="shared" si="0"/>
        <v>0.5213974478680361</v>
      </c>
      <c r="F25" s="15">
        <f t="shared" si="1"/>
        <v>0.9998806290847235</v>
      </c>
      <c r="G25" s="14">
        <f>SUM(G26)</f>
        <v>6015</v>
      </c>
      <c r="H25" s="14">
        <f>SUM(H26)</f>
        <v>6022</v>
      </c>
      <c r="I25" s="15">
        <f t="shared" si="3"/>
        <v>1.001163757273483</v>
      </c>
    </row>
    <row r="26" spans="1:9" ht="11.25">
      <c r="A26" s="13" t="s">
        <v>15</v>
      </c>
      <c r="B26" s="14">
        <v>64260</v>
      </c>
      <c r="C26" s="14">
        <v>33509</v>
      </c>
      <c r="D26" s="14">
        <v>33505</v>
      </c>
      <c r="E26" s="15">
        <f t="shared" si="0"/>
        <v>0.5213974478680361</v>
      </c>
      <c r="F26" s="15">
        <f t="shared" si="1"/>
        <v>0.9998806290847235</v>
      </c>
      <c r="G26" s="14">
        <v>6015</v>
      </c>
      <c r="H26" s="14">
        <f>SUM(D26-'[1]Sheet5'!D26)</f>
        <v>6022</v>
      </c>
      <c r="I26" s="15">
        <f t="shared" si="3"/>
        <v>1.001163757273483</v>
      </c>
    </row>
    <row r="27" spans="1:9" ht="25.5">
      <c r="A27" s="18" t="s">
        <v>24</v>
      </c>
      <c r="B27" s="11">
        <f>SUM(B28+B31)</f>
        <v>9870</v>
      </c>
      <c r="C27" s="11">
        <f>SUM(C28+C31)</f>
        <v>5542</v>
      </c>
      <c r="D27" s="11">
        <f>SUM(D28+D31)</f>
        <v>3825</v>
      </c>
      <c r="E27" s="12">
        <f t="shared" si="0"/>
        <v>0.38753799392097266</v>
      </c>
      <c r="F27" s="12">
        <f t="shared" si="1"/>
        <v>0.6901840490797546</v>
      </c>
      <c r="G27" s="11">
        <f>SUM(G28+G31)</f>
        <v>808</v>
      </c>
      <c r="H27" s="11">
        <f>SUM(H28+H31)</f>
        <v>489</v>
      </c>
      <c r="I27" s="12">
        <f t="shared" si="3"/>
        <v>0.6051980198019802</v>
      </c>
    </row>
    <row r="28" spans="1:9" ht="11.25">
      <c r="A28" s="13" t="s">
        <v>25</v>
      </c>
      <c r="B28" s="14">
        <f>SUM(B29+B30)</f>
        <v>8500</v>
      </c>
      <c r="C28" s="14">
        <f>SUM(C29+C30)</f>
        <v>4248</v>
      </c>
      <c r="D28" s="14">
        <f>SUM(D29+D30)</f>
        <v>2999</v>
      </c>
      <c r="E28" s="15">
        <f t="shared" si="0"/>
        <v>0.3528235294117647</v>
      </c>
      <c r="F28" s="15">
        <v>0</v>
      </c>
      <c r="G28" s="14">
        <f>SUM(G29+G30)</f>
        <v>708</v>
      </c>
      <c r="H28" s="14">
        <f>SUM(H29+H30)</f>
        <v>489</v>
      </c>
      <c r="I28" s="15">
        <f t="shared" si="3"/>
        <v>0.690677966101695</v>
      </c>
    </row>
    <row r="29" spans="1:9" ht="11.25">
      <c r="A29" s="13" t="s">
        <v>15</v>
      </c>
      <c r="B29" s="14">
        <v>8475</v>
      </c>
      <c r="C29" s="14">
        <v>4228</v>
      </c>
      <c r="D29" s="14">
        <v>2635</v>
      </c>
      <c r="E29" s="15">
        <f t="shared" si="0"/>
        <v>0.31091445427728615</v>
      </c>
      <c r="F29" s="15">
        <f aca="true" t="shared" si="4" ref="F29:F49">SUM(D29/C29)</f>
        <v>0.6232261116367077</v>
      </c>
      <c r="G29" s="14">
        <v>703</v>
      </c>
      <c r="H29" s="14">
        <f>SUM(D29-'[1]Sheet5'!D29)</f>
        <v>388</v>
      </c>
      <c r="I29" s="15">
        <f t="shared" si="3"/>
        <v>0.5519203413940256</v>
      </c>
    </row>
    <row r="30" spans="1:9" ht="11.25">
      <c r="A30" s="13" t="s">
        <v>16</v>
      </c>
      <c r="B30" s="14">
        <v>25</v>
      </c>
      <c r="C30" s="14">
        <v>20</v>
      </c>
      <c r="D30" s="14">
        <v>364</v>
      </c>
      <c r="E30" s="15">
        <f t="shared" si="0"/>
        <v>14.56</v>
      </c>
      <c r="F30" s="15">
        <f t="shared" si="4"/>
        <v>18.2</v>
      </c>
      <c r="G30" s="14">
        <v>5</v>
      </c>
      <c r="H30" s="14">
        <f>SUM(D30-'[1]Sheet5'!D30)</f>
        <v>101</v>
      </c>
      <c r="I30" s="15">
        <f t="shared" si="3"/>
        <v>20.2</v>
      </c>
    </row>
    <row r="31" spans="1:9" ht="11.25">
      <c r="A31" s="13" t="s">
        <v>26</v>
      </c>
      <c r="B31" s="14">
        <f>SUM(B32+B33)</f>
        <v>1370</v>
      </c>
      <c r="C31" s="14">
        <f>SUM(C32+C33)</f>
        <v>1294</v>
      </c>
      <c r="D31" s="14">
        <f>SUM(D32+D33)</f>
        <v>826</v>
      </c>
      <c r="E31" s="15">
        <f t="shared" si="0"/>
        <v>0.602919708029197</v>
      </c>
      <c r="F31" s="15">
        <f t="shared" si="4"/>
        <v>0.6383307573415765</v>
      </c>
      <c r="G31" s="14">
        <f>SUM(G32+G33)</f>
        <v>100</v>
      </c>
      <c r="H31" s="14">
        <f>SUM(H32+H33)</f>
        <v>0</v>
      </c>
      <c r="I31" s="15">
        <f t="shared" si="3"/>
        <v>0</v>
      </c>
    </row>
    <row r="32" spans="1:9" ht="11.25">
      <c r="A32" s="13" t="s">
        <v>15</v>
      </c>
      <c r="B32" s="14">
        <v>25</v>
      </c>
      <c r="C32" s="14">
        <v>23</v>
      </c>
      <c r="D32" s="14">
        <v>7</v>
      </c>
      <c r="E32" s="15">
        <f t="shared" si="0"/>
        <v>0.28</v>
      </c>
      <c r="F32" s="15">
        <f t="shared" si="4"/>
        <v>0.30434782608695654</v>
      </c>
      <c r="G32" s="14">
        <v>4</v>
      </c>
      <c r="H32" s="14">
        <f>SUM(D32-'[1]Sheet5'!D32)</f>
        <v>0</v>
      </c>
      <c r="I32" s="15">
        <f t="shared" si="3"/>
        <v>0</v>
      </c>
    </row>
    <row r="33" spans="1:9" ht="11.25">
      <c r="A33" s="13" t="s">
        <v>16</v>
      </c>
      <c r="B33" s="14">
        <v>1345</v>
      </c>
      <c r="C33" s="14">
        <v>1271</v>
      </c>
      <c r="D33" s="14">
        <v>819</v>
      </c>
      <c r="E33" s="15">
        <f t="shared" si="0"/>
        <v>0.6089219330855019</v>
      </c>
      <c r="F33" s="15">
        <f t="shared" si="4"/>
        <v>0.6443745082612117</v>
      </c>
      <c r="G33" s="14">
        <v>96</v>
      </c>
      <c r="H33" s="14">
        <f>SUM(D33-'[1]Sheet5'!D33)</f>
        <v>0</v>
      </c>
      <c r="I33" s="15">
        <f t="shared" si="3"/>
        <v>0</v>
      </c>
    </row>
    <row r="34" spans="1:9" ht="15.75" customHeight="1">
      <c r="A34" s="16" t="s">
        <v>27</v>
      </c>
      <c r="B34" s="11">
        <f>SUM(B35+B38+B41)</f>
        <v>67331</v>
      </c>
      <c r="C34" s="11">
        <f>SUM(C35+C38+C41)</f>
        <v>33774</v>
      </c>
      <c r="D34" s="11">
        <f>SUM(D35+D38+D41)</f>
        <v>25301</v>
      </c>
      <c r="E34" s="12">
        <f t="shared" si="0"/>
        <v>0.3757704474907546</v>
      </c>
      <c r="F34" s="12">
        <f t="shared" si="4"/>
        <v>0.7491265470480251</v>
      </c>
      <c r="G34" s="11">
        <f>SUM(G35+G38+G41)</f>
        <v>6828</v>
      </c>
      <c r="H34" s="11">
        <f>SUM(H35+H38+H41)</f>
        <v>5306</v>
      </c>
      <c r="I34" s="12">
        <f t="shared" si="3"/>
        <v>0.7770943175161101</v>
      </c>
    </row>
    <row r="35" spans="1:9" ht="11.25">
      <c r="A35" s="13" t="s">
        <v>28</v>
      </c>
      <c r="B35" s="14">
        <f>SUM(B36+B37)</f>
        <v>64539</v>
      </c>
      <c r="C35" s="14">
        <f>SUM(C36+C37)</f>
        <v>32462</v>
      </c>
      <c r="D35" s="14">
        <f>SUM(D36+D37)</f>
        <v>24659</v>
      </c>
      <c r="E35" s="15">
        <f t="shared" si="0"/>
        <v>0.3820790529757201</v>
      </c>
      <c r="F35" s="15">
        <f t="shared" si="4"/>
        <v>0.7596266403795207</v>
      </c>
      <c r="G35" s="14">
        <f>SUM(G36+G37)</f>
        <v>6623</v>
      </c>
      <c r="H35" s="14">
        <f>SUM(H36+H37)</f>
        <v>5076</v>
      </c>
      <c r="I35" s="15">
        <f t="shared" si="3"/>
        <v>0.7664200513362525</v>
      </c>
    </row>
    <row r="36" spans="1:9" ht="11.25">
      <c r="A36" s="13" t="s">
        <v>15</v>
      </c>
      <c r="B36" s="14">
        <v>45788</v>
      </c>
      <c r="C36" s="14">
        <v>21904</v>
      </c>
      <c r="D36" s="14">
        <v>21290</v>
      </c>
      <c r="E36" s="15">
        <f t="shared" si="0"/>
        <v>0.4649689875076439</v>
      </c>
      <c r="F36" s="15">
        <f t="shared" si="4"/>
        <v>0.9719685902118335</v>
      </c>
      <c r="G36" s="14">
        <v>4301</v>
      </c>
      <c r="H36" s="14">
        <f>SUM(D36-'[1]Sheet5'!D36)</f>
        <v>2869</v>
      </c>
      <c r="I36" s="15">
        <f t="shared" si="3"/>
        <v>0.6670541734480353</v>
      </c>
    </row>
    <row r="37" spans="1:9" ht="11.25">
      <c r="A37" s="13" t="s">
        <v>29</v>
      </c>
      <c r="B37" s="14">
        <v>18751</v>
      </c>
      <c r="C37" s="14">
        <v>10558</v>
      </c>
      <c r="D37" s="14">
        <v>3369</v>
      </c>
      <c r="E37" s="15">
        <f t="shared" si="0"/>
        <v>0.1796704175777292</v>
      </c>
      <c r="F37" s="15">
        <f t="shared" si="4"/>
        <v>0.3190945254783103</v>
      </c>
      <c r="G37" s="14">
        <v>2322</v>
      </c>
      <c r="H37" s="14">
        <f>SUM(D37-'[1]Sheet5'!D37)</f>
        <v>2207</v>
      </c>
      <c r="I37" s="15">
        <v>0</v>
      </c>
    </row>
    <row r="38" spans="1:9" ht="11.25">
      <c r="A38" s="13" t="s">
        <v>30</v>
      </c>
      <c r="B38" s="14">
        <f>SUM(B39+B40)</f>
        <v>1000</v>
      </c>
      <c r="C38" s="14">
        <f>SUM(C39+C40)</f>
        <v>467</v>
      </c>
      <c r="D38" s="14">
        <f>SUM(D39+D40)</f>
        <v>395</v>
      </c>
      <c r="E38" s="15">
        <f t="shared" si="0"/>
        <v>0.395</v>
      </c>
      <c r="F38" s="15">
        <f t="shared" si="4"/>
        <v>0.8458244111349036</v>
      </c>
      <c r="G38" s="14">
        <f>SUM(G39+G40)</f>
        <v>35</v>
      </c>
      <c r="H38" s="14">
        <f>SUM(H39+H40)</f>
        <v>177</v>
      </c>
      <c r="I38" s="15">
        <f aca="true" t="shared" si="5" ref="I38:I51">SUM(H38/G38)</f>
        <v>5.057142857142857</v>
      </c>
    </row>
    <row r="39" spans="1:9" ht="11.25">
      <c r="A39" s="13" t="s">
        <v>15</v>
      </c>
      <c r="B39" s="14">
        <v>488</v>
      </c>
      <c r="C39" s="14">
        <v>275</v>
      </c>
      <c r="D39" s="14">
        <v>258</v>
      </c>
      <c r="E39" s="15">
        <f t="shared" si="0"/>
        <v>0.5286885245901639</v>
      </c>
      <c r="F39" s="15">
        <f t="shared" si="4"/>
        <v>0.9381818181818182</v>
      </c>
      <c r="G39" s="14">
        <v>25</v>
      </c>
      <c r="H39" s="14">
        <f>SUM(D39-'[1]Sheet5'!D39)</f>
        <v>79</v>
      </c>
      <c r="I39" s="15">
        <f t="shared" si="5"/>
        <v>3.16</v>
      </c>
    </row>
    <row r="40" spans="1:9" ht="11.25">
      <c r="A40" s="13" t="s">
        <v>16</v>
      </c>
      <c r="B40" s="14">
        <v>512</v>
      </c>
      <c r="C40" s="14">
        <v>192</v>
      </c>
      <c r="D40" s="14">
        <v>137</v>
      </c>
      <c r="E40" s="15">
        <f t="shared" si="0"/>
        <v>0.267578125</v>
      </c>
      <c r="F40" s="15">
        <f t="shared" si="4"/>
        <v>0.7135416666666666</v>
      </c>
      <c r="G40" s="14">
        <v>10</v>
      </c>
      <c r="H40" s="14">
        <f>SUM(D40-'[1]Sheet5'!D40)</f>
        <v>98</v>
      </c>
      <c r="I40" s="15">
        <f t="shared" si="5"/>
        <v>9.8</v>
      </c>
    </row>
    <row r="41" spans="1:9" ht="11.25">
      <c r="A41" s="13" t="s">
        <v>31</v>
      </c>
      <c r="B41" s="14">
        <f>SUM(B42)</f>
        <v>1792</v>
      </c>
      <c r="C41" s="14">
        <f>SUM(C42)</f>
        <v>845</v>
      </c>
      <c r="D41" s="14">
        <f>SUM(D42)</f>
        <v>247</v>
      </c>
      <c r="E41" s="15">
        <f t="shared" si="0"/>
        <v>0.13783482142857142</v>
      </c>
      <c r="F41" s="15">
        <f t="shared" si="4"/>
        <v>0.2923076923076923</v>
      </c>
      <c r="G41" s="14">
        <f>SUM(G42)</f>
        <v>170</v>
      </c>
      <c r="H41" s="14">
        <f>SUM(H42)</f>
        <v>53</v>
      </c>
      <c r="I41" s="15">
        <f t="shared" si="5"/>
        <v>0.31176470588235294</v>
      </c>
    </row>
    <row r="42" spans="1:9" ht="11.25">
      <c r="A42" s="13" t="s">
        <v>16</v>
      </c>
      <c r="B42" s="14">
        <v>1792</v>
      </c>
      <c r="C42" s="14">
        <v>845</v>
      </c>
      <c r="D42" s="14">
        <v>247</v>
      </c>
      <c r="E42" s="15">
        <f t="shared" si="0"/>
        <v>0.13783482142857142</v>
      </c>
      <c r="F42" s="15">
        <f t="shared" si="4"/>
        <v>0.2923076923076923</v>
      </c>
      <c r="G42" s="14">
        <v>170</v>
      </c>
      <c r="H42" s="14">
        <f>SUM(D42-'[1]Sheet5'!D42)</f>
        <v>53</v>
      </c>
      <c r="I42" s="15">
        <f t="shared" si="5"/>
        <v>0.31176470588235294</v>
      </c>
    </row>
    <row r="43" spans="1:9" ht="15.75" customHeight="1">
      <c r="A43" s="16" t="s">
        <v>32</v>
      </c>
      <c r="B43" s="11">
        <f>SUM(B44+B46)</f>
        <v>69350</v>
      </c>
      <c r="C43" s="11">
        <f>SUM(C44+C46)</f>
        <v>4180</v>
      </c>
      <c r="D43" s="11">
        <f>SUM(D44+D46)</f>
        <v>3365</v>
      </c>
      <c r="E43" s="12">
        <f t="shared" si="0"/>
        <v>0.04852198990627253</v>
      </c>
      <c r="F43" s="12">
        <f t="shared" si="4"/>
        <v>0.8050239234449761</v>
      </c>
      <c r="G43" s="11">
        <f>SUM(G44+G46)</f>
        <v>900</v>
      </c>
      <c r="H43" s="11">
        <f>SUM(H44+H46)</f>
        <v>529</v>
      </c>
      <c r="I43" s="12">
        <f t="shared" si="5"/>
        <v>0.5877777777777777</v>
      </c>
    </row>
    <row r="44" spans="1:9" ht="11.25">
      <c r="A44" s="13" t="s">
        <v>33</v>
      </c>
      <c r="B44" s="14">
        <f>SUM(B45)</f>
        <v>66200</v>
      </c>
      <c r="C44" s="14">
        <f>SUM(C45)</f>
        <v>3250</v>
      </c>
      <c r="D44" s="14">
        <f>SUM(D45)</f>
        <v>2641</v>
      </c>
      <c r="E44" s="15">
        <f t="shared" si="0"/>
        <v>0.03989425981873112</v>
      </c>
      <c r="F44" s="15">
        <f t="shared" si="4"/>
        <v>0.8126153846153846</v>
      </c>
      <c r="G44" s="14">
        <f>SUM(G45)</f>
        <v>700</v>
      </c>
      <c r="H44" s="14">
        <f>SUM(H45)</f>
        <v>400</v>
      </c>
      <c r="I44" s="15">
        <f t="shared" si="5"/>
        <v>0.5714285714285714</v>
      </c>
    </row>
    <row r="45" spans="1:9" ht="11.25">
      <c r="A45" s="13" t="s">
        <v>15</v>
      </c>
      <c r="B45" s="14">
        <v>66200</v>
      </c>
      <c r="C45" s="14">
        <v>3250</v>
      </c>
      <c r="D45" s="14">
        <v>2641</v>
      </c>
      <c r="E45" s="15">
        <f t="shared" si="0"/>
        <v>0.03989425981873112</v>
      </c>
      <c r="F45" s="15">
        <f t="shared" si="4"/>
        <v>0.8126153846153846</v>
      </c>
      <c r="G45" s="14">
        <v>700</v>
      </c>
      <c r="H45" s="14">
        <f>SUM(D45-'[1]Sheet5'!D45)</f>
        <v>400</v>
      </c>
      <c r="I45" s="15">
        <f t="shared" si="5"/>
        <v>0.5714285714285714</v>
      </c>
    </row>
    <row r="46" spans="1:9" ht="11.25">
      <c r="A46" s="17" t="s">
        <v>34</v>
      </c>
      <c r="B46" s="14">
        <f>SUM(B47+B48)</f>
        <v>3150</v>
      </c>
      <c r="C46" s="14">
        <f>SUM(C47+C48)</f>
        <v>930</v>
      </c>
      <c r="D46" s="14">
        <f>SUM(D47+D48)</f>
        <v>724</v>
      </c>
      <c r="E46" s="15">
        <f t="shared" si="0"/>
        <v>0.22984126984126985</v>
      </c>
      <c r="F46" s="15">
        <f t="shared" si="4"/>
        <v>0.7784946236559139</v>
      </c>
      <c r="G46" s="14">
        <f>SUM(G47+G48)</f>
        <v>200</v>
      </c>
      <c r="H46" s="14">
        <f>SUM(H47+H48)</f>
        <v>129</v>
      </c>
      <c r="I46" s="15">
        <f t="shared" si="5"/>
        <v>0.645</v>
      </c>
    </row>
    <row r="47" spans="1:9" ht="11.25">
      <c r="A47" s="13" t="s">
        <v>15</v>
      </c>
      <c r="B47" s="14">
        <v>2849</v>
      </c>
      <c r="C47" s="14">
        <v>741</v>
      </c>
      <c r="D47" s="14">
        <v>679</v>
      </c>
      <c r="E47" s="15">
        <f t="shared" si="0"/>
        <v>0.23832923832923833</v>
      </c>
      <c r="F47" s="15">
        <f t="shared" si="4"/>
        <v>0.9163292847503374</v>
      </c>
      <c r="G47" s="14">
        <v>179</v>
      </c>
      <c r="H47" s="14">
        <f>SUM(D47-'[1]Sheet5'!D47)</f>
        <v>122</v>
      </c>
      <c r="I47" s="15">
        <f t="shared" si="5"/>
        <v>0.6815642458100558</v>
      </c>
    </row>
    <row r="48" spans="1:9" ht="11.25">
      <c r="A48" s="13" t="s">
        <v>16</v>
      </c>
      <c r="B48" s="14">
        <v>301</v>
      </c>
      <c r="C48" s="14">
        <v>189</v>
      </c>
      <c r="D48" s="14">
        <v>45</v>
      </c>
      <c r="E48" s="15">
        <f t="shared" si="0"/>
        <v>0.14950166112956811</v>
      </c>
      <c r="F48" s="15">
        <f t="shared" si="4"/>
        <v>0.23809523809523808</v>
      </c>
      <c r="G48" s="14">
        <v>21</v>
      </c>
      <c r="H48" s="14">
        <f>SUM(D48-'[1]Sheet5'!D48)</f>
        <v>7</v>
      </c>
      <c r="I48" s="15">
        <f t="shared" si="5"/>
        <v>0.3333333333333333</v>
      </c>
    </row>
    <row r="49" spans="1:9" ht="17.25" customHeight="1">
      <c r="A49" s="10" t="s">
        <v>35</v>
      </c>
      <c r="B49" s="11">
        <f>SUM(B50+B54+B56)</f>
        <v>2464</v>
      </c>
      <c r="C49" s="11">
        <f>SUM(C50+C54+C56)</f>
        <v>1290</v>
      </c>
      <c r="D49" s="11">
        <f>SUM(D50+D54+D56)</f>
        <v>240</v>
      </c>
      <c r="E49" s="12">
        <f t="shared" si="0"/>
        <v>0.09740259740259741</v>
      </c>
      <c r="F49" s="12">
        <f t="shared" si="4"/>
        <v>0.18604651162790697</v>
      </c>
      <c r="G49" s="11">
        <f>SUM(G50+G54+G56)</f>
        <v>133</v>
      </c>
      <c r="H49" s="11">
        <f>SUM(H50+H54+H56)</f>
        <v>33</v>
      </c>
      <c r="I49" s="12">
        <f t="shared" si="5"/>
        <v>0.24812030075187969</v>
      </c>
    </row>
    <row r="50" spans="1:9" ht="22.5">
      <c r="A50" s="19" t="s">
        <v>36</v>
      </c>
      <c r="B50" s="14">
        <f>SUM(B51)</f>
        <v>2350</v>
      </c>
      <c r="C50" s="14">
        <f>SUM(C51)</f>
        <v>1258</v>
      </c>
      <c r="D50" s="14">
        <f>SUM(D51)</f>
        <v>240</v>
      </c>
      <c r="E50" s="15">
        <f t="shared" si="0"/>
        <v>0.10212765957446808</v>
      </c>
      <c r="F50" s="15">
        <v>0</v>
      </c>
      <c r="G50" s="14">
        <f>SUM(G51)</f>
        <v>133</v>
      </c>
      <c r="H50" s="14">
        <f>SUM(H51)</f>
        <v>33</v>
      </c>
      <c r="I50" s="15">
        <f t="shared" si="5"/>
        <v>0.24812030075187969</v>
      </c>
    </row>
    <row r="51" spans="1:9" ht="11.25">
      <c r="A51" s="13" t="s">
        <v>15</v>
      </c>
      <c r="B51" s="14">
        <v>2350</v>
      </c>
      <c r="C51" s="14">
        <v>1258</v>
      </c>
      <c r="D51" s="14">
        <v>240</v>
      </c>
      <c r="E51" s="15">
        <f t="shared" si="0"/>
        <v>0.10212765957446808</v>
      </c>
      <c r="F51" s="15">
        <v>0</v>
      </c>
      <c r="G51" s="14">
        <v>133</v>
      </c>
      <c r="H51" s="14">
        <f>SUM(D51-'[1]Sheet5'!D51)</f>
        <v>33</v>
      </c>
      <c r="I51" s="15">
        <f t="shared" si="5"/>
        <v>0.24812030075187969</v>
      </c>
    </row>
    <row r="52" spans="1:9" ht="67.5">
      <c r="A52" s="8" t="s">
        <v>5</v>
      </c>
      <c r="B52" s="8" t="s">
        <v>6</v>
      </c>
      <c r="C52" s="8" t="s">
        <v>7</v>
      </c>
      <c r="D52" s="8" t="s">
        <v>8</v>
      </c>
      <c r="E52" s="8" t="s">
        <v>9</v>
      </c>
      <c r="F52" s="8" t="s">
        <v>10</v>
      </c>
      <c r="G52" s="8" t="s">
        <v>11</v>
      </c>
      <c r="H52" s="8" t="s">
        <v>37</v>
      </c>
      <c r="I52" s="8" t="s">
        <v>13</v>
      </c>
    </row>
    <row r="53" spans="1:9" ht="11.25">
      <c r="A53" s="8">
        <v>1</v>
      </c>
      <c r="B53" s="8">
        <v>2</v>
      </c>
      <c r="C53" s="8">
        <v>3</v>
      </c>
      <c r="D53" s="8">
        <v>4</v>
      </c>
      <c r="E53" s="8">
        <v>5</v>
      </c>
      <c r="F53" s="8">
        <v>6</v>
      </c>
      <c r="G53" s="9">
        <v>7</v>
      </c>
      <c r="H53" s="9">
        <v>8</v>
      </c>
      <c r="I53" s="9">
        <v>9</v>
      </c>
    </row>
    <row r="54" spans="1:9" ht="31.5" customHeight="1">
      <c r="A54" s="19" t="s">
        <v>38</v>
      </c>
      <c r="B54" s="14">
        <f>SUM(B55)</f>
        <v>42</v>
      </c>
      <c r="C54" s="14">
        <f>SUM(C55)</f>
        <v>0</v>
      </c>
      <c r="D54" s="14">
        <f>SUM(D55)</f>
        <v>0</v>
      </c>
      <c r="E54" s="15">
        <f aca="true" t="shared" si="6" ref="E54:E64">SUM(D54/B54)</f>
        <v>0</v>
      </c>
      <c r="F54" s="15">
        <v>0</v>
      </c>
      <c r="G54" s="14">
        <f>SUM(G55)</f>
        <v>0</v>
      </c>
      <c r="H54" s="14">
        <f>SUM(H55)</f>
        <v>0</v>
      </c>
      <c r="I54" s="15">
        <v>0</v>
      </c>
    </row>
    <row r="55" spans="1:9" ht="11.25">
      <c r="A55" s="13" t="s">
        <v>15</v>
      </c>
      <c r="B55" s="14">
        <v>42</v>
      </c>
      <c r="C55" s="14">
        <v>0</v>
      </c>
      <c r="D55" s="14">
        <v>0</v>
      </c>
      <c r="E55" s="15">
        <f t="shared" si="6"/>
        <v>0</v>
      </c>
      <c r="F55" s="15">
        <v>0</v>
      </c>
      <c r="G55" s="14">
        <v>0</v>
      </c>
      <c r="H55" s="14">
        <f>SUM(D55-'[1]Sheet5'!D55)</f>
        <v>0</v>
      </c>
      <c r="I55" s="15">
        <v>0</v>
      </c>
    </row>
    <row r="56" spans="1:9" ht="22.5">
      <c r="A56" s="19" t="s">
        <v>39</v>
      </c>
      <c r="B56" s="20">
        <f>SUM(B57)</f>
        <v>72</v>
      </c>
      <c r="C56" s="20">
        <f>SUM(C57)</f>
        <v>32</v>
      </c>
      <c r="D56" s="20">
        <f>SUM(D57)</f>
        <v>0</v>
      </c>
      <c r="E56" s="15">
        <f t="shared" si="6"/>
        <v>0</v>
      </c>
      <c r="F56" s="15">
        <f aca="true" t="shared" si="7" ref="F56:F64">SUM(D56/C56)</f>
        <v>0</v>
      </c>
      <c r="G56" s="20">
        <f>SUM(G57)</f>
        <v>0</v>
      </c>
      <c r="H56" s="21">
        <f>SUM(H57)</f>
        <v>0</v>
      </c>
      <c r="I56" s="15">
        <v>0</v>
      </c>
    </row>
    <row r="57" spans="1:9" ht="11.25">
      <c r="A57" s="13" t="s">
        <v>15</v>
      </c>
      <c r="B57" s="21">
        <v>72</v>
      </c>
      <c r="C57" s="20">
        <v>32</v>
      </c>
      <c r="D57" s="20">
        <v>0</v>
      </c>
      <c r="E57" s="15">
        <f t="shared" si="6"/>
        <v>0</v>
      </c>
      <c r="F57" s="15">
        <f t="shared" si="7"/>
        <v>0</v>
      </c>
      <c r="G57" s="21">
        <v>0</v>
      </c>
      <c r="H57" s="14">
        <f>SUM(D57-'[1]Sheet5'!D57)</f>
        <v>0</v>
      </c>
      <c r="I57" s="15">
        <v>0</v>
      </c>
    </row>
    <row r="58" spans="1:9" ht="17.25" customHeight="1">
      <c r="A58" s="16" t="s">
        <v>40</v>
      </c>
      <c r="B58" s="11">
        <f>SUM(B59)</f>
        <v>2000</v>
      </c>
      <c r="C58" s="11">
        <f>SUM(C59)</f>
        <v>1400</v>
      </c>
      <c r="D58" s="11">
        <f>SUM(D59)</f>
        <v>1203</v>
      </c>
      <c r="E58" s="12">
        <f t="shared" si="6"/>
        <v>0.6015</v>
      </c>
      <c r="F58" s="12">
        <f t="shared" si="7"/>
        <v>0.8592857142857143</v>
      </c>
      <c r="G58" s="11">
        <f>SUM(G59)</f>
        <v>280</v>
      </c>
      <c r="H58" s="11">
        <f>SUM(H59)</f>
        <v>261</v>
      </c>
      <c r="I58" s="12">
        <f aca="true" t="shared" si="8" ref="I58:I64">SUM(H58/G58)</f>
        <v>0.9321428571428572</v>
      </c>
    </row>
    <row r="59" spans="1:9" ht="11.25">
      <c r="A59" s="13" t="s">
        <v>41</v>
      </c>
      <c r="B59" s="14">
        <f>SUM(B60+B61)</f>
        <v>2000</v>
      </c>
      <c r="C59" s="14">
        <f>SUM(C60+C61)</f>
        <v>1400</v>
      </c>
      <c r="D59" s="14">
        <f>SUM(D60+D61)</f>
        <v>1203</v>
      </c>
      <c r="E59" s="15">
        <f t="shared" si="6"/>
        <v>0.6015</v>
      </c>
      <c r="F59" s="15">
        <f t="shared" si="7"/>
        <v>0.8592857142857143</v>
      </c>
      <c r="G59" s="14">
        <f>SUM(G60+G61)</f>
        <v>280</v>
      </c>
      <c r="H59" s="14">
        <f>SUM(H60+H61)</f>
        <v>261</v>
      </c>
      <c r="I59" s="15">
        <f t="shared" si="8"/>
        <v>0.9321428571428572</v>
      </c>
    </row>
    <row r="60" spans="1:9" ht="11.25">
      <c r="A60" s="13" t="s">
        <v>15</v>
      </c>
      <c r="B60" s="14">
        <v>959</v>
      </c>
      <c r="C60" s="14">
        <v>459</v>
      </c>
      <c r="D60" s="14">
        <v>438</v>
      </c>
      <c r="E60" s="15">
        <f t="shared" si="6"/>
        <v>0.456725755995829</v>
      </c>
      <c r="F60" s="15">
        <f t="shared" si="7"/>
        <v>0.954248366013072</v>
      </c>
      <c r="G60" s="14">
        <v>33</v>
      </c>
      <c r="H60" s="14">
        <f>SUM(D60-'[1]Sheet5'!D60)</f>
        <v>40</v>
      </c>
      <c r="I60" s="15">
        <f t="shared" si="8"/>
        <v>1.2121212121212122</v>
      </c>
    </row>
    <row r="61" spans="1:9" ht="11.25">
      <c r="A61" s="13" t="s">
        <v>16</v>
      </c>
      <c r="B61" s="14">
        <v>1041</v>
      </c>
      <c r="C61" s="14">
        <v>941</v>
      </c>
      <c r="D61" s="14">
        <v>765</v>
      </c>
      <c r="E61" s="15">
        <f t="shared" si="6"/>
        <v>0.7348703170028819</v>
      </c>
      <c r="F61" s="15">
        <f t="shared" si="7"/>
        <v>0.8129649309245484</v>
      </c>
      <c r="G61" s="14">
        <v>247</v>
      </c>
      <c r="H61" s="14">
        <f>SUM(D61-'[1]Sheet5'!D61)</f>
        <v>221</v>
      </c>
      <c r="I61" s="15">
        <f t="shared" si="8"/>
        <v>0.8947368421052632</v>
      </c>
    </row>
    <row r="62" spans="1:9" ht="17.25" customHeight="1">
      <c r="A62" s="16" t="s">
        <v>42</v>
      </c>
      <c r="B62" s="11">
        <f>SUM(B63)</f>
        <v>1200</v>
      </c>
      <c r="C62" s="11">
        <f>SUM(C63)</f>
        <v>803</v>
      </c>
      <c r="D62" s="11">
        <f>SUM(D63)</f>
        <v>3</v>
      </c>
      <c r="E62" s="12">
        <f t="shared" si="6"/>
        <v>0.0025</v>
      </c>
      <c r="F62" s="12">
        <f t="shared" si="7"/>
        <v>0.0037359900373599006</v>
      </c>
      <c r="G62" s="11">
        <f>SUM(G63)</f>
        <v>100</v>
      </c>
      <c r="H62" s="11">
        <f>SUM(H63)</f>
        <v>0</v>
      </c>
      <c r="I62" s="12">
        <f t="shared" si="8"/>
        <v>0</v>
      </c>
    </row>
    <row r="63" spans="1:9" ht="11.25">
      <c r="A63" s="13" t="s">
        <v>43</v>
      </c>
      <c r="B63" s="14">
        <f>SUM(B64+B65)</f>
        <v>1200</v>
      </c>
      <c r="C63" s="14">
        <f>SUM(C64+C65)</f>
        <v>803</v>
      </c>
      <c r="D63" s="14">
        <f>SUM(D64+D65)</f>
        <v>3</v>
      </c>
      <c r="E63" s="15">
        <f t="shared" si="6"/>
        <v>0.0025</v>
      </c>
      <c r="F63" s="15">
        <f t="shared" si="7"/>
        <v>0.0037359900373599006</v>
      </c>
      <c r="G63" s="14">
        <f>SUM(G64+G65)</f>
        <v>100</v>
      </c>
      <c r="H63" s="14">
        <f>SUM(H64+H65)</f>
        <v>0</v>
      </c>
      <c r="I63" s="15">
        <f t="shared" si="8"/>
        <v>0</v>
      </c>
    </row>
    <row r="64" spans="1:9" ht="11.25">
      <c r="A64" s="13" t="s">
        <v>15</v>
      </c>
      <c r="B64" s="14">
        <v>1200</v>
      </c>
      <c r="C64" s="14">
        <v>803</v>
      </c>
      <c r="D64" s="14">
        <v>3</v>
      </c>
      <c r="E64" s="15">
        <f t="shared" si="6"/>
        <v>0.0025</v>
      </c>
      <c r="F64" s="15">
        <f t="shared" si="7"/>
        <v>0.0037359900373599006</v>
      </c>
      <c r="G64" s="14">
        <v>100</v>
      </c>
      <c r="H64" s="14">
        <f>SUM(D64-'[1]Sheet5'!D64)</f>
        <v>0</v>
      </c>
      <c r="I64" s="15">
        <f t="shared" si="8"/>
        <v>0</v>
      </c>
    </row>
    <row r="65" spans="1:9" ht="12.75">
      <c r="A65" s="13" t="s">
        <v>16</v>
      </c>
      <c r="B65" s="14"/>
      <c r="C65" s="14"/>
      <c r="D65" s="22"/>
      <c r="E65" s="15"/>
      <c r="F65" s="15"/>
      <c r="G65" s="14"/>
      <c r="H65" s="14"/>
      <c r="I65" s="15"/>
    </row>
    <row r="66" spans="1:9" ht="17.25" customHeight="1">
      <c r="A66" s="16" t="s">
        <v>44</v>
      </c>
      <c r="B66" s="11">
        <f>SUM(B67+B70)</f>
        <v>18795</v>
      </c>
      <c r="C66" s="11">
        <f>SUM(C67+C70)</f>
        <v>11802</v>
      </c>
      <c r="D66" s="11">
        <f>SUM(D67+D70)</f>
        <v>9497</v>
      </c>
      <c r="E66" s="12">
        <f>SUM(D66/B66)</f>
        <v>0.5052939611598829</v>
      </c>
      <c r="F66" s="12">
        <f>SUM(D66/C66)</f>
        <v>0.8046941196407389</v>
      </c>
      <c r="G66" s="11">
        <f>SUM(G67+G70)</f>
        <v>1894</v>
      </c>
      <c r="H66" s="11">
        <f>SUM(H67+H70)</f>
        <v>1515</v>
      </c>
      <c r="I66" s="12">
        <f>SUM(H66/G66)</f>
        <v>0.7998944033790919</v>
      </c>
    </row>
    <row r="67" spans="1:9" ht="11.25">
      <c r="A67" s="13" t="s">
        <v>45</v>
      </c>
      <c r="B67" s="14">
        <f>SUM(B68+B69)</f>
        <v>600</v>
      </c>
      <c r="C67" s="14">
        <f>SUM(C68+C69)</f>
        <v>528</v>
      </c>
      <c r="D67" s="14">
        <f>SUM(D68+D69)</f>
        <v>351</v>
      </c>
      <c r="E67" s="15">
        <f>SUM(D67/B67)</f>
        <v>0.585</v>
      </c>
      <c r="F67" s="15">
        <f>SUM(D67/C67)</f>
        <v>0.6647727272727273</v>
      </c>
      <c r="G67" s="14">
        <f>SUM(G68+G69)</f>
        <v>14</v>
      </c>
      <c r="H67" s="14">
        <f>SUM(H68+H69)</f>
        <v>37</v>
      </c>
      <c r="I67" s="15">
        <f>SUM(H67/G67)</f>
        <v>2.642857142857143</v>
      </c>
    </row>
    <row r="68" spans="1:9" ht="11.25">
      <c r="A68" s="13" t="s">
        <v>15</v>
      </c>
      <c r="B68" s="14">
        <v>600</v>
      </c>
      <c r="C68" s="14">
        <v>528</v>
      </c>
      <c r="D68" s="14">
        <v>351</v>
      </c>
      <c r="E68" s="15">
        <f>SUM(D68/B68)</f>
        <v>0.585</v>
      </c>
      <c r="F68" s="15">
        <f>SUM(D68/C68)</f>
        <v>0.6647727272727273</v>
      </c>
      <c r="G68" s="14">
        <v>14</v>
      </c>
      <c r="H68" s="14">
        <f>SUM(D68-'[1]Sheet5'!D68)</f>
        <v>37</v>
      </c>
      <c r="I68" s="15">
        <f>SUM(H68/G68)</f>
        <v>2.642857142857143</v>
      </c>
    </row>
    <row r="69" spans="1:9" ht="11.25">
      <c r="A69" s="13" t="s">
        <v>16</v>
      </c>
      <c r="B69" s="14"/>
      <c r="C69" s="14"/>
      <c r="D69" s="14"/>
      <c r="E69" s="15"/>
      <c r="F69" s="15"/>
      <c r="G69" s="14"/>
      <c r="H69" s="14"/>
      <c r="I69" s="15"/>
    </row>
    <row r="70" spans="1:9" ht="11.25">
      <c r="A70" s="13" t="s">
        <v>46</v>
      </c>
      <c r="B70" s="14">
        <f>SUM(B71+B72)</f>
        <v>18195</v>
      </c>
      <c r="C70" s="14">
        <f>SUM(C71+C72)</f>
        <v>11274</v>
      </c>
      <c r="D70" s="14">
        <f>SUM(D71+D72)</f>
        <v>9146</v>
      </c>
      <c r="E70" s="15">
        <f>SUM(D70/B70)</f>
        <v>0.5026655674635889</v>
      </c>
      <c r="F70" s="15">
        <f>SUM(D70/C70)</f>
        <v>0.8112471172609544</v>
      </c>
      <c r="G70" s="14">
        <f>SUM(G71+G72)</f>
        <v>1880</v>
      </c>
      <c r="H70" s="14">
        <f>SUM(H71+H72)</f>
        <v>1478</v>
      </c>
      <c r="I70" s="15">
        <f>SUM(H70/G70)</f>
        <v>0.7861702127659574</v>
      </c>
    </row>
    <row r="71" spans="1:9" ht="11.25">
      <c r="A71" s="13" t="s">
        <v>15</v>
      </c>
      <c r="B71" s="14">
        <v>17000</v>
      </c>
      <c r="C71" s="14">
        <v>10078</v>
      </c>
      <c r="D71" s="14">
        <v>8672</v>
      </c>
      <c r="E71" s="15">
        <f>SUM(D71/B71)</f>
        <v>0.5101176470588236</v>
      </c>
      <c r="F71" s="15">
        <f>SUM(D71/C71)</f>
        <v>0.8604881921016074</v>
      </c>
      <c r="G71" s="14">
        <v>1710</v>
      </c>
      <c r="H71" s="14">
        <f>SUM(D71-'[1]Sheet5'!D71)</f>
        <v>1414</v>
      </c>
      <c r="I71" s="15">
        <f>SUM(H71/G71)</f>
        <v>0.8269005847953217</v>
      </c>
    </row>
    <row r="72" spans="1:9" ht="11.25">
      <c r="A72" s="13" t="s">
        <v>16</v>
      </c>
      <c r="B72" s="14">
        <v>1195</v>
      </c>
      <c r="C72" s="14">
        <v>1196</v>
      </c>
      <c r="D72" s="14">
        <v>474</v>
      </c>
      <c r="E72" s="15">
        <f>SUM(D72/B72)</f>
        <v>0.396652719665272</v>
      </c>
      <c r="F72" s="15">
        <f>SUM(D72/C72)</f>
        <v>0.3963210702341137</v>
      </c>
      <c r="G72" s="14">
        <v>170</v>
      </c>
      <c r="H72" s="14">
        <f>SUM(D72-'[1]Sheet5'!D72)</f>
        <v>64</v>
      </c>
      <c r="I72" s="15">
        <f>SUM(H72/G72)</f>
        <v>0.3764705882352941</v>
      </c>
    </row>
    <row r="73" spans="1:9" ht="15.75" customHeight="1">
      <c r="A73" s="16" t="s">
        <v>47</v>
      </c>
      <c r="B73" s="11">
        <f>SUM(B74)</f>
        <v>60</v>
      </c>
      <c r="C73" s="11">
        <f>SUM(C74)</f>
        <v>58</v>
      </c>
      <c r="D73" s="11">
        <f>SUM(D74)</f>
        <v>45</v>
      </c>
      <c r="E73" s="12">
        <f>SUM(D73/B73)</f>
        <v>0.75</v>
      </c>
      <c r="F73" s="12">
        <f>SUM(D73/C73)</f>
        <v>0.7758620689655172</v>
      </c>
      <c r="G73" s="11">
        <f>SUM(G74)</f>
        <v>18</v>
      </c>
      <c r="H73" s="11">
        <f>SUM(H74)</f>
        <v>7</v>
      </c>
      <c r="I73" s="12">
        <f>SUM(H73/G73)</f>
        <v>0.3888888888888889</v>
      </c>
    </row>
    <row r="74" spans="1:9" ht="13.5" customHeight="1">
      <c r="A74" s="13" t="s">
        <v>15</v>
      </c>
      <c r="B74" s="14">
        <v>60</v>
      </c>
      <c r="C74" s="14">
        <v>58</v>
      </c>
      <c r="D74" s="14">
        <v>45</v>
      </c>
      <c r="E74" s="15">
        <f>SUM(D74/B74)</f>
        <v>0.75</v>
      </c>
      <c r="F74" s="15">
        <f>SUM(D74/C74)</f>
        <v>0.7758620689655172</v>
      </c>
      <c r="G74" s="14">
        <v>18</v>
      </c>
      <c r="H74" s="14">
        <f>SUM(D74-'[1]Sheet5'!D74)</f>
        <v>7</v>
      </c>
      <c r="I74" s="15">
        <f>SUM(H74/G74)</f>
        <v>0.3888888888888889</v>
      </c>
    </row>
    <row r="75" spans="1:9" ht="28.5" customHeight="1">
      <c r="A75" s="18" t="s">
        <v>48</v>
      </c>
      <c r="B75" s="11">
        <f>SUM(B76+B77)</f>
        <v>0</v>
      </c>
      <c r="C75" s="11">
        <f>SUM(C76+C77)</f>
        <v>0</v>
      </c>
      <c r="D75" s="11">
        <f>SUM(D76+D77)</f>
        <v>2218</v>
      </c>
      <c r="E75" s="12">
        <v>0</v>
      </c>
      <c r="F75" s="12">
        <v>0</v>
      </c>
      <c r="G75" s="11">
        <f>SUM(G76+G77)</f>
        <v>0</v>
      </c>
      <c r="H75" s="11">
        <f>SUM(H76+H77)</f>
        <v>965</v>
      </c>
      <c r="I75" s="12">
        <v>0</v>
      </c>
    </row>
    <row r="76" spans="1:9" ht="12.75">
      <c r="A76" s="13" t="s">
        <v>15</v>
      </c>
      <c r="B76" s="14"/>
      <c r="C76" s="22"/>
      <c r="D76" s="14">
        <v>1431</v>
      </c>
      <c r="E76" s="15"/>
      <c r="F76" s="15"/>
      <c r="G76" s="22"/>
      <c r="H76" s="14">
        <f>SUM(D76-'[1]Sheet5'!D76)</f>
        <v>561</v>
      </c>
      <c r="I76" s="15"/>
    </row>
    <row r="77" spans="1:9" ht="12.75">
      <c r="A77" s="13" t="s">
        <v>16</v>
      </c>
      <c r="B77" s="14"/>
      <c r="C77" s="22"/>
      <c r="D77" s="14">
        <v>787</v>
      </c>
      <c r="E77" s="15"/>
      <c r="F77" s="15"/>
      <c r="G77" s="22"/>
      <c r="H77" s="14">
        <f>SUM(D77-'[1]Sheet5'!D77)</f>
        <v>404</v>
      </c>
      <c r="I77" s="15"/>
    </row>
    <row r="78" spans="1:9" ht="12.75">
      <c r="A78" s="23" t="s">
        <v>49</v>
      </c>
      <c r="B78" s="24"/>
      <c r="C78" s="24"/>
      <c r="D78" s="24"/>
      <c r="E78" s="24"/>
      <c r="F78" s="24"/>
      <c r="G78" s="1"/>
      <c r="H78" s="1"/>
      <c r="I78" s="1"/>
    </row>
    <row r="79" spans="1:9" ht="12.75">
      <c r="A79" s="23" t="s">
        <v>50</v>
      </c>
      <c r="B79" s="24"/>
      <c r="C79" s="24"/>
      <c r="D79" s="24"/>
      <c r="E79" s="24"/>
      <c r="F79" s="24"/>
      <c r="G79" s="1"/>
      <c r="H79" s="1"/>
      <c r="I79" s="1"/>
    </row>
    <row r="80" spans="1:9" ht="12.75">
      <c r="A80" s="25"/>
      <c r="B80" s="24"/>
      <c r="C80" s="24"/>
      <c r="D80" s="24"/>
      <c r="E80" s="24"/>
      <c r="F80" s="24"/>
      <c r="G80" s="1"/>
      <c r="H80" s="1"/>
      <c r="I80" s="1"/>
    </row>
    <row r="81" spans="1:9" ht="12.75">
      <c r="A81" s="25"/>
      <c r="B81" s="24"/>
      <c r="C81" s="24"/>
      <c r="D81" s="24"/>
      <c r="E81" s="24"/>
      <c r="F81" s="24"/>
      <c r="G81" s="1"/>
      <c r="H81" s="1"/>
      <c r="I81" s="1"/>
    </row>
    <row r="82" spans="1:9" ht="12.75">
      <c r="A82" s="25"/>
      <c r="B82" s="24"/>
      <c r="C82" s="24"/>
      <c r="D82" s="24"/>
      <c r="E82" s="24"/>
      <c r="F82" s="24"/>
      <c r="G82" s="1"/>
      <c r="H82" s="1"/>
      <c r="I82" s="1"/>
    </row>
    <row r="83" spans="1:9" ht="12.75">
      <c r="A83" s="25"/>
      <c r="B83" s="24"/>
      <c r="C83" s="24"/>
      <c r="D83" s="24"/>
      <c r="E83" s="24"/>
      <c r="F83" s="24"/>
      <c r="G83" s="1"/>
      <c r="H83" s="1"/>
      <c r="I83" s="1"/>
    </row>
    <row r="84" spans="1:9" ht="12.75">
      <c r="A84" s="25"/>
      <c r="B84" s="24"/>
      <c r="C84" s="24"/>
      <c r="D84" s="24"/>
      <c r="E84" s="24"/>
      <c r="F84" s="24"/>
      <c r="G84" s="1"/>
      <c r="H84" s="1"/>
      <c r="I84" s="1"/>
    </row>
    <row r="85" spans="1:9" ht="12.75">
      <c r="A85" s="25"/>
      <c r="B85" s="24"/>
      <c r="C85" s="24"/>
      <c r="D85" s="24"/>
      <c r="E85" s="24"/>
      <c r="F85" s="24"/>
      <c r="G85" s="1"/>
      <c r="H85" s="1"/>
      <c r="I85" s="1"/>
    </row>
    <row r="86" spans="1:9" ht="12.75">
      <c r="A86" s="25"/>
      <c r="B86" s="24"/>
      <c r="C86" s="24"/>
      <c r="D86" s="24"/>
      <c r="E86" s="24"/>
      <c r="F86" s="24"/>
      <c r="G86" s="1"/>
      <c r="H86" s="1"/>
      <c r="I86" s="1"/>
    </row>
    <row r="87" spans="1:9" ht="12.75">
      <c r="A87" s="25"/>
      <c r="B87" s="24"/>
      <c r="C87" s="24"/>
      <c r="D87" s="24"/>
      <c r="E87" s="24"/>
      <c r="F87" s="24"/>
      <c r="G87" s="1"/>
      <c r="H87" s="1"/>
      <c r="I87" s="1"/>
    </row>
    <row r="88" spans="1:9" ht="12.75">
      <c r="A88" s="25"/>
      <c r="B88" s="24"/>
      <c r="C88" s="24"/>
      <c r="D88" s="24"/>
      <c r="E88" s="24"/>
      <c r="F88" s="24"/>
      <c r="G88" s="1"/>
      <c r="H88" s="1"/>
      <c r="I88" s="1"/>
    </row>
    <row r="89" spans="1:9" ht="12.75">
      <c r="A89" s="25"/>
      <c r="B89" s="24"/>
      <c r="C89" s="24"/>
      <c r="D89" s="24"/>
      <c r="E89" s="24"/>
      <c r="F89" s="24"/>
      <c r="G89" s="1"/>
      <c r="H89" s="1"/>
      <c r="I89" s="1"/>
    </row>
    <row r="90" spans="1:9" ht="12.75">
      <c r="A90" s="25"/>
      <c r="B90" s="24"/>
      <c r="C90" s="24"/>
      <c r="D90" s="24"/>
      <c r="E90" s="24"/>
      <c r="F90" s="24"/>
      <c r="G90" s="1"/>
      <c r="H90" s="1"/>
      <c r="I90" s="1"/>
    </row>
    <row r="91" spans="1:9" ht="12.75">
      <c r="A91" s="25"/>
      <c r="B91" s="24"/>
      <c r="C91" s="24"/>
      <c r="D91" s="24"/>
      <c r="E91" s="24"/>
      <c r="F91" s="24"/>
      <c r="G91" s="1"/>
      <c r="H91" s="1"/>
      <c r="I91" s="1"/>
    </row>
    <row r="92" spans="1:9" ht="12.75">
      <c r="A92" s="26"/>
      <c r="B92" s="26"/>
      <c r="C92" s="26"/>
      <c r="D92" s="26"/>
      <c r="E92" s="26"/>
      <c r="F92" s="2"/>
      <c r="G92" s="1"/>
      <c r="H92" s="1"/>
      <c r="I92" s="1"/>
    </row>
    <row r="93" spans="1:9" ht="12">
      <c r="A93" s="26" t="s">
        <v>51</v>
      </c>
      <c r="B93" s="26"/>
      <c r="C93" s="26"/>
      <c r="D93" s="26" t="s">
        <v>52</v>
      </c>
      <c r="E93" s="26"/>
      <c r="F93" s="1"/>
      <c r="G93" s="1"/>
      <c r="H93" s="1"/>
      <c r="I93" s="1"/>
    </row>
    <row r="94" spans="1:9" ht="12">
      <c r="A94" s="26"/>
      <c r="B94" s="26"/>
      <c r="C94" s="26"/>
      <c r="D94" s="26"/>
      <c r="E94" s="26"/>
      <c r="F94" s="1"/>
      <c r="G94" s="1"/>
      <c r="H94" s="1"/>
      <c r="I94" s="1"/>
    </row>
    <row r="95" spans="1:9" ht="12">
      <c r="A95" s="26"/>
      <c r="B95" s="26"/>
      <c r="C95" s="26"/>
      <c r="D95" s="26"/>
      <c r="E95" s="26"/>
      <c r="F95" s="1"/>
      <c r="G95" s="1"/>
      <c r="H95" s="1"/>
      <c r="I95" s="1"/>
    </row>
    <row r="96" spans="1:9" ht="12">
      <c r="A96" s="26"/>
      <c r="B96" s="26"/>
      <c r="C96" s="26"/>
      <c r="D96" s="26"/>
      <c r="E96" s="26"/>
      <c r="F96" s="1"/>
      <c r="G96" s="1"/>
      <c r="H96" s="1"/>
      <c r="I96" s="1"/>
    </row>
    <row r="97" spans="1:9" ht="12">
      <c r="A97" s="26"/>
      <c r="B97" s="26"/>
      <c r="C97" s="26"/>
      <c r="D97" s="26"/>
      <c r="E97" s="26"/>
      <c r="F97" s="1"/>
      <c r="G97" s="1"/>
      <c r="H97" s="1"/>
      <c r="I97" s="1"/>
    </row>
    <row r="98" spans="1:9" ht="12">
      <c r="A98" s="26"/>
      <c r="B98" s="26"/>
      <c r="C98" s="26"/>
      <c r="D98" s="26"/>
      <c r="E98" s="26"/>
      <c r="F98" s="1"/>
      <c r="G98" s="1"/>
      <c r="H98" s="1"/>
      <c r="I98" s="1"/>
    </row>
    <row r="99" spans="1:9" ht="12.75">
      <c r="A99" s="2"/>
      <c r="B99" s="26"/>
      <c r="C99" s="2"/>
      <c r="D99" s="2"/>
      <c r="E99" s="2"/>
      <c r="F99" s="2"/>
      <c r="G99" s="1"/>
      <c r="H99" s="1"/>
      <c r="I99" s="1"/>
    </row>
    <row r="100" spans="1:9" ht="12.75">
      <c r="A100" s="2"/>
      <c r="B100" s="2"/>
      <c r="C100" s="2"/>
      <c r="D100" s="2"/>
      <c r="E100" s="2"/>
      <c r="F100" s="2"/>
      <c r="G100" s="1"/>
      <c r="H100" s="1"/>
      <c r="I100" s="1"/>
    </row>
    <row r="101" spans="1:9" ht="12.75">
      <c r="A101" s="2"/>
      <c r="B101" s="2"/>
      <c r="C101" s="2"/>
      <c r="D101" s="2"/>
      <c r="E101" s="2"/>
      <c r="F101" s="2"/>
      <c r="G101" s="1"/>
      <c r="H101" s="1"/>
      <c r="I101" s="1"/>
    </row>
    <row r="102" spans="1:9" ht="12.75">
      <c r="A102" s="2"/>
      <c r="B102" s="2"/>
      <c r="C102" s="2"/>
      <c r="D102" s="2"/>
      <c r="E102" s="2"/>
      <c r="F102" s="2"/>
      <c r="G102" s="1"/>
      <c r="H102" s="1"/>
      <c r="I102" s="1"/>
    </row>
    <row r="103" spans="1:9" ht="12">
      <c r="A103" s="26" t="s">
        <v>53</v>
      </c>
      <c r="B103" s="1"/>
      <c r="C103" s="1"/>
      <c r="D103" s="1"/>
      <c r="E103" s="1"/>
      <c r="F103" s="1"/>
      <c r="G103" s="1"/>
      <c r="H103" s="1"/>
      <c r="I103" s="1"/>
    </row>
    <row r="104" spans="1:9" ht="12">
      <c r="A104" s="26" t="s">
        <v>54</v>
      </c>
      <c r="B104" s="1"/>
      <c r="C104" s="1"/>
      <c r="D104" s="1"/>
      <c r="E104" s="1"/>
      <c r="F104" s="1"/>
      <c r="G104" s="1"/>
      <c r="H104" s="1"/>
      <c r="I104" s="1"/>
    </row>
    <row r="105" spans="1:9" ht="11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1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1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1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2">
      <c r="A109" s="26"/>
      <c r="B109" s="1"/>
      <c r="C109" s="1"/>
      <c r="D109" s="1"/>
      <c r="E109" s="1"/>
      <c r="F109" s="1"/>
      <c r="G109" s="1"/>
      <c r="H109" s="1"/>
      <c r="I109" s="1"/>
    </row>
    <row r="110" spans="1:9" ht="12">
      <c r="A110" s="26"/>
      <c r="B110" s="1"/>
      <c r="C110" s="1"/>
      <c r="D110" s="1"/>
      <c r="E110" s="1"/>
      <c r="F110" s="1"/>
      <c r="G110" s="1"/>
      <c r="H110" s="1"/>
      <c r="I110" s="1"/>
    </row>
    <row r="111" spans="1:9" ht="11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1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1.25">
      <c r="A113" s="1"/>
      <c r="B113" s="1"/>
      <c r="C113" s="1"/>
      <c r="D113" s="1"/>
      <c r="E113" s="1"/>
      <c r="F113" s="1"/>
      <c r="G113" s="1"/>
      <c r="H113" s="1"/>
      <c r="I113" s="1"/>
    </row>
  </sheetData>
  <printOptions/>
  <pageMargins left="0.43" right="0.48" top="1" bottom="0.79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D6" sqref="D6"/>
    </sheetView>
  </sheetViews>
  <sheetFormatPr defaultColWidth="9.33203125" defaultRowHeight="11.25"/>
  <cols>
    <col min="1" max="1" width="30.66015625" style="0" customWidth="1"/>
    <col min="2" max="2" width="12.33203125" style="0" customWidth="1"/>
    <col min="3" max="3" width="13.16015625" style="0" customWidth="1"/>
    <col min="4" max="4" width="12.33203125" style="0" customWidth="1"/>
    <col min="5" max="5" width="10" style="0" customWidth="1"/>
    <col min="6" max="6" width="12.83203125" style="0" customWidth="1"/>
    <col min="7" max="7" width="13.5" style="0" customWidth="1"/>
    <col min="8" max="8" width="12.33203125" style="0" customWidth="1"/>
    <col min="9" max="9" width="12.5" style="0" customWidth="1"/>
  </cols>
  <sheetData>
    <row r="1" spans="1:9" ht="12.75">
      <c r="A1" s="1"/>
      <c r="B1" s="1"/>
      <c r="C1" s="1"/>
      <c r="D1" s="1"/>
      <c r="E1" s="2"/>
      <c r="F1" s="2"/>
      <c r="G1" s="1"/>
      <c r="H1" s="1"/>
      <c r="I1" s="1"/>
    </row>
    <row r="2" spans="1:9" ht="12.75">
      <c r="A2" s="1"/>
      <c r="B2" s="1"/>
      <c r="C2" s="1"/>
      <c r="D2" s="1"/>
      <c r="E2" s="2"/>
      <c r="F2" s="2"/>
      <c r="G2" s="1"/>
      <c r="H2" s="1"/>
      <c r="I2" s="1"/>
    </row>
    <row r="3" spans="1:9" ht="12" customHeight="1">
      <c r="A3" s="1"/>
      <c r="B3" s="1"/>
      <c r="C3" s="1"/>
      <c r="D3" s="1"/>
      <c r="E3" s="2"/>
      <c r="F3" s="2"/>
      <c r="G3" s="1"/>
      <c r="H3" s="1"/>
      <c r="I3" s="1"/>
    </row>
    <row r="4" spans="1:9" ht="18.75" customHeight="1">
      <c r="A4" s="1"/>
      <c r="B4" s="2" t="s">
        <v>343</v>
      </c>
      <c r="C4" s="1"/>
      <c r="D4" s="1"/>
      <c r="E4" s="2"/>
      <c r="F4" s="2"/>
      <c r="G4" s="1"/>
      <c r="H4" s="1"/>
      <c r="I4" s="2" t="s">
        <v>344</v>
      </c>
    </row>
    <row r="5" spans="1:9" ht="20.25" customHeight="1">
      <c r="A5" s="6" t="s">
        <v>345</v>
      </c>
      <c r="B5" s="5"/>
      <c r="C5" s="5"/>
      <c r="D5" s="5"/>
      <c r="E5" s="5"/>
      <c r="F5" s="5"/>
      <c r="G5" s="5"/>
      <c r="H5" s="5"/>
      <c r="I5" s="5"/>
    </row>
    <row r="6" spans="1:9" ht="15" customHeight="1">
      <c r="A6" s="6" t="s">
        <v>346</v>
      </c>
      <c r="B6" s="5"/>
      <c r="C6" s="5"/>
      <c r="D6" s="5"/>
      <c r="E6" s="5"/>
      <c r="F6" s="5"/>
      <c r="G6" s="5"/>
      <c r="H6" s="5"/>
      <c r="I6" s="5"/>
    </row>
    <row r="7" spans="1:9" ht="14.25" customHeight="1">
      <c r="A7" s="6"/>
      <c r="B7" s="5"/>
      <c r="C7" s="5"/>
      <c r="D7" s="5"/>
      <c r="E7" s="5"/>
      <c r="F7" s="5"/>
      <c r="G7" s="5"/>
      <c r="H7" s="5"/>
      <c r="I7" s="5"/>
    </row>
    <row r="8" spans="1:9" ht="12.75">
      <c r="A8" s="1"/>
      <c r="B8" s="1"/>
      <c r="C8" s="1"/>
      <c r="D8" s="1"/>
      <c r="E8" s="2"/>
      <c r="F8" s="2"/>
      <c r="G8" s="1"/>
      <c r="H8" s="1"/>
      <c r="I8" s="1" t="s">
        <v>4</v>
      </c>
    </row>
    <row r="9" spans="1:9" ht="45">
      <c r="A9" s="8" t="s">
        <v>5</v>
      </c>
      <c r="B9" s="8" t="s">
        <v>91</v>
      </c>
      <c r="C9" s="8" t="s">
        <v>347</v>
      </c>
      <c r="D9" s="8" t="s">
        <v>8</v>
      </c>
      <c r="E9" s="8" t="s">
        <v>267</v>
      </c>
      <c r="F9" s="8" t="s">
        <v>348</v>
      </c>
      <c r="G9" s="8" t="s">
        <v>349</v>
      </c>
      <c r="H9" s="8" t="s">
        <v>12</v>
      </c>
      <c r="I9" s="8" t="s">
        <v>350</v>
      </c>
    </row>
    <row r="10" spans="1:9" ht="11.2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 t="s">
        <v>186</v>
      </c>
      <c r="I10" s="8">
        <v>9</v>
      </c>
    </row>
    <row r="11" spans="1:9" ht="25.5">
      <c r="A11" s="305" t="s">
        <v>351</v>
      </c>
      <c r="B11" s="306">
        <f>SUM(B12+B28)</f>
        <v>659824</v>
      </c>
      <c r="C11" s="306">
        <f>SUM(C12+C28)</f>
        <v>305449</v>
      </c>
      <c r="D11" s="306">
        <f>SUM(D12+D28)</f>
        <v>285057</v>
      </c>
      <c r="E11" s="297">
        <f>SUM(D11/B11)</f>
        <v>0.43201975072140447</v>
      </c>
      <c r="F11" s="307" t="s">
        <v>272</v>
      </c>
      <c r="G11" s="306">
        <f>SUM(G12+G28)</f>
        <v>54973</v>
      </c>
      <c r="H11" s="306">
        <f>SUM(H12+H28)</f>
        <v>55225</v>
      </c>
      <c r="I11" s="307" t="s">
        <v>272</v>
      </c>
    </row>
    <row r="12" spans="1:9" ht="12.75">
      <c r="A12" s="308" t="s">
        <v>352</v>
      </c>
      <c r="B12" s="11">
        <f>SUM(B13+B17+B20+B27)</f>
        <v>633004</v>
      </c>
      <c r="C12" s="11">
        <f>SUM(C13+C17+C20+C27)</f>
        <v>288077</v>
      </c>
      <c r="D12" s="11">
        <f>SUM(D13+D17+D20+D27)</f>
        <v>277572</v>
      </c>
      <c r="E12" s="297">
        <f>SUM(D12/B12)</f>
        <v>0.4384995987387125</v>
      </c>
      <c r="F12" s="12">
        <f>SUM(D12/C12)</f>
        <v>0.9635340551310935</v>
      </c>
      <c r="G12" s="11">
        <f>SUM(G13+G17+G20+G27)</f>
        <v>51897</v>
      </c>
      <c r="H12" s="11">
        <f>SUM(H13+H17+H20+H27)</f>
        <v>51632</v>
      </c>
      <c r="I12" s="12">
        <f>SUM(H12/G12)</f>
        <v>0.9948937318149411</v>
      </c>
    </row>
    <row r="13" spans="1:9" ht="14.25" customHeight="1">
      <c r="A13" s="309" t="s">
        <v>274</v>
      </c>
      <c r="B13" s="14">
        <v>51232</v>
      </c>
      <c r="C13" s="14">
        <v>26847</v>
      </c>
      <c r="D13" s="14">
        <f>SUM(D14+D15+D16)</f>
        <v>26807</v>
      </c>
      <c r="E13" s="299">
        <f>SUM(D13/B13)</f>
        <v>0.5232471892567145</v>
      </c>
      <c r="F13" s="15">
        <f>SUM(D13/C13)</f>
        <v>0.9985100756136626</v>
      </c>
      <c r="G13" s="13">
        <v>5015</v>
      </c>
      <c r="H13" s="14">
        <f>SUM(D13-'[7]Sheet5'!D13)</f>
        <v>4946</v>
      </c>
      <c r="I13" s="15">
        <f>SUM(H13/G13)</f>
        <v>0.9862412761714855</v>
      </c>
    </row>
    <row r="14" spans="1:9" ht="15" customHeight="1">
      <c r="A14" s="13" t="s">
        <v>275</v>
      </c>
      <c r="B14" s="14">
        <v>8304</v>
      </c>
      <c r="C14" s="14">
        <v>4190</v>
      </c>
      <c r="D14" s="14">
        <v>3757</v>
      </c>
      <c r="E14" s="299">
        <f>SUM(D14/B14)</f>
        <v>0.4524325626204239</v>
      </c>
      <c r="F14" s="15">
        <f>SUM(D14/C14)</f>
        <v>0.8966587112171838</v>
      </c>
      <c r="G14" s="13">
        <v>708</v>
      </c>
      <c r="H14" s="14">
        <f>SUM(D14-'[7]Sheet5'!D14)</f>
        <v>782</v>
      </c>
      <c r="I14" s="15">
        <f>SUM(H14/G14)</f>
        <v>1.1045197740112995</v>
      </c>
    </row>
    <row r="15" spans="1:9" ht="22.5">
      <c r="A15" s="17" t="s">
        <v>276</v>
      </c>
      <c r="B15" s="14"/>
      <c r="C15" s="14"/>
      <c r="D15" s="14">
        <v>1042</v>
      </c>
      <c r="E15" s="299"/>
      <c r="F15" s="15"/>
      <c r="G15" s="13"/>
      <c r="H15" s="14">
        <f>SUM(D15-'[7]Sheet5'!D15)</f>
        <v>191</v>
      </c>
      <c r="I15" s="15"/>
    </row>
    <row r="16" spans="1:9" ht="21.75" customHeight="1">
      <c r="A16" s="17" t="s">
        <v>277</v>
      </c>
      <c r="B16" s="14"/>
      <c r="C16" s="14"/>
      <c r="D16" s="14">
        <v>22008</v>
      </c>
      <c r="E16" s="299"/>
      <c r="F16" s="15"/>
      <c r="G16" s="13"/>
      <c r="H16" s="14">
        <f>SUM(D16-'[7]Sheet5'!D16)</f>
        <v>3973</v>
      </c>
      <c r="I16" s="15"/>
    </row>
    <row r="17" spans="1:9" ht="22.5">
      <c r="A17" s="17" t="s">
        <v>278</v>
      </c>
      <c r="B17" s="14">
        <v>2675</v>
      </c>
      <c r="C17" s="14">
        <v>1187</v>
      </c>
      <c r="D17" s="14">
        <f>SUM(D18+D19)</f>
        <v>533</v>
      </c>
      <c r="E17" s="299">
        <f>SUM(D17/B17)</f>
        <v>0.19925233644859813</v>
      </c>
      <c r="F17" s="15">
        <f>SUM(D17/C17)</f>
        <v>0.44903117101937656</v>
      </c>
      <c r="G17" s="13">
        <v>34</v>
      </c>
      <c r="H17" s="14">
        <f>SUM(D17-'[7]Sheet5'!D17)</f>
        <v>-414</v>
      </c>
      <c r="I17" s="15">
        <f>SUM(H17/G17)</f>
        <v>-12.176470588235293</v>
      </c>
    </row>
    <row r="18" spans="1:9" ht="22.5">
      <c r="A18" s="17" t="s">
        <v>279</v>
      </c>
      <c r="B18" s="14"/>
      <c r="C18" s="14"/>
      <c r="D18" s="14">
        <v>219</v>
      </c>
      <c r="E18" s="299"/>
      <c r="F18" s="15"/>
      <c r="G18" s="13"/>
      <c r="H18" s="14">
        <f>SUM(D18-'[7]Sheet5'!D18)</f>
        <v>-414</v>
      </c>
      <c r="I18" s="15"/>
    </row>
    <row r="19" spans="1:9" ht="22.5">
      <c r="A19" s="17" t="s">
        <v>280</v>
      </c>
      <c r="B19" s="14"/>
      <c r="C19" s="14"/>
      <c r="D19" s="14">
        <v>314</v>
      </c>
      <c r="E19" s="299"/>
      <c r="F19" s="15"/>
      <c r="G19" s="13"/>
      <c r="H19" s="14">
        <f>SUM(D19-'[7]Sheet5'!D19)</f>
        <v>0</v>
      </c>
      <c r="I19" s="15"/>
    </row>
    <row r="20" spans="1:9" ht="18" customHeight="1">
      <c r="A20" s="13" t="s">
        <v>281</v>
      </c>
      <c r="B20" s="14">
        <v>512187</v>
      </c>
      <c r="C20" s="14">
        <v>256451</v>
      </c>
      <c r="D20" s="14">
        <f>SUM(D21+D22+D23+D24+D25+D26)</f>
        <v>248462</v>
      </c>
      <c r="E20" s="299">
        <f>SUM(D20/B20)</f>
        <v>0.485100168493148</v>
      </c>
      <c r="F20" s="15">
        <f>SUM(D20/C20)</f>
        <v>0.9688478500766228</v>
      </c>
      <c r="G20" s="13">
        <v>46115</v>
      </c>
      <c r="H20" s="14">
        <f>SUM(D20-'[7]Sheet5'!D20)</f>
        <v>46677</v>
      </c>
      <c r="I20" s="15">
        <f>SUM(H20/G20)</f>
        <v>1.012186923994362</v>
      </c>
    </row>
    <row r="21" spans="1:9" ht="15" customHeight="1">
      <c r="A21" s="13" t="s">
        <v>282</v>
      </c>
      <c r="B21" s="14"/>
      <c r="C21" s="14"/>
      <c r="D21" s="14">
        <v>2806</v>
      </c>
      <c r="E21" s="299"/>
      <c r="F21" s="15"/>
      <c r="G21" s="13"/>
      <c r="H21" s="14">
        <f>SUM(D21-'[7]Sheet5'!D21)</f>
        <v>1167</v>
      </c>
      <c r="I21" s="15"/>
    </row>
    <row r="22" spans="1:9" ht="22.5">
      <c r="A22" s="17" t="s">
        <v>353</v>
      </c>
      <c r="B22" s="14"/>
      <c r="C22" s="14"/>
      <c r="D22" s="14">
        <v>8331</v>
      </c>
      <c r="E22" s="299"/>
      <c r="F22" s="15"/>
      <c r="G22" s="13"/>
      <c r="H22" s="14">
        <f>SUM(D22-'[7]Sheet5'!D22)</f>
        <v>1427</v>
      </c>
      <c r="I22" s="15"/>
    </row>
    <row r="23" spans="1:9" ht="22.5">
      <c r="A23" s="17" t="s">
        <v>285</v>
      </c>
      <c r="B23" s="14"/>
      <c r="C23" s="14"/>
      <c r="D23" s="14">
        <v>42938</v>
      </c>
      <c r="E23" s="299"/>
      <c r="F23" s="15"/>
      <c r="G23" s="13"/>
      <c r="H23" s="14">
        <f>SUM(D23-'[7]Sheet5'!D23)</f>
        <v>8667</v>
      </c>
      <c r="I23" s="15"/>
    </row>
    <row r="24" spans="1:9" ht="42" customHeight="1">
      <c r="A24" s="19" t="s">
        <v>354</v>
      </c>
      <c r="B24" s="14">
        <v>1300</v>
      </c>
      <c r="C24" s="14"/>
      <c r="D24" s="14">
        <v>699</v>
      </c>
      <c r="E24" s="299"/>
      <c r="F24" s="15"/>
      <c r="G24" s="13"/>
      <c r="H24" s="14">
        <f>SUM(D24-'[7]Sheet5'!D24)</f>
        <v>116</v>
      </c>
      <c r="I24" s="15"/>
    </row>
    <row r="25" spans="1:9" ht="11.25">
      <c r="A25" s="17" t="s">
        <v>287</v>
      </c>
      <c r="B25" s="14"/>
      <c r="C25" s="14"/>
      <c r="D25" s="14">
        <v>193688</v>
      </c>
      <c r="E25" s="299"/>
      <c r="F25" s="15"/>
      <c r="G25" s="13"/>
      <c r="H25" s="14">
        <f>SUM(D25-'[7]Sheet5'!D25)</f>
        <v>35300</v>
      </c>
      <c r="I25" s="15"/>
    </row>
    <row r="26" spans="1:9" ht="22.5">
      <c r="A26" s="17" t="s">
        <v>288</v>
      </c>
      <c r="B26" s="14">
        <v>108</v>
      </c>
      <c r="C26" s="14">
        <v>90</v>
      </c>
      <c r="D26" s="14"/>
      <c r="E26" s="299">
        <f>SUM(D26/B26)</f>
        <v>0</v>
      </c>
      <c r="F26" s="15">
        <f>SUM(D26/C26)</f>
        <v>0</v>
      </c>
      <c r="G26" s="13"/>
      <c r="H26" s="14">
        <f>SUM(D26-'[7]Sheet5'!D26)</f>
        <v>0</v>
      </c>
      <c r="I26" s="15"/>
    </row>
    <row r="27" spans="1:9" ht="13.5" customHeight="1">
      <c r="A27" s="17" t="s">
        <v>289</v>
      </c>
      <c r="B27" s="14">
        <v>66910</v>
      </c>
      <c r="C27" s="14">
        <v>3592</v>
      </c>
      <c r="D27" s="14">
        <v>1770</v>
      </c>
      <c r="E27" s="299">
        <f>SUM(D27/B27)</f>
        <v>0.026453444926020028</v>
      </c>
      <c r="F27" s="15">
        <f>SUM(D27/C27)</f>
        <v>0.4927616926503341</v>
      </c>
      <c r="G27" s="13">
        <v>733</v>
      </c>
      <c r="H27" s="14">
        <f>SUM(D27-'[7]Sheet5'!D27)</f>
        <v>423</v>
      </c>
      <c r="I27" s="15">
        <f>SUM(H27/G27)</f>
        <v>0.5770804911323328</v>
      </c>
    </row>
    <row r="28" spans="1:9" ht="25.5">
      <c r="A28" s="310" t="s">
        <v>355</v>
      </c>
      <c r="B28" s="11">
        <v>26820</v>
      </c>
      <c r="C28" s="11">
        <v>17372</v>
      </c>
      <c r="D28" s="11">
        <f>SUM(D29+D30)</f>
        <v>7485</v>
      </c>
      <c r="E28" s="297">
        <f>SUM(D28/B28)</f>
        <v>0.279082774049217</v>
      </c>
      <c r="F28" s="12">
        <f>SUM(D28/C28)</f>
        <v>0.43086576099470414</v>
      </c>
      <c r="G28" s="16">
        <v>3076</v>
      </c>
      <c r="H28" s="11">
        <f>SUM(D28-'[7]Sheet5'!D28)</f>
        <v>3593</v>
      </c>
      <c r="I28" s="12">
        <f>SUM(H28/G28)</f>
        <v>1.168075422626788</v>
      </c>
    </row>
    <row r="29" spans="1:9" ht="22.5">
      <c r="A29" s="19" t="s">
        <v>291</v>
      </c>
      <c r="B29" s="14"/>
      <c r="C29" s="14"/>
      <c r="D29" s="14">
        <v>3003</v>
      </c>
      <c r="E29" s="299"/>
      <c r="F29" s="15"/>
      <c r="G29" s="13"/>
      <c r="H29" s="14">
        <f>SUM(D29-'[7]Sheet5'!D29)</f>
        <v>1935</v>
      </c>
      <c r="I29" s="15"/>
    </row>
    <row r="30" spans="1:9" ht="11.25">
      <c r="A30" s="17" t="s">
        <v>356</v>
      </c>
      <c r="B30" s="14">
        <v>21283</v>
      </c>
      <c r="C30" s="14">
        <v>13541</v>
      </c>
      <c r="D30" s="14">
        <v>4482</v>
      </c>
      <c r="E30" s="299">
        <f>SUM(D30/B30)</f>
        <v>0.21059061222572006</v>
      </c>
      <c r="F30" s="15">
        <f>SUM(D30/C30)</f>
        <v>0.3309947566649435</v>
      </c>
      <c r="G30" s="13">
        <v>2366</v>
      </c>
      <c r="H30" s="14">
        <f>SUM(D30-'[7]Sheet5'!D30)</f>
        <v>1658</v>
      </c>
      <c r="I30" s="15">
        <f>SUM(H30/G30)</f>
        <v>0.7007607776838546</v>
      </c>
    </row>
    <row r="31" spans="1:9" ht="25.5">
      <c r="A31" s="310" t="s">
        <v>357</v>
      </c>
      <c r="B31" s="11">
        <f>SUM(B32-B33)</f>
        <v>-559</v>
      </c>
      <c r="C31" s="11"/>
      <c r="D31" s="11">
        <f>SUM(D32-D33)</f>
        <v>0</v>
      </c>
      <c r="E31" s="297"/>
      <c r="F31" s="12"/>
      <c r="G31" s="11"/>
      <c r="H31" s="11">
        <f>SUM(H32-H33)</f>
        <v>0</v>
      </c>
      <c r="I31" s="15"/>
    </row>
    <row r="32" spans="1:9" ht="11.25">
      <c r="A32" s="13" t="s">
        <v>358</v>
      </c>
      <c r="B32" s="14">
        <v>4524</v>
      </c>
      <c r="C32" s="14"/>
      <c r="D32" s="14"/>
      <c r="E32" s="299"/>
      <c r="F32" s="15"/>
      <c r="G32" s="13"/>
      <c r="H32" s="14">
        <f>SUM(D32-'[7]Sheet5'!D32)</f>
        <v>0</v>
      </c>
      <c r="I32" s="15"/>
    </row>
    <row r="33" spans="1:9" ht="22.5">
      <c r="A33" s="311" t="s">
        <v>359</v>
      </c>
      <c r="B33" s="14">
        <v>5083</v>
      </c>
      <c r="C33" s="14"/>
      <c r="D33" s="14"/>
      <c r="E33" s="299"/>
      <c r="F33" s="15"/>
      <c r="G33" s="13"/>
      <c r="H33" s="14">
        <f>SUM(D33-'[7]Sheet5'!D33)</f>
        <v>0</v>
      </c>
      <c r="I33" s="15"/>
    </row>
    <row r="34" spans="1:9" ht="12.75">
      <c r="A34" s="23" t="s">
        <v>49</v>
      </c>
      <c r="B34" s="312"/>
      <c r="C34" s="312"/>
      <c r="D34" s="312"/>
      <c r="E34" s="313"/>
      <c r="F34" s="314"/>
      <c r="G34" s="26"/>
      <c r="H34" s="26"/>
      <c r="I34" s="26"/>
    </row>
    <row r="35" spans="1:9" ht="12.75">
      <c r="A35" s="1" t="s">
        <v>360</v>
      </c>
      <c r="B35" s="312"/>
      <c r="C35" s="312"/>
      <c r="D35" s="312"/>
      <c r="E35" s="313"/>
      <c r="F35" s="314"/>
      <c r="G35" s="26"/>
      <c r="H35" s="26"/>
      <c r="I35" s="26"/>
    </row>
    <row r="36" spans="1:9" ht="12.75">
      <c r="A36" s="1"/>
      <c r="B36" s="312"/>
      <c r="C36" s="312"/>
      <c r="D36" s="312"/>
      <c r="E36" s="313"/>
      <c r="F36" s="314"/>
      <c r="G36" s="26"/>
      <c r="H36" s="26"/>
      <c r="I36" s="26"/>
    </row>
    <row r="37" spans="1:9" ht="12.75">
      <c r="A37" s="1"/>
      <c r="B37" s="312"/>
      <c r="C37" s="312"/>
      <c r="D37" s="312"/>
      <c r="E37" s="313"/>
      <c r="F37" s="314"/>
      <c r="G37" s="26"/>
      <c r="H37" s="26"/>
      <c r="I37" s="26"/>
    </row>
    <row r="38" spans="1:9" ht="12.75">
      <c r="A38" s="1"/>
      <c r="B38" s="312"/>
      <c r="C38" s="312"/>
      <c r="D38" s="312"/>
      <c r="E38" s="313"/>
      <c r="F38" s="314"/>
      <c r="G38" s="26"/>
      <c r="H38" s="26"/>
      <c r="I38" s="26"/>
    </row>
    <row r="39" spans="1:9" ht="14.25">
      <c r="A39" s="7"/>
      <c r="B39" s="312"/>
      <c r="C39" s="312"/>
      <c r="D39" s="312"/>
      <c r="E39" s="313"/>
      <c r="F39" s="314"/>
      <c r="G39" s="26"/>
      <c r="H39" s="26"/>
      <c r="I39" s="26"/>
    </row>
    <row r="40" spans="1:9" ht="14.25">
      <c r="A40" s="7"/>
      <c r="B40" s="312"/>
      <c r="C40" s="312"/>
      <c r="D40" s="312"/>
      <c r="E40" s="313"/>
      <c r="F40" s="314"/>
      <c r="G40" s="26"/>
      <c r="H40" s="26"/>
      <c r="I40" s="26"/>
    </row>
    <row r="41" spans="1:9" ht="12">
      <c r="A41" s="26" t="s">
        <v>51</v>
      </c>
      <c r="B41" s="315"/>
      <c r="C41" s="315"/>
      <c r="D41" s="315" t="s">
        <v>52</v>
      </c>
      <c r="E41" s="316"/>
      <c r="F41" s="317"/>
      <c r="G41" s="1"/>
      <c r="H41" s="1"/>
      <c r="I41" s="1"/>
    </row>
    <row r="42" spans="1:9" ht="12">
      <c r="A42" s="26"/>
      <c r="B42" s="315"/>
      <c r="C42" s="318"/>
      <c r="D42" s="315"/>
      <c r="E42" s="26"/>
      <c r="F42" s="317"/>
      <c r="G42" s="1"/>
      <c r="H42" s="1"/>
      <c r="I42" s="1"/>
    </row>
    <row r="43" spans="1:9" ht="12">
      <c r="A43" s="26"/>
      <c r="B43" s="315"/>
      <c r="C43" s="318"/>
      <c r="D43" s="315"/>
      <c r="E43" s="26"/>
      <c r="F43" s="319"/>
      <c r="G43" s="1"/>
      <c r="H43" s="1"/>
      <c r="I43" s="1"/>
    </row>
    <row r="44" spans="1:9" ht="12">
      <c r="A44" s="1"/>
      <c r="B44" s="26"/>
      <c r="C44" s="318"/>
      <c r="D44" s="1"/>
      <c r="E44" s="1"/>
      <c r="F44" s="1"/>
      <c r="G44" s="1"/>
      <c r="H44" s="1"/>
      <c r="I44" s="1"/>
    </row>
    <row r="45" spans="1:9" ht="12.75">
      <c r="A45" s="2"/>
      <c r="B45" s="1"/>
      <c r="C45" s="1"/>
      <c r="D45" s="2"/>
      <c r="E45" s="1"/>
      <c r="F45" s="1"/>
      <c r="G45" s="1"/>
      <c r="H45" s="1"/>
      <c r="I45" s="1"/>
    </row>
    <row r="46" spans="1:9" ht="12">
      <c r="A46" s="26" t="s">
        <v>53</v>
      </c>
      <c r="B46" s="1"/>
      <c r="C46" s="1"/>
      <c r="D46" s="1"/>
      <c r="E46" s="1"/>
      <c r="F46" s="1"/>
      <c r="G46" s="1"/>
      <c r="H46" s="1"/>
      <c r="I46" s="1"/>
    </row>
    <row r="47" spans="1:9" ht="12">
      <c r="A47" s="26" t="s">
        <v>54</v>
      </c>
      <c r="B47" s="1"/>
      <c r="C47" s="1"/>
      <c r="D47" s="1"/>
      <c r="E47" s="1"/>
      <c r="F47" s="1"/>
      <c r="G47" s="1"/>
      <c r="H47" s="1"/>
      <c r="I47" s="1"/>
    </row>
    <row r="48" spans="1:9" ht="11.25">
      <c r="A48" s="1"/>
      <c r="B48" s="1"/>
      <c r="C48" s="1"/>
      <c r="D48" s="1"/>
      <c r="E48" s="1"/>
      <c r="F48" s="1"/>
      <c r="G48" s="1"/>
      <c r="H48" s="1"/>
      <c r="I48" s="1"/>
    </row>
    <row r="49" spans="1:9" ht="11.25">
      <c r="A49" s="1"/>
      <c r="B49" s="1"/>
      <c r="C49" s="1"/>
      <c r="D49" s="1"/>
      <c r="E49" s="1"/>
      <c r="F49" s="1"/>
      <c r="G49" s="1"/>
      <c r="H49" s="1"/>
      <c r="I49" s="1"/>
    </row>
    <row r="50" spans="1:9" ht="11.25">
      <c r="A50" s="1"/>
      <c r="B50" s="1"/>
      <c r="C50" s="1"/>
      <c r="D50" s="1"/>
      <c r="E50" s="1"/>
      <c r="F50" s="1"/>
      <c r="G50" s="1"/>
      <c r="H50" s="1"/>
      <c r="I50" s="1"/>
    </row>
    <row r="51" spans="1:9" ht="11.25">
      <c r="A51" s="1"/>
      <c r="B51" s="1"/>
      <c r="C51" s="1"/>
      <c r="D51" s="1"/>
      <c r="E51" s="1"/>
      <c r="F51" s="1"/>
      <c r="G51" s="1"/>
      <c r="H51" s="1"/>
      <c r="I51" s="1"/>
    </row>
    <row r="52" spans="1:9" ht="11.25">
      <c r="A52" s="1"/>
      <c r="B52" s="1"/>
      <c r="C52" s="1"/>
      <c r="D52" s="1"/>
      <c r="E52" s="1"/>
      <c r="F52" s="1"/>
      <c r="G52" s="1"/>
      <c r="H52" s="1"/>
      <c r="I52" s="1"/>
    </row>
    <row r="53" spans="1:9" ht="11.25">
      <c r="A53" s="1"/>
      <c r="B53" s="1"/>
      <c r="C53" s="1"/>
      <c r="D53" s="1"/>
      <c r="E53" s="1"/>
      <c r="F53" s="1"/>
      <c r="G53" s="1"/>
      <c r="H53" s="1"/>
      <c r="I53" s="1"/>
    </row>
    <row r="54" spans="1:9" ht="11.25">
      <c r="A54" s="1"/>
      <c r="B54" s="1"/>
      <c r="C54" s="1"/>
      <c r="D54" s="1"/>
      <c r="E54" s="1"/>
      <c r="F54" s="1"/>
      <c r="G54" s="1"/>
      <c r="H54" s="1"/>
      <c r="I54" s="1"/>
    </row>
    <row r="55" spans="1:9" ht="11.25">
      <c r="A55" s="1"/>
      <c r="B55" s="1"/>
      <c r="C55" s="1"/>
      <c r="D55" s="1"/>
      <c r="E55" s="1"/>
      <c r="F55" s="1"/>
      <c r="G55" s="1"/>
      <c r="H55" s="1"/>
      <c r="I55" s="1"/>
    </row>
  </sheetData>
  <printOptions/>
  <pageMargins left="0.47" right="0.43" top="0.49" bottom="0.49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6"/>
  <sheetViews>
    <sheetView showGridLines="0" showZeros="0" workbookViewId="0" topLeftCell="B1">
      <selection activeCell="B6" sqref="B6"/>
    </sheetView>
  </sheetViews>
  <sheetFormatPr defaultColWidth="9.33203125" defaultRowHeight="11.25"/>
  <cols>
    <col min="1" max="1" width="9.66015625" style="320" hidden="1" customWidth="1"/>
    <col min="2" max="2" width="44.33203125" style="321" customWidth="1"/>
    <col min="3" max="3" width="15.33203125" style="322" customWidth="1"/>
    <col min="4" max="4" width="12.33203125" style="322" customWidth="1"/>
    <col min="5" max="5" width="12.16015625" style="322" customWidth="1"/>
    <col min="6" max="6" width="14.33203125" style="322" customWidth="1"/>
    <col min="7" max="16384" width="9.33203125" style="322" customWidth="1"/>
  </cols>
  <sheetData>
    <row r="1" spans="5:6" ht="10.5">
      <c r="E1" s="323"/>
      <c r="F1" s="323"/>
    </row>
    <row r="2" spans="1:8" s="326" customFormat="1" ht="12.75">
      <c r="A2" s="324"/>
      <c r="B2" s="325" t="s">
        <v>361</v>
      </c>
      <c r="C2" s="324"/>
      <c r="F2" s="327" t="s">
        <v>362</v>
      </c>
      <c r="G2" s="328"/>
      <c r="H2" s="325" t="s">
        <v>363</v>
      </c>
    </row>
    <row r="4" spans="1:6" s="332" customFormat="1" ht="15.75">
      <c r="A4" s="329"/>
      <c r="B4" s="330" t="s">
        <v>364</v>
      </c>
      <c r="C4" s="331"/>
      <c r="D4" s="331"/>
      <c r="E4" s="331"/>
      <c r="F4" s="331"/>
    </row>
    <row r="5" spans="1:7" s="332" customFormat="1" ht="15.75">
      <c r="A5" s="329"/>
      <c r="B5" s="330" t="s">
        <v>365</v>
      </c>
      <c r="C5" s="333"/>
      <c r="D5" s="331"/>
      <c r="E5" s="331"/>
      <c r="F5" s="331"/>
      <c r="G5" s="331"/>
    </row>
    <row r="6" spans="4:6" ht="12.75" customHeight="1">
      <c r="D6" s="334"/>
      <c r="E6" s="323"/>
      <c r="F6" s="323"/>
    </row>
    <row r="7" spans="1:7" s="341" customFormat="1" ht="12.75" customHeight="1">
      <c r="A7" s="335"/>
      <c r="B7" s="336"/>
      <c r="C7" s="337"/>
      <c r="D7" s="338" t="s">
        <v>366</v>
      </c>
      <c r="E7" s="339"/>
      <c r="F7" s="340"/>
      <c r="G7" s="322"/>
    </row>
    <row r="8" spans="1:9" s="348" customFormat="1" ht="40.5" customHeight="1">
      <c r="A8" s="342" t="s">
        <v>367</v>
      </c>
      <c r="B8" s="343" t="s">
        <v>5</v>
      </c>
      <c r="C8" s="344" t="s">
        <v>368</v>
      </c>
      <c r="D8" s="344" t="s">
        <v>8</v>
      </c>
      <c r="E8" s="344" t="s">
        <v>369</v>
      </c>
      <c r="F8" s="345" t="s">
        <v>12</v>
      </c>
      <c r="G8" s="346"/>
      <c r="H8" s="346"/>
      <c r="I8" s="347"/>
    </row>
    <row r="9" spans="1:8" s="341" customFormat="1" ht="12.75">
      <c r="A9" s="349"/>
      <c r="B9" s="350" t="s">
        <v>370</v>
      </c>
      <c r="C9" s="351">
        <v>2</v>
      </c>
      <c r="D9" s="352">
        <v>3</v>
      </c>
      <c r="E9" s="353">
        <v>4</v>
      </c>
      <c r="F9" s="354">
        <v>5</v>
      </c>
      <c r="G9" s="346" t="s">
        <v>186</v>
      </c>
      <c r="H9" s="346"/>
    </row>
    <row r="10" spans="1:6" s="346" customFormat="1" ht="12.75">
      <c r="A10" s="355" t="s">
        <v>371</v>
      </c>
      <c r="B10" s="356" t="s">
        <v>372</v>
      </c>
      <c r="C10" s="357">
        <v>338888</v>
      </c>
      <c r="D10" s="357">
        <v>187139</v>
      </c>
      <c r="E10" s="358">
        <f>D10/C10*100</f>
        <v>55.221489105545196</v>
      </c>
      <c r="F10" s="359">
        <v>37705</v>
      </c>
    </row>
    <row r="11" spans="1:6" s="346" customFormat="1" ht="12.75">
      <c r="A11" s="355"/>
      <c r="B11" s="360" t="s">
        <v>373</v>
      </c>
      <c r="C11" s="361"/>
      <c r="D11" s="361"/>
      <c r="E11" s="361"/>
      <c r="F11" s="362"/>
    </row>
    <row r="12" spans="1:6" s="346" customFormat="1" ht="12.75">
      <c r="A12" s="355" t="s">
        <v>371</v>
      </c>
      <c r="B12" s="363" t="s">
        <v>374</v>
      </c>
      <c r="C12" s="364">
        <v>223892</v>
      </c>
      <c r="D12" s="364">
        <v>122285</v>
      </c>
      <c r="E12" s="365">
        <f aca="true" t="shared" si="0" ref="E12:E39">D12/C12*100</f>
        <v>54.61785146409876</v>
      </c>
      <c r="F12" s="366">
        <v>20441</v>
      </c>
    </row>
    <row r="13" spans="1:6" s="346" customFormat="1" ht="12.75">
      <c r="A13" s="355" t="s">
        <v>371</v>
      </c>
      <c r="B13" s="367" t="s">
        <v>375</v>
      </c>
      <c r="C13" s="357">
        <v>184957</v>
      </c>
      <c r="D13" s="357">
        <v>101276</v>
      </c>
      <c r="E13" s="358">
        <f t="shared" si="0"/>
        <v>54.756510972820706</v>
      </c>
      <c r="F13" s="359">
        <v>16903</v>
      </c>
    </row>
    <row r="14" spans="1:6" s="346" customFormat="1" ht="12.75">
      <c r="A14" s="355"/>
      <c r="B14" s="367" t="s">
        <v>376</v>
      </c>
      <c r="C14" s="357">
        <v>184333</v>
      </c>
      <c r="D14" s="357">
        <v>100893</v>
      </c>
      <c r="E14" s="358">
        <f t="shared" si="0"/>
        <v>54.73409536002778</v>
      </c>
      <c r="F14" s="359">
        <v>16938</v>
      </c>
    </row>
    <row r="15" spans="1:6" s="347" customFormat="1" ht="12">
      <c r="A15" s="368" t="s">
        <v>377</v>
      </c>
      <c r="B15" s="369" t="s">
        <v>378</v>
      </c>
      <c r="C15" s="357">
        <v>138132</v>
      </c>
      <c r="D15" s="357">
        <v>75777</v>
      </c>
      <c r="E15" s="358">
        <f t="shared" si="0"/>
        <v>54.85839631656676</v>
      </c>
      <c r="F15" s="359">
        <v>13835</v>
      </c>
    </row>
    <row r="16" spans="1:6" s="341" customFormat="1" ht="12">
      <c r="A16" s="370"/>
      <c r="B16" s="369" t="s">
        <v>379</v>
      </c>
      <c r="C16" s="357">
        <v>24737</v>
      </c>
      <c r="D16" s="357">
        <v>7881</v>
      </c>
      <c r="E16" s="358">
        <f t="shared" si="0"/>
        <v>31.859158345797795</v>
      </c>
      <c r="F16" s="359">
        <v>1133</v>
      </c>
    </row>
    <row r="17" spans="1:6" s="341" customFormat="1" ht="12">
      <c r="A17" s="370" t="s">
        <v>380</v>
      </c>
      <c r="B17" s="369" t="s">
        <v>381</v>
      </c>
      <c r="C17" s="357">
        <v>20439</v>
      </c>
      <c r="D17" s="357">
        <v>15656</v>
      </c>
      <c r="E17" s="358">
        <f t="shared" si="0"/>
        <v>76.5986594256079</v>
      </c>
      <c r="F17" s="359">
        <v>1834</v>
      </c>
    </row>
    <row r="18" spans="1:6" s="341" customFormat="1" ht="12">
      <c r="A18" s="370"/>
      <c r="B18" s="369" t="s">
        <v>382</v>
      </c>
      <c r="C18" s="357">
        <v>1025</v>
      </c>
      <c r="D18" s="357">
        <v>1579</v>
      </c>
      <c r="E18" s="358">
        <f t="shared" si="0"/>
        <v>154.0487804878049</v>
      </c>
      <c r="F18" s="359">
        <v>136</v>
      </c>
    </row>
    <row r="19" spans="1:6" s="346" customFormat="1" ht="12.75">
      <c r="A19" s="355"/>
      <c r="B19" s="367" t="s">
        <v>383</v>
      </c>
      <c r="C19" s="357">
        <v>624</v>
      </c>
      <c r="D19" s="357">
        <v>383</v>
      </c>
      <c r="E19" s="358">
        <f t="shared" si="0"/>
        <v>61.37820512820513</v>
      </c>
      <c r="F19" s="359">
        <v>-35</v>
      </c>
    </row>
    <row r="20" spans="1:6" ht="12">
      <c r="A20" s="371" t="s">
        <v>384</v>
      </c>
      <c r="B20" s="369" t="s">
        <v>385</v>
      </c>
      <c r="C20" s="357">
        <v>624</v>
      </c>
      <c r="D20" s="357">
        <v>383</v>
      </c>
      <c r="E20" s="358">
        <f t="shared" si="0"/>
        <v>61.37820512820513</v>
      </c>
      <c r="F20" s="359">
        <v>-35</v>
      </c>
    </row>
    <row r="21" spans="1:6" s="346" customFormat="1" ht="12.75">
      <c r="A21" s="355" t="s">
        <v>371</v>
      </c>
      <c r="B21" s="367" t="s">
        <v>386</v>
      </c>
      <c r="C21" s="357">
        <v>38935</v>
      </c>
      <c r="D21" s="357">
        <v>21009</v>
      </c>
      <c r="E21" s="358">
        <f t="shared" si="0"/>
        <v>53.95916270707589</v>
      </c>
      <c r="F21" s="359">
        <v>3538</v>
      </c>
    </row>
    <row r="22" spans="1:6" ht="12">
      <c r="A22" s="371" t="s">
        <v>387</v>
      </c>
      <c r="B22" s="369" t="s">
        <v>388</v>
      </c>
      <c r="C22" s="357">
        <v>264</v>
      </c>
      <c r="D22" s="357">
        <v>191</v>
      </c>
      <c r="E22" s="358">
        <f t="shared" si="0"/>
        <v>72.34848484848484</v>
      </c>
      <c r="F22" s="359">
        <v>50</v>
      </c>
    </row>
    <row r="23" spans="1:6" ht="12">
      <c r="A23" s="371" t="s">
        <v>389</v>
      </c>
      <c r="B23" s="369" t="s">
        <v>390</v>
      </c>
      <c r="C23" s="357">
        <v>2563</v>
      </c>
      <c r="D23" s="357">
        <v>1337</v>
      </c>
      <c r="E23" s="358">
        <f t="shared" si="0"/>
        <v>52.16543113538822</v>
      </c>
      <c r="F23" s="359">
        <v>350</v>
      </c>
    </row>
    <row r="24" spans="1:6" ht="21">
      <c r="A24" s="371" t="s">
        <v>391</v>
      </c>
      <c r="B24" s="372" t="s">
        <v>392</v>
      </c>
      <c r="C24" s="357">
        <v>21195</v>
      </c>
      <c r="D24" s="357">
        <v>11251</v>
      </c>
      <c r="E24" s="358">
        <f t="shared" si="0"/>
        <v>53.0832743571597</v>
      </c>
      <c r="F24" s="359">
        <v>1420</v>
      </c>
    </row>
    <row r="25" spans="1:6" ht="12">
      <c r="A25" s="371" t="s">
        <v>393</v>
      </c>
      <c r="B25" s="369" t="s">
        <v>394</v>
      </c>
      <c r="C25" s="357">
        <v>200</v>
      </c>
      <c r="D25" s="357">
        <v>116</v>
      </c>
      <c r="E25" s="358">
        <f t="shared" si="0"/>
        <v>57.99999999999999</v>
      </c>
      <c r="F25" s="359">
        <v>16</v>
      </c>
    </row>
    <row r="26" spans="1:6" ht="12">
      <c r="A26" s="371" t="s">
        <v>395</v>
      </c>
      <c r="B26" s="369" t="s">
        <v>396</v>
      </c>
      <c r="C26" s="357">
        <v>14447</v>
      </c>
      <c r="D26" s="357">
        <v>7926</v>
      </c>
      <c r="E26" s="358">
        <f t="shared" si="0"/>
        <v>54.8626012320897</v>
      </c>
      <c r="F26" s="359">
        <v>1698</v>
      </c>
    </row>
    <row r="27" spans="1:6" ht="21">
      <c r="A27" s="371" t="s">
        <v>397</v>
      </c>
      <c r="B27" s="372" t="s">
        <v>398</v>
      </c>
      <c r="C27" s="357">
        <v>223</v>
      </c>
      <c r="D27" s="357">
        <v>171</v>
      </c>
      <c r="E27" s="358">
        <f t="shared" si="0"/>
        <v>76.68161434977578</v>
      </c>
      <c r="F27" s="359">
        <v>-3</v>
      </c>
    </row>
    <row r="28" spans="1:6" ht="12">
      <c r="A28" s="371" t="s">
        <v>399</v>
      </c>
      <c r="B28" s="369" t="s">
        <v>400</v>
      </c>
      <c r="C28" s="357">
        <v>43</v>
      </c>
      <c r="D28" s="357">
        <v>17</v>
      </c>
      <c r="E28" s="358">
        <f t="shared" si="0"/>
        <v>39.53488372093023</v>
      </c>
      <c r="F28" s="359">
        <v>7</v>
      </c>
    </row>
    <row r="29" spans="1:6" ht="12.75">
      <c r="A29" s="371" t="s">
        <v>371</v>
      </c>
      <c r="B29" s="367" t="s">
        <v>401</v>
      </c>
      <c r="C29" s="357">
        <v>114997</v>
      </c>
      <c r="D29" s="357">
        <v>64854</v>
      </c>
      <c r="E29" s="358">
        <f t="shared" si="0"/>
        <v>56.396253815316925</v>
      </c>
      <c r="F29" s="359">
        <v>17264</v>
      </c>
    </row>
    <row r="30" spans="1:6" ht="12">
      <c r="A30" s="371" t="s">
        <v>402</v>
      </c>
      <c r="B30" s="373" t="s">
        <v>403</v>
      </c>
      <c r="C30" s="357">
        <v>5118</v>
      </c>
      <c r="D30" s="357">
        <v>1837</v>
      </c>
      <c r="E30" s="358">
        <f t="shared" si="0"/>
        <v>35.89292692457992</v>
      </c>
      <c r="F30" s="359">
        <v>497</v>
      </c>
    </row>
    <row r="31" spans="1:6" ht="21">
      <c r="A31" s="374" t="s">
        <v>404</v>
      </c>
      <c r="B31" s="372" t="s">
        <v>405</v>
      </c>
      <c r="C31" s="357">
        <v>4571</v>
      </c>
      <c r="D31" s="357">
        <v>1578</v>
      </c>
      <c r="E31" s="358">
        <f t="shared" si="0"/>
        <v>34.521986436228396</v>
      </c>
      <c r="F31" s="359">
        <v>452</v>
      </c>
    </row>
    <row r="32" spans="1:6" ht="21">
      <c r="A32" s="371" t="s">
        <v>406</v>
      </c>
      <c r="B32" s="372" t="s">
        <v>407</v>
      </c>
      <c r="C32" s="357">
        <v>131</v>
      </c>
      <c r="D32" s="357">
        <v>66</v>
      </c>
      <c r="E32" s="358">
        <f t="shared" si="0"/>
        <v>50.38167938931297</v>
      </c>
      <c r="F32" s="359">
        <v>22</v>
      </c>
    </row>
    <row r="33" spans="1:6" ht="12">
      <c r="A33" s="370" t="s">
        <v>408</v>
      </c>
      <c r="B33" s="369" t="s">
        <v>409</v>
      </c>
      <c r="C33" s="357">
        <v>416</v>
      </c>
      <c r="D33" s="357">
        <v>193</v>
      </c>
      <c r="E33" s="358">
        <f t="shared" si="0"/>
        <v>46.394230769230774</v>
      </c>
      <c r="F33" s="359">
        <v>22</v>
      </c>
    </row>
    <row r="34" spans="1:6" ht="12">
      <c r="A34" s="371" t="s">
        <v>410</v>
      </c>
      <c r="B34" s="373" t="s">
        <v>411</v>
      </c>
      <c r="C34" s="357">
        <v>82794</v>
      </c>
      <c r="D34" s="357">
        <v>49366</v>
      </c>
      <c r="E34" s="358">
        <f t="shared" si="0"/>
        <v>59.62509360581685</v>
      </c>
      <c r="F34" s="359">
        <v>14548</v>
      </c>
    </row>
    <row r="35" spans="1:6" ht="12">
      <c r="A35" s="371" t="s">
        <v>412</v>
      </c>
      <c r="B35" s="369" t="s">
        <v>413</v>
      </c>
      <c r="C35" s="357">
        <v>66</v>
      </c>
      <c r="D35" s="357">
        <v>28</v>
      </c>
      <c r="E35" s="358">
        <f t="shared" si="0"/>
        <v>42.42424242424242</v>
      </c>
      <c r="F35" s="359">
        <v>5</v>
      </c>
    </row>
    <row r="36" spans="1:6" ht="12">
      <c r="A36" s="371"/>
      <c r="B36" s="369" t="s">
        <v>414</v>
      </c>
      <c r="C36" s="357">
        <v>66</v>
      </c>
      <c r="D36" s="357">
        <v>28</v>
      </c>
      <c r="E36" s="358">
        <f t="shared" si="0"/>
        <v>42.42424242424242</v>
      </c>
      <c r="F36" s="359">
        <v>5</v>
      </c>
    </row>
    <row r="37" spans="1:6" ht="12">
      <c r="A37" s="371" t="s">
        <v>415</v>
      </c>
      <c r="B37" s="369" t="s">
        <v>416</v>
      </c>
      <c r="C37" s="357">
        <v>82728</v>
      </c>
      <c r="D37" s="357">
        <v>49338</v>
      </c>
      <c r="E37" s="358">
        <f t="shared" si="0"/>
        <v>59.63881636205396</v>
      </c>
      <c r="F37" s="359">
        <v>14543</v>
      </c>
    </row>
    <row r="38" spans="1:6" ht="21">
      <c r="A38" s="371" t="s">
        <v>417</v>
      </c>
      <c r="B38" s="350" t="s">
        <v>418</v>
      </c>
      <c r="C38" s="357">
        <v>27084</v>
      </c>
      <c r="D38" s="357">
        <v>13629</v>
      </c>
      <c r="E38" s="358">
        <f t="shared" si="0"/>
        <v>50.32122286220647</v>
      </c>
      <c r="F38" s="359">
        <v>2206</v>
      </c>
    </row>
    <row r="39" spans="1:6" ht="12">
      <c r="A39" s="371" t="s">
        <v>419</v>
      </c>
      <c r="B39" s="369" t="s">
        <v>413</v>
      </c>
      <c r="C39" s="357">
        <v>27084</v>
      </c>
      <c r="D39" s="357">
        <v>13629</v>
      </c>
      <c r="E39" s="358">
        <f t="shared" si="0"/>
        <v>50.32122286220647</v>
      </c>
      <c r="F39" s="359">
        <v>2206</v>
      </c>
    </row>
    <row r="40" spans="1:6" ht="12.75">
      <c r="A40" s="371" t="s">
        <v>420</v>
      </c>
      <c r="B40" s="369" t="s">
        <v>421</v>
      </c>
      <c r="C40" s="357">
        <v>0</v>
      </c>
      <c r="D40" s="357">
        <v>0</v>
      </c>
      <c r="E40" s="375">
        <v>0</v>
      </c>
      <c r="F40" s="359">
        <v>0</v>
      </c>
    </row>
    <row r="41" spans="1:6" ht="21">
      <c r="A41" s="371"/>
      <c r="B41" s="372" t="s">
        <v>422</v>
      </c>
      <c r="C41" s="357">
        <v>0</v>
      </c>
      <c r="D41" s="357">
        <v>0</v>
      </c>
      <c r="E41" s="375">
        <v>0</v>
      </c>
      <c r="F41" s="359">
        <v>0</v>
      </c>
    </row>
    <row r="42" spans="1:6" ht="12.75">
      <c r="A42" s="371" t="s">
        <v>420</v>
      </c>
      <c r="B42" s="376" t="s">
        <v>423</v>
      </c>
      <c r="C42" s="377">
        <v>0</v>
      </c>
      <c r="D42" s="377">
        <v>22</v>
      </c>
      <c r="E42" s="378">
        <v>0</v>
      </c>
      <c r="F42" s="379">
        <v>13</v>
      </c>
    </row>
    <row r="43" spans="2:5" ht="10.5">
      <c r="B43" s="380" t="s">
        <v>424</v>
      </c>
      <c r="C43" s="381"/>
      <c r="D43" s="381"/>
      <c r="E43" s="382"/>
    </row>
    <row r="44" spans="2:5" ht="10.5">
      <c r="B44" s="380" t="s">
        <v>425</v>
      </c>
      <c r="C44" s="381"/>
      <c r="D44" s="381"/>
      <c r="E44" s="382"/>
    </row>
    <row r="45" spans="1:5" s="382" customFormat="1" ht="12">
      <c r="A45" s="383"/>
      <c r="B45" s="384"/>
      <c r="C45" s="385"/>
      <c r="D45" s="386"/>
      <c r="E45" s="387"/>
    </row>
    <row r="46" spans="1:6" s="392" customFormat="1" ht="12">
      <c r="A46" s="388"/>
      <c r="B46" s="389" t="s">
        <v>426</v>
      </c>
      <c r="C46" s="389"/>
      <c r="D46" s="390"/>
      <c r="E46" s="390"/>
      <c r="F46" s="391" t="s">
        <v>52</v>
      </c>
    </row>
    <row r="47" spans="2:5" ht="12.75">
      <c r="B47" s="393"/>
      <c r="C47" s="394"/>
      <c r="D47" s="382"/>
      <c r="E47" s="382"/>
    </row>
    <row r="48" spans="1:5" s="382" customFormat="1" ht="13.5" customHeight="1">
      <c r="A48" s="383"/>
      <c r="B48" s="395"/>
      <c r="D48" s="396"/>
      <c r="E48" s="322"/>
    </row>
    <row r="49" spans="2:5" ht="12.75">
      <c r="B49" s="393"/>
      <c r="C49" s="394"/>
      <c r="D49" s="382"/>
      <c r="E49" s="382"/>
    </row>
    <row r="50" spans="1:5" s="382" customFormat="1" ht="10.5">
      <c r="A50" s="383"/>
      <c r="B50" s="395"/>
      <c r="D50" s="396"/>
      <c r="E50" s="322"/>
    </row>
    <row r="51" spans="2:5" ht="13.5" customHeight="1">
      <c r="B51" s="393"/>
      <c r="C51" s="394"/>
      <c r="D51" s="382"/>
      <c r="E51" s="382"/>
    </row>
    <row r="52" spans="2:4" ht="12">
      <c r="B52" s="397"/>
      <c r="C52" s="398"/>
      <c r="D52" s="396"/>
    </row>
    <row r="53" spans="2:4" ht="12">
      <c r="B53" s="397"/>
      <c r="C53" s="398"/>
      <c r="D53" s="399"/>
    </row>
    <row r="55" spans="2:4" ht="12">
      <c r="B55" s="400"/>
      <c r="C55" s="398"/>
      <c r="D55" s="401"/>
    </row>
    <row r="56" spans="2:4" ht="12">
      <c r="B56" s="397"/>
      <c r="C56" s="398"/>
      <c r="D56" s="401"/>
    </row>
  </sheetData>
  <printOptions/>
  <pageMargins left="0.5511811023622047" right="0.15748031496062992" top="0.65" bottom="0.984251968503937" header="0" footer="0"/>
  <pageSetup horizontalDpi="600" verticalDpi="600" orientation="portrait" paperSize="9" r:id="rId1"/>
  <headerFooter alignWithMargins="0">
    <oddFooter>&amp;L&amp;"RimHelvetica,Roman"&amp;8Valsts  kase / Pārskatu departaments
15.07.98.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IlzeM</dc:creator>
  <cp:keywords/>
  <dc:description/>
  <cp:lastModifiedBy>IlzeM</cp:lastModifiedBy>
  <dcterms:created xsi:type="dcterms:W3CDTF">2002-12-04T08:19:16Z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