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2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0">'10'!$A$1:$G$104</definedName>
    <definedName name="_xlnm.Print_Area" localSheetId="11">'11'!$A$1:$G$65</definedName>
    <definedName name="_xlnm.Print_Area" localSheetId="12">'12'!$A$1:$G$61</definedName>
    <definedName name="_xlnm.Print_Area" localSheetId="8">'8'!$B$1:$F$59</definedName>
    <definedName name="_xlnm.Print_Area" localSheetId="9">'9'!$A$1:$H$107</definedName>
    <definedName name="_xlnm.Print_Titles" localSheetId="13">'13'!$9:$9</definedName>
    <definedName name="_xlnm.Print_Titles" localSheetId="14">'14'!$10:$10</definedName>
  </definedNames>
  <calcPr fullCalcOnLoad="1"/>
</workbook>
</file>

<file path=xl/sharedStrings.xml><?xml version="1.0" encoding="utf-8"?>
<sst xmlns="http://schemas.openxmlformats.org/spreadsheetml/2006/main" count="2083" uniqueCount="911">
  <si>
    <t xml:space="preserve">           Valsts kases oficiālais mēneša pārskats</t>
  </si>
  <si>
    <t>6.tabula</t>
  </si>
  <si>
    <t xml:space="preserve">                                       Valsts speciālā budžeta izdevumi pa ministrijām </t>
  </si>
  <si>
    <t xml:space="preserve">                                                                   (1998.gada janvāris - maijs)</t>
  </si>
  <si>
    <t>(tūkst.latu)</t>
  </si>
  <si>
    <t>Rādītāji</t>
  </si>
  <si>
    <t>Likumā apstiprinā-tais gada plāns</t>
  </si>
  <si>
    <t>Finansēša-nas plāns pārskata periodam</t>
  </si>
  <si>
    <t>Izpilde no gada sākuma</t>
  </si>
  <si>
    <t>Izpilde % pret gada plānu       (4/2)</t>
  </si>
  <si>
    <t>Izpilde % pret finansēšanas plānu pārskata periodam   (4/3)</t>
  </si>
  <si>
    <t>Finansēša-nas plāns maija mēnesim</t>
  </si>
  <si>
    <t>Maija izpilde</t>
  </si>
  <si>
    <t>Izpilde % pret finansēšanas plānu        (8/7)</t>
  </si>
  <si>
    <t xml:space="preserve">        Izdevumi - kopā *</t>
  </si>
  <si>
    <t xml:space="preserve">        Uzturēšanas izdevumi</t>
  </si>
  <si>
    <t xml:space="preserve">        Izdevumi kapitālieguldījumiem</t>
  </si>
  <si>
    <t>Labklājības ministrija *</t>
  </si>
  <si>
    <t xml:space="preserve">  Valsts speciālais veselības aprūpes budžets</t>
  </si>
  <si>
    <t>Sociālā apdrošināšana *</t>
  </si>
  <si>
    <t xml:space="preserve"> Valsts pensiju speciālais budžets</t>
  </si>
  <si>
    <t xml:space="preserve"> Nodarbinātības speciālais budžets</t>
  </si>
  <si>
    <t xml:space="preserve"> Darba negadījumu speciālais budžets</t>
  </si>
  <si>
    <t xml:space="preserve"> Invaliditātes,maternitātes un slimības speciālais budžets</t>
  </si>
  <si>
    <t xml:space="preserve">Vides aizsardzības un reģionālās attīstības ministrija </t>
  </si>
  <si>
    <t xml:space="preserve">  Vides aizsardzības fonds</t>
  </si>
  <si>
    <t xml:space="preserve">  Skrundas RLS zemes nomas maksa</t>
  </si>
  <si>
    <t>Satiksmes ministrija</t>
  </si>
  <si>
    <t xml:space="preserve">  Valsts autoceļu fonds</t>
  </si>
  <si>
    <t xml:space="preserve">        Izdevumi kapitālieguldļjumiem</t>
  </si>
  <si>
    <t xml:space="preserve">  Ostu attīstības fonds</t>
  </si>
  <si>
    <t xml:space="preserve">  Lidostu nodeva</t>
  </si>
  <si>
    <t>Ekonomikas ministrija</t>
  </si>
  <si>
    <t xml:space="preserve">  Valsts īpašuma privatizācijas fonds</t>
  </si>
  <si>
    <t xml:space="preserve">  Centrālā dzīvojamo māju privatizācijas komisija </t>
  </si>
  <si>
    <t>Finansu ministrija</t>
  </si>
  <si>
    <t xml:space="preserve">Transportlīdzekļu īpašnieku apdrošināšanas garantijas fonds </t>
  </si>
  <si>
    <t>Finansēša-nas plāns maija  mēnesim</t>
  </si>
  <si>
    <t>Transportlīdzekļu īpašnieku apdrošināšanas apdrošinājuma ņēmēju interešu aizsardzības fonds</t>
  </si>
  <si>
    <t>Ceļu satiksmes negadījumu novēršana un profilakse</t>
  </si>
  <si>
    <t>Izglītības un zinātnes ministrija</t>
  </si>
  <si>
    <t xml:space="preserve">  Speciālais budžets sporta vajadzībām</t>
  </si>
  <si>
    <t>Kultūras ministrija</t>
  </si>
  <si>
    <t xml:space="preserve">  Speciālais budžets kultūras vajadzībām</t>
  </si>
  <si>
    <t>Zemkopības ministrija</t>
  </si>
  <si>
    <t xml:space="preserve">  Zivju fonds</t>
  </si>
  <si>
    <t xml:space="preserve">  Mežsaimniecības attīstības fonds</t>
  </si>
  <si>
    <t>Radio un televīzijas padome</t>
  </si>
  <si>
    <t>Saņemtie dāvinājumi un 
ziedojumi **</t>
  </si>
  <si>
    <t>*-nav iekļauta "Valsts sociālās apdrošināšanas aģentūra"</t>
  </si>
  <si>
    <t>**-nav iekļautas Valsts īpašuma privatizācijas fonda iemaksas</t>
  </si>
  <si>
    <t>Valsts kases pārvaldnieks _______________________________________</t>
  </si>
  <si>
    <t>A.Veiss</t>
  </si>
  <si>
    <t>Valsts kase / Pārskatu departaments</t>
  </si>
  <si>
    <t>15.06.1998.g.</t>
  </si>
  <si>
    <t>Valsts kases oficiālais mēneša pārskats par valsts kopbudžeta izpildi</t>
  </si>
  <si>
    <t xml:space="preserve">       (1998.gada janvāris - maijs)</t>
  </si>
  <si>
    <t>Valsts budžets</t>
  </si>
  <si>
    <t>Pašvaldību budžets</t>
  </si>
  <si>
    <t>Konsolidētais kopbudžets**</t>
  </si>
  <si>
    <t>1.Ieņēmumi *</t>
  </si>
  <si>
    <t>2.Izdevumi *</t>
  </si>
  <si>
    <t>3.Finansiālais deficīts(-) vai pārpalikums(+)</t>
  </si>
  <si>
    <t>4.Budžeta aizdevumi un atmaksas</t>
  </si>
  <si>
    <t xml:space="preserve">  Valsts budžeta aizdevumi</t>
  </si>
  <si>
    <t xml:space="preserve"> Valsts budžeta aizdevumu atmaksas</t>
  </si>
  <si>
    <t>5.Fiskālais deficīts(-) vai pārpalikums(+)</t>
  </si>
  <si>
    <t>6.Finansēšana</t>
  </si>
  <si>
    <t>6.1.Iekšējā finansēšana</t>
  </si>
  <si>
    <t>No citām valsts pārvaldes struktūrām</t>
  </si>
  <si>
    <t xml:space="preserve">     t.sk.no citām tā paša līmeņa valsts pārvaldes
     struktūrām</t>
  </si>
  <si>
    <t xml:space="preserve">            no citiem valsts pārvaldes līmeņiem</t>
  </si>
  <si>
    <t>No Latvijas Bankas</t>
  </si>
  <si>
    <t xml:space="preserve"> t.sk. 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</si>
  <si>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</si>
  <si>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</si>
  <si>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</si>
  <si>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</si>
  <si>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t.sk.Tīrais aizņēmumu apjoms</t>
  </si>
  <si>
    <t>Pārējā iekšējā finansēšana</t>
  </si>
  <si>
    <t>6.2.Ārējā finansēšana</t>
  </si>
  <si>
    <t>*-neieskaitot transfertus</t>
  </si>
  <si>
    <t>**-kopbudžetā konsolidētas pozīcijas:pašvaldību savstarpējie norēķini -11497 tūkst.latu ,</t>
  </si>
  <si>
    <t xml:space="preserve">                                                        maksājumi no valsts pamatbudžeta - 34818 tūkst.latu ,</t>
  </si>
  <si>
    <t xml:space="preserve">                                                        aizdevumi pašvaldībām - 218 tūkst.latu.</t>
  </si>
  <si>
    <t xml:space="preserve">Valsts kases pārvaldnieks  _______________________________________                                                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</si>
  <si>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</si>
  <si>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</si>
  <si>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</si>
  <si>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maijs)</t>
  </si>
  <si>
    <t>Valdības funkcijas kods</t>
  </si>
  <si>
    <t>Likumā apstiprinātais gada plāns</t>
  </si>
  <si>
    <t>Izpilde % pret gada plānu          (3/2)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</si>
  <si>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</si>
  <si>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</si>
  <si>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</si>
  <si>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</si>
  <si>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</si>
  <si>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</si>
  <si>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</si>
  <si>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</si>
  <si>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</si>
  <si>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</si>
  <si>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</si>
  <si>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</si>
  <si>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</si>
  <si>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</si>
  <si>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</si>
  <si>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Valsts kases pārvaldnieks__________________________________</t>
  </si>
  <si>
    <t>Valsts kase /Pārskatu departaments</t>
  </si>
  <si>
    <t>15.05.1998.g.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</si>
  <si>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</si>
  <si>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</si>
  <si>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</si>
  <si>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      (1998.gada janvāris - maijs)</t>
  </si>
  <si>
    <t>Saņemtie dāvinājumi un ziedojumi</t>
  </si>
  <si>
    <t xml:space="preserve">                                                                        Valsts kases oficiālais mēneša pārskats</t>
  </si>
  <si>
    <t>1.tabula</t>
  </si>
  <si>
    <t xml:space="preserve">                                                           Valsts konsolidētā budžeta izpilde</t>
  </si>
  <si>
    <t xml:space="preserve">                                                         (1998.gada janvāris -maijs)</t>
  </si>
  <si>
    <t>(tūkst. latu)</t>
  </si>
  <si>
    <t>Izpilde no gada sākuma*</t>
  </si>
  <si>
    <t>Izpilde  % pret gada plānu      (3/2)</t>
  </si>
  <si>
    <t>1. Kopējie ieņēmumi (1.1.+1.2.)*</t>
  </si>
  <si>
    <t xml:space="preserve">     Valsts pamatbudžeta ieņēmumi (bruto)</t>
  </si>
  <si>
    <t xml:space="preserve">     mīnus transferts no valsts speciālā budžeta</t>
  </si>
  <si>
    <t>1.1. Valsts pamatbudžeta ieņēmumi (neto)</t>
  </si>
  <si>
    <t xml:space="preserve">     Nodokļu ieņēmumi</t>
  </si>
  <si>
    <t xml:space="preserve">        -  Tiešie nodokļi</t>
  </si>
  <si>
    <t xml:space="preserve">         Uzņēmumu ienākuma nodoklis</t>
  </si>
  <si>
    <t xml:space="preserve">        -  Netiešie nodokļi</t>
  </si>
  <si>
    <t xml:space="preserve">         Pievienotās vērtības nodoklis</t>
  </si>
  <si>
    <t xml:space="preserve">         Akcīzes nodoklis</t>
  </si>
  <si>
    <t xml:space="preserve">         Muitas nodoklis</t>
  </si>
  <si>
    <t xml:space="preserve">        -  Citiem budžetiem sadalāmie nodokļi</t>
  </si>
  <si>
    <t xml:space="preserve">     Nenodokļu ieņēmumi</t>
  </si>
  <si>
    <t xml:space="preserve">     Maksas pakalpojumi un citi pašu ieņēmumi</t>
  </si>
  <si>
    <t xml:space="preserve">   Valsts speciālā budžeta ieņēmumi (bruto)*</t>
  </si>
  <si>
    <t xml:space="preserve">        mīnus transferts no valsts pamatbudžeta</t>
  </si>
  <si>
    <t>1.2. Valsts speciālā budžeta ieņēmumi (neto)*</t>
  </si>
  <si>
    <t xml:space="preserve">     Nodokļu un nenodokļu ieņēmumi</t>
  </si>
  <si>
    <t xml:space="preserve">      Sociālās apdrošināšanas iemaksas*</t>
  </si>
  <si>
    <t xml:space="preserve">      Akcīzes nodoklis</t>
  </si>
  <si>
    <t xml:space="preserve">      Pārējie maksājumi</t>
  </si>
  <si>
    <t>2. Kopējie izdevumi (tai skaitā tīrie aizdevumi) 
    (2.1.+2.2.+2.3.)*</t>
  </si>
  <si>
    <t>2.1. Uzturēšanas izdevumi</t>
  </si>
  <si>
    <t xml:space="preserve">     Valsts pamatbudžeta uzturēšanas izdevumi (bruto)</t>
  </si>
  <si>
    <t xml:space="preserve">    mīnus transferts valsts speciālajam budžetam</t>
  </si>
  <si>
    <t xml:space="preserve">  Valsts pamatbudžeta uzturēšanas izdevumi (neto)</t>
  </si>
  <si>
    <t xml:space="preserve">     Kārtējie izdevumi</t>
  </si>
  <si>
    <t xml:space="preserve">         t.sk. atalgojumi</t>
  </si>
  <si>
    <t xml:space="preserve">     Maksājumi par aizņēmumiem un kredītiem</t>
  </si>
  <si>
    <t xml:space="preserve">      Subsīdijas un dotācijas</t>
  </si>
  <si>
    <t xml:space="preserve">      Pārējie izdevumi</t>
  </si>
  <si>
    <t xml:space="preserve">    Valsts speciālā budžeta uzturēšanas izdevumi (bruto)*</t>
  </si>
  <si>
    <t xml:space="preserve">       mīnus transferts valsts pamatbudžetam</t>
  </si>
  <si>
    <t xml:space="preserve">  Valsts speciālā budžeta uzturēšanas izdevumi (neto)*</t>
  </si>
  <si>
    <t xml:space="preserve">    Sociālā apdrošināšana*</t>
  </si>
  <si>
    <t xml:space="preserve">       Kārtējie izdevumi</t>
  </si>
  <si>
    <t xml:space="preserve">           t.sk atalgojumi</t>
  </si>
  <si>
    <t xml:space="preserve">       Maksājumi par aizņēmumiem un kredītiem</t>
  </si>
  <si>
    <t xml:space="preserve">       Subsīdijas un dotācijas</t>
  </si>
  <si>
    <t xml:space="preserve">       Pārējie izdevumi</t>
  </si>
  <si>
    <t>Izpilde no gada sākuma *</t>
  </si>
  <si>
    <t xml:space="preserve">     Citi speciālie budžeti</t>
  </si>
  <si>
    <t xml:space="preserve">          t.sk. atalgojumi</t>
  </si>
  <si>
    <t>2.2. Izdevumi kapitālieguldījumiem (neto)*</t>
  </si>
  <si>
    <t xml:space="preserve">    Valsts pamatbudžeta izdevumi kapitālajām iegādēm un 
    kapitālajam remontam  
     </t>
  </si>
  <si>
    <t xml:space="preserve">    Valsts speciālā budžeta izdevumi kapitālajām iegādēm un 
    kapitālajam remontam*  
     </t>
  </si>
  <si>
    <t xml:space="preserve">          Sociālā apdrošināšana*</t>
  </si>
  <si>
    <t xml:space="preserve">          Pārējie</t>
  </si>
  <si>
    <t xml:space="preserve">     Valsts investīcijas</t>
  </si>
  <si>
    <t xml:space="preserve">       No valsts pamatbudžeta (bruto)</t>
  </si>
  <si>
    <t xml:space="preserve">           mīnus transferts valsts speciālajam budžetam</t>
  </si>
  <si>
    <t xml:space="preserve">        No valsts pamatbudžeta  ( neto)</t>
  </si>
  <si>
    <t xml:space="preserve">        No valsts speciālā budžeta* </t>
  </si>
  <si>
    <t>2.3. Valsts budžeta tīrie aizdevumi</t>
  </si>
  <si>
    <t>2.3.1.Valsts budžeta aizdevumi</t>
  </si>
  <si>
    <t>2.3.2.Valsts budžeta aizdevumu atmaksas</t>
  </si>
  <si>
    <t xml:space="preserve">          Valsts pamatbudžeta aizdevumi (bruto)</t>
  </si>
  <si>
    <t xml:space="preserve">        Valsts pamatbudžeta aizdevumi(neto)</t>
  </si>
  <si>
    <t xml:space="preserve">        Valsts pamatbudžeta aizdevumu atmaksas (bruto)</t>
  </si>
  <si>
    <t xml:space="preserve">           mīnus transferts no valsts speciālā budžeta</t>
  </si>
  <si>
    <t xml:space="preserve">         Valsts pamatbudžeta aizdevumu atmaksas (neto)</t>
  </si>
  <si>
    <t xml:space="preserve">         Valsts speciālā budžeta aizdevumi</t>
  </si>
  <si>
    <t xml:space="preserve">         Valsts speciālā budžeta aizdevumu atmaksas</t>
  </si>
  <si>
    <t>3. Valsts budžeta fiskālais  deficīts(-) vai 
    pārpalikums (+)</t>
  </si>
  <si>
    <t xml:space="preserve"> </t>
  </si>
  <si>
    <t xml:space="preserve">Valsts kases pārvaldnieks _____________________________                                                                       </t>
  </si>
  <si>
    <t xml:space="preserve">    Valsts kases oficiâlais mçneða pârskats</t>
  </si>
  <si>
    <t>2.tabula</t>
  </si>
  <si>
    <t xml:space="preserve">                                            Valsts pamatbudþeta ieòçmumi</t>
  </si>
  <si>
    <t xml:space="preserve">                                               (1998.gada janvâris - maijs)</t>
  </si>
  <si>
    <t>(tûkst.latu)</t>
  </si>
  <si>
    <t>Râdîtâji</t>
  </si>
  <si>
    <t>Likumâ apstiprinâtais gada plâns</t>
  </si>
  <si>
    <t>Gada sagaidâmâ izpilde %</t>
  </si>
  <si>
    <t>Izpilde no gada sâkuma</t>
  </si>
  <si>
    <t>Izpilde % pret gada plânu    (4/2)</t>
  </si>
  <si>
    <t>Maija prognoze</t>
  </si>
  <si>
    <t>Izpilde % pret prognozi (7/6)</t>
  </si>
  <si>
    <t xml:space="preserve">1.Ieòçmumi-kopâ </t>
  </si>
  <si>
    <t>I.1.Nodokïu ieòçmumi</t>
  </si>
  <si>
    <t>Tieðie nodokïi</t>
  </si>
  <si>
    <t xml:space="preserve">   Uzòçmumu ienâkuma nodoklis</t>
  </si>
  <si>
    <t>Netieðie nodokïi</t>
  </si>
  <si>
    <t xml:space="preserve">   Pievienotâs vçrtîbas nodoklis</t>
  </si>
  <si>
    <t xml:space="preserve">   Akcîzes nodoklis</t>
  </si>
  <si>
    <t xml:space="preserve">   Muitas nodoklis</t>
  </si>
  <si>
    <t>Citiem budþetiem      
 sadalâmie nodokïi *</t>
  </si>
  <si>
    <t>1.2.Nenodokïu ieòçmumi</t>
  </si>
  <si>
    <t xml:space="preserve">   Latvijas Bankas maksâjumi</t>
  </si>
  <si>
    <t xml:space="preserve">   Maksâjumi par valsts kapitâla                                                                                                                                                                  
   izmantoðanu</t>
  </si>
  <si>
    <t xml:space="preserve">   Procentu maksâjumi par kredîtiem</t>
  </si>
  <si>
    <t xml:space="preserve">   Valsts nodevas par juridiskajiem un citiem pakalpojumiem</t>
  </si>
  <si>
    <t xml:space="preserve">    Valsts nodeva par licenèu
    izsniegðanu    atseviðíu
    uzòçmçjdarbîbas veidu veikðanai</t>
  </si>
  <si>
    <t xml:space="preserve">   Ieòçmumi no valsts îpaðuma
   iznomâðanas</t>
  </si>
  <si>
    <t xml:space="preserve">   Sodi un sankcijas</t>
  </si>
  <si>
    <t xml:space="preserve">   Pârçjie nenodokïu ieòçmumi</t>
  </si>
  <si>
    <t xml:space="preserve">   t.sk.pârskaitîjums valsts pamat-
   budþetâ sociâlâs apdroðinâðanas  
   iemaksu  administrçðanai</t>
  </si>
  <si>
    <t xml:space="preserve">   Valsts privatizâcijas fonda iemaksas</t>
  </si>
  <si>
    <t xml:space="preserve">   Citas iemaksas par nekustamo                                                                   
   îpaðumu</t>
  </si>
  <si>
    <t xml:space="preserve">   t.sk. ieòçmumi no Skrundas RLS                                                                                                                                                         
   maksas 50% apmçrâ </t>
  </si>
  <si>
    <t xml:space="preserve">   Valsts nekustamâ îpaðuma aìentûras                                     
   iemaksas no nekustamâ îpaðuma 
   pârdoðanas</t>
  </si>
  <si>
    <t>1.3.Paðu ieòçmumi</t>
  </si>
  <si>
    <t xml:space="preserve">   Budþeta iestâþu ieòçmumi no 
   maksas pakalpojumiem un citiem   
   paðu ieòçmumiem </t>
  </si>
  <si>
    <t>*-ieskaitot nesadalîtâs sociâlâs apdroðinâðanas iemaksas- 1072 tûkst.latu</t>
  </si>
  <si>
    <t>Valsts kases pârvaldnieks _______________________________________</t>
  </si>
  <si>
    <t>Valsts kase /Pârskatu departaments</t>
  </si>
  <si>
    <t xml:space="preserve">              Valsts kases oficiālais mēneša pārskats</t>
  </si>
  <si>
    <t>3.tabula</t>
  </si>
  <si>
    <t xml:space="preserve">                  Valsts pamatbudżeta izdevumi pa ministrijām un pasākumiem</t>
  </si>
  <si>
    <t xml:space="preserve">                                                  (1998.gada janvāris -maijs)</t>
  </si>
  <si>
    <t>Finansēšanas plāns pārskata periodam</t>
  </si>
  <si>
    <t>Izpilde % pret gada plānu        (4/2)</t>
  </si>
  <si>
    <t>Izpilde % pret finansēšanas plānu pārskata periodam (4/3)</t>
  </si>
  <si>
    <t>Finansēšanas plāns maija mēnesim</t>
  </si>
  <si>
    <t>Izpilde % pret finansēšanas plānu           (8/7)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</si>
  <si>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</si>
  <si>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</si>
  <si>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</si>
  <si>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</si>
  <si>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</si>
  <si>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</si>
  <si>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</si>
  <si>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</si>
  <si>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Iekšlietu ministrija</t>
  </si>
  <si>
    <t>Labklājības ministrija</t>
  </si>
  <si>
    <t>Tieslietu ministrija</t>
  </si>
  <si>
    <t>Vides aizsardzības un reģionālās attīstības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</si>
  <si>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</si>
  <si>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</si>
  <si>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</si>
  <si>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</si>
  <si>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</si>
  <si>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</si>
  <si>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</si>
  <si>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</si>
  <si>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</si>
  <si>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</si>
  <si>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Mērķdotācijas pašvaldībām</t>
  </si>
  <si>
    <t>Dotācija pašvaldību finansu izlīdzināšanas fondam</t>
  </si>
  <si>
    <t>Valsts kases pārvaldnieks ________________________________________</t>
  </si>
  <si>
    <t xml:space="preserve"> 4.tabula</t>
  </si>
  <si>
    <t xml:space="preserve">                        Valsts pamatbudžeta izdevumi pēc ekonomiskās klasifikācijas </t>
  </si>
  <si>
    <t xml:space="preserve">                                                          (1998.gada janvāris - maijs)</t>
  </si>
  <si>
    <t>Finansēšanas plāns pārskata periodam*</t>
  </si>
  <si>
    <t>Izpilde % pret gada plānu      (4/2)</t>
  </si>
  <si>
    <t>Izpilde % pret finansēša-nas plānu pārskata periodam       (4/3)</t>
  </si>
  <si>
    <t>Finansē-šanas plāns maija mēnesim*</t>
  </si>
  <si>
    <t>Izpilde % pret finansē-šanas plānu              (8/7)</t>
  </si>
  <si>
    <t>1.Izdevumi - kopā (1.1.+1.2.+1.3.)</t>
  </si>
  <si>
    <t>X</t>
  </si>
  <si>
    <t>1.1. Uzturēšanas izdevumi</t>
  </si>
  <si>
    <t>Kārtējie izdevumi</t>
  </si>
  <si>
    <t xml:space="preserve">    atalgojumi</t>
  </si>
  <si>
    <t xml:space="preserve">    darba devēja sociālās 
    apdrošināšanas iemaksas</t>
  </si>
  <si>
    <t xml:space="preserve">    preču un pakalpojumu 
    apmaksa</t>
  </si>
  <si>
    <t>Maksājumi par aizņēmumiem un kredītiem</t>
  </si>
  <si>
    <t xml:space="preserve">     procentu nomaksa par 
     iekšējiem aizņēmumiem</t>
  </si>
  <si>
    <t xml:space="preserve">     procentu nomaksa par 
     ārvalstu aizņēmumiem</t>
  </si>
  <si>
    <t>Subsīdijas un dotācijas</t>
  </si>
  <si>
    <t xml:space="preserve">    subsīdijas</t>
  </si>
  <si>
    <t xml:space="preserve">    mērķdotācijas pašvaldību   
    budžetiem</t>
  </si>
  <si>
    <t xml:space="preserve">     dotācijas pašvaldību    
     budžetiem</t>
  </si>
  <si>
    <t xml:space="preserve">     dotācijas iestādēm un   
     organizācijām</t>
  </si>
  <si>
    <t xml:space="preserve">     dotācijas speciālajam 
     budžetam</t>
  </si>
  <si>
    <t xml:space="preserve">     dotācijas iedzīvotājiem</t>
  </si>
  <si>
    <t xml:space="preserve">     iemaksas starptautiskajās 
     organizācijās</t>
  </si>
  <si>
    <t>Pārējie izdevumi</t>
  </si>
  <si>
    <t>1.2.Izdevumi kapitālieguldījumiem</t>
  </si>
  <si>
    <t xml:space="preserve">Izdevumi kapitālajām iegādēm un kapitālajam remontam </t>
  </si>
  <si>
    <t>Valsts investīcijas</t>
  </si>
  <si>
    <t>1.3.Valsts budžeta tīrie 
     aizdevumi</t>
  </si>
  <si>
    <t>Valsts budžeta aizdevumi</t>
  </si>
  <si>
    <t>Valsts budžeta aizdevumu atmaksas</t>
  </si>
  <si>
    <t>*-nav iekļauti valsts budžeta tīrie aizdevumi</t>
  </si>
  <si>
    <t xml:space="preserve">                                                                           Valsts kases oficiālais mēneša pārskats</t>
  </si>
  <si>
    <t>5.tabula</t>
  </si>
  <si>
    <t xml:space="preserve">                                              Valsts speciālā budżeta ieņēmumi pa ministrijām </t>
  </si>
  <si>
    <t xml:space="preserve">                                                                  (1998.gada janvāris - maijs)</t>
  </si>
  <si>
    <t>(tūkst.lati)</t>
  </si>
  <si>
    <t>Gada sagaidāmā izpilde %</t>
  </si>
  <si>
    <t>Izpilde % pret gada plānu (4/2)</t>
  </si>
  <si>
    <t>Maija mēneša prognoze</t>
  </si>
  <si>
    <t xml:space="preserve">  Ieņēmumi - kopā* </t>
  </si>
  <si>
    <t xml:space="preserve">Labklājības ministrija* </t>
  </si>
  <si>
    <t xml:space="preserve">  Valsts speciālais veselības aprūpes budżets</t>
  </si>
  <si>
    <t xml:space="preserve">               Iedzīvotāju ienākuma nodoklis</t>
  </si>
  <si>
    <t xml:space="preserve">               Valsts pamatbudżeta dotācija</t>
  </si>
  <si>
    <t xml:space="preserve">               Pārējie maksājumi</t>
  </si>
  <si>
    <t xml:space="preserve">  Sociālā apdrošināšana*</t>
  </si>
  <si>
    <t xml:space="preserve">              Valsts pensiju speciālais budżets</t>
  </si>
  <si>
    <t xml:space="preserve">               Nodarbinātības speciālais budżets</t>
  </si>
  <si>
    <t xml:space="preserve">               Darba negadījumu speciālais budżets</t>
  </si>
  <si>
    <t xml:space="preserve">               Invaliditātes,maternitātes un slimības 
               speciālais budżets</t>
  </si>
  <si>
    <t xml:space="preserve">                Dabas resursu nodoklis</t>
  </si>
  <si>
    <t xml:space="preserve">                Pārējie maksājumi</t>
  </si>
  <si>
    <t xml:space="preserve">   Skrundas RLS zemes nomas maksa</t>
  </si>
  <si>
    <t xml:space="preserve">                Transportlīdzekļu ikgadējā nodeva</t>
  </si>
  <si>
    <t xml:space="preserve">                50% akcīzes nodoklis par degvielu</t>
  </si>
  <si>
    <t xml:space="preserve">                 Pārējie maksājumi</t>
  </si>
  <si>
    <t xml:space="preserve">                Ostas un kuģošanas nodeva</t>
  </si>
  <si>
    <t xml:space="preserve">                 Ieņēmumi no valsts īpašuma 
                 privatizācijas</t>
  </si>
  <si>
    <t xml:space="preserve">                 Ieņēmumi no pašvaldību īpašuma
                 privatizācijas</t>
  </si>
  <si>
    <t xml:space="preserve">  Centrālā dzīvojamo māju privatizācijas komisija</t>
  </si>
  <si>
    <t xml:space="preserve"> Transportlīdzekļu īpašnieku apdrošināšanas 
  garantijas fonds</t>
  </si>
  <si>
    <t xml:space="preserve">                 Atskaitījumi no obligātās 
                 apdrošināšanas prēmijām</t>
  </si>
  <si>
    <t xml:space="preserve"> Transportlīdzekļu īpašnieku apdrošināšanas 
 apdrošinājuma ņēmēju interešu aizsardzības fonds</t>
  </si>
  <si>
    <t xml:space="preserve">  Speciālais budżets sporta vajadzībām</t>
  </si>
  <si>
    <t xml:space="preserve">                 Ieņēmumi no izlozes un azartspēļu 
                 nodevas un nodokļa maksājumiem</t>
  </si>
  <si>
    <t xml:space="preserve">  Speciālais budżets kultūras vajadzībām</t>
  </si>
  <si>
    <t xml:space="preserve">                 Maksa par rūpnieciskās zvejas tiesību 
                 nomu un izmantošanu</t>
  </si>
  <si>
    <t xml:space="preserve">  Meżsaimniecības attīstības fonds</t>
  </si>
  <si>
    <t xml:space="preserve">                  Ieņēmumi no meżu resursu 
                  realizācijas</t>
  </si>
  <si>
    <t xml:space="preserve">                  Pārējie maksājumi</t>
  </si>
  <si>
    <t>Saņemtie dāvinājumi un ziedojumi **</t>
  </si>
  <si>
    <t xml:space="preserve">                  Iekšējie</t>
  </si>
  <si>
    <t xml:space="preserve">                  Ārējie</t>
  </si>
  <si>
    <t xml:space="preserve"> *-nav iekļauta "Valsts sociālās apdrošināšanas aģentūra"</t>
  </si>
  <si>
    <t xml:space="preserve">Valsts kases pārvaldnieks _______________________________________ </t>
  </si>
  <si>
    <t xml:space="preserve"> 15.06.1998.g.</t>
  </si>
  <si>
    <t xml:space="preserve">                   Valsts kases oficiālais mēneša pārskats</t>
  </si>
  <si>
    <t>7.tabula</t>
  </si>
  <si>
    <t xml:space="preserve">                  Valsts speciālā budżeta izdevumi  pēc ekonomiskās klasifikācijas </t>
  </si>
  <si>
    <t xml:space="preserve">                                                              (1998.gada janvāris - maijs)</t>
  </si>
  <si>
    <t>Finansēšanas plāns pārskata periodam **</t>
  </si>
  <si>
    <t>Izpilde % pret finansēšanas plānu       (4/3)</t>
  </si>
  <si>
    <t>Finansēšanas plāns maija mēnesim **</t>
  </si>
  <si>
    <t>Izpilde % pret finansēšanas plānu             (8/7)</t>
  </si>
  <si>
    <t>1.Izdevumi - kopā
   (1.1.+1.2.+1.3.) *</t>
  </si>
  <si>
    <t>1.1.Uzturēšanas izdevumi</t>
  </si>
  <si>
    <t xml:space="preserve">    dotācijas pašvaldību    
     budžetiem</t>
  </si>
  <si>
    <t xml:space="preserve">     dotācijas valsts 
     pamatbudžetam sociālās
     apdrošināšanas iemaksu 
     administrēšanai </t>
  </si>
  <si>
    <t>1.2.Izdevumi 
     kapitālieguldījumiem</t>
  </si>
  <si>
    <t>Investīcijas</t>
  </si>
  <si>
    <t>1.3.Valsts budžeta tīrie 
      aizdevumi</t>
  </si>
  <si>
    <t>Valsts speciālā budžeta aizdevumi</t>
  </si>
  <si>
    <t>Valsts speciālā budžeta aizdevumu atmaksas</t>
  </si>
  <si>
    <t>**-nav iekļauti valsts budžeta tīrie aizdevumi</t>
  </si>
  <si>
    <t xml:space="preserve">                                    Valsts kases oficiālais mēneša pārskats</t>
  </si>
  <si>
    <t>8.tabula</t>
  </si>
  <si>
    <t xml:space="preserve">      9.tabula</t>
  </si>
  <si>
    <t xml:space="preserve">             Pašvaldību pamatbudžeta ieņēmumi</t>
  </si>
  <si>
    <t>( 1998. gada janvāris -maijs )</t>
  </si>
  <si>
    <t xml:space="preserve">                                                           (tūkst.latu)</t>
  </si>
  <si>
    <t>Klasifikācijas kods</t>
  </si>
  <si>
    <t>Gada plāns</t>
  </si>
  <si>
    <t>Izpilde % pret gada plānu(3/4)</t>
  </si>
  <si>
    <t>Maija mēneša izpilde</t>
  </si>
  <si>
    <t>1</t>
  </si>
  <si>
    <t/>
  </si>
  <si>
    <t>1. Ieņēmumi  kopā (1.1. + 1.2.)</t>
  </si>
  <si>
    <t xml:space="preserve">1.1. Nodokļu un nenodokļu ieņēmumi </t>
  </si>
  <si>
    <t xml:space="preserve"> (1.1.1. + 1.1.2.)</t>
  </si>
  <si>
    <t>1.1.1. Nodokļu ieņēmumi</t>
  </si>
  <si>
    <t>Tiešie nodokļi</t>
  </si>
  <si>
    <t xml:space="preserve"> 1100</t>
  </si>
  <si>
    <t>Iedzīvotāju ienākuma nodoklis *</t>
  </si>
  <si>
    <t>Nekustamā īpašuma nodoklis</t>
  </si>
  <si>
    <t xml:space="preserve"> 4210</t>
  </si>
  <si>
    <t>Īpašuma nodoklis</t>
  </si>
  <si>
    <t>Zemes nodokļa parādu maksājumi</t>
  </si>
  <si>
    <t>Netiešie nodokļi</t>
  </si>
  <si>
    <t xml:space="preserve"> 5000</t>
  </si>
  <si>
    <t>Iekšējie nodokļi par pakalpojumiem un precēm</t>
  </si>
  <si>
    <t>1.1.2. Nenodokļu ieņēmumi</t>
  </si>
  <si>
    <t xml:space="preserve"> 8000</t>
  </si>
  <si>
    <t>Ieņēmumi no uzņēmējdarbības un īpašuma</t>
  </si>
  <si>
    <t xml:space="preserve"> 9000</t>
  </si>
  <si>
    <t>Valsts (pašvaldību) nodevas un maksājumi</t>
  </si>
  <si>
    <t xml:space="preserve">     9500</t>
  </si>
  <si>
    <t>Maksājumi par budžeta iestāžu sniegtajiem maksas pakalpojumiem un citi pašu ieņēmumi</t>
  </si>
  <si>
    <t>10000</t>
  </si>
  <si>
    <t>Sodi un sankcijas</t>
  </si>
  <si>
    <t>12000</t>
  </si>
  <si>
    <t>Pārējie nenodokļu ieņēmumi</t>
  </si>
  <si>
    <t>13000</t>
  </si>
  <si>
    <t>Ieņēmumi no valsts (pašvaldības) nekustamā īpašuma pārdošanas</t>
  </si>
  <si>
    <t>15000</t>
  </si>
  <si>
    <t>Ieņēmumi no zemes īpašuma pārdošanas</t>
  </si>
  <si>
    <t>1.2. Saņemtie maksājumi</t>
  </si>
  <si>
    <t>18120</t>
  </si>
  <si>
    <t>Norēķini ar pašvaldību budžetiem</t>
  </si>
  <si>
    <t xml:space="preserve">    18121</t>
  </si>
  <si>
    <t>Norēķini ar citām  pašvaldībām  par izglītības iestāžu sniegtajiem pakalpojumiem</t>
  </si>
  <si>
    <t xml:space="preserve">    18122</t>
  </si>
  <si>
    <t>Norēķini ar citām pašvaldībām par sociālās palīdzības iestāžu sniegtajiem pakalpojumiem</t>
  </si>
  <si>
    <t xml:space="preserve">    18123</t>
  </si>
  <si>
    <t>Pārējie norēķini</t>
  </si>
  <si>
    <t>18200</t>
  </si>
  <si>
    <t>Maksājumi no valsts budžeta</t>
  </si>
  <si>
    <t>18210</t>
  </si>
  <si>
    <t>Dotācijas</t>
  </si>
  <si>
    <t>Dotācijas no IM valsts ģimnāzijām</t>
  </si>
  <si>
    <t>18220</t>
  </si>
  <si>
    <t>Mērķdotācijas</t>
  </si>
  <si>
    <t>18300</t>
  </si>
  <si>
    <t>Maksājumi no pašvaldību  finansu izlīdzināšanas fonda pašvaldību budžetiem</t>
  </si>
  <si>
    <t xml:space="preserve">    18310</t>
  </si>
  <si>
    <t xml:space="preserve">    18320</t>
  </si>
  <si>
    <t>Iepriekšējā gada nesaņemtā dotācija</t>
  </si>
  <si>
    <t>Pārējie maksājumi no pašvaldību finansu izlīdzināšanas fonda pašvaldību budžetiem</t>
  </si>
  <si>
    <t>Maksājumi no citiem budžetiem</t>
  </si>
  <si>
    <t>* t.sk. nesadalītais atlikums 1 057 tūkst.latu</t>
  </si>
  <si>
    <t>Valsts kases pārvaldnieks</t>
  </si>
  <si>
    <t xml:space="preserve">  Valsts kases oficiālais mēneša pārskats</t>
  </si>
  <si>
    <t xml:space="preserve">Pašvaldību pamatbudžeta izdevumi </t>
  </si>
  <si>
    <t xml:space="preserve">                                                              (tūkst.latu)</t>
  </si>
  <si>
    <t>Rindas kods</t>
  </si>
  <si>
    <t>Data</t>
  </si>
  <si>
    <t>nosaukums</t>
  </si>
  <si>
    <t>rinda</t>
  </si>
  <si>
    <t>NPK</t>
  </si>
  <si>
    <t>Sum of PLANS</t>
  </si>
  <si>
    <t>Sum of IZPILDE</t>
  </si>
  <si>
    <t>Sum of PROC2</t>
  </si>
  <si>
    <t>Sum of TEKMEN</t>
  </si>
  <si>
    <t>kods</t>
  </si>
  <si>
    <t>I Kopā ieņēmumi (II+V)</t>
  </si>
  <si>
    <t>01</t>
  </si>
  <si>
    <t>II Nodokļu un nenodokļu ieņēmumi (III+IV)</t>
  </si>
  <si>
    <t>03</t>
  </si>
  <si>
    <t>2</t>
  </si>
  <si>
    <t>III Nodokļu ieņēmumi</t>
  </si>
  <si>
    <t>05</t>
  </si>
  <si>
    <t>3</t>
  </si>
  <si>
    <t>Iedzīvotāju ienākuma nodoklis</t>
  </si>
  <si>
    <t>07</t>
  </si>
  <si>
    <t>4</t>
  </si>
  <si>
    <t>Zemes nodoklis</t>
  </si>
  <si>
    <t>09</t>
  </si>
  <si>
    <t>5</t>
  </si>
  <si>
    <t xml:space="preserve"> 4110</t>
  </si>
  <si>
    <t>11</t>
  </si>
  <si>
    <t>6</t>
  </si>
  <si>
    <t>13</t>
  </si>
  <si>
    <t>7</t>
  </si>
  <si>
    <t>IV Nenodokļu ieņēmumi</t>
  </si>
  <si>
    <t>15</t>
  </si>
  <si>
    <t>8</t>
  </si>
  <si>
    <t>17</t>
  </si>
  <si>
    <t>9</t>
  </si>
  <si>
    <t>Nodevas un maksājumi</t>
  </si>
  <si>
    <t>19</t>
  </si>
  <si>
    <t>10</t>
  </si>
  <si>
    <t>Maksājumi par budžeta iestāžu sniegtajiem maksas pakalpojumiem</t>
  </si>
  <si>
    <t>21</t>
  </si>
  <si>
    <t>23</t>
  </si>
  <si>
    <t>12</t>
  </si>
  <si>
    <t>25</t>
  </si>
  <si>
    <t>Ieņēmumi no valsts(pašvaldības)nekustamā īpašuma pārdošanas</t>
  </si>
  <si>
    <t>27</t>
  </si>
  <si>
    <t>14</t>
  </si>
  <si>
    <t>29</t>
  </si>
  <si>
    <t>V Saņemtie maksājumi</t>
  </si>
  <si>
    <t>31</t>
  </si>
  <si>
    <t>16</t>
  </si>
  <si>
    <t>33</t>
  </si>
  <si>
    <t>Norēķini ar citu pašvaldību izglītības iestāžu sniegtiem pakalpojumiem</t>
  </si>
  <si>
    <t>35</t>
  </si>
  <si>
    <t>18</t>
  </si>
  <si>
    <t>Norēķini ar citu pašvaldību sociālās palīdzības iestāžu sniegtiem pakalpojumiem</t>
  </si>
  <si>
    <t>37</t>
  </si>
  <si>
    <t>39</t>
  </si>
  <si>
    <t>20</t>
  </si>
  <si>
    <t>41</t>
  </si>
  <si>
    <t>43</t>
  </si>
  <si>
    <t>22</t>
  </si>
  <si>
    <t>45</t>
  </si>
  <si>
    <t>Maksājumi no finansu izlīdzināšanas fonda pašvaldību budžetiem</t>
  </si>
  <si>
    <t>47</t>
  </si>
  <si>
    <t>24</t>
  </si>
  <si>
    <t>49</t>
  </si>
  <si>
    <t>51</t>
  </si>
  <si>
    <t>26</t>
  </si>
  <si>
    <t>t.sk. mērķdotācija teritoriālplānošanai par 1996.gadu</t>
  </si>
  <si>
    <t>53</t>
  </si>
  <si>
    <t>1. Izdevumi kopā (1.1. + 1.2.)</t>
  </si>
  <si>
    <t>02</t>
  </si>
  <si>
    <t>28</t>
  </si>
  <si>
    <t>1.1. Izdevumi pēc valdības funkcijām</t>
  </si>
  <si>
    <t>04</t>
  </si>
  <si>
    <t>Izpildvaras un likumdošanas varas institūcijas</t>
  </si>
  <si>
    <t>06</t>
  </si>
  <si>
    <t>30</t>
  </si>
  <si>
    <t>01.100</t>
  </si>
  <si>
    <t>08</t>
  </si>
  <si>
    <t>02.000</t>
  </si>
  <si>
    <t>32</t>
  </si>
  <si>
    <t>03.000</t>
  </si>
  <si>
    <t>04.000</t>
  </si>
  <si>
    <t>34</t>
  </si>
  <si>
    <t>05.000</t>
  </si>
  <si>
    <t>06.000</t>
  </si>
  <si>
    <t>t.sk. pabalsts un palīdzība trūcīgiem iedzīvotājiem</t>
  </si>
  <si>
    <t>36</t>
  </si>
  <si>
    <t xml:space="preserve">    06.155</t>
  </si>
  <si>
    <t>07.000</t>
  </si>
  <si>
    <t>Brīvais laiks, sports, kultūra un reliģija</t>
  </si>
  <si>
    <t>38</t>
  </si>
  <si>
    <t>08.000</t>
  </si>
  <si>
    <t>09.000</t>
  </si>
  <si>
    <t>Lauksaimniecība (zemkopība), mežkopība un zvejniecība</t>
  </si>
  <si>
    <t>40</t>
  </si>
  <si>
    <t>10.000</t>
  </si>
  <si>
    <t>11.000</t>
  </si>
  <si>
    <t>Transports,sakari</t>
  </si>
  <si>
    <t>42</t>
  </si>
  <si>
    <t>12.000</t>
  </si>
  <si>
    <t>13.000</t>
  </si>
  <si>
    <t xml:space="preserve">Pašvaldību iekšējā parāda procentu nomaksa </t>
  </si>
  <si>
    <t>44</t>
  </si>
  <si>
    <t>14.110</t>
  </si>
  <si>
    <t xml:space="preserve">Pašvaldību ārējo parādu procentu nomaksa </t>
  </si>
  <si>
    <t>Izdevumi neparedzētiem  gadījumiem</t>
  </si>
  <si>
    <t>14.210</t>
  </si>
  <si>
    <t>Pārējie izdevumi, kas nav klasificēti citās pamatfunkcijās</t>
  </si>
  <si>
    <t>46</t>
  </si>
  <si>
    <t>14.400</t>
  </si>
  <si>
    <t>1.2. Norēķini</t>
  </si>
  <si>
    <t>48</t>
  </si>
  <si>
    <t>14.320</t>
  </si>
  <si>
    <t>Norēķini par citu pašvaldību izglītības iestāžu sniegtiem pakalpojumiem</t>
  </si>
  <si>
    <t xml:space="preserve">    14.321</t>
  </si>
  <si>
    <t>Norēķini par citu pašvaldību sociālās palīdzības iestāžu sniegtiem pakalpojumiem</t>
  </si>
  <si>
    <t>50</t>
  </si>
  <si>
    <t xml:space="preserve">    14.322</t>
  </si>
  <si>
    <t xml:space="preserve">    14.323</t>
  </si>
  <si>
    <t>Maksājumi pašvaldību finansu izlīdzināšanas fondam</t>
  </si>
  <si>
    <t>52</t>
  </si>
  <si>
    <t>14.340</t>
  </si>
  <si>
    <t>Pašvaldību atskaites gada maksājumi</t>
  </si>
  <si>
    <t>Pašvaldību iepriekšējā gada parādu maksājumi</t>
  </si>
  <si>
    <t>54</t>
  </si>
  <si>
    <t>IX Izdevumi pēc ekonomiskās klasifikācijas (1+2)</t>
  </si>
  <si>
    <t>56</t>
  </si>
  <si>
    <t>55</t>
  </si>
  <si>
    <t>1. Budžeta izdevumi</t>
  </si>
  <si>
    <t>58</t>
  </si>
  <si>
    <t>atalgojumi (1100)</t>
  </si>
  <si>
    <t>60</t>
  </si>
  <si>
    <t>57</t>
  </si>
  <si>
    <t>darba devēja sociālā nodokļa piemaksas (1200)</t>
  </si>
  <si>
    <t>62</t>
  </si>
  <si>
    <t>preču un pakalpojumu apmaksa (1300, 1400, 1500, 1600, 1990, 0010)</t>
  </si>
  <si>
    <t>64</t>
  </si>
  <si>
    <t>59</t>
  </si>
  <si>
    <t>maksājumi par aizdevumiem un kredītiem (2000)</t>
  </si>
  <si>
    <t>66</t>
  </si>
  <si>
    <t>subsīdijas un dotācijas (3000)</t>
  </si>
  <si>
    <t>68</t>
  </si>
  <si>
    <t>61</t>
  </si>
  <si>
    <t>t.sk. pašvaldību budžeta tranzīta pārskaitījumi (3800)</t>
  </si>
  <si>
    <t>70</t>
  </si>
  <si>
    <t>kapitālie izdevumi (4000)</t>
  </si>
  <si>
    <t>72</t>
  </si>
  <si>
    <t>63</t>
  </si>
  <si>
    <t>vairumpirkumi, zemes iegāde (5000, 6000)</t>
  </si>
  <si>
    <t>74</t>
  </si>
  <si>
    <t>investīcijas (7000)</t>
  </si>
  <si>
    <t>76</t>
  </si>
  <si>
    <t>65</t>
  </si>
  <si>
    <t>2. Budžeta aizdevumi un atmaksas</t>
  </si>
  <si>
    <t>78</t>
  </si>
  <si>
    <t>valsts (pašvaldību) budžeta iekšējie aizdevumi un atmaksas (8000)</t>
  </si>
  <si>
    <t>80</t>
  </si>
  <si>
    <t>67</t>
  </si>
  <si>
    <t>t.sk. valsts (pašvaldību) budžeta iekšējie aizdevumi (8100)</t>
  </si>
  <si>
    <t>82</t>
  </si>
  <si>
    <t>valsts (pašvaldību) budžeta iekšējo aizdevumu atmaksas (8200), ar mīnusu</t>
  </si>
  <si>
    <t>84</t>
  </si>
  <si>
    <t>69</t>
  </si>
  <si>
    <t>valsts (pašvaldību) budžeta ārējie aizdevumi un atmaksas (9000)</t>
  </si>
  <si>
    <t>86</t>
  </si>
  <si>
    <t>t.sk. valsts (pašvaldību) budžeta ārējie aizdevumi (9100)</t>
  </si>
  <si>
    <t>88</t>
  </si>
  <si>
    <t>71</t>
  </si>
  <si>
    <t>valsts (pašvaldību) budžeta ārējo aizdevumu atmaksas (9200)</t>
  </si>
  <si>
    <t>X Ieņēmumu pārsniegums vai deficīts (I-IX)</t>
  </si>
  <si>
    <t>92</t>
  </si>
  <si>
    <t>73</t>
  </si>
  <si>
    <t>XI Finansēšana</t>
  </si>
  <si>
    <t>94</t>
  </si>
  <si>
    <t>Iekšējā finasēšana</t>
  </si>
  <si>
    <t>96</t>
  </si>
  <si>
    <t>75</t>
  </si>
  <si>
    <t>1.</t>
  </si>
  <si>
    <t>98</t>
  </si>
  <si>
    <t>1.1.</t>
  </si>
  <si>
    <t>No citām tā paša līmeņa valsts pārvaldes struktūrām</t>
  </si>
  <si>
    <t>100</t>
  </si>
  <si>
    <t>77</t>
  </si>
  <si>
    <t>1.2.</t>
  </si>
  <si>
    <t>No citiem valsts pārvaldes līmeņiem</t>
  </si>
  <si>
    <t>102</t>
  </si>
  <si>
    <t>2.</t>
  </si>
  <si>
    <t>Budžeta līdzekļu izmaiņas</t>
  </si>
  <si>
    <t>104</t>
  </si>
  <si>
    <t>79</t>
  </si>
  <si>
    <t xml:space="preserve">    budžeta līdzekļu atlikums gada sākumā</t>
  </si>
  <si>
    <t>106</t>
  </si>
  <si>
    <t xml:space="preserve">    budžeta līdzekļu atlikums gada beigās</t>
  </si>
  <si>
    <t>108</t>
  </si>
  <si>
    <t>81</t>
  </si>
  <si>
    <t>3.</t>
  </si>
  <si>
    <t>110</t>
  </si>
  <si>
    <t>4.</t>
  </si>
  <si>
    <t>112</t>
  </si>
  <si>
    <t>83</t>
  </si>
  <si>
    <t>Ārejā finansēšana</t>
  </si>
  <si>
    <t>114</t>
  </si>
  <si>
    <t>8.</t>
  </si>
  <si>
    <t>Pārējā ārzemju finansēšana</t>
  </si>
  <si>
    <t>116</t>
  </si>
  <si>
    <t>85</t>
  </si>
  <si>
    <t xml:space="preserve">                     Valsts kases oficiālais mēneša pārskats</t>
  </si>
  <si>
    <t xml:space="preserve">                    Valsts kases oficiālais mēneša pārskats</t>
  </si>
  <si>
    <t>10.tabula</t>
  </si>
  <si>
    <t xml:space="preserve">Pašvaldību pamatbudžeta izdevumi pēc ekonomiskās klasifikācijas </t>
  </si>
  <si>
    <t>( 1998. gada janvāris - maijs )</t>
  </si>
  <si>
    <t xml:space="preserve">                                                                 (tūkst.latu)</t>
  </si>
  <si>
    <t>Izpilde % pret gada plānu (3/4)</t>
  </si>
  <si>
    <t>I Kopā izdevumi (II+III)</t>
  </si>
  <si>
    <t>II Izdevumi pēc valdības funkcijām</t>
  </si>
  <si>
    <t>Sabiedriskā kārtība un drošība,tiesību aizsardzība</t>
  </si>
  <si>
    <t>t.sk. Pabalsts un palīdzība trūcīgiem iedzīvotājiem</t>
  </si>
  <si>
    <t>Dzīvokļu un komunālā saimniecība,vides aizsardzība</t>
  </si>
  <si>
    <t>Brīvais laiks,sports,kultūra un reliģija</t>
  </si>
  <si>
    <t>Lauksaimniecība(zemkopība),mežkopība un zvejniecība</t>
  </si>
  <si>
    <t>Iegūstošā rūpniecība,rūpniecība,celtniecība,derīgie izrakteņi</t>
  </si>
  <si>
    <t>Valsts iekšējā parāda procentu nomaksa</t>
  </si>
  <si>
    <t>Valsts ārējā parāda nomaksa</t>
  </si>
  <si>
    <t>Pārējie izdevumi,kas nav klasif.citās pamatfunkcijās,t.s.neparedz.izd.</t>
  </si>
  <si>
    <t>III Norēķini</t>
  </si>
  <si>
    <t>Norēķini par citu pašvaldību izgl.iestāžu sniegtiem pakalpojumiem</t>
  </si>
  <si>
    <t>Norēķini par citu pašvaldību soc.palīdz.iestāžu sniegtiem pakalpojumiem</t>
  </si>
  <si>
    <t>Maksājumi izlīdzināšanas fondam</t>
  </si>
  <si>
    <t>t.sk. maksājumi par 1997.gadu</t>
  </si>
  <si>
    <t xml:space="preserve">       maksājumi par 1996.gadu</t>
  </si>
  <si>
    <t>1.Izdevumi  kopā (1.1. +1.2. +1.3.)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</si>
  <si>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</si>
  <si>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</si>
  <si>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</si>
  <si>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</si>
  <si>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1.2. Izdevumi kapitālieguldījumiem</t>
  </si>
  <si>
    <t>Izdevumi kapitālajām iegādēm un kapitālajam remontam</t>
  </si>
  <si>
    <t xml:space="preserve">1.3. Pašvaldību budžeta tīrie aizdevumi </t>
  </si>
  <si>
    <t xml:space="preserve">Pašvaldību budžeta aizdevumi </t>
  </si>
  <si>
    <t xml:space="preserve">Pašvaldību budžeta aizdevumu atmaksas </t>
  </si>
  <si>
    <t xml:space="preserve">Valsts (pašvaldību) budžeta aizdevumi un atmaksas  ārvalstu valdībām un institūcijām </t>
  </si>
  <si>
    <t xml:space="preserve">valsts (pašvaldību) budžeta aizdevumi </t>
  </si>
  <si>
    <t xml:space="preserve">valsts (pašvaldību) budžeta aizdevumu atmaksas </t>
  </si>
  <si>
    <t xml:space="preserve">                Valsts kases oficiālais mēneša pārskats</t>
  </si>
  <si>
    <t>11.tabula</t>
  </si>
  <si>
    <t>Pašvaldību speciālā budžeta ieņēmumi un izdevumi</t>
  </si>
  <si>
    <t xml:space="preserve">                       (tūkst.latu)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</si>
  <si>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</si>
  <si>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</si>
  <si>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</si>
  <si>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</si>
  <si>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</si>
  <si>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</si>
  <si>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</si>
  <si>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</si>
  <si>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</si>
  <si>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</si>
  <si>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>III Izdevumi pēc ekonomiskās klasifikācijas (1+2)</t>
  </si>
  <si>
    <t xml:space="preserve">       valsts (pašvaldību) budžeta iekšējo aizdevumu atmaksas (8200), ar mīnusu</t>
  </si>
  <si>
    <t xml:space="preserve">       valsts (pašvaldību) budžeta ārējo aizdevumu atmaksas (9200), ar mīnusu</t>
  </si>
  <si>
    <t>IV Ieņēmumu pārsniegums vai deficīts (I-III)</t>
  </si>
  <si>
    <t>V Finansēšana</t>
  </si>
  <si>
    <t>Iekšējā finansēšana</t>
  </si>
  <si>
    <t xml:space="preserve">     budžeta līdzekļu atlikums gada sākumā</t>
  </si>
  <si>
    <t xml:space="preserve">     budžeta līdzekļu atlikums gada beigās</t>
  </si>
  <si>
    <t>Ārējā finsēšana</t>
  </si>
  <si>
    <t>Pārējā ārzemju finasēšana</t>
  </si>
  <si>
    <t xml:space="preserve">                            Vaslsts kases oficiālais mēneša pārskats </t>
  </si>
  <si>
    <t xml:space="preserve">                 12.tabula</t>
  </si>
  <si>
    <t>Pašvaldību speciālā budžeta izdevumi pēc ekonomiskās klasifikācijas</t>
  </si>
  <si>
    <t>Kopā ieņēmumi</t>
  </si>
  <si>
    <t>Ieņēmumi no īpašiem mērķiem iezīmētu līdzekļu avotiem</t>
  </si>
  <si>
    <t>t.sk. privatizācijas fonds</t>
  </si>
  <si>
    <t xml:space="preserve">       dabas resursu nodoklis</t>
  </si>
  <si>
    <t xml:space="preserve">       autoceļu (ielu) fonds</t>
  </si>
  <si>
    <t xml:space="preserve">       pārējie ieņēmumi</t>
  </si>
  <si>
    <t>Ieņēmumi no ziedojumiem un dāvinājumiem</t>
  </si>
  <si>
    <t>Kopā izdevumi pēc ieņēmumu veidiem</t>
  </si>
  <si>
    <t>Izdevumi no īpašiem mērķiem iezīmētu līdzekļu avotiem</t>
  </si>
  <si>
    <t xml:space="preserve">       pārējiem ieņēmumiem</t>
  </si>
  <si>
    <t>Izdevumi no saņemto ziedojumu un dāvinājumu līdzekļiem</t>
  </si>
  <si>
    <t>1.Izdevumi kopā (1.1. + 1.2. + 1.3.)</t>
  </si>
  <si>
    <t xml:space="preserve">Valsts sociālāis apdrošināšanas obligātas iemaksas </t>
  </si>
  <si>
    <t xml:space="preserve">Preču un pakalpojumu apmaksa </t>
  </si>
  <si>
    <t xml:space="preserve">Investīcijas </t>
  </si>
  <si>
    <t>1.3. Pašvaldību budžeta tīrie aizdevumi</t>
  </si>
  <si>
    <t xml:space="preserve">         Valsts kases oficiālais mēneša pārskats</t>
  </si>
  <si>
    <t>13.tabula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</si>
  <si>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</si>
  <si>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</si>
  <si>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</si>
  <si>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</si>
  <si>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</si>
  <si>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</si>
  <si>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</si>
  <si>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</si>
  <si>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</si>
  <si>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</si>
  <si>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</si>
  <si>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</si>
  <si>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</si>
  <si>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</si>
  <si>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</si>
  <si>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</si>
  <si>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</si>
  <si>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</si>
  <si>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</si>
  <si>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</si>
  <si>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KODS</t>
  </si>
  <si>
    <t>RĪGA</t>
  </si>
  <si>
    <t>0010</t>
  </si>
  <si>
    <t>DAUGAVPILS</t>
  </si>
  <si>
    <t>0500</t>
  </si>
  <si>
    <t>JELGAVA</t>
  </si>
  <si>
    <t>0900</t>
  </si>
  <si>
    <t>JŪRMALA</t>
  </si>
  <si>
    <t>1300</t>
  </si>
  <si>
    <t>LIEPĀJA</t>
  </si>
  <si>
    <t>1700</t>
  </si>
  <si>
    <t>RĒZEKNE</t>
  </si>
  <si>
    <t>2100</t>
  </si>
  <si>
    <t>VENTSPILS</t>
  </si>
  <si>
    <t>2700</t>
  </si>
  <si>
    <t>AIZKRAUKLES RAJONS</t>
  </si>
  <si>
    <t>3200</t>
  </si>
  <si>
    <t>ALŪKSNES RAJONS</t>
  </si>
  <si>
    <t>3600</t>
  </si>
  <si>
    <t>BALVU RAJONS</t>
  </si>
  <si>
    <t>3800</t>
  </si>
  <si>
    <t>BAUSKAS RAJONS</t>
  </si>
  <si>
    <t>4000</t>
  </si>
  <si>
    <t>CĒSU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</si>
  <si>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</si>
  <si>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</si>
  <si>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</si>
  <si>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</si>
  <si>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</si>
  <si>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</si>
  <si>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</si>
  <si>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</si>
  <si>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</si>
  <si>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JĒKABPILS RAJONS</t>
  </si>
  <si>
    <t>5600</t>
  </si>
  <si>
    <t>KRĀSLAVAS RAJONS</t>
  </si>
  <si>
    <t>6000</t>
  </si>
  <si>
    <t>KULDĪGAS RAJONS</t>
  </si>
  <si>
    <t>6200</t>
  </si>
  <si>
    <t>LIEPĀJAS RAJONS</t>
  </si>
  <si>
    <t>6400</t>
  </si>
  <si>
    <t>LIMBAŽU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</si>
  <si>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</si>
  <si>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</si>
  <si>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</si>
  <si>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</si>
  <si>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</si>
  <si>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</si>
  <si>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</si>
  <si>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PREIĻU RAJONS</t>
  </si>
  <si>
    <t>7600</t>
  </si>
  <si>
    <t>RĒZEKNES RAJONS</t>
  </si>
  <si>
    <t>7800</t>
  </si>
  <si>
    <t>RĪGAS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</si>
  <si>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</si>
  <si>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</si>
  <si>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</si>
  <si>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</si>
  <si>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</si>
  <si>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</si>
  <si>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</si>
  <si>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</si>
  <si>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</si>
  <si>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</si>
  <si>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</si>
  <si>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</si>
  <si>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</si>
  <si>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KOPĀ PILSĒTĀS</t>
  </si>
  <si>
    <t>RAJONI</t>
  </si>
  <si>
    <t>KOPĀ RAJONOS</t>
  </si>
  <si>
    <t>KOPĀ</t>
  </si>
  <si>
    <t>* - neieskaitot iedzīvotāju ienākuma nodokļa atlikumu sadales kontā</t>
  </si>
  <si>
    <t>_______________________________</t>
  </si>
  <si>
    <t>Valsts kases oficiālais pārskats</t>
  </si>
  <si>
    <t>14.tabula</t>
  </si>
  <si>
    <t>Pašvaldību speciālā budžeta izpildes rādītāji</t>
  </si>
  <si>
    <t xml:space="preserve">                            (tūkst. latu)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</si>
  <si>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</si>
  <si>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</si>
  <si>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</si>
  <si>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</si>
  <si>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</si>
  <si>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</si>
  <si>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Ārējā finansēšana</t>
  </si>
  <si>
    <t>Sum of EXPR_1</t>
  </si>
  <si>
    <t>Sum of EXPR_2</t>
  </si>
  <si>
    <t>Sum of EXPR_3</t>
  </si>
  <si>
    <t>Sum of EXPR_4</t>
  </si>
  <si>
    <t>Sum of EXPR_5</t>
  </si>
  <si>
    <t>Sum of EXPR_6</t>
  </si>
  <si>
    <t>Sum of EXPR_7</t>
  </si>
  <si>
    <t>Sum of EXPR_8</t>
  </si>
  <si>
    <t>Sum of EXPR_9</t>
  </si>
  <si>
    <t>Sum of EXPR_10</t>
  </si>
  <si>
    <t>Sum of EXPR_11</t>
  </si>
  <si>
    <t>Valsts  kases pārvaldnieks</t>
  </si>
  <si>
    <t xml:space="preserve">                                      Valsts kases oficiālais mēneša pārskats</t>
  </si>
  <si>
    <t xml:space="preserve">                15.tabula</t>
  </si>
  <si>
    <t xml:space="preserve">                   Pašvaldību finansu izlīdzināšanas  fonda līdzekļi</t>
  </si>
  <si>
    <t xml:space="preserve">                    ( 1998. gada janvāris - maijs )</t>
  </si>
  <si>
    <t xml:space="preserve">                               (latos)</t>
  </si>
  <si>
    <t>Izpilde</t>
  </si>
  <si>
    <t xml:space="preserve">1. Ieņēmumi - kopā   </t>
  </si>
  <si>
    <t>Atlikums uz 1998.gada 1.janvāri</t>
  </si>
  <si>
    <t xml:space="preserve">       t.sk.atlikums pagastu un rajonu teritoriālplānošanai</t>
  </si>
  <si>
    <t xml:space="preserve">             atlikums sadales kontā</t>
  </si>
  <si>
    <t>Kompensācija no valsts pamatbudżeta</t>
  </si>
  <si>
    <t>Ieskaitīts no valsts pamatbudžeta</t>
  </si>
  <si>
    <t>Ieskaitīts no pašvaldībām</t>
  </si>
  <si>
    <t>Ieskaitīts īpašuma nodoklis</t>
  </si>
  <si>
    <t>2. Izdevumi - kopā</t>
  </si>
  <si>
    <t>Dotācijas pašvaldību budžetiem</t>
  </si>
  <si>
    <t>Mērķdotācijas pašvaldību budžetiem</t>
  </si>
  <si>
    <t>3. Atlikums uz 1998.gada 1.maiju (1.-2.)</t>
  </si>
  <si>
    <t>t.sk. atlikums pagastu un rajonu teritoriālplānošanai</t>
  </si>
  <si>
    <t xml:space="preserve">       atlikums sadales kontā</t>
  </si>
  <si>
    <t xml:space="preserve">            no tā : atlikums par 1998.gadu</t>
  </si>
  <si>
    <t xml:space="preserve">                      atlikums par 1997.gadu</t>
  </si>
  <si>
    <t xml:space="preserve">Valsts kases pārvaldnieks                                          _________________                                                                                         </t>
  </si>
  <si>
    <t xml:space="preserve">              A.Veiss</t>
  </si>
  <si>
    <t xml:space="preserve">                       Valsts kases oficiālais mēneša pārskats</t>
  </si>
  <si>
    <t>16.tabula</t>
  </si>
  <si>
    <t>No pašvaldību finansu izlīdzināšanas fonda pārskaitītie līdzekļi</t>
  </si>
  <si>
    <t xml:space="preserve">                                 ( 1998. gada janvāris - maijs )</t>
  </si>
  <si>
    <t>(latos)</t>
  </si>
  <si>
    <t>Rajona vai pilsētas nosaukums</t>
  </si>
  <si>
    <t xml:space="preserve">Gada plāns 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</si>
  <si>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</si>
  <si>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</si>
  <si>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</si>
  <si>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</si>
  <si>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</si>
  <si>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</si>
  <si>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</si>
  <si>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</si>
  <si>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</si>
  <si>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</si>
  <si>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</si>
  <si>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</si>
  <si>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</si>
  <si>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</si>
  <si>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</si>
  <si>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</si>
  <si>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</si>
  <si>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</si>
  <si>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</si>
  <si>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</si>
  <si>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</si>
  <si>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</si>
  <si>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</si>
  <si>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</si>
  <si>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</si>
  <si>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</si>
  <si>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</si>
  <si>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</si>
  <si>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</si>
  <si>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</si>
  <si>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</si>
  <si>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</si>
  <si>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</si>
  <si>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</si>
  <si>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</si>
  <si>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               _____________</t>
  </si>
  <si>
    <t xml:space="preserve">                                                        Valsts kases oficiālais mēneša pārskats</t>
  </si>
  <si>
    <t>17.tabula</t>
  </si>
  <si>
    <t>No valsts budžeta pārskaitītās mērķdotācijas pašvaldībām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</si>
  <si>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</si>
  <si>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</si>
  <si>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</si>
  <si>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</si>
  <si>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</si>
  <si>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Pārējās mērķdotācijas </t>
  </si>
  <si>
    <t>Mērķdotācijas
 kopā              (2+3+4+5+6)</t>
  </si>
</sst>
</file>

<file path=xl/styles.xml><?xml version="1.0" encoding="utf-8"?>
<styleSheet xmlns="http://schemas.openxmlformats.org/spreadsheetml/2006/main">
  <numFmts count="8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#\ ##0"/>
    <numFmt numFmtId="181" formatCode="###0"/>
    <numFmt numFmtId="182" formatCode="#\ ###\ ##0"/>
    <numFmt numFmtId="183" formatCode="00.000"/>
    <numFmt numFmtId="184" formatCode="00,000"/>
    <numFmt numFmtId="185" formatCode="#.##0"/>
    <numFmt numFmtId="186" formatCode="#.##"/>
    <numFmt numFmtId="187" formatCode="#.###"/>
    <numFmt numFmtId="188" formatCode="#.####"/>
    <numFmt numFmtId="189" formatCode="#.#####"/>
    <numFmt numFmtId="190" formatCode="#.000"/>
    <numFmt numFmtId="191" formatCode="##.000"/>
    <numFmt numFmtId="192" formatCode="0#.000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0.0"/>
    <numFmt numFmtId="202" formatCode="000\ 000\ 00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0.000"/>
    <numFmt numFmtId="209" formatCode="#\ ##0\ "/>
    <numFmt numFmtId="210" formatCode="#,##0\ &quot;LVR&quot;;\-#,##0\ &quot;LVR&quot;"/>
    <numFmt numFmtId="211" formatCode="#,##0\ &quot;LVR&quot;;[Red]\-#,##0\ &quot;LVR&quot;"/>
    <numFmt numFmtId="212" formatCode="#,##0.00\ &quot;LVR&quot;;\-#,##0.00\ &quot;LVR&quot;"/>
    <numFmt numFmtId="213" formatCode="#,##0.00\ &quot;LVR&quot;;[Red]\-#,##0.00\ &quot;LVR&quot;"/>
    <numFmt numFmtId="214" formatCode="_-* #,##0\ &quot;LVR&quot;_-;\-* #,##0\ &quot;LVR&quot;_-;_-* &quot;-&quot;\ &quot;LVR&quot;_-;_-@_-"/>
    <numFmt numFmtId="215" formatCode="_-* #,##0\ _L_V_R_-;\-* #,##0\ _L_V_R_-;_-* &quot;-&quot;\ _L_V_R_-;_-@_-"/>
    <numFmt numFmtId="216" formatCode="_-* #,##0.00\ &quot;LVR&quot;_-;\-* #,##0.00\ &quot;LVR&quot;_-;_-* &quot;-&quot;??\ &quot;LVR&quot;_-;_-@_-"/>
    <numFmt numFmtId="217" formatCode="_-* #,##0.00\ _L_V_R_-;\-* #,##0.00\ _L_V_R_-;_-* &quot;-&quot;??\ _L_V_R_-;_-@_-"/>
    <numFmt numFmtId="218" formatCode="&quot;Ls&quot;#,##0_);\(&quot;Ls&quot;#,##0\)"/>
    <numFmt numFmtId="219" formatCode="&quot;Ls&quot;#,##0_);[Red]\(&quot;Ls&quot;#,##0\)"/>
    <numFmt numFmtId="220" formatCode="&quot;Ls&quot;#,##0.00_);\(&quot;Ls&quot;#,##0.00\)"/>
    <numFmt numFmtId="221" formatCode="&quot;Ls&quot;#,##0.00_);[Red]\(&quot;Ls&quot;#,##0.00\)"/>
    <numFmt numFmtId="222" formatCode="_(&quot;Ls&quot;* #,##0_);_(&quot;Ls&quot;* \(#,##0\);_(&quot;Ls&quot;* &quot;-&quot;_);_(@_)"/>
    <numFmt numFmtId="223" formatCode="_(&quot;Ls&quot;* #,##0.00_);_(&quot;Ls&quot;* \(#,##0.00\);_(&quot;Ls&quot;* &quot;-&quot;??_);_(@_)"/>
    <numFmt numFmtId="224" formatCode="#,###,##0"/>
    <numFmt numFmtId="225" formatCode="#,000"/>
    <numFmt numFmtId="226" formatCode="#,###,000"/>
    <numFmt numFmtId="227" formatCode="#,"/>
    <numFmt numFmtId="228" formatCode="0,"/>
    <numFmt numFmtId="229" formatCode="##0"/>
    <numFmt numFmtId="230" formatCode="#0,"/>
    <numFmt numFmtId="231" formatCode="#,#00"/>
    <numFmt numFmtId="232" formatCode="#."/>
    <numFmt numFmtId="233" formatCode="##0,"/>
    <numFmt numFmtId="234" formatCode="##0,###"/>
    <numFmt numFmtId="235" formatCode="#,###"/>
    <numFmt numFmtId="236" formatCode="\ #,"/>
    <numFmt numFmtId="237" formatCode="\ #"/>
    <numFmt numFmtId="238" formatCode="#,###,000.0"/>
    <numFmt numFmtId="239" formatCode="#\ ###\ \ ##0"/>
  </numFmts>
  <fonts count="48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RimHelvetica"/>
      <family val="0"/>
    </font>
    <font>
      <sz val="10"/>
      <name val="RimHelvetica"/>
      <family val="0"/>
    </font>
    <font>
      <b/>
      <sz val="12"/>
      <name val="RimHelvetica"/>
      <family val="0"/>
    </font>
    <font>
      <b/>
      <sz val="16"/>
      <name val="RimHelvetica"/>
      <family val="0"/>
    </font>
    <font>
      <sz val="11"/>
      <name val="RimHelvetica"/>
      <family val="0"/>
    </font>
    <font>
      <b/>
      <sz val="10"/>
      <name val="RimHelvetica"/>
      <family val="0"/>
    </font>
    <font>
      <i/>
      <sz val="9"/>
      <name val="RimHelvetica"/>
      <family val="0"/>
    </font>
    <font>
      <sz val="9"/>
      <name val="RimHelvetica"/>
      <family val="0"/>
    </font>
    <font>
      <sz val="9"/>
      <name val="BaltSouvenirLight"/>
      <family val="0"/>
    </font>
    <font>
      <sz val="9"/>
      <name val="BaltTimesRoman"/>
      <family val="2"/>
    </font>
    <font>
      <sz val="8"/>
      <name val="BaltTimesRoman"/>
      <family val="2"/>
    </font>
    <font>
      <sz val="10"/>
      <name val="BaltTimesRoman"/>
      <family val="2"/>
    </font>
    <font>
      <b/>
      <sz val="9"/>
      <name val="RimHelvetica"/>
      <family val="0"/>
    </font>
    <font>
      <b/>
      <sz val="11"/>
      <name val="RimHelvetica"/>
      <family val="0"/>
    </font>
    <font>
      <sz val="10"/>
      <name val="Arial"/>
      <family val="0"/>
    </font>
    <font>
      <b/>
      <sz val="14"/>
      <name val="RimHelvetica"/>
      <family val="0"/>
    </font>
    <font>
      <i/>
      <sz val="8"/>
      <name val="RimHelvetica"/>
      <family val="0"/>
    </font>
    <font>
      <b/>
      <sz val="8"/>
      <name val="RimHelvetica"/>
      <family val="0"/>
    </font>
    <font>
      <sz val="9"/>
      <name val="Times New Roman Cyr"/>
      <family val="1"/>
    </font>
    <font>
      <i/>
      <sz val="11"/>
      <name val="RimHelvetica"/>
      <family val="0"/>
    </font>
    <font>
      <sz val="8.5"/>
      <name val="MS Sans Serif"/>
      <family val="0"/>
    </font>
    <font>
      <sz val="8.5"/>
      <name val="RimHelvetica"/>
      <family val="0"/>
    </font>
    <font>
      <sz val="10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sz val="8"/>
      <name val="RusHelvetica"/>
      <family val="0"/>
    </font>
    <font>
      <sz val="8"/>
      <name val="RimAvantGarde"/>
      <family val="0"/>
    </font>
    <font>
      <sz val="9"/>
      <name val="MS Sans Serif"/>
      <family val="0"/>
    </font>
    <font>
      <sz val="9"/>
      <name val="RimAvantGarde"/>
      <family val="0"/>
    </font>
    <font>
      <sz val="10"/>
      <name val="RusHelvetica"/>
      <family val="0"/>
    </font>
    <font>
      <b/>
      <sz val="8.5"/>
      <name val="MS Sans Serif"/>
      <family val="0"/>
    </font>
    <font>
      <b/>
      <sz val="10"/>
      <name val="RimAvantGarde"/>
      <family val="0"/>
    </font>
    <font>
      <sz val="8.5"/>
      <name val="RimAvantGarde"/>
      <family val="0"/>
    </font>
    <font>
      <i/>
      <sz val="9"/>
      <name val="RimTimes"/>
      <family val="0"/>
    </font>
    <font>
      <sz val="10"/>
      <name val="RimAvantGarde"/>
      <family val="0"/>
    </font>
    <font>
      <sz val="12"/>
      <name val="RimHelvetica"/>
      <family val="0"/>
    </font>
    <font>
      <sz val="8"/>
      <name val="RimTimes"/>
      <family val="0"/>
    </font>
    <font>
      <b/>
      <sz val="10"/>
      <name val="MS Sans Serif"/>
      <family val="0"/>
    </font>
    <font>
      <sz val="11"/>
      <name val="BaltTimesRoman"/>
      <family val="2"/>
    </font>
    <font>
      <sz val="11"/>
      <name val="BaltSouvenirLight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8" fontId="1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00" fontId="1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97" fontId="1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222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9" fontId="1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22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58" applyFont="1">
      <alignment/>
      <protection/>
    </xf>
    <xf numFmtId="0" fontId="11" fillId="0" borderId="0" xfId="58" applyFont="1">
      <alignment/>
      <protection/>
    </xf>
    <xf numFmtId="0" fontId="12" fillId="0" borderId="0" xfId="58">
      <alignment/>
      <protection/>
    </xf>
    <xf numFmtId="0" fontId="6" fillId="0" borderId="0" xfId="58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13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11" fillId="0" borderId="1" xfId="58" applyFont="1" applyBorder="1" applyAlignment="1">
      <alignment horizontal="center" vertical="center"/>
      <protection/>
    </xf>
    <xf numFmtId="0" fontId="11" fillId="0" borderId="1" xfId="58" applyFont="1" applyBorder="1" applyAlignment="1">
      <alignment horizontal="center" vertical="center" wrapText="1"/>
      <protection/>
    </xf>
    <xf numFmtId="0" fontId="15" fillId="0" borderId="0" xfId="58" applyFont="1">
      <alignment/>
      <protection/>
    </xf>
    <xf numFmtId="180" fontId="9" fillId="0" borderId="1" xfId="58" applyNumberFormat="1" applyFont="1" applyBorder="1" applyAlignment="1">
      <alignment horizontal="left" vertical="center"/>
      <protection/>
    </xf>
    <xf numFmtId="180" fontId="9" fillId="0" borderId="1" xfId="58" applyNumberFormat="1" applyFont="1" applyBorder="1" applyAlignment="1">
      <alignment horizontal="right"/>
      <protection/>
    </xf>
    <xf numFmtId="0" fontId="13" fillId="0" borderId="1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180" fontId="9" fillId="0" borderId="1" xfId="58" applyNumberFormat="1" applyFont="1" applyBorder="1" applyAlignment="1">
      <alignment horizontal="left" vertical="center" wrapText="1"/>
      <protection/>
    </xf>
    <xf numFmtId="180" fontId="11" fillId="0" borderId="1" xfId="58" applyNumberFormat="1" applyFont="1" applyBorder="1" applyAlignment="1">
      <alignment horizontal="left" vertical="center" wrapText="1"/>
      <protection/>
    </xf>
    <xf numFmtId="180" fontId="11" fillId="0" borderId="1" xfId="58" applyNumberFormat="1" applyFont="1" applyBorder="1" applyAlignment="1">
      <alignment horizontal="right"/>
      <protection/>
    </xf>
    <xf numFmtId="0" fontId="13" fillId="0" borderId="1" xfId="58" applyFont="1" applyBorder="1">
      <alignment/>
      <protection/>
    </xf>
    <xf numFmtId="180" fontId="11" fillId="0" borderId="1" xfId="58" applyNumberFormat="1" applyFont="1" applyBorder="1" applyAlignment="1">
      <alignment horizontal="left" vertical="center"/>
      <protection/>
    </xf>
    <xf numFmtId="180" fontId="16" fillId="0" borderId="1" xfId="58" applyNumberFormat="1" applyFont="1" applyBorder="1" applyAlignment="1">
      <alignment horizontal="right"/>
      <protection/>
    </xf>
    <xf numFmtId="180" fontId="10" fillId="0" borderId="1" xfId="58" applyNumberFormat="1" applyFont="1" applyBorder="1" applyAlignment="1">
      <alignment horizontal="left" vertical="center" wrapText="1"/>
      <protection/>
    </xf>
    <xf numFmtId="180" fontId="10" fillId="0" borderId="1" xfId="58" applyNumberFormat="1" applyFont="1" applyBorder="1" applyAlignment="1">
      <alignment horizontal="right"/>
      <protection/>
    </xf>
    <xf numFmtId="180" fontId="10" fillId="0" borderId="1" xfId="58" applyNumberFormat="1" applyFont="1" applyBorder="1" applyAlignment="1">
      <alignment horizontal="left" vertical="center"/>
      <protection/>
    </xf>
    <xf numFmtId="180" fontId="10" fillId="0" borderId="1" xfId="58" applyNumberFormat="1" applyFont="1" applyBorder="1" applyAlignment="1">
      <alignment horizontal="left" wrapText="1"/>
      <protection/>
    </xf>
    <xf numFmtId="180" fontId="11" fillId="0" borderId="1" xfId="58" applyNumberFormat="1" applyFont="1" applyBorder="1" applyAlignment="1">
      <alignment horizontal="left"/>
      <protection/>
    </xf>
    <xf numFmtId="180" fontId="10" fillId="0" borderId="1" xfId="58" applyNumberFormat="1" applyFont="1" applyBorder="1" applyAlignment="1">
      <alignment horizontal="left"/>
      <protection/>
    </xf>
    <xf numFmtId="0" fontId="9" fillId="0" borderId="1" xfId="58" applyFont="1" applyBorder="1" applyAlignment="1">
      <alignment horizontal="left"/>
      <protection/>
    </xf>
    <xf numFmtId="0" fontId="4" fillId="0" borderId="0" xfId="58" applyFont="1" applyAlignment="1">
      <alignment/>
      <protection/>
    </xf>
    <xf numFmtId="181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0" fontId="11" fillId="0" borderId="0" xfId="58" applyFont="1" applyAlignment="1">
      <alignment/>
      <protection/>
    </xf>
    <xf numFmtId="181" fontId="11" fillId="0" borderId="0" xfId="58" applyNumberFormat="1" applyFont="1">
      <alignment/>
      <protection/>
    </xf>
    <xf numFmtId="180" fontId="11" fillId="0" borderId="0" xfId="58" applyNumberFormat="1" applyFont="1">
      <alignment/>
      <protection/>
    </xf>
    <xf numFmtId="181" fontId="11" fillId="0" borderId="0" xfId="58" applyNumberFormat="1" applyFont="1" applyAlignment="1">
      <alignment/>
      <protection/>
    </xf>
    <xf numFmtId="180" fontId="11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0" fontId="11" fillId="0" borderId="0" xfId="51" applyFont="1">
      <alignment/>
      <protection/>
    </xf>
    <xf numFmtId="0" fontId="5" fillId="0" borderId="0" xfId="51" applyFont="1">
      <alignment/>
      <protection/>
    </xf>
    <xf numFmtId="0" fontId="12" fillId="0" borderId="0" xfId="51">
      <alignment/>
      <protection/>
    </xf>
    <xf numFmtId="0" fontId="5" fillId="0" borderId="0" xfId="51" applyFont="1" applyAlignment="1">
      <alignment horizontal="left"/>
      <protection/>
    </xf>
    <xf numFmtId="0" fontId="6" fillId="0" borderId="0" xfId="51" applyFont="1">
      <alignment/>
      <protection/>
    </xf>
    <xf numFmtId="0" fontId="11" fillId="0" borderId="0" xfId="51" applyFont="1" applyAlignment="1">
      <alignment horizontal="left"/>
      <protection/>
    </xf>
    <xf numFmtId="0" fontId="11" fillId="0" borderId="1" xfId="51" applyFont="1" applyBorder="1" applyAlignment="1">
      <alignment horizontal="center" vertical="center"/>
      <protection/>
    </xf>
    <xf numFmtId="0" fontId="11" fillId="0" borderId="1" xfId="51" applyFont="1" applyBorder="1" applyAlignment="1">
      <alignment horizontal="center" vertical="center" wrapText="1"/>
      <protection/>
    </xf>
    <xf numFmtId="0" fontId="4" fillId="0" borderId="1" xfId="51" applyFont="1" applyBorder="1" applyAlignment="1">
      <alignment horizontal="center" vertical="center"/>
      <protection/>
    </xf>
    <xf numFmtId="0" fontId="4" fillId="0" borderId="1" xfId="51" applyFont="1" applyBorder="1" applyAlignment="1">
      <alignment horizontal="center" vertical="center" wrapText="1"/>
      <protection/>
    </xf>
    <xf numFmtId="0" fontId="17" fillId="0" borderId="1" xfId="51" applyFont="1" applyBorder="1" applyAlignment="1">
      <alignment horizontal="left"/>
      <protection/>
    </xf>
    <xf numFmtId="0" fontId="9" fillId="0" borderId="1" xfId="51" applyFont="1" applyBorder="1" applyAlignment="1">
      <alignment horizontal="center"/>
      <protection/>
    </xf>
    <xf numFmtId="180" fontId="9" fillId="0" borderId="1" xfId="51" applyNumberFormat="1" applyFont="1" applyBorder="1">
      <alignment/>
      <protection/>
    </xf>
    <xf numFmtId="10" fontId="9" fillId="0" borderId="1" xfId="51" applyNumberFormat="1" applyFont="1" applyBorder="1">
      <alignment/>
      <protection/>
    </xf>
    <xf numFmtId="0" fontId="11" fillId="0" borderId="1" xfId="51" applyFont="1" applyBorder="1" applyAlignment="1">
      <alignment/>
      <protection/>
    </xf>
    <xf numFmtId="183" fontId="11" fillId="0" borderId="1" xfId="51" applyNumberFormat="1" applyFont="1" applyBorder="1" applyAlignment="1">
      <alignment horizontal="center"/>
      <protection/>
    </xf>
    <xf numFmtId="180" fontId="11" fillId="0" borderId="1" xfId="51" applyNumberFormat="1" applyFont="1" applyBorder="1">
      <alignment/>
      <protection/>
    </xf>
    <xf numFmtId="10" fontId="11" fillId="0" borderId="1" xfId="51" applyNumberFormat="1" applyFont="1" applyBorder="1">
      <alignment/>
      <protection/>
    </xf>
    <xf numFmtId="0" fontId="11" fillId="0" borderId="1" xfId="51" applyFont="1" applyBorder="1">
      <alignment/>
      <protection/>
    </xf>
    <xf numFmtId="0" fontId="11" fillId="0" borderId="1" xfId="51" applyFont="1" applyBorder="1" applyAlignment="1">
      <alignment wrapText="1"/>
      <protection/>
    </xf>
    <xf numFmtId="0" fontId="11" fillId="0" borderId="0" xfId="51" applyFont="1" applyAlignment="1">
      <alignment horizontal="center"/>
      <protection/>
    </xf>
    <xf numFmtId="180" fontId="5" fillId="0" borderId="0" xfId="51" applyNumberFormat="1" applyFont="1">
      <alignment/>
      <protection/>
    </xf>
    <xf numFmtId="10" fontId="11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80" fontId="11" fillId="0" borderId="0" xfId="51" applyNumberFormat="1" applyFont="1">
      <alignment/>
      <protection/>
    </xf>
    <xf numFmtId="10" fontId="4" fillId="0" borderId="0" xfId="51" applyNumberFormat="1" applyFont="1">
      <alignment/>
      <protection/>
    </xf>
    <xf numFmtId="0" fontId="11" fillId="0" borderId="0" xfId="52" applyFont="1">
      <alignment/>
      <protection/>
    </xf>
    <xf numFmtId="0" fontId="5" fillId="0" borderId="0" xfId="52" applyFont="1">
      <alignment/>
      <protection/>
    </xf>
    <xf numFmtId="0" fontId="12" fillId="0" borderId="0" xfId="52">
      <alignment/>
      <protection/>
    </xf>
    <xf numFmtId="0" fontId="5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11" fillId="0" borderId="0" xfId="52" applyFont="1" applyBorder="1" applyAlignment="1">
      <alignment horizontal="center"/>
      <protection/>
    </xf>
    <xf numFmtId="0" fontId="11" fillId="0" borderId="1" xfId="52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11" fillId="0" borderId="1" xfId="52" applyFont="1" applyBorder="1">
      <alignment/>
      <protection/>
    </xf>
    <xf numFmtId="0" fontId="11" fillId="0" borderId="1" xfId="52" applyFont="1" applyBorder="1" applyAlignment="1">
      <alignment horizontal="center" vertical="center"/>
      <protection/>
    </xf>
    <xf numFmtId="0" fontId="11" fillId="0" borderId="1" xfId="52" applyFont="1" applyBorder="1" applyAlignment="1">
      <alignment horizontal="center" vertical="center" wrapText="1"/>
      <protection/>
    </xf>
    <xf numFmtId="0" fontId="4" fillId="0" borderId="1" xfId="52" applyFont="1" applyBorder="1" applyAlignment="1">
      <alignment horizontal="center" vertical="center"/>
      <protection/>
    </xf>
    <xf numFmtId="0" fontId="4" fillId="0" borderId="1" xfId="52" applyFont="1" applyBorder="1" applyAlignment="1">
      <alignment horizontal="center" vertical="center" wrapText="1"/>
      <protection/>
    </xf>
    <xf numFmtId="0" fontId="4" fillId="0" borderId="1" xfId="52" applyFont="1" applyBorder="1" applyAlignment="1">
      <alignment horizontal="center"/>
      <protection/>
    </xf>
    <xf numFmtId="0" fontId="17" fillId="0" borderId="1" xfId="52" applyFont="1" applyBorder="1" applyAlignment="1">
      <alignment horizontal="left"/>
      <protection/>
    </xf>
    <xf numFmtId="0" fontId="9" fillId="0" borderId="1" xfId="52" applyFont="1" applyBorder="1" applyAlignment="1">
      <alignment horizontal="center"/>
      <protection/>
    </xf>
    <xf numFmtId="180" fontId="9" fillId="0" borderId="1" xfId="52" applyNumberFormat="1" applyFont="1" applyBorder="1">
      <alignment/>
      <protection/>
    </xf>
    <xf numFmtId="10" fontId="9" fillId="0" borderId="1" xfId="52" applyNumberFormat="1" applyFont="1" applyBorder="1">
      <alignment/>
      <protection/>
    </xf>
    <xf numFmtId="0" fontId="11" fillId="0" borderId="1" xfId="52" applyFont="1" applyBorder="1" applyAlignment="1">
      <alignment/>
      <protection/>
    </xf>
    <xf numFmtId="183" fontId="11" fillId="0" borderId="1" xfId="52" applyNumberFormat="1" applyFont="1" applyBorder="1" applyAlignment="1">
      <alignment horizontal="center"/>
      <protection/>
    </xf>
    <xf numFmtId="180" fontId="11" fillId="0" borderId="1" xfId="52" applyNumberFormat="1" applyFont="1" applyBorder="1">
      <alignment/>
      <protection/>
    </xf>
    <xf numFmtId="10" fontId="11" fillId="0" borderId="1" xfId="52" applyNumberFormat="1" applyFont="1" applyBorder="1">
      <alignment/>
      <protection/>
    </xf>
    <xf numFmtId="0" fontId="11" fillId="0" borderId="1" xfId="52" applyFont="1" applyBorder="1" applyAlignment="1">
      <alignment wrapText="1"/>
      <protection/>
    </xf>
    <xf numFmtId="0" fontId="11" fillId="0" borderId="0" xfId="52" applyFont="1" applyAlignment="1">
      <alignment horizontal="center"/>
      <protection/>
    </xf>
    <xf numFmtId="180" fontId="5" fillId="0" borderId="0" xfId="52" applyNumberFormat="1" applyFont="1">
      <alignment/>
      <protection/>
    </xf>
    <xf numFmtId="10" fontId="11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180" fontId="11" fillId="0" borderId="0" xfId="52" applyNumberFormat="1" applyFont="1">
      <alignment/>
      <protection/>
    </xf>
    <xf numFmtId="10" fontId="4" fillId="0" borderId="0" xfId="52" applyNumberFormat="1" applyFont="1">
      <alignment/>
      <protection/>
    </xf>
    <xf numFmtId="0" fontId="11" fillId="0" borderId="0" xfId="52" applyFont="1" applyBorder="1">
      <alignment/>
      <protection/>
    </xf>
    <xf numFmtId="0" fontId="5" fillId="0" borderId="0" xfId="53" applyFont="1">
      <alignment/>
      <protection/>
    </xf>
    <xf numFmtId="0" fontId="4" fillId="0" borderId="0" xfId="53" applyFont="1">
      <alignment/>
      <protection/>
    </xf>
    <xf numFmtId="0" fontId="18" fillId="0" borderId="0" xfId="53">
      <alignment/>
      <protection/>
    </xf>
    <xf numFmtId="0" fontId="6" fillId="0" borderId="0" xfId="53" applyFont="1" applyAlignment="1">
      <alignment horizontal="centerContinuous"/>
      <protection/>
    </xf>
    <xf numFmtId="0" fontId="19" fillId="0" borderId="0" xfId="53" applyFont="1" applyAlignment="1">
      <alignment horizontal="centerContinuous"/>
      <protection/>
    </xf>
    <xf numFmtId="0" fontId="5" fillId="0" borderId="0" xfId="53" applyFont="1" applyAlignment="1">
      <alignment horizontal="centerContinuous"/>
      <protection/>
    </xf>
    <xf numFmtId="0" fontId="4" fillId="0" borderId="1" xfId="53" applyFont="1" applyBorder="1" applyAlignment="1">
      <alignment horizontal="center" vertical="center" wrapText="1"/>
      <protection/>
    </xf>
    <xf numFmtId="0" fontId="9" fillId="0" borderId="1" xfId="53" applyFont="1" applyBorder="1" applyAlignment="1">
      <alignment vertical="center"/>
      <protection/>
    </xf>
    <xf numFmtId="180" fontId="9" fillId="0" borderId="1" xfId="53" applyNumberFormat="1" applyFont="1" applyBorder="1">
      <alignment/>
      <protection/>
    </xf>
    <xf numFmtId="10" fontId="9" fillId="0" borderId="1" xfId="53" applyNumberFormat="1" applyFont="1" applyBorder="1">
      <alignment/>
      <protection/>
    </xf>
    <xf numFmtId="0" fontId="4" fillId="0" borderId="1" xfId="53" applyFont="1" applyBorder="1">
      <alignment/>
      <protection/>
    </xf>
    <xf numFmtId="180" fontId="4" fillId="0" borderId="1" xfId="53" applyNumberFormat="1" applyFont="1" applyBorder="1">
      <alignment/>
      <protection/>
    </xf>
    <xf numFmtId="10" fontId="4" fillId="0" borderId="1" xfId="53" applyNumberFormat="1" applyFont="1" applyBorder="1">
      <alignment/>
      <protection/>
    </xf>
    <xf numFmtId="0" fontId="20" fillId="0" borderId="1" xfId="53" applyFont="1" applyBorder="1">
      <alignment/>
      <protection/>
    </xf>
    <xf numFmtId="0" fontId="9" fillId="0" borderId="1" xfId="53" applyFont="1" applyBorder="1" applyAlignment="1">
      <alignment wrapText="1"/>
      <protection/>
    </xf>
    <xf numFmtId="0" fontId="9" fillId="0" borderId="1" xfId="53" applyFont="1" applyBorder="1">
      <alignment/>
      <protection/>
    </xf>
    <xf numFmtId="0" fontId="4" fillId="0" borderId="1" xfId="53" applyFont="1" applyBorder="1" applyAlignment="1">
      <alignment wrapText="1"/>
      <protection/>
    </xf>
    <xf numFmtId="10" fontId="4" fillId="0" borderId="1" xfId="53" applyNumberFormat="1" applyFont="1" applyBorder="1" applyAlignment="1">
      <alignment horizontal="right"/>
      <protection/>
    </xf>
    <xf numFmtId="0" fontId="4" fillId="0" borderId="1" xfId="53" applyFont="1" applyBorder="1" applyAlignment="1">
      <alignment vertical="center" wrapText="1"/>
      <protection/>
    </xf>
    <xf numFmtId="0" fontId="9" fillId="0" borderId="1" xfId="53" applyFont="1" applyBorder="1" applyAlignment="1">
      <alignment vertical="center" wrapText="1"/>
      <protection/>
    </xf>
    <xf numFmtId="0" fontId="4" fillId="0" borderId="1" xfId="53" applyFont="1" applyBorder="1" applyAlignment="1">
      <alignment horizontal="left" wrapText="1"/>
      <protection/>
    </xf>
    <xf numFmtId="0" fontId="4" fillId="0" borderId="1" xfId="53" applyFont="1" applyBorder="1" applyAlignment="1">
      <alignment/>
      <protection/>
    </xf>
    <xf numFmtId="0" fontId="4" fillId="0" borderId="1" xfId="53" applyFont="1" applyBorder="1" applyAlignment="1">
      <alignment vertical="justify" wrapText="1"/>
      <protection/>
    </xf>
    <xf numFmtId="0" fontId="20" fillId="0" borderId="1" xfId="53" applyFont="1" applyBorder="1" applyAlignment="1">
      <alignment wrapText="1"/>
      <protection/>
    </xf>
    <xf numFmtId="0" fontId="21" fillId="0" borderId="1" xfId="53" applyFont="1" applyBorder="1" applyAlignment="1">
      <alignment wrapText="1"/>
      <protection/>
    </xf>
    <xf numFmtId="180" fontId="21" fillId="0" borderId="1" xfId="53" applyNumberFormat="1" applyFont="1" applyBorder="1">
      <alignment/>
      <protection/>
    </xf>
    <xf numFmtId="10" fontId="21" fillId="0" borderId="1" xfId="53" applyNumberFormat="1" applyFont="1" applyBorder="1">
      <alignment/>
      <protection/>
    </xf>
    <xf numFmtId="0" fontId="11" fillId="0" borderId="0" xfId="53" applyFont="1">
      <alignment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0" fontId="11" fillId="0" borderId="0" xfId="54" applyFont="1">
      <alignment/>
      <protection/>
    </xf>
    <xf numFmtId="0" fontId="5" fillId="0" borderId="0" xfId="54" applyFont="1">
      <alignment/>
      <protection/>
    </xf>
    <xf numFmtId="0" fontId="8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>
      <alignment/>
      <protection/>
    </xf>
    <xf numFmtId="0" fontId="19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11" fillId="0" borderId="0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1" xfId="54" applyFont="1" applyBorder="1" applyAlignment="1">
      <alignment horizontal="center" vertical="center" wrapText="1"/>
      <protection/>
    </xf>
    <xf numFmtId="0" fontId="13" fillId="0" borderId="1" xfId="54" applyFont="1" applyBorder="1" applyAlignment="1">
      <alignment horizontal="center"/>
      <protection/>
    </xf>
    <xf numFmtId="0" fontId="4" fillId="0" borderId="1" xfId="54" applyFont="1" applyBorder="1" applyAlignment="1">
      <alignment horizontal="center" vertical="center"/>
      <protection/>
    </xf>
    <xf numFmtId="0" fontId="4" fillId="0" borderId="1" xfId="54" applyFont="1" applyBorder="1" applyAlignment="1">
      <alignment horizontal="center"/>
      <protection/>
    </xf>
    <xf numFmtId="0" fontId="4" fillId="0" borderId="1" xfId="54" applyFont="1" applyBorder="1" applyAlignment="1">
      <alignment horizontal="center" wrapText="1"/>
      <protection/>
    </xf>
    <xf numFmtId="0" fontId="9" fillId="0" borderId="1" xfId="54" applyFont="1" applyBorder="1" applyAlignment="1">
      <alignment horizontal="center"/>
      <protection/>
    </xf>
    <xf numFmtId="180" fontId="9" fillId="0" borderId="1" xfId="54" applyNumberFormat="1" applyFont="1" applyBorder="1" applyAlignment="1">
      <alignment/>
      <protection/>
    </xf>
    <xf numFmtId="10" fontId="9" fillId="0" borderId="1" xfId="54" applyNumberFormat="1" applyFont="1" applyBorder="1" applyAlignment="1">
      <alignment horizontal="right"/>
      <protection/>
    </xf>
    <xf numFmtId="10" fontId="9" fillId="0" borderId="1" xfId="59" applyNumberFormat="1" applyFont="1" applyBorder="1" applyAlignment="1">
      <alignment horizontal="right"/>
    </xf>
    <xf numFmtId="0" fontId="13" fillId="0" borderId="1" xfId="54" applyFont="1" applyBorder="1">
      <alignment/>
      <protection/>
    </xf>
    <xf numFmtId="10" fontId="9" fillId="0" borderId="1" xfId="59" applyNumberFormat="1" applyFont="1" applyBorder="1" applyAlignment="1">
      <alignment/>
    </xf>
    <xf numFmtId="0" fontId="4" fillId="0" borderId="1" xfId="54" applyFont="1" applyBorder="1">
      <alignment/>
      <protection/>
    </xf>
    <xf numFmtId="180" fontId="4" fillId="0" borderId="1" xfId="54" applyNumberFormat="1" applyFont="1" applyBorder="1" applyAlignment="1">
      <alignment/>
      <protection/>
    </xf>
    <xf numFmtId="10" fontId="4" fillId="0" borderId="1" xfId="54" applyNumberFormat="1" applyFont="1" applyBorder="1" applyAlignment="1">
      <alignment horizontal="right"/>
      <protection/>
    </xf>
    <xf numFmtId="10" fontId="4" fillId="0" borderId="1" xfId="59" applyNumberFormat="1" applyFont="1" applyBorder="1" applyAlignment="1">
      <alignment/>
    </xf>
    <xf numFmtId="180" fontId="4" fillId="0" borderId="1" xfId="54" applyNumberFormat="1" applyFont="1" applyBorder="1">
      <alignment/>
      <protection/>
    </xf>
    <xf numFmtId="0" fontId="4" fillId="0" borderId="1" xfId="54" applyFont="1" applyBorder="1" applyAlignment="1">
      <alignment horizontal="left"/>
      <protection/>
    </xf>
    <xf numFmtId="0" fontId="9" fillId="0" borderId="1" xfId="54" applyFont="1" applyBorder="1" applyAlignment="1">
      <alignment horizontal="center" vertical="center" wrapText="1"/>
      <protection/>
    </xf>
    <xf numFmtId="180" fontId="9" fillId="0" borderId="1" xfId="54" applyNumberFormat="1" applyFont="1" applyBorder="1">
      <alignment/>
      <protection/>
    </xf>
    <xf numFmtId="0" fontId="4" fillId="0" borderId="1" xfId="54" applyFont="1" applyBorder="1" applyAlignment="1">
      <alignment horizontal="left" wrapText="1"/>
      <protection/>
    </xf>
    <xf numFmtId="0" fontId="20" fillId="0" borderId="1" xfId="54" applyFont="1" applyBorder="1" applyAlignment="1">
      <alignment vertical="center" wrapText="1"/>
      <protection/>
    </xf>
    <xf numFmtId="180" fontId="20" fillId="0" borderId="1" xfId="54" applyNumberFormat="1" applyFont="1" applyBorder="1" applyAlignment="1">
      <alignment/>
      <protection/>
    </xf>
    <xf numFmtId="10" fontId="20" fillId="0" borderId="1" xfId="54" applyNumberFormat="1" applyFont="1" applyBorder="1" applyAlignment="1">
      <alignment horizontal="right"/>
      <protection/>
    </xf>
    <xf numFmtId="10" fontId="20" fillId="0" borderId="1" xfId="59" applyNumberFormat="1" applyFont="1" applyBorder="1" applyAlignment="1">
      <alignment/>
    </xf>
    <xf numFmtId="0" fontId="4" fillId="0" borderId="1" xfId="54" applyFont="1" applyBorder="1" applyAlignment="1">
      <alignment wrapText="1"/>
      <protection/>
    </xf>
    <xf numFmtId="0" fontId="4" fillId="0" borderId="1" xfId="54" applyFont="1" applyBorder="1" applyAlignment="1">
      <alignment vertical="center" wrapText="1"/>
      <protection/>
    </xf>
    <xf numFmtId="0" fontId="9" fillId="0" borderId="1" xfId="54" applyFont="1" applyBorder="1" applyAlignment="1">
      <alignment horizontal="center" wrapText="1"/>
      <protection/>
    </xf>
    <xf numFmtId="0" fontId="4" fillId="0" borderId="0" xfId="54" applyFont="1" applyBorder="1" applyAlignment="1">
      <alignment horizontal="left"/>
      <protection/>
    </xf>
    <xf numFmtId="180" fontId="4" fillId="0" borderId="0" xfId="54" applyNumberFormat="1" applyFont="1" applyBorder="1" applyAlignment="1">
      <alignment/>
      <protection/>
    </xf>
    <xf numFmtId="10" fontId="4" fillId="0" borderId="0" xfId="54" applyNumberFormat="1" applyFont="1" applyBorder="1" applyAlignment="1">
      <alignment horizontal="right"/>
      <protection/>
    </xf>
    <xf numFmtId="10" fontId="4" fillId="0" borderId="0" xfId="59" applyNumberFormat="1" applyFont="1" applyBorder="1" applyAlignment="1">
      <alignment/>
    </xf>
    <xf numFmtId="0" fontId="4" fillId="0" borderId="0" xfId="54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wrapText="1"/>
      <protection/>
    </xf>
    <xf numFmtId="180" fontId="11" fillId="0" borderId="0" xfId="54" applyNumberFormat="1" applyFont="1" applyBorder="1" applyAlignment="1">
      <alignment/>
      <protection/>
    </xf>
    <xf numFmtId="180" fontId="10" fillId="0" borderId="0" xfId="54" applyNumberFormat="1" applyFont="1" applyBorder="1">
      <alignment/>
      <protection/>
    </xf>
    <xf numFmtId="10" fontId="11" fillId="0" borderId="0" xfId="54" applyNumberFormat="1" applyFont="1" applyBorder="1" applyAlignment="1">
      <alignment horizontal="right" wrapText="1"/>
      <protection/>
    </xf>
    <xf numFmtId="180" fontId="11" fillId="0" borderId="0" xfId="54" applyNumberFormat="1" applyFont="1" applyAlignment="1">
      <alignment/>
      <protection/>
    </xf>
    <xf numFmtId="180" fontId="11" fillId="0" borderId="0" xfId="54" applyNumberFormat="1" applyFont="1">
      <alignment/>
      <protection/>
    </xf>
    <xf numFmtId="10" fontId="11" fillId="0" borderId="0" xfId="54" applyNumberFormat="1" applyFont="1">
      <alignment/>
      <protection/>
    </xf>
    <xf numFmtId="180" fontId="20" fillId="0" borderId="0" xfId="54" applyNumberFormat="1" applyFont="1">
      <alignment/>
      <protection/>
    </xf>
    <xf numFmtId="0" fontId="4" fillId="0" borderId="0" xfId="54" applyFont="1">
      <alignment/>
      <protection/>
    </xf>
    <xf numFmtId="180" fontId="4" fillId="0" borderId="0" xfId="54" applyNumberFormat="1" applyFont="1" applyAlignment="1">
      <alignment/>
      <protection/>
    </xf>
    <xf numFmtId="180" fontId="4" fillId="0" borderId="0" xfId="54" applyNumberFormat="1" applyFont="1">
      <alignment/>
      <protection/>
    </xf>
    <xf numFmtId="10" fontId="4" fillId="0" borderId="0" xfId="54" applyNumberFormat="1" applyFont="1">
      <alignment/>
      <protection/>
    </xf>
    <xf numFmtId="180" fontId="5" fillId="0" borderId="0" xfId="54" applyNumberFormat="1" applyFont="1" applyAlignment="1">
      <alignment/>
      <protection/>
    </xf>
    <xf numFmtId="180" fontId="5" fillId="0" borderId="0" xfId="54" applyNumberFormat="1" applyFont="1">
      <alignment/>
      <protection/>
    </xf>
    <xf numFmtId="180" fontId="10" fillId="0" borderId="0" xfId="54" applyNumberFormat="1" applyFont="1">
      <alignment/>
      <protection/>
    </xf>
    <xf numFmtId="0" fontId="12" fillId="0" borderId="0" xfId="55">
      <alignment/>
      <protection/>
    </xf>
    <xf numFmtId="0" fontId="4" fillId="0" borderId="0" xfId="55" applyFont="1">
      <alignment/>
      <protection/>
    </xf>
    <xf numFmtId="0" fontId="13" fillId="0" borderId="0" xfId="55" applyFont="1">
      <alignment/>
      <protection/>
    </xf>
    <xf numFmtId="0" fontId="11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3" fillId="0" borderId="1" xfId="55" applyFont="1" applyBorder="1" applyAlignment="1">
      <alignment horizontal="center"/>
      <protection/>
    </xf>
    <xf numFmtId="0" fontId="4" fillId="0" borderId="1" xfId="55" applyFont="1" applyBorder="1" applyAlignment="1">
      <alignment horizontal="center" vertical="center" wrapText="1"/>
      <protection/>
    </xf>
    <xf numFmtId="0" fontId="13" fillId="0" borderId="1" xfId="55" applyFont="1" applyBorder="1">
      <alignment/>
      <protection/>
    </xf>
    <xf numFmtId="0" fontId="4" fillId="0" borderId="1" xfId="55" applyFont="1" applyBorder="1" applyAlignment="1">
      <alignment horizontal="center"/>
      <protection/>
    </xf>
    <xf numFmtId="0" fontId="9" fillId="0" borderId="1" xfId="55" applyFont="1" applyBorder="1" applyAlignment="1">
      <alignment horizontal="center"/>
      <protection/>
    </xf>
    <xf numFmtId="180" fontId="9" fillId="0" borderId="1" xfId="55" applyNumberFormat="1" applyFont="1" applyBorder="1" applyAlignment="1">
      <alignment horizontal="right"/>
      <protection/>
    </xf>
    <xf numFmtId="10" fontId="9" fillId="0" borderId="1" xfId="55" applyNumberFormat="1" applyFont="1" applyBorder="1" applyAlignment="1">
      <alignment horizontal="right"/>
      <protection/>
    </xf>
    <xf numFmtId="0" fontId="4" fillId="0" borderId="1" xfId="55" applyFont="1" applyBorder="1" applyAlignment="1">
      <alignment horizontal="left"/>
      <protection/>
    </xf>
    <xf numFmtId="180" fontId="4" fillId="0" borderId="1" xfId="55" applyNumberFormat="1" applyFont="1" applyBorder="1" applyAlignment="1">
      <alignment horizontal="right"/>
      <protection/>
    </xf>
    <xf numFmtId="10" fontId="4" fillId="0" borderId="1" xfId="55" applyNumberFormat="1" applyFont="1" applyBorder="1" applyAlignment="1">
      <alignment horizontal="right"/>
      <protection/>
    </xf>
    <xf numFmtId="0" fontId="9" fillId="0" borderId="1" xfId="55" applyFont="1" applyBorder="1" applyAlignment="1">
      <alignment wrapText="1"/>
      <protection/>
    </xf>
    <xf numFmtId="180" fontId="5" fillId="0" borderId="1" xfId="55" applyNumberFormat="1" applyFont="1" applyBorder="1">
      <alignment/>
      <protection/>
    </xf>
    <xf numFmtId="10" fontId="5" fillId="0" borderId="1" xfId="55" applyNumberFormat="1" applyFont="1" applyBorder="1" applyAlignment="1">
      <alignment horizontal="right"/>
      <protection/>
    </xf>
    <xf numFmtId="180" fontId="4" fillId="0" borderId="1" xfId="55" applyNumberFormat="1" applyFont="1" applyBorder="1">
      <alignment/>
      <protection/>
    </xf>
    <xf numFmtId="0" fontId="4" fillId="0" borderId="1" xfId="55" applyFont="1" applyBorder="1">
      <alignment/>
      <protection/>
    </xf>
    <xf numFmtId="0" fontId="9" fillId="0" borderId="1" xfId="55" applyFont="1" applyBorder="1">
      <alignment/>
      <protection/>
    </xf>
    <xf numFmtId="0" fontId="9" fillId="0" borderId="1" xfId="55" applyFont="1" applyBorder="1" applyAlignment="1">
      <alignment horizontal="left" vertical="center" wrapText="1"/>
      <protection/>
    </xf>
    <xf numFmtId="0" fontId="9" fillId="0" borderId="1" xfId="55" applyFont="1" applyBorder="1" applyAlignment="1">
      <alignment vertical="center" wrapText="1"/>
      <protection/>
    </xf>
    <xf numFmtId="0" fontId="4" fillId="0" borderId="1" xfId="55" applyFont="1" applyBorder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180" fontId="4" fillId="0" borderId="0" xfId="55" applyNumberFormat="1" applyFont="1" applyBorder="1">
      <alignment/>
      <protection/>
    </xf>
    <xf numFmtId="10" fontId="4" fillId="0" borderId="0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8" fillId="0" borderId="0" xfId="55" applyFont="1" applyBorder="1" applyAlignment="1">
      <alignment wrapText="1"/>
      <protection/>
    </xf>
    <xf numFmtId="180" fontId="5" fillId="0" borderId="0" xfId="55" applyNumberFormat="1" applyFont="1" applyBorder="1">
      <alignment/>
      <protection/>
    </xf>
    <xf numFmtId="10" fontId="11" fillId="0" borderId="0" xfId="55" applyNumberFormat="1" applyFont="1" applyBorder="1" applyAlignment="1">
      <alignment wrapText="1"/>
      <protection/>
    </xf>
    <xf numFmtId="180" fontId="10" fillId="0" borderId="0" xfId="55" applyNumberFormat="1" applyFont="1" applyBorder="1">
      <alignment/>
      <protection/>
    </xf>
    <xf numFmtId="3" fontId="11" fillId="0" borderId="0" xfId="55" applyNumberFormat="1" applyFont="1">
      <alignment/>
      <protection/>
    </xf>
    <xf numFmtId="180" fontId="11" fillId="0" borderId="0" xfId="55" applyNumberFormat="1" applyFont="1">
      <alignment/>
      <protection/>
    </xf>
    <xf numFmtId="10" fontId="11" fillId="0" borderId="0" xfId="55" applyNumberFormat="1" applyFont="1" applyBorder="1" applyAlignment="1">
      <alignment/>
      <protection/>
    </xf>
    <xf numFmtId="180" fontId="10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180" fontId="4" fillId="0" borderId="0" xfId="55" applyNumberFormat="1" applyFont="1">
      <alignment/>
      <protection/>
    </xf>
    <xf numFmtId="10" fontId="4" fillId="0" borderId="0" xfId="55" applyNumberFormat="1" applyFont="1" applyBorder="1" applyAlignment="1">
      <alignment/>
      <protection/>
    </xf>
    <xf numFmtId="180" fontId="20" fillId="0" borderId="0" xfId="55" applyNumberFormat="1" applyFont="1">
      <alignment/>
      <protection/>
    </xf>
    <xf numFmtId="0" fontId="12" fillId="0" borderId="0" xfId="56">
      <alignment/>
      <protection/>
    </xf>
    <xf numFmtId="0" fontId="11" fillId="0" borderId="0" xfId="56" applyFont="1">
      <alignment/>
      <protection/>
    </xf>
    <xf numFmtId="0" fontId="4" fillId="0" borderId="0" xfId="56" applyFont="1">
      <alignment/>
      <protection/>
    </xf>
    <xf numFmtId="0" fontId="13" fillId="0" borderId="0" xfId="56" applyFont="1">
      <alignment/>
      <protection/>
    </xf>
    <xf numFmtId="0" fontId="5" fillId="0" borderId="0" xfId="56" applyFont="1">
      <alignment/>
      <protection/>
    </xf>
    <xf numFmtId="0" fontId="9" fillId="0" borderId="0" xfId="56" applyFont="1">
      <alignment/>
      <protection/>
    </xf>
    <xf numFmtId="0" fontId="6" fillId="0" borderId="0" xfId="56" applyFont="1">
      <alignment/>
      <protection/>
    </xf>
    <xf numFmtId="0" fontId="13" fillId="0" borderId="1" xfId="56" applyFont="1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4" fillId="0" borderId="1" xfId="56" applyFont="1" applyBorder="1" applyAlignment="1">
      <alignment horizontal="center" vertical="center" wrapText="1"/>
      <protection/>
    </xf>
    <xf numFmtId="0" fontId="13" fillId="0" borderId="1" xfId="56" applyFont="1" applyBorder="1">
      <alignment/>
      <protection/>
    </xf>
    <xf numFmtId="0" fontId="9" fillId="0" borderId="1" xfId="56" applyFont="1" applyBorder="1" applyAlignment="1">
      <alignment horizontal="left" vertical="center"/>
      <protection/>
    </xf>
    <xf numFmtId="180" fontId="9" fillId="0" borderId="1" xfId="56" applyNumberFormat="1" applyFont="1" applyBorder="1" applyAlignment="1">
      <alignment/>
      <protection/>
    </xf>
    <xf numFmtId="10" fontId="9" fillId="0" borderId="1" xfId="56" applyNumberFormat="1" applyFont="1" applyBorder="1" applyAlignment="1">
      <alignment horizontal="right" wrapText="1"/>
      <protection/>
    </xf>
    <xf numFmtId="10" fontId="9" fillId="0" borderId="1" xfId="56" applyNumberFormat="1" applyFont="1" applyBorder="1" applyAlignment="1">
      <alignment horizontal="center"/>
      <protection/>
    </xf>
    <xf numFmtId="0" fontId="9" fillId="0" borderId="1" xfId="56" applyFont="1" applyBorder="1" applyAlignment="1">
      <alignment horizontal="center"/>
      <protection/>
    </xf>
    <xf numFmtId="180" fontId="9" fillId="0" borderId="1" xfId="56" applyNumberFormat="1" applyFont="1" applyBorder="1">
      <alignment/>
      <protection/>
    </xf>
    <xf numFmtId="10" fontId="9" fillId="0" borderId="1" xfId="56" applyNumberFormat="1" applyFont="1" applyBorder="1" applyAlignment="1">
      <alignment horizontal="right"/>
      <protection/>
    </xf>
    <xf numFmtId="0" fontId="4" fillId="0" borderId="1" xfId="56" applyFont="1" applyBorder="1" applyAlignment="1">
      <alignment horizontal="left"/>
      <protection/>
    </xf>
    <xf numFmtId="180" fontId="4" fillId="0" borderId="1" xfId="56" applyNumberFormat="1" applyFont="1" applyBorder="1">
      <alignment/>
      <protection/>
    </xf>
    <xf numFmtId="10" fontId="4" fillId="0" borderId="1" xfId="56" applyNumberFormat="1" applyFont="1" applyBorder="1" applyAlignment="1">
      <alignment horizontal="right" wrapText="1"/>
      <protection/>
    </xf>
    <xf numFmtId="10" fontId="4" fillId="0" borderId="1" xfId="56" applyNumberFormat="1" applyFont="1" applyBorder="1" applyAlignment="1">
      <alignment horizontal="right"/>
      <protection/>
    </xf>
    <xf numFmtId="0" fontId="4" fillId="0" borderId="1" xfId="56" applyFont="1" applyBorder="1">
      <alignment/>
      <protection/>
    </xf>
    <xf numFmtId="0" fontId="4" fillId="0" borderId="1" xfId="56" applyFont="1" applyBorder="1" applyAlignment="1">
      <alignment wrapText="1"/>
      <protection/>
    </xf>
    <xf numFmtId="0" fontId="9" fillId="0" borderId="1" xfId="56" applyFont="1" applyBorder="1" applyAlignment="1">
      <alignment horizontal="left"/>
      <protection/>
    </xf>
    <xf numFmtId="0" fontId="4" fillId="0" borderId="1" xfId="56" applyFont="1" applyBorder="1" applyAlignment="1">
      <alignment vertical="center" wrapText="1"/>
      <protection/>
    </xf>
    <xf numFmtId="0" fontId="9" fillId="0" borderId="1" xfId="56" applyFont="1" applyBorder="1" applyAlignment="1">
      <alignment horizontal="left" wrapText="1"/>
      <protection/>
    </xf>
    <xf numFmtId="180" fontId="4" fillId="0" borderId="0" xfId="56" applyNumberFormat="1" applyFont="1">
      <alignment/>
      <protection/>
    </xf>
    <xf numFmtId="0" fontId="4" fillId="0" borderId="1" xfId="56" applyFont="1" applyBorder="1" applyAlignment="1">
      <alignment horizontal="left" wrapText="1"/>
      <protection/>
    </xf>
    <xf numFmtId="180" fontId="5" fillId="0" borderId="0" xfId="56" applyNumberFormat="1" applyFont="1">
      <alignment/>
      <protection/>
    </xf>
    <xf numFmtId="10" fontId="16" fillId="0" borderId="0" xfId="56" applyNumberFormat="1" applyFont="1" applyBorder="1" applyAlignment="1">
      <alignment horizontal="right" wrapText="1"/>
      <protection/>
    </xf>
    <xf numFmtId="180" fontId="10" fillId="0" borderId="0" xfId="56" applyNumberFormat="1" applyFont="1">
      <alignment/>
      <protection/>
    </xf>
    <xf numFmtId="0" fontId="8" fillId="0" borderId="0" xfId="56" applyFont="1">
      <alignment/>
      <protection/>
    </xf>
    <xf numFmtId="10" fontId="16" fillId="0" borderId="0" xfId="56" applyNumberFormat="1" applyFont="1" applyBorder="1" applyAlignment="1">
      <alignment horizontal="center" wrapText="1"/>
      <protection/>
    </xf>
    <xf numFmtId="180" fontId="11" fillId="0" borderId="0" xfId="56" applyNumberFormat="1" applyFont="1">
      <alignment/>
      <protection/>
    </xf>
    <xf numFmtId="10" fontId="11" fillId="0" borderId="0" xfId="56" applyNumberFormat="1" applyFont="1" applyBorder="1" applyAlignment="1">
      <alignment/>
      <protection/>
    </xf>
    <xf numFmtId="180" fontId="20" fillId="0" borderId="0" xfId="56" applyNumberFormat="1" applyFont="1">
      <alignment/>
      <protection/>
    </xf>
    <xf numFmtId="3" fontId="11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22" fillId="0" borderId="0" xfId="56" applyFont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 wrapText="1"/>
    </xf>
    <xf numFmtId="180" fontId="4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0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80" fontId="5" fillId="0" borderId="0" xfId="0" applyNumberFormat="1" applyFont="1" applyAlignment="1">
      <alignment/>
    </xf>
    <xf numFmtId="10" fontId="16" fillId="0" borderId="0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4" fillId="0" borderId="0" xfId="57" applyNumberFormat="1" applyAlignment="1">
      <alignment horizontal="center" vertical="top" wrapText="1"/>
      <protection/>
    </xf>
    <xf numFmtId="49" fontId="25" fillId="0" borderId="0" xfId="57" applyNumberFormat="1" applyFont="1" applyAlignment="1">
      <alignment vertical="top" wrapText="1"/>
      <protection/>
    </xf>
    <xf numFmtId="0" fontId="24" fillId="0" borderId="0" xfId="57">
      <alignment/>
      <protection/>
    </xf>
    <xf numFmtId="0" fontId="24" fillId="0" borderId="0" xfId="57" applyAlignment="1">
      <alignment horizontal="centerContinuous"/>
      <protection/>
    </xf>
    <xf numFmtId="49" fontId="26" fillId="0" borderId="0" xfId="57" applyNumberFormat="1" applyFont="1" applyAlignment="1">
      <alignment horizontal="centerContinuous" vertical="top" wrapText="1"/>
      <protection/>
    </xf>
    <xf numFmtId="49" fontId="5" fillId="0" borderId="0" xfId="57" applyNumberFormat="1" applyFont="1" applyAlignment="1">
      <alignment horizontal="centerContinuous" vertical="top" wrapText="1"/>
      <protection/>
    </xf>
    <xf numFmtId="0" fontId="26" fillId="0" borderId="0" xfId="57" applyFont="1" applyAlignment="1">
      <alignment horizontal="centerContinuous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/>
      <protection/>
    </xf>
    <xf numFmtId="49" fontId="27" fillId="0" borderId="0" xfId="57" applyNumberFormat="1" applyFont="1" applyAlignment="1">
      <alignment horizontal="center" vertical="top" wrapText="1"/>
      <protection/>
    </xf>
    <xf numFmtId="49" fontId="6" fillId="0" borderId="0" xfId="57" applyNumberFormat="1" applyFont="1" applyAlignment="1">
      <alignment horizontal="centerContinuous" vertical="top" wrapText="1"/>
      <protection/>
    </xf>
    <xf numFmtId="0" fontId="27" fillId="0" borderId="0" xfId="57" applyFont="1" applyAlignment="1">
      <alignment horizontal="centerContinuous"/>
      <protection/>
    </xf>
    <xf numFmtId="0" fontId="27" fillId="0" borderId="0" xfId="57" applyFont="1">
      <alignment/>
      <protection/>
    </xf>
    <xf numFmtId="49" fontId="27" fillId="0" borderId="0" xfId="57" applyNumberFormat="1" applyFont="1" applyAlignment="1">
      <alignment horizontal="centerContinuous" vertical="top" wrapText="1"/>
      <protection/>
    </xf>
    <xf numFmtId="0" fontId="25" fillId="0" borderId="0" xfId="57" applyFont="1" applyAlignment="1">
      <alignment horizontal="centerContinuous"/>
      <protection/>
    </xf>
    <xf numFmtId="49" fontId="28" fillId="0" borderId="0" xfId="57" applyNumberFormat="1" applyFont="1" applyAlignment="1">
      <alignment horizontal="center" vertical="top" wrapText="1"/>
      <protection/>
    </xf>
    <xf numFmtId="49" fontId="4" fillId="0" borderId="0" xfId="57" applyNumberFormat="1" applyFont="1" applyAlignment="1">
      <alignment vertical="top" wrapText="1"/>
      <protection/>
    </xf>
    <xf numFmtId="0" fontId="28" fillId="0" borderId="2" xfId="57" applyFont="1" applyBorder="1">
      <alignment/>
      <protection/>
    </xf>
    <xf numFmtId="0" fontId="4" fillId="0" borderId="2" xfId="57" applyFont="1" applyBorder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28" fillId="0" borderId="2" xfId="57" applyFont="1" applyBorder="1" applyAlignment="1">
      <alignment horizontal="centerContinuous"/>
      <protection/>
    </xf>
    <xf numFmtId="0" fontId="28" fillId="0" borderId="0" xfId="57" applyFont="1">
      <alignment/>
      <protection/>
    </xf>
    <xf numFmtId="49" fontId="29" fillId="0" borderId="3" xfId="57" applyNumberFormat="1" applyFont="1" applyFill="1" applyBorder="1" applyAlignment="1">
      <alignment horizontal="center" vertical="top" wrapText="1"/>
      <protection/>
    </xf>
    <xf numFmtId="49" fontId="4" fillId="0" borderId="3" xfId="57" applyNumberFormat="1" applyFont="1" applyFill="1" applyBorder="1" applyAlignment="1">
      <alignment horizontal="centerContinuous" vertical="center"/>
      <protection/>
    </xf>
    <xf numFmtId="49" fontId="4" fillId="0" borderId="4" xfId="57" applyNumberFormat="1" applyFont="1" applyFill="1" applyBorder="1" applyAlignment="1">
      <alignment horizontal="center" vertical="center" wrapText="1"/>
      <protection/>
    </xf>
    <xf numFmtId="49" fontId="4" fillId="0" borderId="5" xfId="57" applyNumberFormat="1" applyFont="1" applyFill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4" fillId="0" borderId="0" xfId="57" applyFont="1">
      <alignment/>
      <protection/>
    </xf>
    <xf numFmtId="0" fontId="29" fillId="0" borderId="0" xfId="57" applyFont="1">
      <alignment/>
      <protection/>
    </xf>
    <xf numFmtId="49" fontId="28" fillId="0" borderId="6" xfId="57" applyNumberFormat="1" applyFont="1" applyFill="1" applyBorder="1" applyAlignment="1">
      <alignment horizontal="center" vertical="top" wrapText="1"/>
      <protection/>
    </xf>
    <xf numFmtId="49" fontId="4" fillId="0" borderId="6" xfId="57" applyNumberFormat="1" applyFont="1" applyFill="1" applyBorder="1" applyAlignment="1">
      <alignment horizontal="center" vertical="top" wrapText="1"/>
      <protection/>
    </xf>
    <xf numFmtId="49" fontId="28" fillId="0" borderId="1" xfId="57" applyNumberFormat="1" applyFont="1" applyFill="1" applyBorder="1" applyAlignment="1">
      <alignment horizontal="center" vertical="top" wrapText="1"/>
      <protection/>
    </xf>
    <xf numFmtId="0" fontId="28" fillId="0" borderId="1" xfId="57" applyFont="1" applyBorder="1" applyAlignment="1">
      <alignment horizontal="center"/>
      <protection/>
    </xf>
    <xf numFmtId="3" fontId="28" fillId="0" borderId="1" xfId="57" applyNumberFormat="1" applyFont="1" applyBorder="1" applyAlignment="1">
      <alignment horizontal="center"/>
      <protection/>
    </xf>
    <xf numFmtId="49" fontId="28" fillId="0" borderId="7" xfId="57" applyNumberFormat="1" applyFont="1" applyFill="1" applyBorder="1" applyAlignment="1">
      <alignment horizontal="center" vertical="top" wrapText="1"/>
      <protection/>
    </xf>
    <xf numFmtId="49" fontId="26" fillId="0" borderId="1" xfId="57" applyNumberFormat="1" applyFont="1" applyFill="1" applyBorder="1" applyAlignment="1">
      <alignment vertical="top" wrapText="1"/>
      <protection/>
    </xf>
    <xf numFmtId="3" fontId="9" fillId="0" borderId="6" xfId="57" applyNumberFormat="1" applyFont="1" applyBorder="1" applyAlignment="1">
      <alignment horizontal="center"/>
      <protection/>
    </xf>
    <xf numFmtId="3" fontId="5" fillId="0" borderId="1" xfId="57" applyNumberFormat="1" applyFont="1" applyBorder="1">
      <alignment/>
      <protection/>
    </xf>
    <xf numFmtId="3" fontId="11" fillId="0" borderId="1" xfId="57" applyNumberFormat="1" applyFont="1" applyBorder="1">
      <alignment/>
      <protection/>
    </xf>
    <xf numFmtId="3" fontId="11" fillId="0" borderId="7" xfId="57" applyNumberFormat="1" applyFont="1" applyBorder="1">
      <alignment/>
      <protection/>
    </xf>
    <xf numFmtId="49" fontId="9" fillId="0" borderId="8" xfId="57" applyNumberFormat="1" applyFont="1" applyFill="1" applyBorder="1" applyAlignment="1">
      <alignment horizontal="left" vertical="top" wrapText="1"/>
      <protection/>
    </xf>
    <xf numFmtId="3" fontId="5" fillId="2" borderId="9" xfId="57" applyNumberFormat="1" applyFont="1" applyFill="1" applyBorder="1">
      <alignment/>
      <protection/>
    </xf>
    <xf numFmtId="3" fontId="5" fillId="0" borderId="9" xfId="57" applyNumberFormat="1" applyFont="1" applyBorder="1">
      <alignment/>
      <protection/>
    </xf>
    <xf numFmtId="3" fontId="5" fillId="2" borderId="10" xfId="57" applyNumberFormat="1" applyFont="1" applyFill="1" applyBorder="1">
      <alignment/>
      <protection/>
    </xf>
    <xf numFmtId="49" fontId="9" fillId="0" borderId="11" xfId="57" applyNumberFormat="1" applyFont="1" applyFill="1" applyBorder="1" applyAlignment="1">
      <alignment horizontal="centerContinuous" vertical="top" wrapText="1"/>
      <protection/>
    </xf>
    <xf numFmtId="3" fontId="5" fillId="2" borderId="12" xfId="57" applyNumberFormat="1" applyFont="1" applyFill="1" applyBorder="1">
      <alignment/>
      <protection/>
    </xf>
    <xf numFmtId="3" fontId="11" fillId="0" borderId="12" xfId="57" applyNumberFormat="1" applyFont="1" applyBorder="1">
      <alignment/>
      <protection/>
    </xf>
    <xf numFmtId="3" fontId="5" fillId="0" borderId="12" xfId="57" applyNumberFormat="1" applyFont="1" applyBorder="1">
      <alignment/>
      <protection/>
    </xf>
    <xf numFmtId="3" fontId="11" fillId="2" borderId="13" xfId="57" applyNumberFormat="1" applyFont="1" applyFill="1" applyBorder="1">
      <alignment/>
      <protection/>
    </xf>
    <xf numFmtId="3" fontId="9" fillId="0" borderId="6" xfId="57" applyNumberFormat="1" applyFont="1" applyBorder="1" applyAlignment="1">
      <alignment horizontal="left"/>
      <protection/>
    </xf>
    <xf numFmtId="49" fontId="4" fillId="0" borderId="1" xfId="57" applyNumberFormat="1" applyFont="1" applyFill="1" applyBorder="1" applyAlignment="1">
      <alignment vertical="top" wrapText="1"/>
      <protection/>
    </xf>
    <xf numFmtId="3" fontId="4" fillId="0" borderId="6" xfId="57" applyNumberFormat="1" applyFont="1" applyBorder="1">
      <alignment/>
      <protection/>
    </xf>
    <xf numFmtId="3" fontId="4" fillId="0" borderId="1" xfId="57" applyNumberFormat="1" applyFont="1" applyBorder="1">
      <alignment/>
      <protection/>
    </xf>
    <xf numFmtId="49" fontId="28" fillId="0" borderId="1" xfId="57" applyNumberFormat="1" applyFont="1" applyFill="1" applyBorder="1" applyAlignment="1">
      <alignment vertical="top" wrapText="1"/>
      <protection/>
    </xf>
    <xf numFmtId="49" fontId="24" fillId="0" borderId="1" xfId="57" applyNumberFormat="1" applyFill="1" applyBorder="1" applyAlignment="1">
      <alignment vertical="top" wrapText="1"/>
      <protection/>
    </xf>
    <xf numFmtId="49" fontId="4" fillId="0" borderId="6" xfId="57" applyNumberFormat="1" applyFont="1" applyFill="1" applyBorder="1" applyAlignment="1">
      <alignment vertical="top" wrapText="1"/>
      <protection/>
    </xf>
    <xf numFmtId="3" fontId="11" fillId="0" borderId="1" xfId="57" applyNumberFormat="1" applyFont="1" applyBorder="1" applyAlignment="1">
      <alignment horizontal="right"/>
      <protection/>
    </xf>
    <xf numFmtId="3" fontId="4" fillId="0" borderId="6" xfId="57" applyNumberFormat="1" applyFont="1" applyBorder="1" applyAlignment="1">
      <alignment horizontal="center"/>
      <protection/>
    </xf>
    <xf numFmtId="49" fontId="11" fillId="0" borderId="6" xfId="57" applyNumberFormat="1" applyFont="1" applyFill="1" applyBorder="1" applyAlignment="1">
      <alignment vertical="top" wrapText="1"/>
      <protection/>
    </xf>
    <xf numFmtId="3" fontId="4" fillId="0" borderId="14" xfId="57" applyNumberFormat="1" applyFont="1" applyBorder="1" applyAlignment="1">
      <alignment horizontal="center"/>
      <protection/>
    </xf>
    <xf numFmtId="3" fontId="11" fillId="0" borderId="15" xfId="57" applyNumberFormat="1" applyFont="1" applyBorder="1">
      <alignment/>
      <protection/>
    </xf>
    <xf numFmtId="3" fontId="11" fillId="2" borderId="16" xfId="57" applyNumberFormat="1" applyFont="1" applyFill="1" applyBorder="1">
      <alignment/>
      <protection/>
    </xf>
    <xf numFmtId="49" fontId="4" fillId="0" borderId="0" xfId="57" applyNumberFormat="1" applyFont="1" applyAlignment="1">
      <alignment horizontal="left" vertical="top" wrapText="1"/>
      <protection/>
    </xf>
    <xf numFmtId="0" fontId="30" fillId="0" borderId="0" xfId="57" applyFont="1" applyAlignment="1">
      <alignment horizontal="left"/>
      <protection/>
    </xf>
    <xf numFmtId="0" fontId="24" fillId="0" borderId="0" xfId="57" applyAlignment="1">
      <alignment horizontal="left"/>
      <protection/>
    </xf>
    <xf numFmtId="49" fontId="24" fillId="0" borderId="0" xfId="57" applyNumberFormat="1" applyAlignment="1">
      <alignment horizontal="left" vertical="top" wrapText="1"/>
      <protection/>
    </xf>
    <xf numFmtId="49" fontId="11" fillId="0" borderId="0" xfId="57" applyNumberFormat="1" applyFont="1" applyAlignment="1">
      <alignment horizontal="left" vertical="top" wrapText="1"/>
      <protection/>
    </xf>
    <xf numFmtId="0" fontId="24" fillId="0" borderId="0" xfId="57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49" fontId="11" fillId="0" borderId="0" xfId="57" applyNumberFormat="1" applyFont="1" applyAlignment="1">
      <alignment horizontal="center" vertical="top" wrapText="1"/>
      <protection/>
    </xf>
    <xf numFmtId="49" fontId="11" fillId="0" borderId="0" xfId="57" applyNumberFormat="1" applyFont="1" applyAlignment="1">
      <alignment vertical="top" wrapText="1"/>
      <protection/>
    </xf>
    <xf numFmtId="0" fontId="11" fillId="0" borderId="2" xfId="57" applyFont="1" applyBorder="1" applyAlignment="1">
      <alignment horizontal="center"/>
      <protection/>
    </xf>
    <xf numFmtId="0" fontId="11" fillId="0" borderId="0" xfId="57" applyFont="1" applyAlignment="1">
      <alignment/>
      <protection/>
    </xf>
    <xf numFmtId="0" fontId="11" fillId="0" borderId="0" xfId="57" applyFont="1">
      <alignment/>
      <protection/>
    </xf>
    <xf numFmtId="49" fontId="5" fillId="0" borderId="0" xfId="57" applyNumberFormat="1" applyFont="1" applyAlignment="1">
      <alignment vertical="top" wrapText="1"/>
      <protection/>
    </xf>
    <xf numFmtId="0" fontId="24" fillId="0" borderId="0" xfId="57" applyFont="1" applyAlignment="1">
      <alignment horizontal="left"/>
      <protection/>
    </xf>
    <xf numFmtId="49" fontId="25" fillId="0" borderId="0" xfId="57" applyNumberFormat="1" applyFont="1" applyAlignment="1">
      <alignment horizontal="left" vertical="top" wrapText="1"/>
      <protection/>
    </xf>
    <xf numFmtId="0" fontId="4" fillId="0" borderId="0" xfId="57" applyFont="1" applyAlignment="1">
      <alignment horizontal="left"/>
      <protection/>
    </xf>
    <xf numFmtId="49" fontId="32" fillId="0" borderId="0" xfId="57" applyNumberFormat="1" applyFont="1" applyAlignment="1">
      <alignment vertical="top" wrapText="1"/>
      <protection/>
    </xf>
    <xf numFmtId="0" fontId="24" fillId="0" borderId="0" xfId="57" applyAlignment="1">
      <alignment/>
      <protection/>
    </xf>
    <xf numFmtId="0" fontId="30" fillId="0" borderId="0" xfId="57" applyFont="1">
      <alignment/>
      <protection/>
    </xf>
    <xf numFmtId="49" fontId="30" fillId="0" borderId="0" xfId="57" applyNumberFormat="1" applyFont="1" applyAlignment="1">
      <alignment vertical="top" wrapText="1"/>
      <protection/>
    </xf>
    <xf numFmtId="0" fontId="32" fillId="0" borderId="0" xfId="57" applyFont="1">
      <alignment/>
      <protection/>
    </xf>
    <xf numFmtId="49" fontId="4" fillId="0" borderId="0" xfId="57" applyNumberFormat="1" applyFont="1" applyAlignment="1">
      <alignment horizontal="centerContinuous" vertical="top" wrapText="1"/>
      <protection/>
    </xf>
    <xf numFmtId="49" fontId="28" fillId="0" borderId="0" xfId="57" applyNumberFormat="1" applyFont="1" applyAlignment="1">
      <alignment horizontal="centerContinuous" vertical="top" wrapText="1"/>
      <protection/>
    </xf>
    <xf numFmtId="0" fontId="28" fillId="0" borderId="0" xfId="57" applyFont="1" applyAlignment="1">
      <alignment horizontal="centerContinuous"/>
      <protection/>
    </xf>
    <xf numFmtId="49" fontId="24" fillId="0" borderId="0" xfId="57" applyNumberFormat="1" applyAlignment="1">
      <alignment horizontal="centerContinuous" vertical="top" wrapText="1"/>
      <protection/>
    </xf>
    <xf numFmtId="49" fontId="4" fillId="0" borderId="3" xfId="57" applyNumberFormat="1" applyFont="1" applyFill="1" applyBorder="1" applyAlignment="1">
      <alignment horizontal="center" vertical="center" wrapText="1"/>
      <protection/>
    </xf>
    <xf numFmtId="49" fontId="4" fillId="0" borderId="4" xfId="57" applyNumberFormat="1" applyFont="1" applyFill="1" applyBorder="1" applyAlignment="1">
      <alignment horizontal="center" vertical="top" wrapText="1"/>
      <protection/>
    </xf>
    <xf numFmtId="0" fontId="4" fillId="0" borderId="4" xfId="57" applyFont="1" applyFill="1" applyBorder="1" applyAlignment="1">
      <alignment horizontal="center"/>
      <protection/>
    </xf>
    <xf numFmtId="49" fontId="33" fillId="0" borderId="3" xfId="57" applyNumberFormat="1" applyFont="1" applyFill="1" applyBorder="1" applyAlignment="1">
      <alignment horizontal="center" vertical="top" wrapText="1"/>
      <protection/>
    </xf>
    <xf numFmtId="49" fontId="34" fillId="0" borderId="6" xfId="57" applyNumberFormat="1" applyFont="1" applyFill="1" applyBorder="1" applyAlignment="1">
      <alignment horizontal="center" vertical="top" wrapText="1"/>
      <protection/>
    </xf>
    <xf numFmtId="49" fontId="34" fillId="0" borderId="1" xfId="57" applyNumberFormat="1" applyFont="1" applyFill="1" applyBorder="1" applyAlignment="1">
      <alignment horizontal="center" vertical="top" wrapText="1"/>
      <protection/>
    </xf>
    <xf numFmtId="0" fontId="24" fillId="0" borderId="1" xfId="57" applyBorder="1">
      <alignment/>
      <protection/>
    </xf>
    <xf numFmtId="0" fontId="33" fillId="0" borderId="0" xfId="57" applyFont="1">
      <alignment/>
      <protection/>
    </xf>
    <xf numFmtId="49" fontId="35" fillId="0" borderId="6" xfId="57" applyNumberFormat="1" applyFont="1" applyFill="1" applyBorder="1" applyAlignment="1">
      <alignment horizontal="center" vertical="top" wrapText="1"/>
      <protection/>
    </xf>
    <xf numFmtId="49" fontId="24" fillId="0" borderId="1" xfId="57" applyNumberFormat="1" applyFill="1" applyBorder="1" applyAlignment="1">
      <alignment horizontal="center" vertical="top" wrapText="1"/>
      <protection/>
    </xf>
    <xf numFmtId="3" fontId="24" fillId="0" borderId="1" xfId="57" applyNumberFormat="1" applyBorder="1">
      <alignment/>
      <protection/>
    </xf>
    <xf numFmtId="0" fontId="24" fillId="0" borderId="1" xfId="57" applyNumberFormat="1" applyBorder="1">
      <alignment/>
      <protection/>
    </xf>
    <xf numFmtId="49" fontId="24" fillId="0" borderId="6" xfId="57" applyNumberFormat="1" applyFill="1" applyBorder="1" applyAlignment="1">
      <alignment vertical="top" wrapText="1"/>
      <protection/>
    </xf>
    <xf numFmtId="49" fontId="16" fillId="0" borderId="6" xfId="57" applyNumberFormat="1" applyFont="1" applyFill="1" applyBorder="1" applyAlignment="1">
      <alignment vertical="top" wrapText="1"/>
      <protection/>
    </xf>
    <xf numFmtId="49" fontId="10" fillId="0" borderId="6" xfId="57" applyNumberFormat="1" applyFont="1" applyFill="1" applyBorder="1" applyAlignment="1">
      <alignment vertical="top" wrapText="1"/>
      <protection/>
    </xf>
    <xf numFmtId="0" fontId="28" fillId="0" borderId="1" xfId="57" applyFont="1" applyBorder="1">
      <alignment/>
      <protection/>
    </xf>
    <xf numFmtId="0" fontId="28" fillId="0" borderId="1" xfId="57" applyNumberFormat="1" applyFont="1" applyBorder="1" applyAlignment="1">
      <alignment horizontal="center"/>
      <protection/>
    </xf>
    <xf numFmtId="3" fontId="4" fillId="0" borderId="7" xfId="57" applyNumberFormat="1" applyFont="1" applyBorder="1" applyAlignment="1">
      <alignment horizontal="center"/>
      <protection/>
    </xf>
    <xf numFmtId="49" fontId="24" fillId="0" borderId="6" xfId="57" applyNumberFormat="1" applyFill="1" applyBorder="1" applyAlignment="1">
      <alignment horizontal="center" vertical="top" wrapText="1"/>
      <protection/>
    </xf>
    <xf numFmtId="49" fontId="9" fillId="0" borderId="6" xfId="57" applyNumberFormat="1" applyFont="1" applyFill="1" applyBorder="1" applyAlignment="1">
      <alignment horizontal="center" vertical="top" wrapText="1"/>
      <protection/>
    </xf>
    <xf numFmtId="49" fontId="5" fillId="0" borderId="1" xfId="57" applyNumberFormat="1" applyFont="1" applyFill="1" applyBorder="1" applyAlignment="1">
      <alignment horizontal="center" vertical="top" wrapText="1"/>
      <protection/>
    </xf>
    <xf numFmtId="0" fontId="5" fillId="0" borderId="17" xfId="57" applyFont="1" applyBorder="1">
      <alignment/>
      <protection/>
    </xf>
    <xf numFmtId="49" fontId="5" fillId="0" borderId="6" xfId="57" applyNumberFormat="1" applyFont="1" applyFill="1" applyBorder="1" applyAlignment="1">
      <alignment vertical="top" wrapText="1"/>
      <protection/>
    </xf>
    <xf numFmtId="49" fontId="9" fillId="0" borderId="6" xfId="57" applyNumberFormat="1" applyFont="1" applyFill="1" applyBorder="1" applyAlignment="1">
      <alignment horizontal="left" vertical="top" wrapText="1"/>
      <protection/>
    </xf>
    <xf numFmtId="49" fontId="11" fillId="0" borderId="1" xfId="57" applyNumberFormat="1" applyFont="1" applyFill="1" applyBorder="1" applyAlignment="1">
      <alignment horizontal="center" vertical="top" wrapText="1"/>
      <protection/>
    </xf>
    <xf numFmtId="0" fontId="11" fillId="0" borderId="17" xfId="57" applyFont="1" applyBorder="1">
      <alignment/>
      <protection/>
    </xf>
    <xf numFmtId="0" fontId="5" fillId="0" borderId="0" xfId="57" applyFont="1">
      <alignment/>
      <protection/>
    </xf>
    <xf numFmtId="49" fontId="11" fillId="0" borderId="6" xfId="57" applyNumberFormat="1" applyFont="1" applyFill="1" applyBorder="1" applyAlignment="1">
      <alignment horizontal="left" vertical="top" wrapText="1"/>
      <protection/>
    </xf>
    <xf numFmtId="49" fontId="4" fillId="0" borderId="6" xfId="57" applyNumberFormat="1" applyFont="1" applyFill="1" applyBorder="1" applyAlignment="1">
      <alignment horizontal="left" vertical="top" wrapText="1"/>
      <protection/>
    </xf>
    <xf numFmtId="3" fontId="11" fillId="0" borderId="9" xfId="57" applyNumberFormat="1" applyFont="1" applyBorder="1">
      <alignment/>
      <protection/>
    </xf>
    <xf numFmtId="3" fontId="11" fillId="0" borderId="10" xfId="57" applyNumberFormat="1" applyFont="1" applyBorder="1">
      <alignment/>
      <protection/>
    </xf>
    <xf numFmtId="49" fontId="4" fillId="0" borderId="14" xfId="57" applyNumberFormat="1" applyFont="1" applyFill="1" applyBorder="1" applyAlignment="1">
      <alignment horizontal="left" vertical="top" wrapText="1"/>
      <protection/>
    </xf>
    <xf numFmtId="49" fontId="11" fillId="0" borderId="1" xfId="57" applyNumberFormat="1" applyFont="1" applyFill="1" applyBorder="1" applyAlignment="1">
      <alignment horizontal="left" vertical="top" wrapText="1"/>
      <protection/>
    </xf>
    <xf numFmtId="0" fontId="11" fillId="0" borderId="17" xfId="57" applyFont="1" applyBorder="1" applyAlignment="1">
      <alignment horizontal="left"/>
      <protection/>
    </xf>
    <xf numFmtId="3" fontId="11" fillId="0" borderId="15" xfId="57" applyNumberFormat="1" applyFont="1" applyBorder="1" applyAlignment="1">
      <alignment horizontal="left"/>
      <protection/>
    </xf>
    <xf numFmtId="3" fontId="11" fillId="0" borderId="18" xfId="57" applyNumberFormat="1" applyFont="1" applyBorder="1">
      <alignment/>
      <protection/>
    </xf>
    <xf numFmtId="0" fontId="11" fillId="0" borderId="0" xfId="57" applyFont="1" applyAlignment="1">
      <alignment horizontal="left"/>
      <protection/>
    </xf>
    <xf numFmtId="49" fontId="11" fillId="0" borderId="14" xfId="57" applyNumberFormat="1" applyFont="1" applyFill="1" applyBorder="1" applyAlignment="1">
      <alignment vertical="top" wrapText="1"/>
      <protection/>
    </xf>
    <xf numFmtId="49" fontId="11" fillId="0" borderId="15" xfId="57" applyNumberFormat="1" applyFont="1" applyFill="1" applyBorder="1" applyAlignment="1">
      <alignment horizontal="center" vertical="top" wrapText="1"/>
      <protection/>
    </xf>
    <xf numFmtId="49" fontId="11" fillId="0" borderId="1" xfId="57" applyNumberFormat="1" applyFont="1" applyFill="1" applyBorder="1" applyAlignment="1">
      <alignment vertical="top" wrapText="1"/>
      <protection/>
    </xf>
    <xf numFmtId="49" fontId="16" fillId="0" borderId="1" xfId="57" applyNumberFormat="1" applyFont="1" applyFill="1" applyBorder="1" applyAlignment="1">
      <alignment horizontal="center" vertical="top" wrapText="1"/>
      <protection/>
    </xf>
    <xf numFmtId="3" fontId="11" fillId="0" borderId="17" xfId="57" applyNumberFormat="1" applyFont="1" applyBorder="1">
      <alignment/>
      <protection/>
    </xf>
    <xf numFmtId="3" fontId="11" fillId="0" borderId="0" xfId="57" applyNumberFormat="1" applyFont="1">
      <alignment/>
      <protection/>
    </xf>
    <xf numFmtId="0" fontId="11" fillId="0" borderId="0" xfId="57" applyNumberFormat="1" applyFont="1">
      <alignment/>
      <protection/>
    </xf>
    <xf numFmtId="3" fontId="11" fillId="0" borderId="19" xfId="57" applyNumberFormat="1" applyFont="1" applyBorder="1">
      <alignment/>
      <protection/>
    </xf>
    <xf numFmtId="49" fontId="16" fillId="0" borderId="1" xfId="57" applyNumberFormat="1" applyFont="1" applyFill="1" applyBorder="1" applyAlignment="1">
      <alignment vertical="top" wrapText="1"/>
      <protection/>
    </xf>
    <xf numFmtId="49" fontId="10" fillId="0" borderId="1" xfId="57" applyNumberFormat="1" applyFont="1" applyFill="1" applyBorder="1" applyAlignment="1">
      <alignment vertical="top" wrapText="1"/>
      <protection/>
    </xf>
    <xf numFmtId="0" fontId="11" fillId="0" borderId="1" xfId="57" applyFont="1" applyFill="1" applyBorder="1" applyAlignment="1">
      <alignment/>
      <protection/>
    </xf>
    <xf numFmtId="0" fontId="11" fillId="0" borderId="20" xfId="57" applyFont="1" applyBorder="1">
      <alignment/>
      <protection/>
    </xf>
    <xf numFmtId="3" fontId="11" fillId="0" borderId="20" xfId="57" applyNumberFormat="1" applyFont="1" applyBorder="1">
      <alignment/>
      <protection/>
    </xf>
    <xf numFmtId="3" fontId="11" fillId="0" borderId="21" xfId="57" applyNumberFormat="1" applyFont="1" applyBorder="1">
      <alignment/>
      <protection/>
    </xf>
    <xf numFmtId="0" fontId="11" fillId="0" borderId="21" xfId="57" applyNumberFormat="1" applyFont="1" applyBorder="1">
      <alignment/>
      <protection/>
    </xf>
    <xf numFmtId="3" fontId="11" fillId="0" borderId="22" xfId="57" applyNumberFormat="1" applyFont="1" applyBorder="1">
      <alignment/>
      <protection/>
    </xf>
    <xf numFmtId="49" fontId="11" fillId="0" borderId="0" xfId="57" applyNumberFormat="1" applyFont="1" applyFill="1" applyBorder="1" applyAlignment="1">
      <alignment vertical="top" wrapText="1"/>
      <protection/>
    </xf>
    <xf numFmtId="49" fontId="11" fillId="0" borderId="0" xfId="57" applyNumberFormat="1" applyFont="1" applyFill="1" applyBorder="1" applyAlignment="1">
      <alignment horizontal="center" vertical="top" wrapText="1"/>
      <protection/>
    </xf>
    <xf numFmtId="0" fontId="11" fillId="0" borderId="0" xfId="57" applyFont="1" applyBorder="1">
      <alignment/>
      <protection/>
    </xf>
    <xf numFmtId="3" fontId="11" fillId="0" borderId="0" xfId="57" applyNumberFormat="1" applyFont="1" applyBorder="1">
      <alignment/>
      <protection/>
    </xf>
    <xf numFmtId="0" fontId="11" fillId="0" borderId="0" xfId="57" applyNumberFormat="1" applyFont="1" applyBorder="1">
      <alignment/>
      <protection/>
    </xf>
    <xf numFmtId="0" fontId="11" fillId="0" borderId="2" xfId="57" applyFont="1" applyBorder="1" applyAlignment="1">
      <alignment/>
      <protection/>
    </xf>
    <xf numFmtId="0" fontId="11" fillId="0" borderId="2" xfId="57" applyFont="1" applyBorder="1">
      <alignment/>
      <protection/>
    </xf>
    <xf numFmtId="49" fontId="24" fillId="0" borderId="0" xfId="57" applyNumberFormat="1" applyAlignment="1">
      <alignment vertical="top" wrapText="1"/>
      <protection/>
    </xf>
    <xf numFmtId="0" fontId="32" fillId="0" borderId="0" xfId="57" applyFont="1" applyAlignment="1">
      <alignment/>
      <protection/>
    </xf>
    <xf numFmtId="0" fontId="36" fillId="0" borderId="0" xfId="57" applyFont="1">
      <alignment/>
      <protection/>
    </xf>
    <xf numFmtId="49" fontId="5" fillId="0" borderId="0" xfId="57" applyNumberFormat="1" applyFont="1" applyAlignment="1">
      <alignment horizontal="right" vertical="top" wrapText="1"/>
      <protection/>
    </xf>
    <xf numFmtId="49" fontId="17" fillId="0" borderId="0" xfId="57" applyNumberFormat="1" applyFont="1" applyAlignment="1">
      <alignment horizontal="centerContinuous" vertical="top" wrapText="1"/>
      <protection/>
    </xf>
    <xf numFmtId="0" fontId="24" fillId="0" borderId="7" xfId="57" applyBorder="1">
      <alignment/>
      <protection/>
    </xf>
    <xf numFmtId="3" fontId="24" fillId="0" borderId="7" xfId="57" applyNumberFormat="1" applyBorder="1">
      <alignment/>
      <protection/>
    </xf>
    <xf numFmtId="0" fontId="11" fillId="0" borderId="6" xfId="57" applyFont="1" applyFill="1" applyBorder="1" applyAlignment="1">
      <alignment/>
      <protection/>
    </xf>
    <xf numFmtId="49" fontId="37" fillId="0" borderId="6" xfId="57" applyNumberFormat="1" applyFont="1" applyFill="1" applyBorder="1" applyAlignment="1">
      <alignment vertical="top" wrapText="1"/>
      <protection/>
    </xf>
    <xf numFmtId="49" fontId="4" fillId="0" borderId="1" xfId="57" applyNumberFormat="1" applyFont="1" applyFill="1" applyBorder="1" applyAlignment="1">
      <alignment horizontal="center" vertical="top" wrapText="1"/>
      <protection/>
    </xf>
    <xf numFmtId="0" fontId="4" fillId="0" borderId="1" xfId="57" applyFont="1" applyBorder="1">
      <alignment/>
      <protection/>
    </xf>
    <xf numFmtId="3" fontId="4" fillId="0" borderId="1" xfId="57" applyNumberFormat="1" applyFont="1" applyBorder="1" applyAlignment="1">
      <alignment horizontal="center"/>
      <protection/>
    </xf>
    <xf numFmtId="0" fontId="4" fillId="0" borderId="1" xfId="57" applyNumberFormat="1" applyFont="1" applyBorder="1" applyAlignment="1">
      <alignment horizontal="center"/>
      <protection/>
    </xf>
    <xf numFmtId="0" fontId="4" fillId="0" borderId="7" xfId="57" applyNumberFormat="1" applyFont="1" applyBorder="1" applyAlignment="1">
      <alignment horizontal="center"/>
      <protection/>
    </xf>
    <xf numFmtId="49" fontId="26" fillId="0" borderId="1" xfId="57" applyNumberFormat="1" applyFont="1" applyFill="1" applyBorder="1" applyAlignment="1">
      <alignment horizontal="center" vertical="top" wrapText="1"/>
      <protection/>
    </xf>
    <xf numFmtId="0" fontId="26" fillId="0" borderId="1" xfId="57" applyFont="1" applyBorder="1">
      <alignment/>
      <protection/>
    </xf>
    <xf numFmtId="49" fontId="24" fillId="0" borderId="1" xfId="57" applyNumberFormat="1" applyFill="1" applyBorder="1" applyAlignment="1">
      <alignment horizontal="left" vertical="top" wrapText="1"/>
      <protection/>
    </xf>
    <xf numFmtId="0" fontId="24" fillId="0" borderId="1" xfId="57" applyBorder="1" applyAlignment="1">
      <alignment horizontal="left"/>
      <protection/>
    </xf>
    <xf numFmtId="49" fontId="24" fillId="0" borderId="1" xfId="57" applyNumberFormat="1" applyFont="1" applyFill="1" applyBorder="1" applyAlignment="1">
      <alignment horizontal="center" vertical="top" wrapText="1"/>
      <protection/>
    </xf>
    <xf numFmtId="0" fontId="24" fillId="0" borderId="1" xfId="57" applyFont="1" applyBorder="1">
      <alignment/>
      <protection/>
    </xf>
    <xf numFmtId="0" fontId="24" fillId="0" borderId="15" xfId="57" applyNumberFormat="1" applyFont="1" applyBorder="1">
      <alignment/>
      <protection/>
    </xf>
    <xf numFmtId="0" fontId="24" fillId="0" borderId="0" xfId="57" applyFont="1">
      <alignment/>
      <protection/>
    </xf>
    <xf numFmtId="49" fontId="20" fillId="0" borderId="6" xfId="57" applyNumberFormat="1" applyFont="1" applyFill="1" applyBorder="1" applyAlignment="1">
      <alignment horizontal="left" vertical="top" wrapText="1"/>
      <protection/>
    </xf>
    <xf numFmtId="49" fontId="24" fillId="0" borderId="15" xfId="57" applyNumberFormat="1" applyFill="1" applyBorder="1" applyAlignment="1">
      <alignment horizontal="center" vertical="top" wrapText="1"/>
      <protection/>
    </xf>
    <xf numFmtId="0" fontId="24" fillId="0" borderId="15" xfId="57" applyBorder="1">
      <alignment/>
      <protection/>
    </xf>
    <xf numFmtId="0" fontId="24" fillId="0" borderId="17" xfId="57" applyBorder="1">
      <alignment/>
      <protection/>
    </xf>
    <xf numFmtId="3" fontId="24" fillId="0" borderId="17" xfId="57" applyNumberFormat="1" applyBorder="1">
      <alignment/>
      <protection/>
    </xf>
    <xf numFmtId="3" fontId="24" fillId="0" borderId="0" xfId="57" applyNumberFormat="1">
      <alignment/>
      <protection/>
    </xf>
    <xf numFmtId="0" fontId="24" fillId="0" borderId="0" xfId="57" applyNumberFormat="1">
      <alignment/>
      <protection/>
    </xf>
    <xf numFmtId="3" fontId="24" fillId="0" borderId="19" xfId="57" applyNumberFormat="1" applyBorder="1">
      <alignment/>
      <protection/>
    </xf>
    <xf numFmtId="0" fontId="24" fillId="0" borderId="20" xfId="57" applyBorder="1">
      <alignment/>
      <protection/>
    </xf>
    <xf numFmtId="3" fontId="24" fillId="0" borderId="20" xfId="57" applyNumberFormat="1" applyBorder="1">
      <alignment/>
      <protection/>
    </xf>
    <xf numFmtId="3" fontId="24" fillId="0" borderId="21" xfId="57" applyNumberFormat="1" applyBorder="1">
      <alignment/>
      <protection/>
    </xf>
    <xf numFmtId="0" fontId="24" fillId="0" borderId="21" xfId="57" applyNumberFormat="1" applyBorder="1">
      <alignment/>
      <protection/>
    </xf>
    <xf numFmtId="3" fontId="24" fillId="0" borderId="22" xfId="57" applyNumberFormat="1" applyBorder="1">
      <alignment/>
      <protection/>
    </xf>
    <xf numFmtId="0" fontId="36" fillId="0" borderId="0" xfId="57" applyFont="1" applyAlignment="1">
      <alignment/>
      <protection/>
    </xf>
    <xf numFmtId="49" fontId="24" fillId="0" borderId="0" xfId="57" applyNumberFormat="1" applyAlignment="1">
      <alignment horizontal="center"/>
      <protection/>
    </xf>
    <xf numFmtId="49" fontId="5" fillId="0" borderId="0" xfId="57" applyNumberFormat="1" applyFont="1" applyAlignment="1">
      <alignment horizontal="centerContinuous"/>
      <protection/>
    </xf>
    <xf numFmtId="49" fontId="4" fillId="0" borderId="0" xfId="57" applyNumberFormat="1" applyFont="1" applyAlignment="1">
      <alignment horizontal="center"/>
      <protection/>
    </xf>
    <xf numFmtId="0" fontId="24" fillId="0" borderId="6" xfId="57" applyBorder="1">
      <alignment/>
      <protection/>
    </xf>
    <xf numFmtId="49" fontId="24" fillId="0" borderId="1" xfId="57" applyNumberFormat="1" applyBorder="1" applyAlignment="1">
      <alignment horizontal="center"/>
      <protection/>
    </xf>
    <xf numFmtId="49" fontId="9" fillId="0" borderId="7" xfId="57" applyNumberFormat="1" applyFont="1" applyFill="1" applyBorder="1" applyAlignment="1">
      <alignment horizontal="center" vertical="top" wrapText="1"/>
      <protection/>
    </xf>
    <xf numFmtId="0" fontId="4" fillId="0" borderId="6" xfId="57" applyFont="1" applyBorder="1" applyAlignment="1">
      <alignment horizontal="center"/>
      <protection/>
    </xf>
    <xf numFmtId="49" fontId="4" fillId="0" borderId="1" xfId="57" applyNumberFormat="1" applyFont="1" applyBorder="1" applyAlignment="1">
      <alignment horizontal="center"/>
      <protection/>
    </xf>
    <xf numFmtId="0" fontId="4" fillId="0" borderId="1" xfId="57" applyFont="1" applyBorder="1" applyAlignment="1">
      <alignment horizontal="center"/>
      <protection/>
    </xf>
    <xf numFmtId="0" fontId="9" fillId="0" borderId="6" xfId="57" applyFont="1" applyBorder="1" applyAlignment="1">
      <alignment horizontal="left" vertical="top" wrapText="1"/>
      <protection/>
    </xf>
    <xf numFmtId="49" fontId="11" fillId="0" borderId="1" xfId="57" applyNumberFormat="1" applyFont="1" applyBorder="1" applyAlignment="1">
      <alignment horizontal="center"/>
      <protection/>
    </xf>
    <xf numFmtId="0" fontId="11" fillId="0" borderId="1" xfId="57" applyFont="1" applyBorder="1">
      <alignment/>
      <protection/>
    </xf>
    <xf numFmtId="3" fontId="11" fillId="0" borderId="1" xfId="57" applyNumberFormat="1" applyFont="1" applyBorder="1" applyAlignment="1">
      <alignment horizontal="center"/>
      <protection/>
    </xf>
    <xf numFmtId="2" fontId="11" fillId="0" borderId="1" xfId="57" applyNumberFormat="1" applyFont="1" applyBorder="1">
      <alignment/>
      <protection/>
    </xf>
    <xf numFmtId="0" fontId="4" fillId="0" borderId="6" xfId="57" applyFont="1" applyBorder="1" applyAlignment="1">
      <alignment vertical="top" wrapText="1"/>
      <protection/>
    </xf>
    <xf numFmtId="49" fontId="25" fillId="0" borderId="1" xfId="57" applyNumberFormat="1" applyFont="1" applyBorder="1" applyAlignment="1">
      <alignment horizontal="center"/>
      <protection/>
    </xf>
    <xf numFmtId="0" fontId="25" fillId="0" borderId="1" xfId="57" applyFont="1" applyBorder="1">
      <alignment/>
      <protection/>
    </xf>
    <xf numFmtId="0" fontId="25" fillId="0" borderId="0" xfId="57" applyFont="1">
      <alignment/>
      <protection/>
    </xf>
    <xf numFmtId="0" fontId="9" fillId="0" borderId="6" xfId="57" applyFont="1" applyBorder="1" applyAlignment="1">
      <alignment vertical="top" wrapText="1"/>
      <protection/>
    </xf>
    <xf numFmtId="0" fontId="9" fillId="0" borderId="14" xfId="57" applyFont="1" applyBorder="1" applyAlignment="1">
      <alignment vertical="top" wrapText="1"/>
      <protection/>
    </xf>
    <xf numFmtId="49" fontId="24" fillId="0" borderId="15" xfId="57" applyNumberFormat="1" applyBorder="1" applyAlignment="1">
      <alignment horizontal="center"/>
      <protection/>
    </xf>
    <xf numFmtId="0" fontId="4" fillId="0" borderId="15" xfId="57" applyNumberFormat="1" applyFont="1" applyBorder="1" applyAlignment="1">
      <alignment horizontal="center"/>
      <protection/>
    </xf>
    <xf numFmtId="0" fontId="35" fillId="0" borderId="0" xfId="57" applyFont="1" applyAlignment="1">
      <alignment horizontal="center" vertical="top" wrapText="1"/>
      <protection/>
    </xf>
    <xf numFmtId="0" fontId="16" fillId="0" borderId="0" xfId="57" applyFont="1" applyAlignment="1">
      <alignment vertical="top" wrapText="1"/>
      <protection/>
    </xf>
    <xf numFmtId="0" fontId="11" fillId="0" borderId="0" xfId="57" applyFont="1" applyAlignment="1">
      <alignment vertical="top" wrapText="1"/>
      <protection/>
    </xf>
    <xf numFmtId="0" fontId="37" fillId="0" borderId="0" xfId="57" applyFont="1" applyAlignment="1">
      <alignment vertical="top" wrapText="1"/>
      <protection/>
    </xf>
    <xf numFmtId="0" fontId="24" fillId="0" borderId="0" xfId="57" applyAlignment="1">
      <alignment horizontal="center"/>
      <protection/>
    </xf>
    <xf numFmtId="49" fontId="25" fillId="0" borderId="0" xfId="57" applyNumberFormat="1" applyFont="1" applyAlignment="1">
      <alignment horizontal="center" vertical="top" wrapText="1"/>
      <protection/>
    </xf>
    <xf numFmtId="49" fontId="38" fillId="0" borderId="0" xfId="57" applyNumberFormat="1" applyFont="1" applyAlignment="1">
      <alignment vertical="top" wrapText="1"/>
      <protection/>
    </xf>
    <xf numFmtId="49" fontId="26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right"/>
      <protection/>
    </xf>
    <xf numFmtId="0" fontId="35" fillId="0" borderId="6" xfId="57" applyFont="1" applyBorder="1" applyAlignment="1">
      <alignment horizontal="center" vertical="top" wrapText="1"/>
      <protection/>
    </xf>
    <xf numFmtId="0" fontId="11" fillId="0" borderId="6" xfId="57" applyFont="1" applyBorder="1" applyAlignment="1">
      <alignment vertical="top" wrapText="1"/>
      <protection/>
    </xf>
    <xf numFmtId="0" fontId="37" fillId="0" borderId="6" xfId="57" applyFont="1" applyBorder="1" applyAlignment="1">
      <alignment vertical="top" wrapText="1"/>
      <protection/>
    </xf>
    <xf numFmtId="0" fontId="4" fillId="0" borderId="6" xfId="57" applyFont="1" applyBorder="1" applyAlignment="1">
      <alignment horizontal="center" vertical="top" wrapText="1"/>
      <protection/>
    </xf>
    <xf numFmtId="49" fontId="28" fillId="0" borderId="1" xfId="57" applyNumberFormat="1" applyFont="1" applyBorder="1" applyAlignment="1">
      <alignment horizontal="center"/>
      <protection/>
    </xf>
    <xf numFmtId="3" fontId="11" fillId="0" borderId="7" xfId="57" applyNumberFormat="1" applyFont="1" applyBorder="1" applyAlignment="1">
      <alignment horizontal="center"/>
      <protection/>
    </xf>
    <xf numFmtId="0" fontId="9" fillId="0" borderId="6" xfId="57" applyFont="1" applyBorder="1" applyAlignment="1">
      <alignment horizontal="center" vertical="top" wrapText="1"/>
      <protection/>
    </xf>
    <xf numFmtId="3" fontId="25" fillId="0" borderId="1" xfId="57" applyNumberFormat="1" applyFont="1" applyBorder="1">
      <alignment/>
      <protection/>
    </xf>
    <xf numFmtId="49" fontId="26" fillId="0" borderId="1" xfId="57" applyNumberFormat="1" applyFont="1" applyBorder="1" applyAlignment="1">
      <alignment horizontal="center"/>
      <protection/>
    </xf>
    <xf numFmtId="3" fontId="26" fillId="0" borderId="1" xfId="57" applyNumberFormat="1" applyFont="1" applyBorder="1">
      <alignment/>
      <protection/>
    </xf>
    <xf numFmtId="0" fontId="4" fillId="0" borderId="6" xfId="57" applyFont="1" applyBorder="1" applyAlignment="1">
      <alignment horizontal="left" vertical="top" wrapText="1"/>
      <protection/>
    </xf>
    <xf numFmtId="0" fontId="4" fillId="0" borderId="14" xfId="57" applyFont="1" applyBorder="1" applyAlignment="1">
      <alignment horizontal="left" vertical="top" wrapText="1"/>
      <protection/>
    </xf>
    <xf numFmtId="3" fontId="25" fillId="0" borderId="15" xfId="57" applyNumberFormat="1" applyFont="1" applyBorder="1">
      <alignment/>
      <protection/>
    </xf>
    <xf numFmtId="49" fontId="30" fillId="0" borderId="0" xfId="57" applyNumberFormat="1" applyFont="1" applyAlignment="1">
      <alignment horizontal="center" vertical="top" wrapText="1"/>
      <protection/>
    </xf>
    <xf numFmtId="49" fontId="26" fillId="0" borderId="0" xfId="57" applyNumberFormat="1" applyFont="1" applyAlignment="1">
      <alignment vertical="top" wrapText="1"/>
      <protection/>
    </xf>
    <xf numFmtId="0" fontId="26" fillId="0" borderId="0" xfId="57" applyFont="1" applyAlignment="1">
      <alignment/>
      <protection/>
    </xf>
    <xf numFmtId="0" fontId="38" fillId="0" borderId="0" xfId="57" applyFont="1" applyAlignment="1">
      <alignment/>
      <protection/>
    </xf>
    <xf numFmtId="0" fontId="24" fillId="0" borderId="0" xfId="57" applyAlignment="1">
      <alignment wrapText="1"/>
      <protection/>
    </xf>
    <xf numFmtId="0" fontId="11" fillId="0" borderId="0" xfId="57" applyFont="1" applyAlignment="1">
      <alignment horizontal="centerContinuous"/>
      <protection/>
    </xf>
    <xf numFmtId="0" fontId="5" fillId="0" borderId="0" xfId="57" applyFont="1" applyAlignment="1">
      <alignment wrapText="1"/>
      <protection/>
    </xf>
    <xf numFmtId="0" fontId="6" fillId="0" borderId="0" xfId="57" applyFont="1" applyAlignment="1">
      <alignment horizontal="centerContinuous" wrapText="1"/>
      <protection/>
    </xf>
    <xf numFmtId="0" fontId="39" fillId="0" borderId="0" xfId="57" applyFont="1" applyAlignment="1">
      <alignment horizontal="centerContinuous"/>
      <protection/>
    </xf>
    <xf numFmtId="0" fontId="39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34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21" fillId="0" borderId="0" xfId="57" applyFont="1" applyAlignment="1">
      <alignment horizontal="centerContinuous" wrapText="1"/>
      <protection/>
    </xf>
    <xf numFmtId="0" fontId="5" fillId="0" borderId="23" xfId="57" applyFont="1" applyBorder="1" applyAlignment="1">
      <alignment wrapText="1"/>
      <protection/>
    </xf>
    <xf numFmtId="0" fontId="5" fillId="0" borderId="24" xfId="57" applyFont="1" applyBorder="1" applyAlignment="1">
      <alignment/>
      <protection/>
    </xf>
    <xf numFmtId="0" fontId="4" fillId="0" borderId="25" xfId="57" applyFont="1" applyBorder="1" applyAlignment="1">
      <alignment horizontal="centerContinuous"/>
      <protection/>
    </xf>
    <xf numFmtId="0" fontId="4" fillId="0" borderId="26" xfId="57" applyFont="1" applyBorder="1" applyAlignment="1">
      <alignment horizontal="centerContinuous"/>
      <protection/>
    </xf>
    <xf numFmtId="0" fontId="5" fillId="0" borderId="27" xfId="57" applyFont="1" applyBorder="1" applyAlignment="1">
      <alignment/>
      <protection/>
    </xf>
    <xf numFmtId="0" fontId="4" fillId="0" borderId="26" xfId="57" applyFont="1" applyBorder="1" applyAlignment="1">
      <alignment horizontal="centerContinuous" vertical="center"/>
      <protection/>
    </xf>
    <xf numFmtId="0" fontId="4" fillId="0" borderId="25" xfId="57" applyFont="1" applyBorder="1" applyAlignment="1">
      <alignment horizontal="centerContinuous" vertical="center" wrapText="1"/>
      <protection/>
    </xf>
    <xf numFmtId="0" fontId="5" fillId="0" borderId="25" xfId="57" applyFont="1" applyBorder="1" applyAlignment="1">
      <alignment horizontal="centerContinuous"/>
      <protection/>
    </xf>
    <xf numFmtId="0" fontId="5" fillId="0" borderId="28" xfId="57" applyFont="1" applyBorder="1" applyAlignment="1">
      <alignment horizontal="center"/>
      <protection/>
    </xf>
    <xf numFmtId="0" fontId="40" fillId="0" borderId="29" xfId="57" applyFont="1" applyBorder="1" applyAlignment="1">
      <alignment wrapText="1"/>
      <protection/>
    </xf>
    <xf numFmtId="0" fontId="40" fillId="0" borderId="0" xfId="57" applyFont="1" applyAlignment="1">
      <alignment/>
      <protection/>
    </xf>
    <xf numFmtId="0" fontId="40" fillId="0" borderId="30" xfId="57" applyFont="1" applyBorder="1" applyAlignment="1">
      <alignment/>
      <protection/>
    </xf>
    <xf numFmtId="0" fontId="4" fillId="0" borderId="12" xfId="57" applyFont="1" applyBorder="1" applyAlignment="1">
      <alignment horizontal="centerContinuous"/>
      <protection/>
    </xf>
    <xf numFmtId="0" fontId="40" fillId="0" borderId="31" xfId="57" applyFont="1" applyBorder="1" applyAlignment="1">
      <alignment horizontal="center"/>
      <protection/>
    </xf>
    <xf numFmtId="49" fontId="4" fillId="0" borderId="29" xfId="57" applyNumberFormat="1" applyFont="1" applyBorder="1" applyAlignment="1">
      <alignment horizontal="center" vertical="top" wrapText="1"/>
      <protection/>
    </xf>
    <xf numFmtId="49" fontId="4" fillId="0" borderId="0" xfId="57" applyNumberFormat="1" applyFont="1" applyAlignment="1">
      <alignment/>
      <protection/>
    </xf>
    <xf numFmtId="49" fontId="4" fillId="0" borderId="32" xfId="57" applyNumberFormat="1" applyFont="1" applyBorder="1" applyAlignment="1">
      <alignment horizontal="center" vertical="center" wrapText="1"/>
      <protection/>
    </xf>
    <xf numFmtId="49" fontId="4" fillId="0" borderId="0" xfId="57" applyNumberFormat="1" applyFont="1" applyAlignment="1">
      <alignment horizontal="center" vertical="center" wrapText="1"/>
      <protection/>
    </xf>
    <xf numFmtId="49" fontId="4" fillId="0" borderId="30" xfId="57" applyNumberFormat="1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49" fontId="4" fillId="0" borderId="31" xfId="57" applyNumberFormat="1" applyFont="1" applyBorder="1" applyAlignment="1">
      <alignment horizontal="center" vertical="center" wrapText="1"/>
      <protection/>
    </xf>
    <xf numFmtId="49" fontId="4" fillId="0" borderId="0" xfId="57" applyNumberFormat="1" applyFont="1">
      <alignment/>
      <protection/>
    </xf>
    <xf numFmtId="0" fontId="4" fillId="0" borderId="6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7" xfId="57" applyFont="1" applyBorder="1" applyAlignment="1">
      <alignment horizontal="center"/>
      <protection/>
    </xf>
    <xf numFmtId="3" fontId="9" fillId="0" borderId="33" xfId="57" applyNumberFormat="1" applyFont="1" applyBorder="1">
      <alignment/>
      <protection/>
    </xf>
    <xf numFmtId="0" fontId="24" fillId="0" borderId="2" xfId="57" applyBorder="1">
      <alignment/>
      <protection/>
    </xf>
    <xf numFmtId="3" fontId="24" fillId="0" borderId="33" xfId="57" applyNumberFormat="1" applyBorder="1">
      <alignment/>
      <protection/>
    </xf>
    <xf numFmtId="0" fontId="24" fillId="0" borderId="34" xfId="57" applyBorder="1">
      <alignment/>
      <protection/>
    </xf>
    <xf numFmtId="3" fontId="40" fillId="0" borderId="35" xfId="57" applyNumberFormat="1" applyFont="1" applyBorder="1" applyAlignment="1">
      <alignment/>
      <protection/>
    </xf>
    <xf numFmtId="0" fontId="24" fillId="0" borderId="36" xfId="57" applyBorder="1">
      <alignment/>
      <protection/>
    </xf>
    <xf numFmtId="3" fontId="4" fillId="0" borderId="33" xfId="57" applyNumberFormat="1" applyFont="1" applyBorder="1">
      <alignment/>
      <protection/>
    </xf>
    <xf numFmtId="0" fontId="24" fillId="0" borderId="37" xfId="57" applyBorder="1">
      <alignment/>
      <protection/>
    </xf>
    <xf numFmtId="3" fontId="24" fillId="0" borderId="38" xfId="57" applyNumberFormat="1" applyBorder="1">
      <alignment/>
      <protection/>
    </xf>
    <xf numFmtId="3" fontId="24" fillId="0" borderId="39" xfId="57" applyNumberFormat="1" applyBorder="1">
      <alignment/>
      <protection/>
    </xf>
    <xf numFmtId="3" fontId="24" fillId="0" borderId="40" xfId="57" applyNumberFormat="1" applyBorder="1">
      <alignment/>
      <protection/>
    </xf>
    <xf numFmtId="3" fontId="24" fillId="0" borderId="35" xfId="57" applyNumberFormat="1" applyBorder="1">
      <alignment/>
      <protection/>
    </xf>
    <xf numFmtId="3" fontId="41" fillId="0" borderId="0" xfId="57" applyNumberFormat="1" applyFont="1" applyBorder="1">
      <alignment/>
      <protection/>
    </xf>
    <xf numFmtId="3" fontId="41" fillId="0" borderId="0" xfId="57" applyNumberFormat="1" applyFont="1">
      <alignment/>
      <protection/>
    </xf>
    <xf numFmtId="3" fontId="41" fillId="0" borderId="35" xfId="57" applyNumberFormat="1" applyFont="1" applyBorder="1">
      <alignment/>
      <protection/>
    </xf>
    <xf numFmtId="0" fontId="41" fillId="0" borderId="37" xfId="57" applyFont="1" applyBorder="1">
      <alignment/>
      <protection/>
    </xf>
    <xf numFmtId="0" fontId="41" fillId="0" borderId="0" xfId="57" applyFont="1">
      <alignment/>
      <protection/>
    </xf>
    <xf numFmtId="0" fontId="9" fillId="0" borderId="41" xfId="57" applyFont="1" applyBorder="1" applyAlignment="1">
      <alignment horizontal="right" wrapText="1"/>
      <protection/>
    </xf>
    <xf numFmtId="0" fontId="4" fillId="0" borderId="0" xfId="57" applyFont="1" applyBorder="1" applyAlignment="1">
      <alignment/>
      <protection/>
    </xf>
    <xf numFmtId="0" fontId="11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 wrapText="1"/>
      <protection/>
    </xf>
    <xf numFmtId="0" fontId="11" fillId="0" borderId="0" xfId="57" applyFont="1" applyBorder="1" applyAlignment="1">
      <alignment horizontal="center"/>
      <protection/>
    </xf>
    <xf numFmtId="0" fontId="24" fillId="0" borderId="0" xfId="57" applyBorder="1" applyAlignment="1">
      <alignment wrapText="1"/>
      <protection/>
    </xf>
    <xf numFmtId="0" fontId="24" fillId="0" borderId="0" xfId="57" applyBorder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5" fillId="0" borderId="0" xfId="57" applyFont="1" applyAlignment="1">
      <alignment horizontal="centerContinuous" wrapText="1"/>
      <protection/>
    </xf>
    <xf numFmtId="0" fontId="5" fillId="0" borderId="42" xfId="57" applyFont="1" applyBorder="1" applyAlignment="1">
      <alignment horizontal="center" vertical="top" wrapText="1"/>
      <protection/>
    </xf>
    <xf numFmtId="0" fontId="5" fillId="0" borderId="42" xfId="57" applyFont="1" applyBorder="1" applyAlignment="1">
      <alignment horizontal="center" vertical="top"/>
      <protection/>
    </xf>
    <xf numFmtId="0" fontId="5" fillId="0" borderId="27" xfId="57" applyFont="1" applyBorder="1" applyAlignment="1">
      <alignment horizontal="center" vertical="top"/>
      <protection/>
    </xf>
    <xf numFmtId="0" fontId="5" fillId="0" borderId="27" xfId="57" applyFont="1" applyBorder="1" applyAlignment="1">
      <alignment horizontal="centerContinuous"/>
      <protection/>
    </xf>
    <xf numFmtId="0" fontId="5" fillId="0" borderId="26" xfId="57" applyFont="1" applyBorder="1" applyAlignment="1">
      <alignment horizontal="centerContinuous" vertical="center"/>
      <protection/>
    </xf>
    <xf numFmtId="0" fontId="5" fillId="0" borderId="25" xfId="57" applyFont="1" applyBorder="1" applyAlignment="1">
      <alignment horizontal="centerContinuous" vertical="center" wrapText="1"/>
      <protection/>
    </xf>
    <xf numFmtId="0" fontId="5" fillId="0" borderId="28" xfId="57" applyFont="1" applyBorder="1" applyAlignment="1">
      <alignment horizontal="center" vertical="top" wrapText="1"/>
      <protection/>
    </xf>
    <xf numFmtId="0" fontId="30" fillId="0" borderId="43" xfId="57" applyFont="1" applyBorder="1" applyAlignment="1">
      <alignment horizontal="center" vertical="top" wrapText="1"/>
      <protection/>
    </xf>
    <xf numFmtId="0" fontId="30" fillId="0" borderId="43" xfId="57" applyFont="1" applyBorder="1" applyAlignment="1">
      <alignment horizontal="center" vertical="top"/>
      <protection/>
    </xf>
    <xf numFmtId="0" fontId="30" fillId="0" borderId="30" xfId="57" applyFont="1" applyBorder="1" applyAlignment="1">
      <alignment horizontal="center" vertical="top"/>
      <protection/>
    </xf>
    <xf numFmtId="0" fontId="28" fillId="0" borderId="30" xfId="57" applyFont="1" applyBorder="1" applyAlignment="1">
      <alignment/>
      <protection/>
    </xf>
    <xf numFmtId="0" fontId="30" fillId="0" borderId="44" xfId="57" applyFont="1" applyBorder="1" applyAlignment="1">
      <alignment horizontal="centerContinuous"/>
      <protection/>
    </xf>
    <xf numFmtId="0" fontId="28" fillId="0" borderId="45" xfId="57" applyFont="1" applyBorder="1" applyAlignment="1">
      <alignment horizontal="centerContinuous"/>
      <protection/>
    </xf>
    <xf numFmtId="0" fontId="4" fillId="0" borderId="30" xfId="57" applyFont="1" applyBorder="1" applyAlignment="1">
      <alignment/>
      <protection/>
    </xf>
    <xf numFmtId="0" fontId="28" fillId="0" borderId="31" xfId="57" applyFont="1" applyBorder="1" applyAlignment="1">
      <alignment/>
      <protection/>
    </xf>
    <xf numFmtId="0" fontId="4" fillId="0" borderId="43" xfId="57" applyFont="1" applyBorder="1" applyAlignment="1">
      <alignment horizontal="center" vertical="top" wrapText="1"/>
      <protection/>
    </xf>
    <xf numFmtId="0" fontId="4" fillId="0" borderId="43" xfId="57" applyFont="1" applyBorder="1" applyAlignment="1">
      <alignment horizontal="center" vertical="top"/>
      <protection/>
    </xf>
    <xf numFmtId="0" fontId="4" fillId="0" borderId="30" xfId="57" applyFont="1" applyBorder="1" applyAlignment="1">
      <alignment horizontal="center" vertical="top" wrapText="1"/>
      <protection/>
    </xf>
    <xf numFmtId="0" fontId="4" fillId="0" borderId="31" xfId="57" applyFont="1" applyBorder="1" applyAlignment="1">
      <alignment horizontal="center" vertical="top" wrapText="1"/>
      <protection/>
    </xf>
    <xf numFmtId="0" fontId="4" fillId="0" borderId="6" xfId="57" applyFont="1" applyBorder="1" applyAlignment="1">
      <alignment horizontal="center" vertical="center" wrapText="1"/>
      <protection/>
    </xf>
    <xf numFmtId="0" fontId="4" fillId="0" borderId="1" xfId="57" applyFont="1" applyBorder="1" applyAlignment="1">
      <alignment horizontal="center" vertical="center"/>
      <protection/>
    </xf>
    <xf numFmtId="0" fontId="4" fillId="0" borderId="7" xfId="57" applyFont="1" applyBorder="1" applyAlignment="1">
      <alignment horizontal="center" vertical="center"/>
      <protection/>
    </xf>
    <xf numFmtId="0" fontId="4" fillId="0" borderId="0" xfId="57" applyFont="1" applyAlignment="1">
      <alignment/>
      <protection/>
    </xf>
    <xf numFmtId="0" fontId="9" fillId="0" borderId="43" xfId="57" applyFont="1" applyBorder="1" applyAlignment="1">
      <alignment horizontal="left" wrapText="1"/>
      <protection/>
    </xf>
    <xf numFmtId="0" fontId="24" fillId="0" borderId="0" xfId="57" applyBorder="1" applyAlignment="1">
      <alignment horizontal="center" vertical="center"/>
      <protection/>
    </xf>
    <xf numFmtId="3" fontId="24" fillId="0" borderId="35" xfId="57" applyNumberFormat="1" applyBorder="1" applyAlignment="1">
      <alignment horizontal="center" vertical="center"/>
      <protection/>
    </xf>
    <xf numFmtId="0" fontId="24" fillId="0" borderId="43" xfId="57" applyBorder="1" applyAlignment="1">
      <alignment wrapText="1"/>
      <protection/>
    </xf>
    <xf numFmtId="0" fontId="24" fillId="0" borderId="38" xfId="57" applyBorder="1">
      <alignment/>
      <protection/>
    </xf>
    <xf numFmtId="0" fontId="24" fillId="0" borderId="46" xfId="57" applyBorder="1">
      <alignment/>
      <protection/>
    </xf>
    <xf numFmtId="0" fontId="4" fillId="0" borderId="6" xfId="57" applyFont="1" applyBorder="1" applyAlignment="1">
      <alignment wrapText="1"/>
      <protection/>
    </xf>
    <xf numFmtId="0" fontId="24" fillId="0" borderId="43" xfId="57" applyBorder="1">
      <alignment/>
      <protection/>
    </xf>
    <xf numFmtId="0" fontId="9" fillId="0" borderId="6" xfId="57" applyFont="1" applyBorder="1" applyAlignment="1">
      <alignment horizontal="right" wrapText="1"/>
      <protection/>
    </xf>
    <xf numFmtId="0" fontId="34" fillId="0" borderId="1" xfId="57" applyFont="1" applyBorder="1">
      <alignment/>
      <protection/>
    </xf>
    <xf numFmtId="3" fontId="34" fillId="0" borderId="7" xfId="57" applyNumberFormat="1" applyFont="1" applyBorder="1">
      <alignment/>
      <protection/>
    </xf>
    <xf numFmtId="3" fontId="34" fillId="0" borderId="0" xfId="57" applyNumberFormat="1" applyFont="1">
      <alignment/>
      <protection/>
    </xf>
    <xf numFmtId="0" fontId="34" fillId="0" borderId="0" xfId="57" applyFont="1">
      <alignment/>
      <protection/>
    </xf>
    <xf numFmtId="0" fontId="9" fillId="0" borderId="6" xfId="57" applyFont="1" applyBorder="1" applyAlignment="1">
      <alignment wrapText="1"/>
      <protection/>
    </xf>
    <xf numFmtId="0" fontId="24" fillId="0" borderId="47" xfId="57" applyBorder="1" applyAlignment="1">
      <alignment horizontal="center" vertical="center"/>
      <protection/>
    </xf>
    <xf numFmtId="0" fontId="11" fillId="0" borderId="6" xfId="57" applyFont="1" applyBorder="1" applyAlignment="1">
      <alignment wrapText="1"/>
      <protection/>
    </xf>
    <xf numFmtId="0" fontId="9" fillId="0" borderId="14" xfId="57" applyFont="1" applyBorder="1" applyAlignment="1">
      <alignment horizontal="right" wrapText="1"/>
      <protection/>
    </xf>
    <xf numFmtId="3" fontId="24" fillId="0" borderId="18" xfId="57" applyNumberFormat="1" applyBorder="1">
      <alignment/>
      <protection/>
    </xf>
    <xf numFmtId="49" fontId="5" fillId="0" borderId="0" xfId="57" applyNumberFormat="1" applyFont="1" applyBorder="1" applyAlignment="1">
      <alignment vertical="top" wrapText="1"/>
      <protection/>
    </xf>
    <xf numFmtId="49" fontId="26" fillId="0" borderId="0" xfId="57" applyNumberFormat="1" applyFont="1" applyBorder="1" applyAlignment="1">
      <alignment horizontal="center" vertical="top" wrapText="1"/>
      <protection/>
    </xf>
    <xf numFmtId="0" fontId="26" fillId="0" borderId="0" xfId="57" applyFont="1" applyBorder="1">
      <alignment/>
      <protection/>
    </xf>
    <xf numFmtId="3" fontId="24" fillId="0" borderId="0" xfId="57" applyNumberFormat="1" applyBorder="1">
      <alignment/>
      <protection/>
    </xf>
    <xf numFmtId="0" fontId="11" fillId="0" borderId="0" xfId="57" applyFont="1" applyAlignment="1">
      <alignment wrapText="1"/>
      <protection/>
    </xf>
    <xf numFmtId="49" fontId="30" fillId="0" borderId="0" xfId="57" applyNumberFormat="1" applyFont="1" applyBorder="1" applyAlignment="1">
      <alignment vertical="top" wrapText="1"/>
      <protection/>
    </xf>
    <xf numFmtId="0" fontId="28" fillId="0" borderId="0" xfId="57" applyFont="1" applyBorder="1" applyAlignment="1">
      <alignment horizontal="center"/>
      <protection/>
    </xf>
    <xf numFmtId="49" fontId="28" fillId="0" borderId="0" xfId="57" applyNumberFormat="1" applyFont="1" applyBorder="1" applyAlignment="1">
      <alignment horizontal="center" vertical="top" wrapText="1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>
      <alignment/>
      <protection/>
    </xf>
    <xf numFmtId="0" fontId="14" fillId="0" borderId="0" xfId="57" applyFont="1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14" fillId="0" borderId="2" xfId="57" applyFont="1" applyBorder="1">
      <alignment/>
      <protection/>
    </xf>
    <xf numFmtId="0" fontId="4" fillId="0" borderId="2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48" xfId="57" applyFont="1" applyBorder="1" applyAlignment="1">
      <alignment horizontal="center"/>
      <protection/>
    </xf>
    <xf numFmtId="0" fontId="13" fillId="0" borderId="1" xfId="57" applyFont="1" applyBorder="1">
      <alignment/>
      <protection/>
    </xf>
    <xf numFmtId="0" fontId="9" fillId="0" borderId="6" xfId="57" applyFont="1" applyBorder="1" applyAlignment="1">
      <alignment horizontal="left"/>
      <protection/>
    </xf>
    <xf numFmtId="3" fontId="11" fillId="0" borderId="49" xfId="57" applyNumberFormat="1" applyFont="1" applyBorder="1" applyAlignment="1">
      <alignment horizontal="center"/>
      <protection/>
    </xf>
    <xf numFmtId="0" fontId="5" fillId="0" borderId="6" xfId="57" applyFont="1" applyBorder="1" applyAlignment="1">
      <alignment horizontal="left"/>
      <protection/>
    </xf>
    <xf numFmtId="0" fontId="5" fillId="0" borderId="6" xfId="57" applyFont="1" applyBorder="1">
      <alignment/>
      <protection/>
    </xf>
    <xf numFmtId="0" fontId="5" fillId="0" borderId="14" xfId="57" applyFont="1" applyBorder="1">
      <alignment/>
      <protection/>
    </xf>
    <xf numFmtId="3" fontId="11" fillId="0" borderId="48" xfId="57" applyNumberFormat="1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13" fillId="0" borderId="0" xfId="57" applyFont="1" applyBorder="1">
      <alignment/>
      <protection/>
    </xf>
    <xf numFmtId="0" fontId="42" fillId="0" borderId="0" xfId="57" applyFont="1">
      <alignment/>
      <protection/>
    </xf>
    <xf numFmtId="3" fontId="13" fillId="0" borderId="0" xfId="57" applyNumberFormat="1" applyFont="1">
      <alignment/>
      <protection/>
    </xf>
    <xf numFmtId="3" fontId="13" fillId="0" borderId="0" xfId="57" applyNumberFormat="1" applyFont="1" applyAlignment="1">
      <alignment horizontal="center"/>
      <protection/>
    </xf>
    <xf numFmtId="0" fontId="43" fillId="0" borderId="0" xfId="57" applyFont="1">
      <alignment/>
      <protection/>
    </xf>
    <xf numFmtId="0" fontId="5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0" xfId="57" applyFont="1" applyBorder="1">
      <alignment/>
      <protection/>
    </xf>
    <xf numFmtId="0" fontId="4" fillId="0" borderId="0" xfId="57" applyFont="1" applyAlignment="1">
      <alignment horizontal="right"/>
      <protection/>
    </xf>
    <xf numFmtId="0" fontId="5" fillId="0" borderId="50" xfId="57" applyFont="1" applyBorder="1" applyAlignment="1">
      <alignment horizontal="center" vertical="center" wrapText="1"/>
      <protection/>
    </xf>
    <xf numFmtId="0" fontId="4" fillId="0" borderId="50" xfId="57" applyFont="1" applyBorder="1" applyAlignment="1">
      <alignment horizontal="center" vertical="center" wrapText="1"/>
      <protection/>
    </xf>
    <xf numFmtId="0" fontId="5" fillId="0" borderId="49" xfId="57" applyFont="1" applyBorder="1" applyAlignment="1">
      <alignment wrapText="1"/>
      <protection/>
    </xf>
    <xf numFmtId="0" fontId="5" fillId="0" borderId="49" xfId="57" applyFont="1" applyBorder="1" applyAlignment="1">
      <alignment horizontal="center" vertical="center" wrapText="1"/>
      <protection/>
    </xf>
    <xf numFmtId="0" fontId="9" fillId="0" borderId="50" xfId="57" applyFont="1" applyBorder="1" applyAlignment="1">
      <alignment wrapText="1"/>
      <protection/>
    </xf>
    <xf numFmtId="0" fontId="11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left"/>
      <protection/>
    </xf>
    <xf numFmtId="182" fontId="13" fillId="0" borderId="0" xfId="57" applyNumberFormat="1" applyFont="1">
      <alignment/>
      <protection/>
    </xf>
    <xf numFmtId="4" fontId="13" fillId="0" borderId="0" xfId="57" applyNumberFormat="1" applyFont="1">
      <alignment/>
      <protection/>
    </xf>
    <xf numFmtId="3" fontId="15" fillId="0" borderId="0" xfId="57" applyNumberFormat="1" applyFont="1">
      <alignment/>
      <protection/>
    </xf>
    <xf numFmtId="3" fontId="44" fillId="0" borderId="0" xfId="57" applyNumberFormat="1" applyFont="1">
      <alignment/>
      <protection/>
    </xf>
    <xf numFmtId="4" fontId="24" fillId="0" borderId="0" xfId="57" applyNumberFormat="1">
      <alignment/>
      <protection/>
    </xf>
    <xf numFmtId="0" fontId="45" fillId="0" borderId="0" xfId="57" applyFont="1">
      <alignment/>
      <protection/>
    </xf>
    <xf numFmtId="0" fontId="4" fillId="0" borderId="1" xfId="57" applyFont="1" applyBorder="1" applyAlignment="1">
      <alignment horizontal="center" vertical="center" wrapText="1"/>
      <protection/>
    </xf>
    <xf numFmtId="0" fontId="4" fillId="0" borderId="7" xfId="57" applyFont="1" applyBorder="1" applyAlignment="1">
      <alignment horizontal="center" vertical="center" wrapText="1"/>
      <protection/>
    </xf>
    <xf numFmtId="180" fontId="4" fillId="0" borderId="6" xfId="57" applyNumberFormat="1" applyFont="1" applyBorder="1" applyAlignment="1">
      <alignment horizontal="center"/>
      <protection/>
    </xf>
    <xf numFmtId="180" fontId="4" fillId="0" borderId="1" xfId="57" applyNumberFormat="1" applyFont="1" applyBorder="1" applyAlignment="1">
      <alignment horizontal="center"/>
      <protection/>
    </xf>
    <xf numFmtId="180" fontId="4" fillId="0" borderId="44" xfId="57" applyNumberFormat="1" applyFont="1" applyBorder="1" applyAlignment="1">
      <alignment horizontal="center"/>
      <protection/>
    </xf>
    <xf numFmtId="180" fontId="4" fillId="0" borderId="7" xfId="57" applyNumberFormat="1" applyFont="1" applyBorder="1" applyAlignment="1">
      <alignment horizontal="center"/>
      <protection/>
    </xf>
    <xf numFmtId="4" fontId="11" fillId="0" borderId="6" xfId="57" applyNumberFormat="1" applyFont="1" applyBorder="1">
      <alignment/>
      <protection/>
    </xf>
    <xf numFmtId="180" fontId="11" fillId="0" borderId="1" xfId="57" applyNumberFormat="1" applyFont="1" applyBorder="1">
      <alignment/>
      <protection/>
    </xf>
    <xf numFmtId="3" fontId="11" fillId="0" borderId="45" xfId="57" applyNumberFormat="1" applyFont="1" applyBorder="1" applyAlignment="1">
      <alignment horizontal="right"/>
      <protection/>
    </xf>
    <xf numFmtId="180" fontId="11" fillId="0" borderId="44" xfId="57" applyNumberFormat="1" applyFont="1" applyBorder="1">
      <alignment/>
      <protection/>
    </xf>
    <xf numFmtId="3" fontId="11" fillId="0" borderId="7" xfId="57" applyNumberFormat="1" applyFont="1" applyBorder="1" applyAlignment="1">
      <alignment horizontal="right"/>
      <protection/>
    </xf>
    <xf numFmtId="3" fontId="11" fillId="0" borderId="33" xfId="57" applyNumberFormat="1" applyFont="1" applyBorder="1" applyAlignment="1">
      <alignment horizontal="right"/>
      <protection/>
    </xf>
    <xf numFmtId="4" fontId="11" fillId="0" borderId="45" xfId="57" applyNumberFormat="1" applyFont="1" applyBorder="1">
      <alignment/>
      <protection/>
    </xf>
    <xf numFmtId="4" fontId="11" fillId="0" borderId="47" xfId="57" applyNumberFormat="1" applyFont="1" applyBorder="1">
      <alignment/>
      <protection/>
    </xf>
    <xf numFmtId="4" fontId="16" fillId="0" borderId="41" xfId="57" applyNumberFormat="1" applyFont="1" applyBorder="1">
      <alignment/>
      <protection/>
    </xf>
    <xf numFmtId="3" fontId="11" fillId="0" borderId="51" xfId="57" applyNumberFormat="1" applyFont="1" applyBorder="1" applyAlignment="1">
      <alignment horizontal="right"/>
      <protection/>
    </xf>
    <xf numFmtId="3" fontId="11" fillId="0" borderId="16" xfId="57" applyNumberFormat="1" applyFont="1" applyBorder="1" applyAlignment="1">
      <alignment horizontal="right"/>
      <protection/>
    </xf>
    <xf numFmtId="4" fontId="16" fillId="0" borderId="0" xfId="57" applyNumberFormat="1" applyFont="1" applyBorder="1">
      <alignment/>
      <protection/>
    </xf>
    <xf numFmtId="3" fontId="11" fillId="0" borderId="0" xfId="57" applyNumberFormat="1" applyFont="1" applyBorder="1" applyAlignment="1">
      <alignment horizontal="right"/>
      <protection/>
    </xf>
    <xf numFmtId="4" fontId="46" fillId="0" borderId="0" xfId="57" applyNumberFormat="1" applyFont="1" applyBorder="1">
      <alignment/>
      <protection/>
    </xf>
    <xf numFmtId="182" fontId="46" fillId="0" borderId="0" xfId="57" applyNumberFormat="1" applyFont="1" applyBorder="1">
      <alignment/>
      <protection/>
    </xf>
    <xf numFmtId="239" fontId="46" fillId="0" borderId="0" xfId="57" applyNumberFormat="1" applyFont="1" applyBorder="1">
      <alignment/>
      <protection/>
    </xf>
    <xf numFmtId="180" fontId="46" fillId="0" borderId="0" xfId="57" applyNumberFormat="1" applyFont="1" applyBorder="1">
      <alignment/>
      <protection/>
    </xf>
    <xf numFmtId="4" fontId="11" fillId="0" borderId="0" xfId="57" applyNumberFormat="1" applyFont="1" applyBorder="1">
      <alignment/>
      <protection/>
    </xf>
    <xf numFmtId="182" fontId="11" fillId="0" borderId="0" xfId="57" applyNumberFormat="1" applyFont="1" applyBorder="1">
      <alignment/>
      <protection/>
    </xf>
    <xf numFmtId="239" fontId="11" fillId="0" borderId="0" xfId="57" applyNumberFormat="1" applyFont="1" applyBorder="1">
      <alignment/>
      <protection/>
    </xf>
    <xf numFmtId="180" fontId="11" fillId="0" borderId="0" xfId="57" applyNumberFormat="1" applyFont="1" applyBorder="1">
      <alignment/>
      <protection/>
    </xf>
    <xf numFmtId="180" fontId="46" fillId="0" borderId="2" xfId="57" applyNumberFormat="1" applyFont="1" applyBorder="1">
      <alignment/>
      <protection/>
    </xf>
    <xf numFmtId="180" fontId="11" fillId="0" borderId="2" xfId="57" applyNumberFormat="1" applyFont="1" applyBorder="1">
      <alignment/>
      <protection/>
    </xf>
    <xf numFmtId="4" fontId="47" fillId="0" borderId="0" xfId="57" applyNumberFormat="1" applyFont="1">
      <alignment/>
      <protection/>
    </xf>
    <xf numFmtId="180" fontId="13" fillId="0" borderId="0" xfId="57" applyNumberFormat="1" applyFont="1">
      <alignment/>
      <protection/>
    </xf>
    <xf numFmtId="0" fontId="24" fillId="0" borderId="0" xfId="57" applyAlignment="1">
      <alignment horizontal="right"/>
      <protection/>
    </xf>
  </cellXfs>
  <cellStyles count="46">
    <cellStyle name="Normal" xfId="0"/>
    <cellStyle name="Comma" xfId="15"/>
    <cellStyle name="Comma [0]" xfId="16"/>
    <cellStyle name="Comma [0]_18TAB0798" xfId="17"/>
    <cellStyle name="Comma [0]_19TAB0798" xfId="18"/>
    <cellStyle name="Comma [0]_1TAB0798" xfId="19"/>
    <cellStyle name="Comma [0]_2T0798Eng" xfId="20"/>
    <cellStyle name="Comma [0]_3TAB0798" xfId="21"/>
    <cellStyle name="Comma [0]_4TAB0798" xfId="22"/>
    <cellStyle name="Comma [0]_Psma0598" xfId="23"/>
    <cellStyle name="Comma [0]_SUM0798" xfId="24"/>
    <cellStyle name="Comma_18TAB0798" xfId="25"/>
    <cellStyle name="Comma_19TAB0798" xfId="26"/>
    <cellStyle name="Comma_1TAB0798" xfId="27"/>
    <cellStyle name="Comma_2T0798Eng" xfId="28"/>
    <cellStyle name="Comma_3TAB0798" xfId="29"/>
    <cellStyle name="Comma_4TAB0798" xfId="30"/>
    <cellStyle name="Comma_Psma0598" xfId="31"/>
    <cellStyle name="Comma_SUM0798" xfId="32"/>
    <cellStyle name="Currency" xfId="33"/>
    <cellStyle name="Currency [0]" xfId="34"/>
    <cellStyle name="Currency [0]_18TAB0798" xfId="35"/>
    <cellStyle name="Currency [0]_19TAB0798" xfId="36"/>
    <cellStyle name="Currency [0]_1TAB0798" xfId="37"/>
    <cellStyle name="Currency [0]_2T0798Eng" xfId="38"/>
    <cellStyle name="Currency [0]_3TAB0798" xfId="39"/>
    <cellStyle name="Currency [0]_4TAB0798" xfId="40"/>
    <cellStyle name="Currency [0]_Psma0598" xfId="41"/>
    <cellStyle name="Currency [0]_SUM0798" xfId="42"/>
    <cellStyle name="Currency_18TAB0798" xfId="43"/>
    <cellStyle name="Currency_19TAB0798" xfId="44"/>
    <cellStyle name="Currency_1TAB0798" xfId="45"/>
    <cellStyle name="Currency_2T0798Eng" xfId="46"/>
    <cellStyle name="Currency_3TAB0798" xfId="47"/>
    <cellStyle name="Currency_4TAB0798" xfId="48"/>
    <cellStyle name="Currency_Psma0598" xfId="49"/>
    <cellStyle name="Currency_SUM0798" xfId="50"/>
    <cellStyle name="Normal_18TAB0798" xfId="51"/>
    <cellStyle name="Normal_19TAB0798" xfId="52"/>
    <cellStyle name="Normal_1TAB0798" xfId="53"/>
    <cellStyle name="Normal_2T0798Eng" xfId="54"/>
    <cellStyle name="Normal_3TAB0798" xfId="55"/>
    <cellStyle name="Normal_4TAB0798" xfId="56"/>
    <cellStyle name="Normal_Psma0598" xfId="57"/>
    <cellStyle name="Normal_SUM0798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6TAB0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1TAB07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2T0798E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3TAB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4TAB07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5TAB07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7TAB0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3">
          <cell r="D13">
            <v>23842</v>
          </cell>
        </row>
        <row r="14">
          <cell r="D14">
            <v>5</v>
          </cell>
        </row>
        <row r="19">
          <cell r="D19">
            <v>103053</v>
          </cell>
        </row>
        <row r="21">
          <cell r="D21">
            <v>4776</v>
          </cell>
        </row>
        <row r="22">
          <cell r="D22">
            <v>3</v>
          </cell>
        </row>
        <row r="24">
          <cell r="D24">
            <v>91</v>
          </cell>
        </row>
        <row r="26">
          <cell r="D26">
            <v>20250</v>
          </cell>
        </row>
        <row r="29">
          <cell r="D29">
            <v>1945</v>
          </cell>
        </row>
        <row r="30">
          <cell r="D30">
            <v>226</v>
          </cell>
        </row>
        <row r="32">
          <cell r="D32">
            <v>6</v>
          </cell>
        </row>
        <row r="33">
          <cell r="D33">
            <v>819</v>
          </cell>
        </row>
        <row r="36">
          <cell r="D36">
            <v>14481</v>
          </cell>
        </row>
        <row r="37">
          <cell r="D37">
            <v>556</v>
          </cell>
        </row>
        <row r="39">
          <cell r="D39">
            <v>167</v>
          </cell>
        </row>
        <row r="40">
          <cell r="D40">
            <v>38</v>
          </cell>
        </row>
        <row r="42">
          <cell r="D42">
            <v>137</v>
          </cell>
        </row>
        <row r="45">
          <cell r="D45">
            <v>1911</v>
          </cell>
        </row>
        <row r="47">
          <cell r="D47">
            <v>403</v>
          </cell>
        </row>
        <row r="48">
          <cell r="D48">
            <v>31</v>
          </cell>
        </row>
        <row r="51">
          <cell r="D51">
            <v>174</v>
          </cell>
        </row>
        <row r="55">
          <cell r="D55">
            <v>0</v>
          </cell>
        </row>
        <row r="57">
          <cell r="D57">
            <v>0</v>
          </cell>
        </row>
        <row r="60">
          <cell r="D60">
            <v>345</v>
          </cell>
        </row>
        <row r="61">
          <cell r="D61">
            <v>321</v>
          </cell>
        </row>
        <row r="64">
          <cell r="D64">
            <v>0</v>
          </cell>
        </row>
        <row r="68">
          <cell r="D68">
            <v>211</v>
          </cell>
        </row>
        <row r="71">
          <cell r="D71">
            <v>5491</v>
          </cell>
        </row>
        <row r="72">
          <cell r="D72">
            <v>301</v>
          </cell>
        </row>
        <row r="74">
          <cell r="D74">
            <v>31</v>
          </cell>
        </row>
        <row r="76">
          <cell r="D76">
            <v>599</v>
          </cell>
        </row>
        <row r="77">
          <cell r="D77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8">
          <cell r="C8">
            <v>402058</v>
          </cell>
        </row>
        <row r="9">
          <cell r="C9">
            <v>220107</v>
          </cell>
        </row>
        <row r="10">
          <cell r="C10">
            <v>1183</v>
          </cell>
        </row>
        <row r="11">
          <cell r="C11">
            <v>218924</v>
          </cell>
        </row>
        <row r="12">
          <cell r="C12">
            <v>186739</v>
          </cell>
        </row>
        <row r="13">
          <cell r="C13">
            <v>29690</v>
          </cell>
        </row>
        <row r="14">
          <cell r="C14">
            <v>29690</v>
          </cell>
        </row>
        <row r="15">
          <cell r="C15">
            <v>153589</v>
          </cell>
        </row>
        <row r="16">
          <cell r="C16">
            <v>108390</v>
          </cell>
        </row>
        <row r="17">
          <cell r="C17">
            <v>38205</v>
          </cell>
        </row>
        <row r="18">
          <cell r="C18">
            <v>6994</v>
          </cell>
        </row>
        <row r="19">
          <cell r="C19">
            <v>3460</v>
          </cell>
        </row>
        <row r="20">
          <cell r="C20">
            <v>11174</v>
          </cell>
        </row>
        <row r="21">
          <cell r="C21">
            <v>21011</v>
          </cell>
        </row>
        <row r="22">
          <cell r="C22">
            <v>191530</v>
          </cell>
        </row>
        <row r="23">
          <cell r="C23">
            <v>8396</v>
          </cell>
        </row>
        <row r="24">
          <cell r="C24">
            <v>183134</v>
          </cell>
        </row>
        <row r="25">
          <cell r="C25">
            <v>183134</v>
          </cell>
        </row>
        <row r="26">
          <cell r="C26">
            <v>133099</v>
          </cell>
        </row>
        <row r="27">
          <cell r="C27">
            <v>11843</v>
          </cell>
        </row>
        <row r="28">
          <cell r="C28">
            <v>38192</v>
          </cell>
        </row>
        <row r="29">
          <cell r="C29">
            <v>362425</v>
          </cell>
        </row>
        <row r="30">
          <cell r="C30">
            <v>348461</v>
          </cell>
        </row>
        <row r="31">
          <cell r="C31">
            <v>180264</v>
          </cell>
        </row>
        <row r="32">
          <cell r="C32">
            <v>8396</v>
          </cell>
        </row>
        <row r="33">
          <cell r="C33">
            <v>171868</v>
          </cell>
        </row>
        <row r="34">
          <cell r="C34">
            <v>95001</v>
          </cell>
        </row>
        <row r="35">
          <cell r="C35">
            <v>41820</v>
          </cell>
        </row>
        <row r="36">
          <cell r="C36">
            <v>8792</v>
          </cell>
        </row>
        <row r="37">
          <cell r="C37">
            <v>66589</v>
          </cell>
        </row>
        <row r="38">
          <cell r="C38">
            <v>1486</v>
          </cell>
        </row>
        <row r="39">
          <cell r="C39">
            <v>177776</v>
          </cell>
        </row>
        <row r="40">
          <cell r="C40">
            <v>1183</v>
          </cell>
        </row>
        <row r="41">
          <cell r="C41">
            <v>176593</v>
          </cell>
        </row>
        <row r="42">
          <cell r="C42">
            <v>127687</v>
          </cell>
        </row>
        <row r="43">
          <cell r="C43">
            <v>2842</v>
          </cell>
        </row>
        <row r="44">
          <cell r="C44">
            <v>25</v>
          </cell>
        </row>
        <row r="45">
          <cell r="C45">
            <v>0</v>
          </cell>
        </row>
        <row r="46">
          <cell r="C46">
            <v>124845</v>
          </cell>
        </row>
        <row r="50">
          <cell r="C50">
            <v>48906</v>
          </cell>
        </row>
        <row r="51">
          <cell r="C51">
            <v>14987</v>
          </cell>
        </row>
        <row r="52">
          <cell r="C52">
            <v>2318</v>
          </cell>
        </row>
        <row r="53">
          <cell r="C53">
            <v>33919</v>
          </cell>
        </row>
        <row r="54">
          <cell r="C54">
            <v>14673</v>
          </cell>
        </row>
        <row r="55">
          <cell r="C55">
            <v>3570</v>
          </cell>
        </row>
        <row r="56">
          <cell r="C56">
            <v>1334</v>
          </cell>
        </row>
        <row r="57">
          <cell r="C57">
            <v>3</v>
          </cell>
        </row>
        <row r="58">
          <cell r="C58">
            <v>1331</v>
          </cell>
        </row>
        <row r="59">
          <cell r="C59">
            <v>9769</v>
          </cell>
        </row>
        <row r="60">
          <cell r="C60">
            <v>8575</v>
          </cell>
        </row>
        <row r="61">
          <cell r="C61">
            <v>0</v>
          </cell>
        </row>
        <row r="62">
          <cell r="C62">
            <v>8575</v>
          </cell>
        </row>
        <row r="63">
          <cell r="C63">
            <v>1194</v>
          </cell>
        </row>
        <row r="64">
          <cell r="C64">
            <v>-709</v>
          </cell>
        </row>
        <row r="65">
          <cell r="C65">
            <v>6375</v>
          </cell>
        </row>
        <row r="66">
          <cell r="C66">
            <v>7084</v>
          </cell>
        </row>
        <row r="67">
          <cell r="C67">
            <v>7614</v>
          </cell>
        </row>
        <row r="68">
          <cell r="C68">
            <v>1239</v>
          </cell>
        </row>
        <row r="69">
          <cell r="C69">
            <v>6375</v>
          </cell>
        </row>
        <row r="70">
          <cell r="C70">
            <v>7558</v>
          </cell>
        </row>
        <row r="71">
          <cell r="C71">
            <v>474</v>
          </cell>
        </row>
        <row r="72">
          <cell r="C72">
            <v>7084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39633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âris"/>
      <sheetName val="Februâri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8">
          <cell r="D8">
            <v>220107</v>
          </cell>
        </row>
        <row r="9">
          <cell r="D9">
            <v>186739</v>
          </cell>
        </row>
        <row r="10">
          <cell r="D10">
            <v>29690</v>
          </cell>
        </row>
        <row r="11">
          <cell r="D11">
            <v>29690</v>
          </cell>
        </row>
        <row r="12">
          <cell r="D12">
            <v>153589</v>
          </cell>
        </row>
        <row r="13">
          <cell r="D13">
            <v>108390</v>
          </cell>
        </row>
        <row r="14">
          <cell r="D14">
            <v>38205</v>
          </cell>
        </row>
        <row r="15">
          <cell r="D15">
            <v>6994</v>
          </cell>
        </row>
        <row r="16">
          <cell r="D16">
            <v>3460</v>
          </cell>
        </row>
        <row r="17">
          <cell r="D17">
            <v>12357</v>
          </cell>
        </row>
        <row r="19">
          <cell r="D19">
            <v>918</v>
          </cell>
        </row>
        <row r="20">
          <cell r="D20">
            <v>1979</v>
          </cell>
        </row>
        <row r="21">
          <cell r="D21">
            <v>3358</v>
          </cell>
        </row>
        <row r="22">
          <cell r="D22">
            <v>492</v>
          </cell>
        </row>
        <row r="23">
          <cell r="D23">
            <v>190</v>
          </cell>
        </row>
        <row r="24">
          <cell r="D24">
            <v>1454</v>
          </cell>
        </row>
        <row r="25">
          <cell r="D25">
            <v>2316</v>
          </cell>
        </row>
        <row r="26">
          <cell r="D26">
            <v>483</v>
          </cell>
        </row>
        <row r="27">
          <cell r="D27">
            <v>700</v>
          </cell>
        </row>
        <row r="28">
          <cell r="D28">
            <v>950</v>
          </cell>
        </row>
        <row r="29">
          <cell r="D29">
            <v>738</v>
          </cell>
        </row>
        <row r="30">
          <cell r="D30">
            <v>212</v>
          </cell>
        </row>
        <row r="31">
          <cell r="D31">
            <v>21011</v>
          </cell>
        </row>
        <row r="32">
          <cell r="D32">
            <v>21011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4">
          <cell r="D14">
            <v>278</v>
          </cell>
        </row>
        <row r="15">
          <cell r="D15">
            <v>44</v>
          </cell>
        </row>
        <row r="17">
          <cell r="D17">
            <v>1326</v>
          </cell>
        </row>
        <row r="18">
          <cell r="D18">
            <v>175</v>
          </cell>
        </row>
        <row r="20">
          <cell r="D20">
            <v>1059</v>
          </cell>
        </row>
        <row r="21">
          <cell r="D21">
            <v>83</v>
          </cell>
        </row>
        <row r="23">
          <cell r="D23">
            <v>6560</v>
          </cell>
        </row>
        <row r="24">
          <cell r="D24">
            <v>297</v>
          </cell>
        </row>
        <row r="26">
          <cell r="D26">
            <v>3624</v>
          </cell>
        </row>
        <row r="27">
          <cell r="D27">
            <v>28</v>
          </cell>
        </row>
        <row r="29">
          <cell r="D29">
            <v>1116</v>
          </cell>
        </row>
        <row r="30">
          <cell r="D30">
            <v>84</v>
          </cell>
        </row>
        <row r="32">
          <cell r="D32">
            <v>22016</v>
          </cell>
        </row>
        <row r="33">
          <cell r="D33">
            <v>2260</v>
          </cell>
        </row>
        <row r="35">
          <cell r="D35">
            <v>23749</v>
          </cell>
        </row>
        <row r="36">
          <cell r="D36">
            <v>2279</v>
          </cell>
        </row>
        <row r="38">
          <cell r="D38">
            <v>16155</v>
          </cell>
        </row>
        <row r="39">
          <cell r="D39">
            <v>531</v>
          </cell>
        </row>
        <row r="41">
          <cell r="D41">
            <v>13861</v>
          </cell>
        </row>
        <row r="42">
          <cell r="D42">
            <v>680</v>
          </cell>
        </row>
        <row r="44">
          <cell r="D44">
            <v>1701</v>
          </cell>
        </row>
        <row r="45">
          <cell r="D45">
            <v>366</v>
          </cell>
        </row>
        <row r="47">
          <cell r="D47">
            <v>45995</v>
          </cell>
        </row>
        <row r="48">
          <cell r="D48">
            <v>2099</v>
          </cell>
        </row>
        <row r="50">
          <cell r="D50">
            <v>3080</v>
          </cell>
        </row>
        <row r="51">
          <cell r="D51">
            <v>164</v>
          </cell>
        </row>
        <row r="55">
          <cell r="D55">
            <v>1759</v>
          </cell>
        </row>
        <row r="56">
          <cell r="D56">
            <v>496</v>
          </cell>
        </row>
        <row r="58">
          <cell r="D58">
            <v>3886</v>
          </cell>
        </row>
        <row r="59">
          <cell r="D59">
            <v>418</v>
          </cell>
        </row>
        <row r="61">
          <cell r="D61">
            <v>3152</v>
          </cell>
        </row>
        <row r="62">
          <cell r="D62">
            <v>347</v>
          </cell>
        </row>
        <row r="64">
          <cell r="D64">
            <v>343</v>
          </cell>
        </row>
        <row r="65">
          <cell r="D65">
            <v>9</v>
          </cell>
        </row>
        <row r="67">
          <cell r="D67">
            <v>196</v>
          </cell>
        </row>
        <row r="68">
          <cell r="D68">
            <v>20</v>
          </cell>
        </row>
        <row r="70">
          <cell r="D70">
            <v>56</v>
          </cell>
        </row>
        <row r="71">
          <cell r="D71">
            <v>11</v>
          </cell>
        </row>
        <row r="73">
          <cell r="D73">
            <v>1646</v>
          </cell>
        </row>
        <row r="74">
          <cell r="D74">
            <v>61</v>
          </cell>
        </row>
        <row r="76">
          <cell r="D76">
            <v>23</v>
          </cell>
        </row>
        <row r="77">
          <cell r="D77">
            <v>2</v>
          </cell>
        </row>
        <row r="79">
          <cell r="D79">
            <v>15</v>
          </cell>
        </row>
        <row r="81">
          <cell r="D81">
            <v>262</v>
          </cell>
        </row>
        <row r="83">
          <cell r="D83">
            <v>2067</v>
          </cell>
        </row>
        <row r="84">
          <cell r="D84">
            <v>62</v>
          </cell>
        </row>
        <row r="86">
          <cell r="D86">
            <v>24</v>
          </cell>
        </row>
        <row r="88">
          <cell r="D88">
            <v>25720</v>
          </cell>
        </row>
        <row r="89">
          <cell r="D89">
            <v>1629</v>
          </cell>
        </row>
        <row r="91">
          <cell r="D91">
            <v>595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2">
          <cell r="D12">
            <v>95001</v>
          </cell>
        </row>
        <row r="13">
          <cell r="D13">
            <v>41820</v>
          </cell>
        </row>
        <row r="14">
          <cell r="D14">
            <v>11776</v>
          </cell>
        </row>
        <row r="15">
          <cell r="D15">
            <v>41405</v>
          </cell>
        </row>
        <row r="16">
          <cell r="D16">
            <v>8792</v>
          </cell>
        </row>
        <row r="17">
          <cell r="D17">
            <v>4798</v>
          </cell>
        </row>
        <row r="18">
          <cell r="D18">
            <v>3994</v>
          </cell>
        </row>
        <row r="19">
          <cell r="D19">
            <v>74985</v>
          </cell>
        </row>
        <row r="20">
          <cell r="D20">
            <v>4306</v>
          </cell>
        </row>
        <row r="21">
          <cell r="D21">
            <v>25720</v>
          </cell>
        </row>
        <row r="22">
          <cell r="D22">
            <v>1642</v>
          </cell>
        </row>
        <row r="23">
          <cell r="D23">
            <v>19003</v>
          </cell>
        </row>
        <row r="25">
          <cell r="D25">
            <v>22983</v>
          </cell>
        </row>
        <row r="26">
          <cell r="D26">
            <v>1331</v>
          </cell>
        </row>
        <row r="27">
          <cell r="D27">
            <v>1486</v>
          </cell>
        </row>
        <row r="28">
          <cell r="D28">
            <v>12145</v>
          </cell>
        </row>
        <row r="29">
          <cell r="D29">
            <v>3570</v>
          </cell>
        </row>
        <row r="30">
          <cell r="D30">
            <v>8575</v>
          </cell>
        </row>
        <row r="32">
          <cell r="D32">
            <v>7614</v>
          </cell>
        </row>
        <row r="33">
          <cell r="D33">
            <v>7558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1">
          <cell r="D11">
            <v>18749</v>
          </cell>
        </row>
        <row r="12">
          <cell r="D12">
            <v>5002</v>
          </cell>
        </row>
        <row r="13">
          <cell r="D13">
            <v>-156</v>
          </cell>
        </row>
        <row r="15">
          <cell r="D15">
            <v>103430</v>
          </cell>
        </row>
        <row r="16">
          <cell r="D16">
            <v>10547</v>
          </cell>
        </row>
        <row r="17">
          <cell r="D17">
            <v>335</v>
          </cell>
        </row>
        <row r="18">
          <cell r="D18">
            <v>22459</v>
          </cell>
        </row>
        <row r="21">
          <cell r="D21">
            <v>2338</v>
          </cell>
        </row>
        <row r="22">
          <cell r="D22">
            <v>12</v>
          </cell>
        </row>
        <row r="23">
          <cell r="D23">
            <v>738</v>
          </cell>
        </row>
        <row r="26">
          <cell r="D26">
            <v>2848</v>
          </cell>
        </row>
        <row r="27">
          <cell r="D27">
            <v>11843</v>
          </cell>
        </row>
        <row r="28">
          <cell r="D28">
            <v>7</v>
          </cell>
        </row>
        <row r="30">
          <cell r="D30">
            <v>307</v>
          </cell>
        </row>
        <row r="31">
          <cell r="D31">
            <v>1</v>
          </cell>
        </row>
        <row r="32">
          <cell r="D32">
            <v>464</v>
          </cell>
        </row>
        <row r="35">
          <cell r="D35">
            <v>1726</v>
          </cell>
        </row>
        <row r="36">
          <cell r="D36">
            <v>73</v>
          </cell>
        </row>
        <row r="37">
          <cell r="D37">
            <v>0</v>
          </cell>
        </row>
        <row r="39">
          <cell r="D39">
            <v>579</v>
          </cell>
        </row>
        <row r="42">
          <cell r="D42">
            <v>-417</v>
          </cell>
        </row>
        <row r="43">
          <cell r="D43">
            <v>-16</v>
          </cell>
        </row>
        <row r="45">
          <cell r="D45">
            <v>48</v>
          </cell>
        </row>
        <row r="48">
          <cell r="D48">
            <v>32</v>
          </cell>
        </row>
        <row r="53">
          <cell r="D53">
            <v>635</v>
          </cell>
        </row>
        <row r="57">
          <cell r="D57">
            <v>581</v>
          </cell>
        </row>
        <row r="61">
          <cell r="D61">
            <v>113</v>
          </cell>
        </row>
        <row r="62">
          <cell r="D62">
            <v>295</v>
          </cell>
        </row>
        <row r="64">
          <cell r="D64">
            <v>6803</v>
          </cell>
        </row>
        <row r="65">
          <cell r="D65">
            <v>762</v>
          </cell>
        </row>
        <row r="67">
          <cell r="D67">
            <v>50</v>
          </cell>
        </row>
        <row r="69">
          <cell r="D69">
            <v>714</v>
          </cell>
        </row>
        <row r="70">
          <cell r="D70">
            <v>628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3">
          <cell r="D13">
            <v>17829</v>
          </cell>
        </row>
        <row r="14">
          <cell r="D14">
            <v>2343</v>
          </cell>
        </row>
        <row r="15">
          <cell r="D15">
            <v>670</v>
          </cell>
        </row>
        <row r="16">
          <cell r="D16">
            <v>14816</v>
          </cell>
        </row>
        <row r="17">
          <cell r="D17">
            <v>469</v>
          </cell>
        </row>
        <row r="18">
          <cell r="D18">
            <v>156</v>
          </cell>
        </row>
        <row r="19">
          <cell r="D19">
            <v>313</v>
          </cell>
        </row>
        <row r="20">
          <cell r="D20">
            <v>158477</v>
          </cell>
        </row>
        <row r="21">
          <cell r="D21">
            <v>710</v>
          </cell>
        </row>
        <row r="22">
          <cell r="D22">
            <v>5267</v>
          </cell>
        </row>
        <row r="23">
          <cell r="D23">
            <v>27184</v>
          </cell>
        </row>
        <row r="24">
          <cell r="D24">
            <v>483</v>
          </cell>
        </row>
        <row r="25">
          <cell r="D25">
            <v>124825</v>
          </cell>
        </row>
        <row r="26">
          <cell r="D26">
            <v>8</v>
          </cell>
        </row>
        <row r="27">
          <cell r="D27">
            <v>1001</v>
          </cell>
        </row>
        <row r="28">
          <cell r="D28">
            <v>2528</v>
          </cell>
        </row>
        <row r="29">
          <cell r="D29">
            <v>1334</v>
          </cell>
        </row>
        <row r="30">
          <cell r="D30">
            <v>1194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A1" sqref="A1"/>
    </sheetView>
  </sheetViews>
  <sheetFormatPr defaultColWidth="9.33203125" defaultRowHeight="11.25"/>
  <cols>
    <col min="1" max="1" width="46.5" style="29" customWidth="1"/>
    <col min="2" max="2" width="21.33203125" style="29" customWidth="1"/>
    <col min="3" max="3" width="22" style="29" customWidth="1"/>
    <col min="4" max="4" width="22.66015625" style="29" customWidth="1"/>
    <col min="5" max="5" width="11.66015625" style="29" customWidth="1"/>
    <col min="6" max="6" width="13.33203125" style="29" customWidth="1"/>
    <col min="7" max="16384" width="10.66015625" style="29" customWidth="1"/>
  </cols>
  <sheetData>
    <row r="1" spans="1:5" ht="12.75">
      <c r="A1" s="27"/>
      <c r="B1" s="27"/>
      <c r="C1" s="27"/>
      <c r="D1" s="27"/>
      <c r="E1" s="28"/>
    </row>
    <row r="2" spans="1:5" ht="12.75">
      <c r="A2" s="27"/>
      <c r="B2" s="27"/>
      <c r="C2" s="27"/>
      <c r="D2" s="27"/>
      <c r="E2" s="28"/>
    </row>
    <row r="3" spans="1:5" ht="12.75">
      <c r="A3" s="27"/>
      <c r="B3" s="27"/>
      <c r="C3" s="27"/>
      <c r="D3" s="27"/>
      <c r="E3" s="28"/>
    </row>
    <row r="4" spans="1:5" ht="12.75">
      <c r="A4" s="27"/>
      <c r="B4" s="27"/>
      <c r="C4" s="27"/>
      <c r="D4" s="27"/>
      <c r="E4" s="28"/>
    </row>
    <row r="5" spans="1:12" s="32" customFormat="1" ht="15.75">
      <c r="A5" s="30" t="s">
        <v>55</v>
      </c>
      <c r="B5" s="31"/>
      <c r="C5" s="31"/>
      <c r="D5" s="31"/>
      <c r="E5" s="29"/>
      <c r="F5" s="29"/>
      <c r="G5" s="29"/>
      <c r="H5" s="29"/>
      <c r="I5" s="29"/>
      <c r="J5" s="29"/>
      <c r="K5" s="29"/>
      <c r="L5" s="29"/>
    </row>
    <row r="6" spans="1:12" s="32" customFormat="1" ht="15.75">
      <c r="A6" s="30" t="s">
        <v>56</v>
      </c>
      <c r="B6" s="31"/>
      <c r="C6" s="31"/>
      <c r="D6" s="31"/>
      <c r="E6" s="29"/>
      <c r="F6" s="29"/>
      <c r="G6" s="29"/>
      <c r="H6" s="29"/>
      <c r="I6" s="29"/>
      <c r="J6" s="29"/>
      <c r="K6" s="29"/>
      <c r="L6" s="29"/>
    </row>
    <row r="7" spans="1:12" s="34" customFormat="1" ht="15.75">
      <c r="A7" s="30"/>
      <c r="B7" s="31"/>
      <c r="C7" s="31"/>
      <c r="D7" s="33" t="s">
        <v>4</v>
      </c>
      <c r="E7" s="29"/>
      <c r="F7" s="29"/>
      <c r="G7" s="29"/>
      <c r="H7" s="29"/>
      <c r="I7" s="29"/>
      <c r="J7" s="29"/>
      <c r="K7" s="29"/>
      <c r="L7" s="29"/>
    </row>
    <row r="8" spans="1:12" s="37" customFormat="1" ht="41.25" customHeight="1">
      <c r="A8" s="35" t="s">
        <v>5</v>
      </c>
      <c r="B8" s="36" t="s">
        <v>57</v>
      </c>
      <c r="C8" s="36" t="s">
        <v>58</v>
      </c>
      <c r="D8" s="36" t="s">
        <v>59</v>
      </c>
      <c r="E8" s="29"/>
      <c r="F8" s="29"/>
      <c r="G8" s="29"/>
      <c r="H8" s="29"/>
      <c r="I8" s="29"/>
      <c r="J8" s="29"/>
      <c r="K8" s="29"/>
      <c r="L8" s="29"/>
    </row>
    <row r="9" spans="1:12" s="40" customFormat="1" ht="19.5" customHeight="1">
      <c r="A9" s="38" t="s">
        <v>60</v>
      </c>
      <c r="B9" s="39">
        <v>505951</v>
      </c>
      <c r="C9" s="39">
        <v>152147</v>
      </c>
      <c r="D9" s="39">
        <v>623280</v>
      </c>
      <c r="E9" s="29"/>
      <c r="F9" s="29"/>
      <c r="G9" s="29"/>
      <c r="H9" s="29"/>
      <c r="I9" s="29"/>
      <c r="J9" s="29"/>
      <c r="K9" s="29"/>
      <c r="L9" s="29"/>
    </row>
    <row r="10" spans="1:12" s="41" customFormat="1" ht="18" customHeight="1">
      <c r="A10" s="38" t="s">
        <v>61</v>
      </c>
      <c r="B10" s="39">
        <v>461200</v>
      </c>
      <c r="C10" s="39">
        <v>137529</v>
      </c>
      <c r="D10" s="39">
        <v>563911</v>
      </c>
      <c r="E10" s="29"/>
      <c r="F10" s="29"/>
      <c r="G10" s="29"/>
      <c r="H10" s="29"/>
      <c r="I10" s="29"/>
      <c r="J10" s="29"/>
      <c r="K10" s="29"/>
      <c r="L10" s="29"/>
    </row>
    <row r="11" spans="1:12" s="41" customFormat="1" ht="27" customHeight="1">
      <c r="A11" s="42" t="s">
        <v>62</v>
      </c>
      <c r="B11" s="39">
        <f>SUM(B9-B10)</f>
        <v>44751</v>
      </c>
      <c r="C11" s="39">
        <f>SUM(C9-C10)</f>
        <v>14618</v>
      </c>
      <c r="D11" s="39">
        <f>SUM(D9-D10)</f>
        <v>59369</v>
      </c>
      <c r="E11" s="29"/>
      <c r="F11" s="29"/>
      <c r="G11" s="29"/>
      <c r="H11" s="29"/>
      <c r="I11" s="29"/>
      <c r="J11" s="29"/>
      <c r="K11" s="29"/>
      <c r="L11" s="29"/>
    </row>
    <row r="12" spans="1:12" s="41" customFormat="1" ht="16.5" customHeight="1">
      <c r="A12" s="42" t="s">
        <v>63</v>
      </c>
      <c r="B12" s="39">
        <f>SUM(B13-B14)</f>
        <v>-1213</v>
      </c>
      <c r="C12" s="39">
        <f>SUM(C13-C14)</f>
        <v>27</v>
      </c>
      <c r="D12" s="39">
        <f>SUM(D13-D14)</f>
        <v>-968</v>
      </c>
      <c r="E12" s="29"/>
      <c r="F12" s="29"/>
      <c r="G12" s="29"/>
      <c r="H12" s="29"/>
      <c r="I12" s="29"/>
      <c r="J12" s="29"/>
      <c r="K12" s="29"/>
      <c r="L12" s="29"/>
    </row>
    <row r="13" spans="1:12" s="41" customFormat="1" ht="12.75" customHeight="1">
      <c r="A13" s="43" t="s">
        <v>64</v>
      </c>
      <c r="B13" s="44">
        <v>7153</v>
      </c>
      <c r="C13" s="44">
        <v>660</v>
      </c>
      <c r="D13" s="44">
        <v>7813</v>
      </c>
      <c r="E13" s="29"/>
      <c r="F13" s="29"/>
      <c r="G13" s="29"/>
      <c r="H13" s="29"/>
      <c r="I13" s="29"/>
      <c r="J13" s="29"/>
      <c r="K13" s="29"/>
      <c r="L13" s="29"/>
    </row>
    <row r="14" spans="1:12" s="41" customFormat="1" ht="14.25" customHeight="1">
      <c r="A14" s="43" t="s">
        <v>65</v>
      </c>
      <c r="B14" s="44">
        <v>8366</v>
      </c>
      <c r="C14" s="44">
        <v>633</v>
      </c>
      <c r="D14" s="44">
        <v>8781</v>
      </c>
      <c r="E14" s="29"/>
      <c r="F14" s="29"/>
      <c r="G14" s="29"/>
      <c r="H14" s="29"/>
      <c r="I14" s="29"/>
      <c r="J14" s="29"/>
      <c r="K14" s="29"/>
      <c r="L14" s="29"/>
    </row>
    <row r="15" spans="1:12" s="41" customFormat="1" ht="26.25" customHeight="1">
      <c r="A15" s="42" t="s">
        <v>66</v>
      </c>
      <c r="B15" s="39">
        <f>SUM(B11-B12)</f>
        <v>45964</v>
      </c>
      <c r="C15" s="39">
        <f>SUM(C11-C12)</f>
        <v>14591</v>
      </c>
      <c r="D15" s="39">
        <f>SUM(D11-D12)</f>
        <v>60337</v>
      </c>
      <c r="E15" s="29"/>
      <c r="F15" s="29"/>
      <c r="G15" s="29"/>
      <c r="H15" s="29"/>
      <c r="I15" s="29"/>
      <c r="J15" s="29"/>
      <c r="K15" s="29"/>
      <c r="L15" s="29"/>
    </row>
    <row r="16" spans="1:12" s="41" customFormat="1" ht="17.25" customHeight="1">
      <c r="A16" s="38" t="s">
        <v>67</v>
      </c>
      <c r="B16" s="39">
        <f>SUM(B17+B31)</f>
        <v>-45964</v>
      </c>
      <c r="C16" s="39">
        <f>SUM(C17+C31)</f>
        <v>-14373</v>
      </c>
      <c r="D16" s="39">
        <f>SUM(D17+D31)</f>
        <v>-60337</v>
      </c>
      <c r="E16" s="29"/>
      <c r="F16" s="29"/>
      <c r="G16" s="29"/>
      <c r="H16" s="29"/>
      <c r="I16" s="29"/>
      <c r="J16" s="29"/>
      <c r="K16" s="29"/>
      <c r="L16" s="29"/>
    </row>
    <row r="17" spans="1:12" s="45" customFormat="1" ht="18.75" customHeight="1">
      <c r="A17" s="38" t="s">
        <v>68</v>
      </c>
      <c r="B17" s="39">
        <f>SUM(B19+B21+B26+B30)</f>
        <v>-42896</v>
      </c>
      <c r="C17" s="39">
        <f>SUM(C19+C21+C26+C30)</f>
        <v>-14399</v>
      </c>
      <c r="D17" s="39">
        <f>SUM(D19+D21+D26+D30)</f>
        <v>-57295</v>
      </c>
      <c r="E17" s="29"/>
      <c r="F17" s="29"/>
      <c r="G17" s="29"/>
      <c r="H17" s="29"/>
      <c r="I17" s="29"/>
      <c r="J17" s="29"/>
      <c r="K17" s="29"/>
      <c r="L17" s="29"/>
    </row>
    <row r="18" spans="1:12" s="45" customFormat="1" ht="14.25" customHeight="1">
      <c r="A18" s="46" t="s">
        <v>69</v>
      </c>
      <c r="B18" s="47"/>
      <c r="C18" s="44">
        <v>-261</v>
      </c>
      <c r="D18" s="44">
        <v>-43</v>
      </c>
      <c r="E18" s="29"/>
      <c r="F18" s="29"/>
      <c r="G18" s="29"/>
      <c r="H18" s="29"/>
      <c r="I18" s="29"/>
      <c r="J18" s="29"/>
      <c r="K18" s="29"/>
      <c r="L18" s="29"/>
    </row>
    <row r="19" spans="1:12" s="45" customFormat="1" ht="24" customHeight="1">
      <c r="A19" s="48" t="s">
        <v>70</v>
      </c>
      <c r="B19" s="47"/>
      <c r="C19" s="49">
        <v>-43</v>
      </c>
      <c r="D19" s="49">
        <v>-43</v>
      </c>
      <c r="E19" s="29"/>
      <c r="F19" s="29"/>
      <c r="G19" s="29"/>
      <c r="H19" s="29"/>
      <c r="I19" s="29"/>
      <c r="J19" s="29"/>
      <c r="K19" s="29"/>
      <c r="L19" s="29"/>
    </row>
    <row r="20" spans="1:12" s="45" customFormat="1" ht="15.75" customHeight="1">
      <c r="A20" s="50" t="s">
        <v>71</v>
      </c>
      <c r="B20" s="47"/>
      <c r="C20" s="49">
        <v>-218</v>
      </c>
      <c r="D20" s="49"/>
      <c r="E20" s="29"/>
      <c r="F20" s="29"/>
      <c r="G20" s="29"/>
      <c r="H20" s="29"/>
      <c r="I20" s="29"/>
      <c r="J20" s="29"/>
      <c r="K20" s="29"/>
      <c r="L20" s="29"/>
    </row>
    <row r="21" spans="1:12" s="45" customFormat="1" ht="14.25" customHeight="1">
      <c r="A21" s="43" t="s">
        <v>72</v>
      </c>
      <c r="B21" s="44">
        <f>SUM(B22+B23+B24+B25)</f>
        <v>-42653</v>
      </c>
      <c r="C21" s="44">
        <f>SUM(C22+C23+C24+C25)</f>
        <v>0</v>
      </c>
      <c r="D21" s="44">
        <f>SUM(D22+D23+D24+D25)</f>
        <v>-42653</v>
      </c>
      <c r="E21" s="29"/>
      <c r="F21" s="29"/>
      <c r="G21" s="29"/>
      <c r="H21" s="29"/>
      <c r="I21" s="29"/>
      <c r="J21" s="29"/>
      <c r="K21" s="29"/>
      <c r="L21" s="29"/>
    </row>
    <row r="22" spans="1:12" s="45" customFormat="1" ht="14.25" customHeight="1">
      <c r="A22" s="51" t="s">
        <v>73</v>
      </c>
      <c r="B22" s="49"/>
      <c r="C22" s="44"/>
      <c r="D22" s="44"/>
      <c r="E22" s="29"/>
      <c r="F22" s="29"/>
      <c r="G22" s="29"/>
      <c r="H22" s="29"/>
      <c r="I22" s="29"/>
      <c r="J22" s="29"/>
      <c r="K22" s="29"/>
      <c r="L22" s="29"/>
    </row>
    <row r="23" spans="1:12" s="45" customFormat="1" ht="14.25" customHeight="1">
      <c r="A23" s="51" t="s">
        <v>74</v>
      </c>
      <c r="B23" s="49">
        <v>-51398</v>
      </c>
      <c r="C23" s="44"/>
      <c r="D23" s="49">
        <v>-51398</v>
      </c>
      <c r="E23" s="29"/>
      <c r="F23" s="29"/>
      <c r="G23" s="29"/>
      <c r="H23" s="29"/>
      <c r="I23" s="29"/>
      <c r="J23" s="29"/>
      <c r="K23" s="29"/>
      <c r="L23" s="29"/>
    </row>
    <row r="24" spans="1:12" s="45" customFormat="1" ht="24.75" customHeight="1">
      <c r="A24" s="51" t="s">
        <v>75</v>
      </c>
      <c r="B24" s="49">
        <v>11370</v>
      </c>
      <c r="C24" s="44"/>
      <c r="D24" s="49">
        <v>11370</v>
      </c>
      <c r="E24" s="29"/>
      <c r="F24" s="29"/>
      <c r="G24" s="29"/>
      <c r="H24" s="29"/>
      <c r="I24" s="29"/>
      <c r="J24" s="29"/>
      <c r="K24" s="29"/>
      <c r="L24" s="29"/>
    </row>
    <row r="25" spans="1:12" s="45" customFormat="1" ht="14.25" customHeight="1">
      <c r="A25" s="51" t="s">
        <v>76</v>
      </c>
      <c r="B25" s="49">
        <v>-2625</v>
      </c>
      <c r="C25" s="44"/>
      <c r="D25" s="49">
        <v>-2625</v>
      </c>
      <c r="E25" s="29"/>
      <c r="F25" s="29"/>
      <c r="G25" s="29"/>
      <c r="H25" s="29"/>
      <c r="I25" s="29"/>
      <c r="J25" s="29"/>
      <c r="K25" s="29"/>
      <c r="L25" s="29"/>
    </row>
    <row r="26" spans="1:12" s="45" customFormat="1" ht="14.25" customHeight="1">
      <c r="A26" s="52" t="s">
        <v>77</v>
      </c>
      <c r="B26" s="44">
        <f>SUM(B27+B28+B29)</f>
        <v>-243</v>
      </c>
      <c r="C26" s="44">
        <f>SUM(C27+C28+C29)</f>
        <v>-14413</v>
      </c>
      <c r="D26" s="44">
        <f>SUM(D27+D28+D29)</f>
        <v>-14656</v>
      </c>
      <c r="E26" s="29"/>
      <c r="F26" s="29"/>
      <c r="G26" s="29"/>
      <c r="H26" s="29"/>
      <c r="I26" s="29"/>
      <c r="J26" s="29"/>
      <c r="K26" s="29"/>
      <c r="L26" s="29"/>
    </row>
    <row r="27" spans="1:12" s="45" customFormat="1" ht="15.75" customHeight="1">
      <c r="A27" s="53" t="s">
        <v>78</v>
      </c>
      <c r="B27" s="49">
        <v>2000</v>
      </c>
      <c r="C27" s="49">
        <v>-218</v>
      </c>
      <c r="D27" s="49">
        <v>1782</v>
      </c>
      <c r="E27" s="29"/>
      <c r="F27" s="29"/>
      <c r="G27" s="29"/>
      <c r="H27" s="29"/>
      <c r="I27" s="29"/>
      <c r="J27" s="29"/>
      <c r="K27" s="29"/>
      <c r="L27" s="29"/>
    </row>
    <row r="28" spans="1:12" s="45" customFormat="1" ht="15.75" customHeight="1">
      <c r="A28" s="53" t="s">
        <v>74</v>
      </c>
      <c r="B28" s="49">
        <v>-2243</v>
      </c>
      <c r="C28" s="44"/>
      <c r="D28" s="49">
        <v>-2243</v>
      </c>
      <c r="E28" s="29"/>
      <c r="F28" s="29"/>
      <c r="G28" s="29"/>
      <c r="H28" s="29"/>
      <c r="I28" s="29"/>
      <c r="J28" s="29"/>
      <c r="K28" s="29"/>
      <c r="L28" s="29"/>
    </row>
    <row r="29" spans="1:12" s="45" customFormat="1" ht="25.5" customHeight="1">
      <c r="A29" s="51" t="s">
        <v>75</v>
      </c>
      <c r="B29" s="47"/>
      <c r="C29" s="49">
        <v>-14195</v>
      </c>
      <c r="D29" s="49">
        <v>-14195</v>
      </c>
      <c r="E29" s="29"/>
      <c r="F29" s="29"/>
      <c r="G29" s="29"/>
      <c r="H29" s="29"/>
      <c r="I29" s="29"/>
      <c r="J29" s="29"/>
      <c r="K29" s="29"/>
      <c r="L29" s="29"/>
    </row>
    <row r="30" spans="1:12" s="45" customFormat="1" ht="15" customHeight="1">
      <c r="A30" s="52" t="s">
        <v>79</v>
      </c>
      <c r="B30" s="47"/>
      <c r="C30" s="44">
        <v>57</v>
      </c>
      <c r="D30" s="44">
        <v>57</v>
      </c>
      <c r="E30" s="29"/>
      <c r="F30" s="29"/>
      <c r="G30" s="29"/>
      <c r="H30" s="29"/>
      <c r="I30" s="29"/>
      <c r="J30" s="29"/>
      <c r="K30" s="29"/>
      <c r="L30" s="29"/>
    </row>
    <row r="31" spans="1:12" s="45" customFormat="1" ht="18.75" customHeight="1">
      <c r="A31" s="54" t="s">
        <v>80</v>
      </c>
      <c r="B31" s="39">
        <v>-3068</v>
      </c>
      <c r="C31" s="39">
        <v>26</v>
      </c>
      <c r="D31" s="39">
        <v>-3042</v>
      </c>
      <c r="E31" s="29"/>
      <c r="F31" s="29"/>
      <c r="G31" s="29"/>
      <c r="H31" s="29"/>
      <c r="I31" s="29"/>
      <c r="J31" s="29"/>
      <c r="K31" s="29"/>
      <c r="L31" s="29"/>
    </row>
    <row r="32" spans="1:12" s="45" customFormat="1" ht="16.5" customHeight="1">
      <c r="A32" s="55" t="s">
        <v>81</v>
      </c>
      <c r="B32" s="56"/>
      <c r="C32" s="57"/>
      <c r="D32" s="57"/>
      <c r="E32" s="29"/>
      <c r="F32" s="29"/>
      <c r="G32" s="29"/>
      <c r="H32" s="29"/>
      <c r="I32" s="29"/>
      <c r="J32" s="29"/>
      <c r="K32" s="29"/>
      <c r="L32" s="29"/>
    </row>
    <row r="33" spans="1:12" s="45" customFormat="1" ht="12">
      <c r="A33" s="58" t="s">
        <v>82</v>
      </c>
      <c r="B33" s="59"/>
      <c r="C33" s="60"/>
      <c r="D33" s="60"/>
      <c r="E33" s="29"/>
      <c r="F33" s="29"/>
      <c r="G33" s="29"/>
      <c r="H33" s="29"/>
      <c r="I33" s="29"/>
      <c r="J33" s="29"/>
      <c r="K33" s="29"/>
      <c r="L33" s="29"/>
    </row>
    <row r="34" spans="1:12" s="45" customFormat="1" ht="12">
      <c r="A34" s="58" t="s">
        <v>83</v>
      </c>
      <c r="B34" s="59"/>
      <c r="C34" s="60"/>
      <c r="D34" s="60"/>
      <c r="E34" s="29"/>
      <c r="F34" s="29"/>
      <c r="G34" s="29"/>
      <c r="H34" s="29"/>
      <c r="I34" s="29"/>
      <c r="J34" s="29"/>
      <c r="K34" s="29"/>
      <c r="L34" s="29"/>
    </row>
    <row r="35" spans="1:12" s="32" customFormat="1" ht="12">
      <c r="A35" s="58" t="s">
        <v>84</v>
      </c>
      <c r="B35" s="59"/>
      <c r="C35" s="60"/>
      <c r="D35" s="60"/>
      <c r="E35" s="60"/>
      <c r="F35" s="29"/>
      <c r="G35" s="29"/>
      <c r="H35" s="29"/>
      <c r="I35" s="29"/>
      <c r="J35" s="29"/>
      <c r="K35" s="29"/>
      <c r="L35" s="29"/>
    </row>
    <row r="36" spans="1:12" s="32" customFormat="1" ht="12">
      <c r="A36" s="58"/>
      <c r="B36" s="59"/>
      <c r="C36" s="60"/>
      <c r="D36" s="60"/>
      <c r="E36" s="29"/>
      <c r="F36" s="29"/>
      <c r="G36" s="29"/>
      <c r="H36" s="29"/>
      <c r="I36" s="29"/>
      <c r="J36" s="29"/>
      <c r="K36" s="29"/>
      <c r="L36" s="29"/>
    </row>
    <row r="37" spans="1:12" s="32" customFormat="1" ht="12">
      <c r="A37" s="58"/>
      <c r="B37" s="59"/>
      <c r="C37" s="60"/>
      <c r="D37" s="60"/>
      <c r="E37" s="29"/>
      <c r="F37" s="29"/>
      <c r="G37" s="29"/>
      <c r="H37" s="29"/>
      <c r="I37" s="29"/>
      <c r="J37" s="29"/>
      <c r="K37" s="29"/>
      <c r="L37" s="29"/>
    </row>
    <row r="38" spans="1:12" s="32" customFormat="1" ht="12">
      <c r="A38" s="58"/>
      <c r="B38" s="59"/>
      <c r="C38" s="60"/>
      <c r="D38" s="60"/>
      <c r="E38" s="29"/>
      <c r="F38" s="29"/>
      <c r="G38" s="29"/>
      <c r="H38" s="29"/>
      <c r="I38" s="29"/>
      <c r="J38" s="29"/>
      <c r="K38" s="29"/>
      <c r="L38" s="29"/>
    </row>
    <row r="39" spans="1:12" s="32" customFormat="1" ht="12">
      <c r="A39" s="58"/>
      <c r="B39" s="59"/>
      <c r="C39" s="60"/>
      <c r="D39" s="60"/>
      <c r="E39" s="29"/>
      <c r="F39" s="29"/>
      <c r="G39" s="29"/>
      <c r="H39" s="29"/>
      <c r="I39" s="29"/>
      <c r="J39" s="29"/>
      <c r="K39" s="29"/>
      <c r="L39" s="29"/>
    </row>
    <row r="40" spans="1:12" s="32" customFormat="1" ht="12">
      <c r="A40" s="58"/>
      <c r="B40" s="59"/>
      <c r="C40" s="60"/>
      <c r="D40" s="60"/>
      <c r="E40" s="29"/>
      <c r="F40" s="29"/>
      <c r="G40" s="29"/>
      <c r="H40" s="29"/>
      <c r="I40" s="29"/>
      <c r="J40" s="29"/>
      <c r="K40" s="29"/>
      <c r="L40" s="29"/>
    </row>
    <row r="41" spans="1:12" s="32" customFormat="1" ht="12">
      <c r="A41" s="58"/>
      <c r="B41" s="59"/>
      <c r="C41" s="60"/>
      <c r="D41" s="60"/>
      <c r="E41" s="29"/>
      <c r="F41" s="29"/>
      <c r="G41" s="29"/>
      <c r="H41" s="29"/>
      <c r="I41" s="29"/>
      <c r="J41" s="29"/>
      <c r="K41" s="29"/>
      <c r="L41" s="29"/>
    </row>
    <row r="42" spans="1:12" s="32" customFormat="1" ht="12">
      <c r="A42" s="58" t="s">
        <v>85</v>
      </c>
      <c r="B42" s="61"/>
      <c r="C42" s="62" t="s">
        <v>52</v>
      </c>
      <c r="D42" s="62"/>
      <c r="E42" s="29"/>
      <c r="F42" s="29"/>
      <c r="G42" s="29"/>
      <c r="H42" s="29"/>
      <c r="I42" s="29"/>
      <c r="J42" s="29"/>
      <c r="K42" s="29"/>
      <c r="L42" s="29"/>
    </row>
    <row r="43" spans="1:12" s="32" customFormat="1" ht="12">
      <c r="A43" s="28"/>
      <c r="B43" s="59"/>
      <c r="C43" s="60"/>
      <c r="D43" s="60"/>
      <c r="E43" s="29"/>
      <c r="F43" s="29"/>
      <c r="G43" s="29"/>
      <c r="H43" s="29"/>
      <c r="I43" s="29"/>
      <c r="J43" s="29"/>
      <c r="K43" s="29"/>
      <c r="L43" s="29"/>
    </row>
    <row r="44" spans="1:12" s="32" customFormat="1" ht="12">
      <c r="A44" s="58"/>
      <c r="B44" s="61"/>
      <c r="C44" s="62"/>
      <c r="D44" s="63"/>
      <c r="E44" s="29"/>
      <c r="F44" s="29"/>
      <c r="G44" s="29"/>
      <c r="H44" s="29"/>
      <c r="I44" s="29"/>
      <c r="J44" s="29"/>
      <c r="K44" s="29"/>
      <c r="L44" s="29"/>
    </row>
    <row r="45" spans="1:12" s="32" customFormat="1" ht="12">
      <c r="A45" s="28"/>
      <c r="B45" s="28"/>
      <c r="C45" s="60"/>
      <c r="D45" s="28"/>
      <c r="E45" s="29"/>
      <c r="F45" s="29"/>
      <c r="G45" s="29"/>
      <c r="H45" s="29"/>
      <c r="I45" s="29"/>
      <c r="J45" s="29"/>
      <c r="K45" s="29"/>
      <c r="L45" s="29"/>
    </row>
    <row r="46" spans="1:12" s="32" customFormat="1" ht="12">
      <c r="A46" s="28"/>
      <c r="B46" s="28"/>
      <c r="C46" s="60"/>
      <c r="D46" s="28"/>
      <c r="E46" s="29"/>
      <c r="F46" s="29"/>
      <c r="G46" s="29"/>
      <c r="H46" s="29"/>
      <c r="I46" s="29"/>
      <c r="J46" s="29"/>
      <c r="K46" s="29"/>
      <c r="L46" s="29"/>
    </row>
    <row r="47" spans="1:12" s="32" customFormat="1" ht="12">
      <c r="A47" s="28"/>
      <c r="B47" s="28"/>
      <c r="C47" s="60"/>
      <c r="D47" s="28"/>
      <c r="E47" s="29"/>
      <c r="F47" s="29"/>
      <c r="G47" s="29"/>
      <c r="H47" s="29"/>
      <c r="I47" s="29"/>
      <c r="J47" s="29"/>
      <c r="K47" s="29"/>
      <c r="L47" s="29"/>
    </row>
    <row r="48" spans="1:12" s="32" customFormat="1" ht="12">
      <c r="A48" s="28"/>
      <c r="B48" s="28"/>
      <c r="C48" s="60"/>
      <c r="D48" s="28"/>
      <c r="E48" s="29"/>
      <c r="F48" s="29"/>
      <c r="G48" s="29"/>
      <c r="H48" s="29"/>
      <c r="I48" s="29"/>
      <c r="J48" s="29"/>
      <c r="K48" s="29"/>
      <c r="L48" s="29"/>
    </row>
    <row r="49" spans="1:12" s="32" customFormat="1" ht="12">
      <c r="A49" s="28" t="s">
        <v>53</v>
      </c>
      <c r="B49" s="28"/>
      <c r="C49" s="60"/>
      <c r="D49" s="28"/>
      <c r="E49" s="29"/>
      <c r="F49" s="29"/>
      <c r="G49" s="29"/>
      <c r="H49" s="29"/>
      <c r="I49" s="29"/>
      <c r="J49" s="29"/>
      <c r="K49" s="29"/>
      <c r="L49" s="29"/>
    </row>
    <row r="50" spans="1:12" s="32" customFormat="1" ht="12">
      <c r="A50" s="28" t="s">
        <v>54</v>
      </c>
      <c r="B50" s="28"/>
      <c r="C50" s="28"/>
      <c r="D50" s="28"/>
      <c r="E50" s="29"/>
      <c r="F50" s="29"/>
      <c r="G50" s="29"/>
      <c r="H50" s="29"/>
      <c r="I50" s="29"/>
      <c r="J50" s="29"/>
      <c r="K50" s="29"/>
      <c r="L50" s="29"/>
    </row>
    <row r="51" spans="1:12" s="32" customFormat="1" ht="12">
      <c r="A51" s="28"/>
      <c r="B51" s="28"/>
      <c r="C51" s="28"/>
      <c r="D51" s="28"/>
      <c r="E51" s="29"/>
      <c r="F51" s="29"/>
      <c r="G51" s="29"/>
      <c r="H51" s="29"/>
      <c r="I51" s="29"/>
      <c r="J51" s="29"/>
      <c r="K51" s="29"/>
      <c r="L51" s="29"/>
    </row>
    <row r="52" spans="1:12" s="32" customFormat="1" ht="12">
      <c r="A52" s="28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29"/>
    </row>
    <row r="53" spans="1:12" s="32" customFormat="1" ht="12">
      <c r="A53" s="28"/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29"/>
    </row>
    <row r="54" spans="1:12" s="32" customFormat="1" ht="12">
      <c r="A54" s="28"/>
      <c r="B54" s="28"/>
      <c r="C54" s="28"/>
      <c r="D54" s="28"/>
      <c r="E54" s="29"/>
      <c r="F54" s="29"/>
      <c r="G54" s="29"/>
      <c r="H54" s="29"/>
      <c r="I54" s="29"/>
      <c r="J54" s="29"/>
      <c r="K54" s="29"/>
      <c r="L54" s="29"/>
    </row>
    <row r="55" spans="1:12" s="32" customFormat="1" ht="12">
      <c r="A55" s="28"/>
      <c r="B55" s="28"/>
      <c r="C55" s="28"/>
      <c r="D55" s="28"/>
      <c r="E55" s="29"/>
      <c r="F55" s="29"/>
      <c r="G55" s="29"/>
      <c r="H55" s="29"/>
      <c r="I55" s="29"/>
      <c r="J55" s="29"/>
      <c r="K55" s="29"/>
      <c r="L55" s="29"/>
    </row>
    <row r="56" spans="1:12" s="32" customFormat="1" ht="12">
      <c r="A56" s="28"/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29"/>
    </row>
    <row r="57" spans="1:12" s="32" customFormat="1" ht="12">
      <c r="A57" s="28"/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29"/>
    </row>
    <row r="58" spans="1:12" s="32" customFormat="1" ht="12">
      <c r="A58" s="28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</row>
    <row r="59" spans="1:12" s="32" customFormat="1" ht="12">
      <c r="A59" s="28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29"/>
    </row>
    <row r="60" spans="1:12" s="32" customFormat="1" ht="12">
      <c r="A60" s="28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29"/>
    </row>
    <row r="61" spans="1:12" s="32" customFormat="1" ht="12">
      <c r="A61" s="28"/>
      <c r="B61" s="28"/>
      <c r="C61" s="28"/>
      <c r="D61" s="28"/>
      <c r="E61" s="29"/>
      <c r="F61" s="29"/>
      <c r="G61" s="29"/>
      <c r="H61" s="29"/>
      <c r="I61" s="29"/>
      <c r="J61" s="29"/>
      <c r="K61" s="29"/>
      <c r="L61" s="29"/>
    </row>
    <row r="62" spans="1:12" s="32" customFormat="1" ht="12">
      <c r="A62" s="28"/>
      <c r="B62" s="28"/>
      <c r="C62" s="28"/>
      <c r="D62" s="28"/>
      <c r="E62" s="29"/>
      <c r="F62" s="29"/>
      <c r="G62" s="29"/>
      <c r="H62" s="29"/>
      <c r="I62" s="29"/>
      <c r="J62" s="29"/>
      <c r="K62" s="29"/>
      <c r="L62" s="29"/>
    </row>
    <row r="63" spans="1:12" s="32" customFormat="1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s="32" customFormat="1" ht="1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s="32" customFormat="1" ht="1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32" customFormat="1" ht="1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s="32" customFormat="1" ht="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s="32" customFormat="1" ht="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s="32" customFormat="1" ht="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s="32" customFormat="1" ht="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s="32" customFormat="1" ht="1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s="32" customFormat="1" ht="1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s="32" customFormat="1" ht="1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s="32" customFormat="1" ht="1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s="32" customFormat="1" ht="1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s="32" customFormat="1" ht="1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s="32" customFormat="1" ht="1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s="32" customFormat="1" ht="1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s="32" customFormat="1" ht="1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</sheetData>
  <printOptions/>
  <pageMargins left="0.75" right="0.75" top="0.52" bottom="0.4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7"/>
  <sheetViews>
    <sheetView showGridLines="0" showZeros="0" workbookViewId="0" topLeftCell="B57">
      <selection activeCell="D45" sqref="D45"/>
    </sheetView>
  </sheetViews>
  <sheetFormatPr defaultColWidth="9.33203125" defaultRowHeight="11.25"/>
  <cols>
    <col min="1" max="1" width="9.66015625" style="322" hidden="1" customWidth="1"/>
    <col min="2" max="2" width="43.33203125" style="323" customWidth="1"/>
    <col min="3" max="3" width="6.5" style="322" hidden="1" customWidth="1"/>
    <col min="4" max="4" width="3.66015625" style="324" hidden="1" customWidth="1"/>
    <col min="5" max="6" width="14.16015625" style="324" customWidth="1"/>
    <col min="7" max="8" width="13.16015625" style="324" customWidth="1"/>
    <col min="9" max="16384" width="9.33203125" style="324" customWidth="1"/>
  </cols>
  <sheetData>
    <row r="1" spans="2:8" ht="12.75">
      <c r="B1" s="327" t="s">
        <v>426</v>
      </c>
      <c r="C1" s="326"/>
      <c r="D1" s="328"/>
      <c r="E1" s="328"/>
      <c r="F1" s="330"/>
      <c r="G1" s="330"/>
      <c r="H1" s="397" t="s">
        <v>362</v>
      </c>
    </row>
    <row r="2" spans="1:7" s="343" customFormat="1" ht="10.5">
      <c r="A2" s="337"/>
      <c r="B2" s="406"/>
      <c r="C2" s="407"/>
      <c r="D2" s="408"/>
      <c r="E2" s="408"/>
      <c r="F2" s="341"/>
      <c r="G2" s="408"/>
    </row>
    <row r="3" spans="2:8" ht="15.75">
      <c r="B3" s="332" t="s">
        <v>427</v>
      </c>
      <c r="C3" s="335"/>
      <c r="D3" s="333"/>
      <c r="E3" s="333"/>
      <c r="F3" s="333"/>
      <c r="G3" s="333"/>
      <c r="H3" s="334"/>
    </row>
    <row r="4" spans="1:7" s="334" customFormat="1" ht="15.75">
      <c r="A4" s="331"/>
      <c r="B4" s="332" t="s">
        <v>364</v>
      </c>
      <c r="C4" s="335"/>
      <c r="D4" s="333"/>
      <c r="E4" s="333"/>
      <c r="F4" s="333"/>
      <c r="G4" s="333"/>
    </row>
    <row r="5" spans="1:8" s="334" customFormat="1" ht="15.75">
      <c r="A5" s="331"/>
      <c r="B5" s="323"/>
      <c r="C5" s="409"/>
      <c r="D5" s="325"/>
      <c r="E5" s="325"/>
      <c r="F5" s="325"/>
      <c r="G5" s="325"/>
      <c r="H5" s="324"/>
    </row>
    <row r="6" spans="2:8" ht="10.5">
      <c r="B6" s="338"/>
      <c r="C6" s="337"/>
      <c r="D6" s="343"/>
      <c r="E6" s="343"/>
      <c r="F6" s="341" t="s">
        <v>428</v>
      </c>
      <c r="G6" s="341"/>
      <c r="H6" s="408"/>
    </row>
    <row r="7" spans="1:8" s="343" customFormat="1" ht="31.5">
      <c r="A7" s="337"/>
      <c r="B7" s="410" t="s">
        <v>5</v>
      </c>
      <c r="C7" s="411" t="s">
        <v>429</v>
      </c>
      <c r="D7" s="412"/>
      <c r="E7" s="346" t="s">
        <v>367</v>
      </c>
      <c r="F7" s="346" t="s">
        <v>8</v>
      </c>
      <c r="G7" s="346" t="s">
        <v>368</v>
      </c>
      <c r="H7" s="347" t="s">
        <v>369</v>
      </c>
    </row>
    <row r="8" spans="1:9" s="417" customFormat="1" ht="40.5" customHeight="1" hidden="1">
      <c r="A8" s="413" t="s">
        <v>366</v>
      </c>
      <c r="B8" s="414"/>
      <c r="C8" s="415"/>
      <c r="D8" s="416"/>
      <c r="E8" s="416" t="s">
        <v>430</v>
      </c>
      <c r="F8" s="416"/>
      <c r="G8" s="416"/>
      <c r="H8" s="361"/>
      <c r="I8" s="396"/>
    </row>
    <row r="9" spans="1:8" ht="12" hidden="1">
      <c r="A9" s="414"/>
      <c r="B9" s="414" t="s">
        <v>431</v>
      </c>
      <c r="C9" s="415" t="s">
        <v>432</v>
      </c>
      <c r="D9" s="416" t="s">
        <v>433</v>
      </c>
      <c r="E9" s="416" t="s">
        <v>434</v>
      </c>
      <c r="F9" s="416" t="s">
        <v>435</v>
      </c>
      <c r="G9" s="416" t="s">
        <v>436</v>
      </c>
      <c r="H9" s="361" t="s">
        <v>437</v>
      </c>
    </row>
    <row r="10" spans="1:8" ht="12.75" hidden="1">
      <c r="A10" s="414" t="s">
        <v>438</v>
      </c>
      <c r="B10" s="418" t="s">
        <v>439</v>
      </c>
      <c r="C10" s="419" t="s">
        <v>440</v>
      </c>
      <c r="D10" s="416" t="s">
        <v>370</v>
      </c>
      <c r="E10" s="420">
        <v>286638</v>
      </c>
      <c r="F10" s="420">
        <v>215045</v>
      </c>
      <c r="G10" s="421">
        <v>112.53</v>
      </c>
      <c r="H10" s="361">
        <v>26365</v>
      </c>
    </row>
    <row r="11" spans="1:8" ht="12" hidden="1">
      <c r="A11" s="422" t="s">
        <v>371</v>
      </c>
      <c r="B11" s="423" t="s">
        <v>441</v>
      </c>
      <c r="C11" s="419" t="s">
        <v>442</v>
      </c>
      <c r="D11" s="416" t="s">
        <v>443</v>
      </c>
      <c r="E11" s="420">
        <v>188643</v>
      </c>
      <c r="F11" s="420">
        <v>142336</v>
      </c>
      <c r="G11" s="421">
        <v>113.18</v>
      </c>
      <c r="H11" s="361">
        <v>19082</v>
      </c>
    </row>
    <row r="12" spans="1:8" ht="12" hidden="1">
      <c r="A12" s="422" t="s">
        <v>371</v>
      </c>
      <c r="B12" s="423" t="s">
        <v>444</v>
      </c>
      <c r="C12" s="419" t="s">
        <v>445</v>
      </c>
      <c r="D12" s="416" t="s">
        <v>446</v>
      </c>
      <c r="E12" s="420">
        <v>156656</v>
      </c>
      <c r="F12" s="420">
        <v>116909</v>
      </c>
      <c r="G12" s="421">
        <v>111.94</v>
      </c>
      <c r="H12" s="361">
        <v>15794</v>
      </c>
    </row>
    <row r="13" spans="1:8" ht="12" hidden="1">
      <c r="A13" s="422" t="s">
        <v>371</v>
      </c>
      <c r="B13" s="380" t="s">
        <v>447</v>
      </c>
      <c r="C13" s="419" t="s">
        <v>448</v>
      </c>
      <c r="D13" s="416" t="s">
        <v>449</v>
      </c>
      <c r="E13" s="420">
        <v>123941</v>
      </c>
      <c r="F13" s="420">
        <v>89060</v>
      </c>
      <c r="G13" s="421">
        <v>107.78</v>
      </c>
      <c r="H13" s="361">
        <v>11700</v>
      </c>
    </row>
    <row r="14" spans="1:8" ht="12" hidden="1">
      <c r="A14" s="422" t="s">
        <v>377</v>
      </c>
      <c r="B14" s="380" t="s">
        <v>450</v>
      </c>
      <c r="C14" s="419" t="s">
        <v>451</v>
      </c>
      <c r="D14" s="416" t="s">
        <v>452</v>
      </c>
      <c r="E14" s="420">
        <v>16712</v>
      </c>
      <c r="F14" s="420">
        <v>8151</v>
      </c>
      <c r="G14" s="421">
        <v>73.16</v>
      </c>
      <c r="H14" s="361">
        <v>2203</v>
      </c>
    </row>
    <row r="15" spans="1:8" ht="12" hidden="1">
      <c r="A15" s="422" t="s">
        <v>453</v>
      </c>
      <c r="B15" s="380" t="s">
        <v>381</v>
      </c>
      <c r="C15" s="419" t="s">
        <v>454</v>
      </c>
      <c r="D15" s="416" t="s">
        <v>455</v>
      </c>
      <c r="E15" s="420">
        <v>12694</v>
      </c>
      <c r="F15" s="420">
        <v>16941</v>
      </c>
      <c r="G15" s="421">
        <v>200.18</v>
      </c>
      <c r="H15" s="361">
        <v>1600</v>
      </c>
    </row>
    <row r="16" spans="1:8" ht="24" hidden="1">
      <c r="A16" s="422" t="s">
        <v>380</v>
      </c>
      <c r="B16" s="380" t="s">
        <v>385</v>
      </c>
      <c r="C16" s="419" t="s">
        <v>456</v>
      </c>
      <c r="D16" s="416" t="s">
        <v>457</v>
      </c>
      <c r="E16" s="420">
        <v>3309</v>
      </c>
      <c r="F16" s="420">
        <v>2757</v>
      </c>
      <c r="G16" s="421">
        <v>124.98</v>
      </c>
      <c r="H16" s="361">
        <v>291</v>
      </c>
    </row>
    <row r="17" spans="1:8" ht="12" hidden="1">
      <c r="A17" s="422" t="s">
        <v>384</v>
      </c>
      <c r="B17" s="423" t="s">
        <v>458</v>
      </c>
      <c r="C17" s="419" t="s">
        <v>459</v>
      </c>
      <c r="D17" s="416" t="s">
        <v>460</v>
      </c>
      <c r="E17" s="420">
        <v>31987</v>
      </c>
      <c r="F17" s="420">
        <v>25427</v>
      </c>
      <c r="G17" s="421">
        <v>119.24</v>
      </c>
      <c r="H17" s="361">
        <v>3288</v>
      </c>
    </row>
    <row r="18" spans="1:8" ht="12" hidden="1">
      <c r="A18" s="422" t="s">
        <v>371</v>
      </c>
      <c r="B18" s="380" t="s">
        <v>388</v>
      </c>
      <c r="C18" s="419" t="s">
        <v>461</v>
      </c>
      <c r="D18" s="416" t="s">
        <v>462</v>
      </c>
      <c r="E18" s="420">
        <v>97</v>
      </c>
      <c r="F18" s="420">
        <v>127</v>
      </c>
      <c r="G18" s="421">
        <v>195.38</v>
      </c>
      <c r="H18" s="361">
        <v>9</v>
      </c>
    </row>
    <row r="19" spans="1:8" ht="12" hidden="1">
      <c r="A19" s="422" t="s">
        <v>387</v>
      </c>
      <c r="B19" s="380" t="s">
        <v>463</v>
      </c>
      <c r="C19" s="419" t="s">
        <v>464</v>
      </c>
      <c r="D19" s="416" t="s">
        <v>465</v>
      </c>
      <c r="E19" s="420">
        <v>1806</v>
      </c>
      <c r="F19" s="420">
        <v>1218</v>
      </c>
      <c r="G19" s="421">
        <v>101.16</v>
      </c>
      <c r="H19" s="361">
        <v>106</v>
      </c>
    </row>
    <row r="20" spans="1:8" ht="24" hidden="1">
      <c r="A20" s="422" t="s">
        <v>389</v>
      </c>
      <c r="B20" s="380" t="s">
        <v>466</v>
      </c>
      <c r="C20" s="419" t="s">
        <v>467</v>
      </c>
      <c r="D20" s="416" t="s">
        <v>454</v>
      </c>
      <c r="E20" s="420">
        <v>20711</v>
      </c>
      <c r="F20" s="420">
        <v>16309</v>
      </c>
      <c r="G20" s="421">
        <v>118.12</v>
      </c>
      <c r="H20" s="361">
        <v>2217</v>
      </c>
    </row>
    <row r="21" spans="1:8" ht="12" hidden="1">
      <c r="A21" s="422" t="s">
        <v>391</v>
      </c>
      <c r="B21" s="380" t="s">
        <v>394</v>
      </c>
      <c r="C21" s="419" t="s">
        <v>468</v>
      </c>
      <c r="D21" s="416" t="s">
        <v>469</v>
      </c>
      <c r="E21" s="420">
        <v>167</v>
      </c>
      <c r="F21" s="420">
        <v>144</v>
      </c>
      <c r="G21" s="421">
        <v>129.73</v>
      </c>
      <c r="H21" s="361">
        <v>26</v>
      </c>
    </row>
    <row r="22" spans="1:8" ht="12" hidden="1">
      <c r="A22" s="422" t="s">
        <v>393</v>
      </c>
      <c r="B22" s="380" t="s">
        <v>396</v>
      </c>
      <c r="C22" s="419" t="s">
        <v>470</v>
      </c>
      <c r="D22" s="416" t="s">
        <v>456</v>
      </c>
      <c r="E22" s="420">
        <v>8931</v>
      </c>
      <c r="F22" s="420">
        <v>7466</v>
      </c>
      <c r="G22" s="421">
        <v>125.39</v>
      </c>
      <c r="H22" s="361">
        <v>884</v>
      </c>
    </row>
    <row r="23" spans="1:8" ht="24" hidden="1">
      <c r="A23" s="422" t="s">
        <v>395</v>
      </c>
      <c r="B23" s="380" t="s">
        <v>471</v>
      </c>
      <c r="C23" s="419" t="s">
        <v>472</v>
      </c>
      <c r="D23" s="416" t="s">
        <v>473</v>
      </c>
      <c r="E23" s="420">
        <v>262</v>
      </c>
      <c r="F23" s="420">
        <v>148</v>
      </c>
      <c r="G23" s="421">
        <v>84.57</v>
      </c>
      <c r="H23" s="361">
        <v>46</v>
      </c>
    </row>
    <row r="24" spans="1:8" ht="12" hidden="1">
      <c r="A24" s="422" t="s">
        <v>397</v>
      </c>
      <c r="B24" s="380" t="s">
        <v>400</v>
      </c>
      <c r="C24" s="419" t="s">
        <v>474</v>
      </c>
      <c r="D24" s="416" t="s">
        <v>459</v>
      </c>
      <c r="E24" s="420">
        <v>13</v>
      </c>
      <c r="F24" s="420">
        <v>14</v>
      </c>
      <c r="G24" s="421">
        <v>175</v>
      </c>
      <c r="H24" s="361">
        <v>0</v>
      </c>
    </row>
    <row r="25" spans="1:8" ht="12" hidden="1">
      <c r="A25" s="422" t="s">
        <v>399</v>
      </c>
      <c r="B25" s="423" t="s">
        <v>475</v>
      </c>
      <c r="C25" s="419" t="s">
        <v>476</v>
      </c>
      <c r="D25" s="416" t="s">
        <v>477</v>
      </c>
      <c r="E25" s="420">
        <v>97995</v>
      </c>
      <c r="F25" s="420">
        <v>72709</v>
      </c>
      <c r="G25" s="421">
        <v>111.29</v>
      </c>
      <c r="H25" s="361">
        <v>7283</v>
      </c>
    </row>
    <row r="26" spans="1:8" ht="12" hidden="1">
      <c r="A26" s="422" t="s">
        <v>371</v>
      </c>
      <c r="B26" s="380" t="s">
        <v>403</v>
      </c>
      <c r="C26" s="419" t="s">
        <v>478</v>
      </c>
      <c r="D26" s="416" t="s">
        <v>461</v>
      </c>
      <c r="E26" s="420">
        <v>3125</v>
      </c>
      <c r="F26" s="420">
        <v>1951</v>
      </c>
      <c r="G26" s="421">
        <v>93.66</v>
      </c>
      <c r="H26" s="361">
        <v>346</v>
      </c>
    </row>
    <row r="27" spans="1:8" ht="24" hidden="1">
      <c r="A27" s="422" t="s">
        <v>402</v>
      </c>
      <c r="B27" s="380" t="s">
        <v>479</v>
      </c>
      <c r="C27" s="419" t="s">
        <v>480</v>
      </c>
      <c r="D27" s="416" t="s">
        <v>481</v>
      </c>
      <c r="E27" s="420">
        <v>2840</v>
      </c>
      <c r="F27" s="420">
        <v>1681</v>
      </c>
      <c r="G27" s="421">
        <v>88.8</v>
      </c>
      <c r="H27" s="361">
        <v>269</v>
      </c>
    </row>
    <row r="28" spans="1:8" ht="24" hidden="1">
      <c r="A28" s="422" t="s">
        <v>404</v>
      </c>
      <c r="B28" s="380" t="s">
        <v>482</v>
      </c>
      <c r="C28" s="419" t="s">
        <v>483</v>
      </c>
      <c r="D28" s="416" t="s">
        <v>464</v>
      </c>
      <c r="E28" s="420">
        <v>100</v>
      </c>
      <c r="F28" s="420">
        <v>58</v>
      </c>
      <c r="G28" s="421">
        <v>86.57</v>
      </c>
      <c r="H28" s="361">
        <v>3</v>
      </c>
    </row>
    <row r="29" spans="1:8" ht="12" hidden="1">
      <c r="A29" s="422" t="s">
        <v>406</v>
      </c>
      <c r="B29" s="380" t="s">
        <v>409</v>
      </c>
      <c r="C29" s="419" t="s">
        <v>484</v>
      </c>
      <c r="D29" s="416" t="s">
        <v>485</v>
      </c>
      <c r="E29" s="420">
        <v>185</v>
      </c>
      <c r="F29" s="420">
        <v>212</v>
      </c>
      <c r="G29" s="421">
        <v>172.36</v>
      </c>
      <c r="H29" s="361">
        <v>75</v>
      </c>
    </row>
    <row r="30" spans="1:8" ht="12" hidden="1">
      <c r="A30" s="422" t="s">
        <v>408</v>
      </c>
      <c r="B30" s="380" t="s">
        <v>411</v>
      </c>
      <c r="C30" s="419" t="s">
        <v>486</v>
      </c>
      <c r="D30" s="416" t="s">
        <v>467</v>
      </c>
      <c r="E30" s="420">
        <v>16749</v>
      </c>
      <c r="F30" s="420">
        <v>12329</v>
      </c>
      <c r="G30" s="421">
        <v>110.42</v>
      </c>
      <c r="H30" s="361">
        <v>3015</v>
      </c>
    </row>
    <row r="31" spans="1:8" ht="12" hidden="1">
      <c r="A31" s="422" t="s">
        <v>410</v>
      </c>
      <c r="B31" s="380" t="s">
        <v>413</v>
      </c>
      <c r="C31" s="419" t="s">
        <v>487</v>
      </c>
      <c r="D31" s="416" t="s">
        <v>488</v>
      </c>
      <c r="E31" s="420">
        <v>117</v>
      </c>
      <c r="F31" s="420">
        <v>0</v>
      </c>
      <c r="G31" s="421">
        <v>0</v>
      </c>
      <c r="H31" s="361">
        <v>0</v>
      </c>
    </row>
    <row r="32" spans="1:8" ht="12" hidden="1">
      <c r="A32" s="422" t="s">
        <v>412</v>
      </c>
      <c r="B32" s="380" t="s">
        <v>416</v>
      </c>
      <c r="C32" s="419" t="s">
        <v>489</v>
      </c>
      <c r="D32" s="416" t="s">
        <v>468</v>
      </c>
      <c r="E32" s="420">
        <v>16632</v>
      </c>
      <c r="F32" s="420">
        <v>12329</v>
      </c>
      <c r="G32" s="421">
        <v>111.19</v>
      </c>
      <c r="H32" s="361">
        <v>3015</v>
      </c>
    </row>
    <row r="33" spans="1:8" ht="24" hidden="1">
      <c r="A33" s="422" t="s">
        <v>415</v>
      </c>
      <c r="B33" s="380" t="s">
        <v>490</v>
      </c>
      <c r="C33" s="419" t="s">
        <v>491</v>
      </c>
      <c r="D33" s="416" t="s">
        <v>492</v>
      </c>
      <c r="E33" s="420">
        <v>78121</v>
      </c>
      <c r="F33" s="420">
        <v>58429</v>
      </c>
      <c r="G33" s="421">
        <v>112.19</v>
      </c>
      <c r="H33" s="361">
        <v>3922</v>
      </c>
    </row>
    <row r="34" spans="1:8" ht="12" hidden="1">
      <c r="A34" s="422" t="s">
        <v>417</v>
      </c>
      <c r="B34" s="380" t="s">
        <v>413</v>
      </c>
      <c r="C34" s="419" t="s">
        <v>493</v>
      </c>
      <c r="D34" s="416" t="s">
        <v>470</v>
      </c>
      <c r="E34" s="420">
        <v>26431</v>
      </c>
      <c r="F34" s="420">
        <v>19756</v>
      </c>
      <c r="G34" s="421">
        <v>112.12</v>
      </c>
      <c r="H34" s="361">
        <v>2113</v>
      </c>
    </row>
    <row r="35" spans="1:8" ht="12" hidden="1">
      <c r="A35" s="422" t="s">
        <v>419</v>
      </c>
      <c r="B35" s="380" t="s">
        <v>416</v>
      </c>
      <c r="C35" s="419" t="s">
        <v>494</v>
      </c>
      <c r="D35" s="416" t="s">
        <v>495</v>
      </c>
      <c r="E35" s="420">
        <v>51690</v>
      </c>
      <c r="F35" s="420">
        <v>38673</v>
      </c>
      <c r="G35" s="421">
        <v>112.23</v>
      </c>
      <c r="H35" s="361">
        <v>1809</v>
      </c>
    </row>
    <row r="36" spans="1:8" ht="24" hidden="1">
      <c r="A36" s="422" t="s">
        <v>420</v>
      </c>
      <c r="B36" s="424" t="s">
        <v>496</v>
      </c>
      <c r="C36" s="419" t="s">
        <v>497</v>
      </c>
      <c r="D36" s="416" t="s">
        <v>472</v>
      </c>
      <c r="E36" s="420">
        <v>295</v>
      </c>
      <c r="F36" s="420">
        <v>102</v>
      </c>
      <c r="G36" s="421">
        <v>51.78</v>
      </c>
      <c r="H36" s="361">
        <v>32</v>
      </c>
    </row>
    <row r="37" spans="1:8" ht="10.5" hidden="1">
      <c r="A37" s="422" t="s">
        <v>371</v>
      </c>
      <c r="B37" s="352" t="s">
        <v>370</v>
      </c>
      <c r="C37" s="353"/>
      <c r="D37" s="425"/>
      <c r="E37" s="355">
        <v>2</v>
      </c>
      <c r="F37" s="355">
        <v>3</v>
      </c>
      <c r="G37" s="426">
        <v>4</v>
      </c>
      <c r="H37" s="427">
        <v>5</v>
      </c>
    </row>
    <row r="38" spans="1:8" ht="12.75">
      <c r="A38" s="428" t="s">
        <v>370</v>
      </c>
      <c r="B38" s="429" t="s">
        <v>498</v>
      </c>
      <c r="C38" s="430" t="s">
        <v>499</v>
      </c>
      <c r="D38" s="431" t="s">
        <v>500</v>
      </c>
      <c r="E38" s="359">
        <v>0</v>
      </c>
      <c r="F38" s="360">
        <v>138012</v>
      </c>
      <c r="G38" s="360"/>
      <c r="H38" s="361">
        <v>30088</v>
      </c>
    </row>
    <row r="39" spans="1:8" s="436" customFormat="1" ht="12.75">
      <c r="A39" s="432" t="s">
        <v>371</v>
      </c>
      <c r="B39" s="433" t="s">
        <v>501</v>
      </c>
      <c r="C39" s="434" t="s">
        <v>502</v>
      </c>
      <c r="D39" s="435" t="s">
        <v>474</v>
      </c>
      <c r="E39" s="360">
        <v>0</v>
      </c>
      <c r="F39" s="360">
        <v>126477</v>
      </c>
      <c r="G39" s="360">
        <v>0</v>
      </c>
      <c r="H39" s="361">
        <v>27455</v>
      </c>
    </row>
    <row r="40" spans="1:8" s="396" customFormat="1" ht="12">
      <c r="A40" s="380" t="s">
        <v>371</v>
      </c>
      <c r="B40" s="377" t="s">
        <v>503</v>
      </c>
      <c r="C40" s="434" t="s">
        <v>504</v>
      </c>
      <c r="D40" s="435" t="s">
        <v>505</v>
      </c>
      <c r="E40" s="360">
        <v>0</v>
      </c>
      <c r="F40" s="360">
        <v>17821</v>
      </c>
      <c r="G40" s="360">
        <v>0</v>
      </c>
      <c r="H40" s="361">
        <v>3118</v>
      </c>
    </row>
    <row r="41" spans="1:8" s="396" customFormat="1" ht="12">
      <c r="A41" s="380" t="s">
        <v>506</v>
      </c>
      <c r="B41" s="377" t="s">
        <v>95</v>
      </c>
      <c r="C41" s="434" t="s">
        <v>507</v>
      </c>
      <c r="D41" s="435" t="s">
        <v>476</v>
      </c>
      <c r="E41" s="360">
        <v>0</v>
      </c>
      <c r="F41" s="360">
        <v>131</v>
      </c>
      <c r="G41" s="360">
        <v>0</v>
      </c>
      <c r="H41" s="361">
        <v>26</v>
      </c>
    </row>
    <row r="42" spans="1:8" s="396" customFormat="1" ht="12">
      <c r="A42" s="380" t="s">
        <v>508</v>
      </c>
      <c r="B42" s="377" t="s">
        <v>96</v>
      </c>
      <c r="C42" s="434" t="s">
        <v>465</v>
      </c>
      <c r="D42" s="435" t="s">
        <v>509</v>
      </c>
      <c r="E42" s="360">
        <v>0</v>
      </c>
      <c r="F42" s="360">
        <v>1787</v>
      </c>
      <c r="G42" s="360">
        <v>0</v>
      </c>
      <c r="H42" s="361">
        <v>413</v>
      </c>
    </row>
    <row r="43" spans="1:12" s="396" customFormat="1" ht="12">
      <c r="A43" s="380" t="s">
        <v>510</v>
      </c>
      <c r="B43" s="377" t="s">
        <v>97</v>
      </c>
      <c r="C43" s="434" t="s">
        <v>469</v>
      </c>
      <c r="D43" s="435" t="s">
        <v>478</v>
      </c>
      <c r="E43" s="360">
        <v>0</v>
      </c>
      <c r="F43" s="360">
        <v>63690</v>
      </c>
      <c r="G43" s="360">
        <v>0</v>
      </c>
      <c r="H43" s="361">
        <v>13550</v>
      </c>
      <c r="L43" s="396" t="s">
        <v>187</v>
      </c>
    </row>
    <row r="44" spans="1:8" s="396" customFormat="1" ht="12">
      <c r="A44" s="380" t="s">
        <v>511</v>
      </c>
      <c r="B44" s="377" t="s">
        <v>98</v>
      </c>
      <c r="C44" s="434" t="s">
        <v>473</v>
      </c>
      <c r="D44" s="435" t="s">
        <v>512</v>
      </c>
      <c r="E44" s="360">
        <v>0</v>
      </c>
      <c r="F44" s="360">
        <v>2020</v>
      </c>
      <c r="G44" s="360">
        <v>0</v>
      </c>
      <c r="H44" s="361">
        <v>432</v>
      </c>
    </row>
    <row r="45" spans="1:8" s="396" customFormat="1" ht="12">
      <c r="A45" s="380" t="s">
        <v>513</v>
      </c>
      <c r="B45" s="377" t="s">
        <v>99</v>
      </c>
      <c r="C45" s="434" t="s">
        <v>477</v>
      </c>
      <c r="D45" s="435" t="s">
        <v>480</v>
      </c>
      <c r="E45" s="360">
        <v>0</v>
      </c>
      <c r="F45" s="360">
        <v>11141</v>
      </c>
      <c r="G45" s="360">
        <v>0</v>
      </c>
      <c r="H45" s="361">
        <v>2585</v>
      </c>
    </row>
    <row r="46" spans="1:8" s="396" customFormat="1" ht="12">
      <c r="A46" s="380" t="s">
        <v>514</v>
      </c>
      <c r="B46" s="377" t="s">
        <v>515</v>
      </c>
      <c r="C46" s="434" t="s">
        <v>481</v>
      </c>
      <c r="D46" s="435" t="s">
        <v>516</v>
      </c>
      <c r="E46" s="360">
        <v>0</v>
      </c>
      <c r="F46" s="360">
        <v>5564</v>
      </c>
      <c r="G46" s="360">
        <v>0</v>
      </c>
      <c r="H46" s="361">
        <v>1296</v>
      </c>
    </row>
    <row r="47" spans="1:8" s="396" customFormat="1" ht="12">
      <c r="A47" s="380" t="s">
        <v>517</v>
      </c>
      <c r="B47" s="377" t="s">
        <v>100</v>
      </c>
      <c r="C47" s="434" t="s">
        <v>485</v>
      </c>
      <c r="D47" s="435" t="s">
        <v>483</v>
      </c>
      <c r="E47" s="360">
        <v>0</v>
      </c>
      <c r="F47" s="360">
        <v>18086</v>
      </c>
      <c r="G47" s="360">
        <v>0</v>
      </c>
      <c r="H47" s="361">
        <v>4525</v>
      </c>
    </row>
    <row r="48" spans="1:8" s="396" customFormat="1" ht="12">
      <c r="A48" s="380" t="s">
        <v>518</v>
      </c>
      <c r="B48" s="377" t="s">
        <v>519</v>
      </c>
      <c r="C48" s="434" t="s">
        <v>488</v>
      </c>
      <c r="D48" s="435" t="s">
        <v>520</v>
      </c>
      <c r="E48" s="360">
        <v>0</v>
      </c>
      <c r="F48" s="360">
        <v>7383</v>
      </c>
      <c r="G48" s="360">
        <v>0</v>
      </c>
      <c r="H48" s="361">
        <v>1983</v>
      </c>
    </row>
    <row r="49" spans="1:8" s="396" customFormat="1" ht="12">
      <c r="A49" s="380" t="s">
        <v>521</v>
      </c>
      <c r="B49" s="377" t="s">
        <v>102</v>
      </c>
      <c r="C49" s="434" t="s">
        <v>492</v>
      </c>
      <c r="D49" s="435" t="s">
        <v>484</v>
      </c>
      <c r="E49" s="360">
        <v>0</v>
      </c>
      <c r="F49" s="360">
        <v>751</v>
      </c>
      <c r="G49" s="360">
        <v>0</v>
      </c>
      <c r="H49" s="361">
        <v>60</v>
      </c>
    </row>
    <row r="50" spans="1:8" s="396" customFormat="1" ht="21">
      <c r="A50" s="380" t="s">
        <v>522</v>
      </c>
      <c r="B50" s="377" t="s">
        <v>523</v>
      </c>
      <c r="C50" s="434" t="s">
        <v>495</v>
      </c>
      <c r="D50" s="435" t="s">
        <v>524</v>
      </c>
      <c r="E50" s="360">
        <v>0</v>
      </c>
      <c r="F50" s="360">
        <v>153</v>
      </c>
      <c r="G50" s="360">
        <v>0</v>
      </c>
      <c r="H50" s="361">
        <v>36</v>
      </c>
    </row>
    <row r="51" spans="1:8" s="396" customFormat="1" ht="21">
      <c r="A51" s="380" t="s">
        <v>525</v>
      </c>
      <c r="B51" s="377" t="s">
        <v>104</v>
      </c>
      <c r="C51" s="434" t="s">
        <v>500</v>
      </c>
      <c r="D51" s="435" t="s">
        <v>486</v>
      </c>
      <c r="E51" s="360">
        <v>0</v>
      </c>
      <c r="F51" s="360">
        <v>2</v>
      </c>
      <c r="G51" s="360">
        <v>0</v>
      </c>
      <c r="H51" s="361">
        <v>1</v>
      </c>
    </row>
    <row r="52" spans="1:8" s="396" customFormat="1" ht="12">
      <c r="A52" s="380" t="s">
        <v>526</v>
      </c>
      <c r="B52" s="377" t="s">
        <v>527</v>
      </c>
      <c r="C52" s="434" t="s">
        <v>505</v>
      </c>
      <c r="D52" s="435" t="s">
        <v>528</v>
      </c>
      <c r="E52" s="360">
        <v>0</v>
      </c>
      <c r="F52" s="360">
        <v>1914</v>
      </c>
      <c r="G52" s="360">
        <v>0</v>
      </c>
      <c r="H52" s="361">
        <v>367</v>
      </c>
    </row>
    <row r="53" spans="1:8" s="396" customFormat="1" ht="12">
      <c r="A53" s="380" t="s">
        <v>529</v>
      </c>
      <c r="B53" s="377" t="s">
        <v>106</v>
      </c>
      <c r="C53" s="434" t="s">
        <v>509</v>
      </c>
      <c r="D53" s="435" t="s">
        <v>487</v>
      </c>
      <c r="E53" s="360">
        <v>0</v>
      </c>
      <c r="F53" s="360">
        <v>283</v>
      </c>
      <c r="G53" s="360">
        <v>0</v>
      </c>
      <c r="H53" s="361">
        <v>69</v>
      </c>
    </row>
    <row r="54" spans="1:8" s="396" customFormat="1" ht="12">
      <c r="A54" s="380" t="s">
        <v>530</v>
      </c>
      <c r="B54" s="377" t="s">
        <v>531</v>
      </c>
      <c r="C54" s="434" t="s">
        <v>512</v>
      </c>
      <c r="D54" s="435" t="s">
        <v>532</v>
      </c>
      <c r="E54" s="360">
        <v>0</v>
      </c>
      <c r="F54" s="360">
        <v>701</v>
      </c>
      <c r="G54" s="360">
        <v>0</v>
      </c>
      <c r="H54" s="361">
        <v>233</v>
      </c>
    </row>
    <row r="55" spans="1:8" s="396" customFormat="1" ht="24" customHeight="1">
      <c r="A55" s="380" t="s">
        <v>533</v>
      </c>
      <c r="B55" s="377" t="s">
        <v>534</v>
      </c>
      <c r="C55" s="434"/>
      <c r="D55" s="435"/>
      <c r="E55" s="360">
        <v>0</v>
      </c>
      <c r="F55" s="360">
        <v>70</v>
      </c>
      <c r="G55" s="360">
        <v>0</v>
      </c>
      <c r="H55" s="361">
        <v>57</v>
      </c>
    </row>
    <row r="56" spans="1:8" s="396" customFormat="1" ht="12">
      <c r="A56" s="380"/>
      <c r="B56" s="377" t="s">
        <v>535</v>
      </c>
      <c r="C56" s="434">
        <v>36</v>
      </c>
      <c r="D56" s="435" t="s">
        <v>489</v>
      </c>
      <c r="E56" s="360">
        <v>0</v>
      </c>
      <c r="F56" s="360">
        <v>8</v>
      </c>
      <c r="G56" s="360">
        <v>0</v>
      </c>
      <c r="H56" s="361">
        <v>-1</v>
      </c>
    </row>
    <row r="57" spans="1:8" s="396" customFormat="1" ht="21">
      <c r="A57" s="380" t="s">
        <v>536</v>
      </c>
      <c r="B57" s="377" t="s">
        <v>537</v>
      </c>
      <c r="C57" s="434" t="s">
        <v>520</v>
      </c>
      <c r="D57" s="435" t="s">
        <v>538</v>
      </c>
      <c r="E57" s="360">
        <v>0</v>
      </c>
      <c r="F57" s="360">
        <v>536</v>
      </c>
      <c r="G57" s="360">
        <v>0</v>
      </c>
      <c r="H57" s="361">
        <v>1</v>
      </c>
    </row>
    <row r="58" spans="1:8" s="396" customFormat="1" ht="24" customHeight="1">
      <c r="A58" s="380" t="s">
        <v>539</v>
      </c>
      <c r="B58" s="433" t="s">
        <v>540</v>
      </c>
      <c r="C58" s="434" t="s">
        <v>524</v>
      </c>
      <c r="D58" s="435" t="s">
        <v>491</v>
      </c>
      <c r="E58" s="360">
        <v>0</v>
      </c>
      <c r="F58" s="360">
        <v>11535</v>
      </c>
      <c r="G58" s="360">
        <v>0</v>
      </c>
      <c r="H58" s="361">
        <v>2633</v>
      </c>
    </row>
    <row r="59" spans="1:8" s="396" customFormat="1" ht="12">
      <c r="A59" s="380" t="s">
        <v>371</v>
      </c>
      <c r="B59" s="352" t="s">
        <v>403</v>
      </c>
      <c r="C59" s="434" t="s">
        <v>528</v>
      </c>
      <c r="D59" s="435" t="s">
        <v>541</v>
      </c>
      <c r="E59" s="360">
        <v>0</v>
      </c>
      <c r="F59" s="360">
        <v>1378</v>
      </c>
      <c r="G59" s="360">
        <v>0</v>
      </c>
      <c r="H59" s="361">
        <v>407</v>
      </c>
    </row>
    <row r="60" spans="1:8" s="396" customFormat="1" ht="21">
      <c r="A60" s="437" t="s">
        <v>542</v>
      </c>
      <c r="B60" s="438" t="s">
        <v>543</v>
      </c>
      <c r="C60" s="434" t="s">
        <v>532</v>
      </c>
      <c r="D60" s="435" t="s">
        <v>493</v>
      </c>
      <c r="E60" s="360">
        <v>0</v>
      </c>
      <c r="F60" s="360">
        <v>1197</v>
      </c>
      <c r="G60" s="360">
        <v>0</v>
      </c>
      <c r="H60" s="361">
        <v>368</v>
      </c>
    </row>
    <row r="61" spans="1:8" s="396" customFormat="1" ht="21">
      <c r="A61" s="380" t="s">
        <v>544</v>
      </c>
      <c r="B61" s="438" t="s">
        <v>545</v>
      </c>
      <c r="C61" s="434" t="s">
        <v>538</v>
      </c>
      <c r="D61" s="435" t="s">
        <v>546</v>
      </c>
      <c r="E61" s="360">
        <v>0</v>
      </c>
      <c r="F61" s="360">
        <v>46</v>
      </c>
      <c r="G61" s="360">
        <v>0</v>
      </c>
      <c r="H61" s="361">
        <v>13</v>
      </c>
    </row>
    <row r="62" spans="1:8" s="396" customFormat="1" ht="12">
      <c r="A62" s="380" t="s">
        <v>547</v>
      </c>
      <c r="B62" s="438" t="s">
        <v>409</v>
      </c>
      <c r="C62" s="434" t="s">
        <v>541</v>
      </c>
      <c r="D62" s="435" t="s">
        <v>494</v>
      </c>
      <c r="E62" s="360">
        <v>0</v>
      </c>
      <c r="F62" s="360">
        <v>135</v>
      </c>
      <c r="G62" s="360">
        <v>0</v>
      </c>
      <c r="H62" s="361">
        <v>26</v>
      </c>
    </row>
    <row r="63" spans="1:8" s="396" customFormat="1" ht="12">
      <c r="A63" s="380" t="s">
        <v>548</v>
      </c>
      <c r="B63" s="352" t="s">
        <v>549</v>
      </c>
      <c r="C63" s="434" t="s">
        <v>546</v>
      </c>
      <c r="D63" s="435" t="s">
        <v>550</v>
      </c>
      <c r="E63" s="360">
        <v>0</v>
      </c>
      <c r="F63" s="360">
        <v>10157</v>
      </c>
      <c r="G63" s="360">
        <v>0</v>
      </c>
      <c r="H63" s="361">
        <v>2226</v>
      </c>
    </row>
    <row r="64" spans="1:8" s="396" customFormat="1" ht="12">
      <c r="A64" s="380" t="s">
        <v>551</v>
      </c>
      <c r="B64" s="438" t="s">
        <v>552</v>
      </c>
      <c r="C64" s="434"/>
      <c r="D64" s="435"/>
      <c r="E64" s="439">
        <v>0</v>
      </c>
      <c r="F64" s="439">
        <v>10157</v>
      </c>
      <c r="G64" s="439">
        <v>0</v>
      </c>
      <c r="H64" s="440">
        <v>2226</v>
      </c>
    </row>
    <row r="65" spans="1:8" s="446" customFormat="1" ht="12">
      <c r="A65" s="437" t="s">
        <v>371</v>
      </c>
      <c r="B65" s="441" t="s">
        <v>553</v>
      </c>
      <c r="C65" s="442" t="s">
        <v>550</v>
      </c>
      <c r="D65" s="443" t="s">
        <v>497</v>
      </c>
      <c r="E65" s="444">
        <v>0</v>
      </c>
      <c r="F65" s="382"/>
      <c r="G65" s="382">
        <v>0</v>
      </c>
      <c r="H65" s="445"/>
    </row>
    <row r="66" spans="1:8" s="396" customFormat="1" ht="12">
      <c r="A66" s="447" t="s">
        <v>371</v>
      </c>
      <c r="B66" s="324"/>
      <c r="C66" s="448" t="s">
        <v>554</v>
      </c>
      <c r="D66" s="435" t="s">
        <v>554</v>
      </c>
      <c r="E66" s="396">
        <v>0</v>
      </c>
      <c r="F66" s="396">
        <v>0</v>
      </c>
      <c r="G66" s="396">
        <v>0</v>
      </c>
      <c r="H66" s="396">
        <v>0</v>
      </c>
    </row>
    <row r="67" spans="1:8" s="396" customFormat="1" ht="24" hidden="1">
      <c r="A67" s="449" t="s">
        <v>371</v>
      </c>
      <c r="B67" s="450" t="s">
        <v>555</v>
      </c>
      <c r="C67" s="434" t="s">
        <v>556</v>
      </c>
      <c r="D67" s="435" t="s">
        <v>557</v>
      </c>
      <c r="E67" s="451">
        <v>284407</v>
      </c>
      <c r="F67" s="452">
        <v>212433</v>
      </c>
      <c r="G67" s="453">
        <v>112.04</v>
      </c>
      <c r="H67" s="454">
        <v>22112</v>
      </c>
    </row>
    <row r="68" spans="1:8" s="396" customFormat="1" ht="12" hidden="1">
      <c r="A68" s="449" t="s">
        <v>371</v>
      </c>
      <c r="B68" s="455" t="s">
        <v>558</v>
      </c>
      <c r="C68" s="434" t="s">
        <v>559</v>
      </c>
      <c r="D68" s="435" t="s">
        <v>556</v>
      </c>
      <c r="E68" s="451">
        <v>283337</v>
      </c>
      <c r="F68" s="452">
        <v>211544</v>
      </c>
      <c r="G68" s="453">
        <v>111.99</v>
      </c>
      <c r="H68" s="454">
        <v>21426</v>
      </c>
    </row>
    <row r="69" spans="1:8" s="396" customFormat="1" ht="12" hidden="1">
      <c r="A69" s="449" t="s">
        <v>371</v>
      </c>
      <c r="B69" s="449" t="s">
        <v>560</v>
      </c>
      <c r="C69" s="434" t="s">
        <v>561</v>
      </c>
      <c r="D69" s="435" t="s">
        <v>562</v>
      </c>
      <c r="E69" s="451">
        <v>82913</v>
      </c>
      <c r="F69" s="452">
        <v>59661</v>
      </c>
      <c r="G69" s="453">
        <v>107.93</v>
      </c>
      <c r="H69" s="454">
        <v>5091</v>
      </c>
    </row>
    <row r="70" spans="1:8" s="396" customFormat="1" ht="24" hidden="1">
      <c r="A70" s="449" t="s">
        <v>371</v>
      </c>
      <c r="B70" s="449" t="s">
        <v>563</v>
      </c>
      <c r="C70" s="434" t="s">
        <v>564</v>
      </c>
      <c r="D70" s="435" t="s">
        <v>559</v>
      </c>
      <c r="E70" s="451">
        <v>22940</v>
      </c>
      <c r="F70" s="452">
        <v>17408</v>
      </c>
      <c r="G70" s="453">
        <v>113.82</v>
      </c>
      <c r="H70" s="454">
        <v>1708</v>
      </c>
    </row>
    <row r="71" spans="1:8" s="396" customFormat="1" ht="24" hidden="1">
      <c r="A71" s="449" t="s">
        <v>371</v>
      </c>
      <c r="B71" s="449" t="s">
        <v>565</v>
      </c>
      <c r="C71" s="434" t="s">
        <v>566</v>
      </c>
      <c r="D71" s="435" t="s">
        <v>567</v>
      </c>
      <c r="E71" s="451">
        <v>110944</v>
      </c>
      <c r="F71" s="452">
        <v>83177</v>
      </c>
      <c r="G71" s="453">
        <v>112.46</v>
      </c>
      <c r="H71" s="454">
        <v>10032</v>
      </c>
    </row>
    <row r="72" spans="1:8" s="396" customFormat="1" ht="24" hidden="1">
      <c r="A72" s="449" t="s">
        <v>371</v>
      </c>
      <c r="B72" s="449" t="s">
        <v>568</v>
      </c>
      <c r="C72" s="434" t="s">
        <v>569</v>
      </c>
      <c r="D72" s="435" t="s">
        <v>561</v>
      </c>
      <c r="E72" s="451">
        <v>3044</v>
      </c>
      <c r="F72" s="452">
        <v>1283</v>
      </c>
      <c r="G72" s="453">
        <v>63.23</v>
      </c>
      <c r="H72" s="454">
        <v>101</v>
      </c>
    </row>
    <row r="73" spans="1:8" s="396" customFormat="1" ht="12" hidden="1">
      <c r="A73" s="449" t="s">
        <v>371</v>
      </c>
      <c r="B73" s="449" t="s">
        <v>570</v>
      </c>
      <c r="C73" s="434" t="s">
        <v>571</v>
      </c>
      <c r="D73" s="435" t="s">
        <v>572</v>
      </c>
      <c r="E73" s="451">
        <v>50656</v>
      </c>
      <c r="F73" s="452">
        <v>34982</v>
      </c>
      <c r="G73" s="453">
        <v>103.59</v>
      </c>
      <c r="H73" s="454">
        <v>2173</v>
      </c>
    </row>
    <row r="74" spans="1:8" s="396" customFormat="1" ht="24" hidden="1">
      <c r="A74" s="449" t="s">
        <v>371</v>
      </c>
      <c r="B74" s="456" t="s">
        <v>573</v>
      </c>
      <c r="C74" s="434" t="s">
        <v>574</v>
      </c>
      <c r="D74" s="435" t="s">
        <v>564</v>
      </c>
      <c r="E74" s="451">
        <v>1304</v>
      </c>
      <c r="F74" s="452">
        <v>267</v>
      </c>
      <c r="G74" s="453">
        <v>30.72</v>
      </c>
      <c r="H74" s="454">
        <v>33</v>
      </c>
    </row>
    <row r="75" spans="1:8" s="396" customFormat="1" ht="12" hidden="1">
      <c r="A75" s="449" t="s">
        <v>371</v>
      </c>
      <c r="B75" s="449" t="s">
        <v>575</v>
      </c>
      <c r="C75" s="434" t="s">
        <v>576</v>
      </c>
      <c r="D75" s="435" t="s">
        <v>577</v>
      </c>
      <c r="E75" s="451">
        <v>9348</v>
      </c>
      <c r="F75" s="452">
        <v>12167</v>
      </c>
      <c r="G75" s="453">
        <v>195.23</v>
      </c>
      <c r="H75" s="454">
        <v>1993</v>
      </c>
    </row>
    <row r="76" spans="1:8" s="396" customFormat="1" ht="12" hidden="1">
      <c r="A76" s="449" t="s">
        <v>371</v>
      </c>
      <c r="B76" s="449" t="s">
        <v>578</v>
      </c>
      <c r="C76" s="434" t="s">
        <v>579</v>
      </c>
      <c r="D76" s="435" t="s">
        <v>566</v>
      </c>
      <c r="E76" s="451">
        <v>23</v>
      </c>
      <c r="F76" s="452">
        <v>26</v>
      </c>
      <c r="G76" s="453">
        <v>162.5</v>
      </c>
      <c r="H76" s="454">
        <v>7</v>
      </c>
    </row>
    <row r="77" spans="1:8" s="396" customFormat="1" ht="12" hidden="1">
      <c r="A77" s="449" t="s">
        <v>371</v>
      </c>
      <c r="B77" s="449" t="s">
        <v>580</v>
      </c>
      <c r="C77" s="434" t="s">
        <v>581</v>
      </c>
      <c r="D77" s="435" t="s">
        <v>582</v>
      </c>
      <c r="E77" s="451">
        <v>3468</v>
      </c>
      <c r="F77" s="452">
        <v>2838</v>
      </c>
      <c r="G77" s="453">
        <v>122.75</v>
      </c>
      <c r="H77" s="454">
        <v>320</v>
      </c>
    </row>
    <row r="78" spans="1:8" s="396" customFormat="1" ht="12" hidden="1">
      <c r="A78" s="449" t="s">
        <v>371</v>
      </c>
      <c r="B78" s="455" t="s">
        <v>583</v>
      </c>
      <c r="C78" s="434" t="s">
        <v>584</v>
      </c>
      <c r="D78" s="435" t="s">
        <v>569</v>
      </c>
      <c r="E78" s="451">
        <v>1070</v>
      </c>
      <c r="F78" s="452">
        <v>890</v>
      </c>
      <c r="G78" s="453">
        <v>124.82</v>
      </c>
      <c r="H78" s="454">
        <v>687</v>
      </c>
    </row>
    <row r="79" spans="1:8" s="396" customFormat="1" ht="24" hidden="1">
      <c r="A79" s="449" t="s">
        <v>371</v>
      </c>
      <c r="B79" s="449" t="s">
        <v>585</v>
      </c>
      <c r="C79" s="434" t="s">
        <v>586</v>
      </c>
      <c r="D79" s="435" t="s">
        <v>587</v>
      </c>
      <c r="E79" s="451">
        <v>1064</v>
      </c>
      <c r="F79" s="452">
        <v>890</v>
      </c>
      <c r="G79" s="453">
        <v>125.53</v>
      </c>
      <c r="H79" s="454">
        <v>687</v>
      </c>
    </row>
    <row r="80" spans="1:8" s="396" customFormat="1" ht="24" hidden="1">
      <c r="A80" s="449" t="s">
        <v>371</v>
      </c>
      <c r="B80" s="456" t="s">
        <v>588</v>
      </c>
      <c r="C80" s="434" t="s">
        <v>589</v>
      </c>
      <c r="D80" s="435" t="s">
        <v>571</v>
      </c>
      <c r="E80" s="451">
        <v>662</v>
      </c>
      <c r="F80" s="452">
        <v>465</v>
      </c>
      <c r="G80" s="453">
        <v>105.44</v>
      </c>
      <c r="H80" s="454">
        <v>239</v>
      </c>
    </row>
    <row r="81" spans="1:8" s="396" customFormat="1" ht="24" hidden="1">
      <c r="A81" s="449" t="s">
        <v>371</v>
      </c>
      <c r="B81" s="456" t="s">
        <v>590</v>
      </c>
      <c r="C81" s="434" t="s">
        <v>591</v>
      </c>
      <c r="D81" s="435" t="s">
        <v>592</v>
      </c>
      <c r="E81" s="451">
        <v>402</v>
      </c>
      <c r="F81" s="452">
        <v>424</v>
      </c>
      <c r="G81" s="453">
        <v>158.21</v>
      </c>
      <c r="H81" s="454">
        <v>448</v>
      </c>
    </row>
    <row r="82" spans="1:8" s="396" customFormat="1" ht="24" hidden="1">
      <c r="A82" s="449" t="s">
        <v>371</v>
      </c>
      <c r="B82" s="449" t="s">
        <v>593</v>
      </c>
      <c r="C82" s="434" t="s">
        <v>594</v>
      </c>
      <c r="D82" s="435" t="s">
        <v>574</v>
      </c>
      <c r="E82" s="451">
        <v>6</v>
      </c>
      <c r="F82" s="452">
        <v>0</v>
      </c>
      <c r="G82" s="453">
        <v>0</v>
      </c>
      <c r="H82" s="454">
        <v>0</v>
      </c>
    </row>
    <row r="83" spans="1:8" s="396" customFormat="1" ht="24" hidden="1">
      <c r="A83" s="449" t="s">
        <v>371</v>
      </c>
      <c r="B83" s="456" t="s">
        <v>595</v>
      </c>
      <c r="C83" s="434" t="s">
        <v>596</v>
      </c>
      <c r="D83" s="435" t="s">
        <v>597</v>
      </c>
      <c r="E83" s="451">
        <v>0</v>
      </c>
      <c r="F83" s="452">
        <v>0</v>
      </c>
      <c r="G83" s="453">
        <v>0</v>
      </c>
      <c r="H83" s="454">
        <v>0</v>
      </c>
    </row>
    <row r="84" spans="1:8" s="396" customFormat="1" ht="24" hidden="1">
      <c r="A84" s="457"/>
      <c r="B84" s="456" t="s">
        <v>598</v>
      </c>
      <c r="C84" s="434">
        <v>90</v>
      </c>
      <c r="D84" s="435" t="s">
        <v>576</v>
      </c>
      <c r="E84" s="451">
        <v>6</v>
      </c>
      <c r="F84" s="452">
        <v>0</v>
      </c>
      <c r="G84" s="453">
        <v>0</v>
      </c>
      <c r="H84" s="454">
        <v>0</v>
      </c>
    </row>
    <row r="85" spans="1:8" s="396" customFormat="1" ht="12" hidden="1">
      <c r="A85" s="449" t="s">
        <v>371</v>
      </c>
      <c r="B85" s="455" t="s">
        <v>599</v>
      </c>
      <c r="C85" s="434" t="s">
        <v>600</v>
      </c>
      <c r="D85" s="435" t="s">
        <v>601</v>
      </c>
      <c r="E85" s="451">
        <v>2230</v>
      </c>
      <c r="F85" s="452">
        <v>2611</v>
      </c>
      <c r="G85" s="453">
        <v>175.59</v>
      </c>
      <c r="H85" s="454">
        <v>4253</v>
      </c>
    </row>
    <row r="86" spans="1:8" s="396" customFormat="1" ht="12" hidden="1">
      <c r="A86" s="449" t="s">
        <v>371</v>
      </c>
      <c r="B86" s="455" t="s">
        <v>602</v>
      </c>
      <c r="C86" s="434" t="s">
        <v>603</v>
      </c>
      <c r="D86" s="435" t="s">
        <v>579</v>
      </c>
      <c r="E86" s="451">
        <v>-2230</v>
      </c>
      <c r="F86" s="452">
        <v>-2611</v>
      </c>
      <c r="G86" s="453">
        <v>175.59</v>
      </c>
      <c r="H86" s="454">
        <v>-4253</v>
      </c>
    </row>
    <row r="87" spans="1:8" s="396" customFormat="1" ht="12" hidden="1">
      <c r="A87" s="449" t="s">
        <v>371</v>
      </c>
      <c r="B87" s="449" t="s">
        <v>604</v>
      </c>
      <c r="C87" s="434" t="s">
        <v>605</v>
      </c>
      <c r="D87" s="435" t="s">
        <v>606</v>
      </c>
      <c r="E87" s="451">
        <v>-2242</v>
      </c>
      <c r="F87" s="452">
        <v>-3426</v>
      </c>
      <c r="G87" s="453">
        <v>229.16</v>
      </c>
      <c r="H87" s="454">
        <v>-4251</v>
      </c>
    </row>
    <row r="88" spans="1:8" s="396" customFormat="1" ht="12" hidden="1">
      <c r="A88" s="434" t="s">
        <v>607</v>
      </c>
      <c r="B88" s="449" t="s">
        <v>69</v>
      </c>
      <c r="C88" s="434" t="s">
        <v>608</v>
      </c>
      <c r="D88" s="435" t="s">
        <v>581</v>
      </c>
      <c r="E88" s="451">
        <v>-2414</v>
      </c>
      <c r="F88" s="452">
        <v>9846</v>
      </c>
      <c r="G88" s="453">
        <v>-611.93</v>
      </c>
      <c r="H88" s="454">
        <v>905</v>
      </c>
    </row>
    <row r="89" spans="1:8" s="396" customFormat="1" ht="24" hidden="1">
      <c r="A89" s="434" t="s">
        <v>609</v>
      </c>
      <c r="B89" s="449" t="s">
        <v>610</v>
      </c>
      <c r="C89" s="434" t="s">
        <v>611</v>
      </c>
      <c r="D89" s="435" t="s">
        <v>612</v>
      </c>
      <c r="E89" s="451">
        <v>-98</v>
      </c>
      <c r="F89" s="452">
        <v>11</v>
      </c>
      <c r="G89" s="453">
        <v>-16.92</v>
      </c>
      <c r="H89" s="454">
        <v>6</v>
      </c>
    </row>
    <row r="90" spans="1:8" s="396" customFormat="1" ht="12" hidden="1">
      <c r="A90" s="434" t="s">
        <v>613</v>
      </c>
      <c r="B90" s="449" t="s">
        <v>614</v>
      </c>
      <c r="C90" s="434" t="s">
        <v>615</v>
      </c>
      <c r="D90" s="435" t="s">
        <v>584</v>
      </c>
      <c r="E90" s="451">
        <v>-2316</v>
      </c>
      <c r="F90" s="452">
        <v>9835</v>
      </c>
      <c r="G90" s="453">
        <v>-636.98</v>
      </c>
      <c r="H90" s="454">
        <v>899</v>
      </c>
    </row>
    <row r="91" spans="1:8" s="396" customFormat="1" ht="12" hidden="1">
      <c r="A91" s="434" t="s">
        <v>616</v>
      </c>
      <c r="B91" s="449" t="s">
        <v>617</v>
      </c>
      <c r="C91" s="434" t="s">
        <v>618</v>
      </c>
      <c r="D91" s="435" t="s">
        <v>619</v>
      </c>
      <c r="E91" s="451">
        <v>3066</v>
      </c>
      <c r="F91" s="452">
        <v>-9056</v>
      </c>
      <c r="G91" s="453">
        <v>-443.05</v>
      </c>
      <c r="H91" s="454">
        <v>-4814</v>
      </c>
    </row>
    <row r="92" spans="1:8" s="396" customFormat="1" ht="12" hidden="1">
      <c r="A92" s="434" t="s">
        <v>371</v>
      </c>
      <c r="B92" s="456" t="s">
        <v>620</v>
      </c>
      <c r="C92" s="434" t="s">
        <v>621</v>
      </c>
      <c r="D92" s="435" t="s">
        <v>586</v>
      </c>
      <c r="E92" s="451">
        <v>5221</v>
      </c>
      <c r="F92" s="452">
        <v>8816</v>
      </c>
      <c r="G92" s="453">
        <v>253.26</v>
      </c>
      <c r="H92" s="454">
        <v>0</v>
      </c>
    </row>
    <row r="93" spans="1:8" s="396" customFormat="1" ht="12" hidden="1">
      <c r="A93" s="434" t="s">
        <v>371</v>
      </c>
      <c r="B93" s="456" t="s">
        <v>622</v>
      </c>
      <c r="C93" s="434" t="s">
        <v>623</v>
      </c>
      <c r="D93" s="435" t="s">
        <v>624</v>
      </c>
      <c r="E93" s="451">
        <v>2155</v>
      </c>
      <c r="F93" s="452">
        <v>17873</v>
      </c>
      <c r="G93" s="453">
        <v>1244.64</v>
      </c>
      <c r="H93" s="454">
        <v>4815</v>
      </c>
    </row>
    <row r="94" spans="1:8" s="396" customFormat="1" ht="12" hidden="1">
      <c r="A94" s="434" t="s">
        <v>625</v>
      </c>
      <c r="B94" s="449" t="s">
        <v>77</v>
      </c>
      <c r="C94" s="434" t="s">
        <v>626</v>
      </c>
      <c r="D94" s="435" t="s">
        <v>589</v>
      </c>
      <c r="E94" s="451">
        <v>-2819</v>
      </c>
      <c r="F94" s="452">
        <v>-4244</v>
      </c>
      <c r="G94" s="453">
        <v>225.86</v>
      </c>
      <c r="H94" s="454">
        <v>-305</v>
      </c>
    </row>
    <row r="95" spans="1:8" s="396" customFormat="1" ht="12" hidden="1">
      <c r="A95" s="434" t="s">
        <v>627</v>
      </c>
      <c r="B95" s="449" t="s">
        <v>79</v>
      </c>
      <c r="C95" s="434" t="s">
        <v>628</v>
      </c>
      <c r="D95" s="435" t="s">
        <v>629</v>
      </c>
      <c r="E95" s="451">
        <v>-76</v>
      </c>
      <c r="F95" s="452">
        <v>28</v>
      </c>
      <c r="G95" s="453">
        <v>-54.9</v>
      </c>
      <c r="H95" s="454">
        <v>-37</v>
      </c>
    </row>
    <row r="96" spans="1:8" s="396" customFormat="1" ht="12" hidden="1">
      <c r="A96" s="434" t="s">
        <v>371</v>
      </c>
      <c r="B96" s="455" t="s">
        <v>630</v>
      </c>
      <c r="C96" s="434" t="s">
        <v>631</v>
      </c>
      <c r="D96" s="435" t="s">
        <v>591</v>
      </c>
      <c r="E96" s="451">
        <v>12</v>
      </c>
      <c r="F96" s="452">
        <v>815</v>
      </c>
      <c r="G96" s="453">
        <v>10187.5</v>
      </c>
      <c r="H96" s="454">
        <v>-2</v>
      </c>
    </row>
    <row r="97" spans="1:8" s="396" customFormat="1" ht="12" hidden="1">
      <c r="A97" s="434" t="s">
        <v>632</v>
      </c>
      <c r="B97" s="449" t="s">
        <v>633</v>
      </c>
      <c r="C97" s="434" t="s">
        <v>634</v>
      </c>
      <c r="D97" s="458" t="s">
        <v>635</v>
      </c>
      <c r="E97" s="459">
        <v>12</v>
      </c>
      <c r="F97" s="460">
        <v>815</v>
      </c>
      <c r="G97" s="461">
        <v>10187.5</v>
      </c>
      <c r="H97" s="462">
        <v>-2</v>
      </c>
    </row>
    <row r="98" spans="1:8" s="396" customFormat="1" ht="12">
      <c r="A98" s="392"/>
      <c r="B98" s="463"/>
      <c r="C98" s="464"/>
      <c r="D98" s="465"/>
      <c r="E98" s="466"/>
      <c r="F98" s="466"/>
      <c r="G98" s="467"/>
      <c r="H98" s="466"/>
    </row>
    <row r="99" spans="1:8" s="396" customFormat="1" ht="12">
      <c r="A99" s="392"/>
      <c r="B99" s="463"/>
      <c r="C99" s="464"/>
      <c r="D99" s="465"/>
      <c r="E99" s="466"/>
      <c r="F99" s="466"/>
      <c r="G99" s="467"/>
      <c r="H99" s="466"/>
    </row>
    <row r="100" spans="1:3" s="396" customFormat="1" ht="12">
      <c r="A100" s="392"/>
      <c r="B100" s="393"/>
      <c r="C100" s="392"/>
    </row>
    <row r="101" spans="1:8" s="396" customFormat="1" ht="12">
      <c r="A101" s="392"/>
      <c r="B101" s="393" t="s">
        <v>425</v>
      </c>
      <c r="C101" s="393"/>
      <c r="D101" s="395"/>
      <c r="E101" s="395"/>
      <c r="F101" s="468"/>
      <c r="G101" s="469"/>
      <c r="H101" s="396" t="s">
        <v>52</v>
      </c>
    </row>
    <row r="102" spans="1:6" s="396" customFormat="1" ht="12">
      <c r="A102" s="392"/>
      <c r="B102" s="393"/>
      <c r="C102" s="393"/>
      <c r="D102" s="395"/>
      <c r="E102" s="395"/>
      <c r="F102" s="395"/>
    </row>
    <row r="103" spans="1:3" s="396" customFormat="1" ht="12">
      <c r="A103" s="392"/>
      <c r="B103" s="393"/>
      <c r="C103" s="392"/>
    </row>
    <row r="104" spans="1:6" s="396" customFormat="1" ht="12">
      <c r="A104" s="392"/>
      <c r="B104" s="393"/>
      <c r="C104" s="393"/>
      <c r="D104" s="395"/>
      <c r="E104" s="395"/>
      <c r="F104" s="395"/>
    </row>
    <row r="105" spans="1:5" s="396" customFormat="1" ht="12">
      <c r="A105" s="392"/>
      <c r="B105" s="393"/>
      <c r="C105" s="393"/>
      <c r="D105" s="395"/>
      <c r="E105" s="395"/>
    </row>
    <row r="106" spans="2:7" ht="12">
      <c r="B106" s="393"/>
      <c r="C106" s="470"/>
      <c r="D106" s="402"/>
      <c r="E106" s="402"/>
      <c r="F106" s="471"/>
      <c r="G106" s="472"/>
    </row>
    <row r="107" ht="10.5">
      <c r="B107" s="404"/>
    </row>
  </sheetData>
  <printOptions/>
  <pageMargins left="0.5511811023622047" right="0.15748031496062992" top="0.2362204724409449" bottom="0.25" header="0" footer="0"/>
  <pageSetup horizontalDpi="600" verticalDpi="600" orientation="portrait" paperSize="9" r:id="rId1"/>
  <headerFooter alignWithMargins="0">
    <oddFooter>&amp;L&amp;"RimHelvetica,Roman"&amp;8Valsts kase / Pārskatu departaments
15.06.98.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workbookViewId="0" topLeftCell="A65">
      <selection activeCell="D45" sqref="D45"/>
    </sheetView>
  </sheetViews>
  <sheetFormatPr defaultColWidth="9.33203125" defaultRowHeight="11.25"/>
  <cols>
    <col min="1" max="1" width="39.33203125" style="323" customWidth="1"/>
    <col min="2" max="2" width="6.5" style="322" hidden="1" customWidth="1"/>
    <col min="3" max="3" width="3.66015625" style="324" hidden="1" customWidth="1"/>
    <col min="4" max="5" width="14.5" style="324" customWidth="1"/>
    <col min="6" max="6" width="15.16015625" style="324" customWidth="1"/>
    <col min="7" max="7" width="13.16015625" style="324" customWidth="1"/>
    <col min="8" max="16384" width="9.33203125" style="324" customWidth="1"/>
  </cols>
  <sheetData>
    <row r="1" spans="1:7" s="343" customFormat="1" ht="10.5">
      <c r="A1" s="338"/>
      <c r="B1" s="337"/>
      <c r="F1" s="408"/>
      <c r="G1" s="408"/>
    </row>
    <row r="2" spans="1:8" s="436" customFormat="1" ht="12.75">
      <c r="A2" s="327" t="s">
        <v>636</v>
      </c>
      <c r="B2" s="327" t="s">
        <v>637</v>
      </c>
      <c r="C2" s="327"/>
      <c r="D2" s="330"/>
      <c r="E2" s="330"/>
      <c r="F2" s="330"/>
      <c r="G2" s="473" t="s">
        <v>638</v>
      </c>
      <c r="H2" s="397"/>
    </row>
    <row r="3" spans="1:7" s="343" customFormat="1" ht="10.5">
      <c r="A3" s="338"/>
      <c r="B3" s="337"/>
      <c r="F3" s="408"/>
      <c r="G3" s="408"/>
    </row>
    <row r="4" spans="1:7" s="334" customFormat="1" ht="15.75">
      <c r="A4" s="332" t="s">
        <v>639</v>
      </c>
      <c r="B4" s="335"/>
      <c r="C4" s="333"/>
      <c r="D4" s="333"/>
      <c r="E4" s="333"/>
      <c r="F4" s="333"/>
      <c r="G4" s="333"/>
    </row>
    <row r="5" spans="1:7" s="334" customFormat="1" ht="15.75">
      <c r="A5" s="332" t="s">
        <v>640</v>
      </c>
      <c r="B5" s="335"/>
      <c r="C5" s="333"/>
      <c r="D5" s="333"/>
      <c r="E5" s="333"/>
      <c r="F5" s="333"/>
      <c r="G5" s="333"/>
    </row>
    <row r="6" spans="1:6" ht="15">
      <c r="A6" s="474"/>
      <c r="B6" s="409"/>
      <c r="C6" s="325"/>
      <c r="D6" s="325"/>
      <c r="E6" s="325"/>
      <c r="F6" s="325"/>
    </row>
    <row r="7" spans="1:7" s="343" customFormat="1" ht="10.5">
      <c r="A7" s="338"/>
      <c r="B7" s="337"/>
      <c r="E7" s="341" t="s">
        <v>641</v>
      </c>
      <c r="F7" s="408"/>
      <c r="G7" s="408"/>
    </row>
    <row r="8" spans="1:7" s="349" customFormat="1" ht="21">
      <c r="A8" s="410" t="s">
        <v>5</v>
      </c>
      <c r="B8" s="411" t="s">
        <v>429</v>
      </c>
      <c r="C8" s="412"/>
      <c r="D8" s="346" t="s">
        <v>367</v>
      </c>
      <c r="E8" s="346" t="s">
        <v>8</v>
      </c>
      <c r="F8" s="346" t="s">
        <v>642</v>
      </c>
      <c r="G8" s="347" t="s">
        <v>369</v>
      </c>
    </row>
    <row r="9" spans="1:7" ht="10.5" hidden="1">
      <c r="A9" s="414"/>
      <c r="B9" s="415"/>
      <c r="C9" s="416"/>
      <c r="D9" s="416" t="s">
        <v>430</v>
      </c>
      <c r="E9" s="416"/>
      <c r="F9" s="416"/>
      <c r="G9" s="475"/>
    </row>
    <row r="10" spans="1:7" ht="10.5" hidden="1">
      <c r="A10" s="414" t="s">
        <v>431</v>
      </c>
      <c r="B10" s="415" t="s">
        <v>432</v>
      </c>
      <c r="C10" s="416" t="s">
        <v>433</v>
      </c>
      <c r="D10" s="416" t="s">
        <v>434</v>
      </c>
      <c r="E10" s="416" t="s">
        <v>435</v>
      </c>
      <c r="F10" s="416" t="s">
        <v>436</v>
      </c>
      <c r="G10" s="475" t="s">
        <v>437</v>
      </c>
    </row>
    <row r="11" spans="1:7" ht="12.75" hidden="1">
      <c r="A11" s="418" t="s">
        <v>439</v>
      </c>
      <c r="B11" s="419" t="s">
        <v>440</v>
      </c>
      <c r="C11" s="416" t="s">
        <v>370</v>
      </c>
      <c r="D11" s="420">
        <v>286638</v>
      </c>
      <c r="E11" s="420">
        <v>215045</v>
      </c>
      <c r="F11" s="421">
        <v>112.53</v>
      </c>
      <c r="G11" s="476">
        <v>26365</v>
      </c>
    </row>
    <row r="12" spans="1:7" ht="24" hidden="1">
      <c r="A12" s="423" t="s">
        <v>441</v>
      </c>
      <c r="B12" s="419" t="s">
        <v>442</v>
      </c>
      <c r="C12" s="416" t="s">
        <v>443</v>
      </c>
      <c r="D12" s="420">
        <v>188643</v>
      </c>
      <c r="E12" s="420">
        <v>142336</v>
      </c>
      <c r="F12" s="421">
        <v>113.18</v>
      </c>
      <c r="G12" s="476">
        <v>19082</v>
      </c>
    </row>
    <row r="13" spans="1:7" ht="12" hidden="1">
      <c r="A13" s="423" t="s">
        <v>444</v>
      </c>
      <c r="B13" s="419" t="s">
        <v>445</v>
      </c>
      <c r="C13" s="416" t="s">
        <v>446</v>
      </c>
      <c r="D13" s="420">
        <v>156656</v>
      </c>
      <c r="E13" s="420">
        <v>116909</v>
      </c>
      <c r="F13" s="421">
        <v>111.94</v>
      </c>
      <c r="G13" s="476">
        <v>15794</v>
      </c>
    </row>
    <row r="14" spans="1:7" ht="12" hidden="1">
      <c r="A14" s="380" t="s">
        <v>447</v>
      </c>
      <c r="B14" s="419" t="s">
        <v>448</v>
      </c>
      <c r="C14" s="416" t="s">
        <v>449</v>
      </c>
      <c r="D14" s="420">
        <v>123941</v>
      </c>
      <c r="E14" s="420">
        <v>89060</v>
      </c>
      <c r="F14" s="421">
        <v>107.78</v>
      </c>
      <c r="G14" s="476">
        <v>11700</v>
      </c>
    </row>
    <row r="15" spans="1:7" ht="12" hidden="1">
      <c r="A15" s="380" t="s">
        <v>450</v>
      </c>
      <c r="B15" s="419" t="s">
        <v>451</v>
      </c>
      <c r="C15" s="416" t="s">
        <v>452</v>
      </c>
      <c r="D15" s="420">
        <v>16712</v>
      </c>
      <c r="E15" s="420">
        <v>8151</v>
      </c>
      <c r="F15" s="421">
        <v>73.16</v>
      </c>
      <c r="G15" s="476">
        <v>2203</v>
      </c>
    </row>
    <row r="16" spans="1:7" ht="12" hidden="1">
      <c r="A16" s="380" t="s">
        <v>381</v>
      </c>
      <c r="B16" s="419" t="s">
        <v>454</v>
      </c>
      <c r="C16" s="416" t="s">
        <v>455</v>
      </c>
      <c r="D16" s="420">
        <v>12694</v>
      </c>
      <c r="E16" s="420">
        <v>16941</v>
      </c>
      <c r="F16" s="421">
        <v>200.18</v>
      </c>
      <c r="G16" s="476">
        <v>1600</v>
      </c>
    </row>
    <row r="17" spans="1:7" ht="24" hidden="1">
      <c r="A17" s="380" t="s">
        <v>385</v>
      </c>
      <c r="B17" s="419" t="s">
        <v>456</v>
      </c>
      <c r="C17" s="416" t="s">
        <v>457</v>
      </c>
      <c r="D17" s="420">
        <v>3309</v>
      </c>
      <c r="E17" s="420">
        <v>2757</v>
      </c>
      <c r="F17" s="421">
        <v>124.98</v>
      </c>
      <c r="G17" s="476">
        <v>291</v>
      </c>
    </row>
    <row r="18" spans="1:7" ht="12" hidden="1">
      <c r="A18" s="423" t="s">
        <v>458</v>
      </c>
      <c r="B18" s="419" t="s">
        <v>459</v>
      </c>
      <c r="C18" s="416" t="s">
        <v>460</v>
      </c>
      <c r="D18" s="420">
        <v>31987</v>
      </c>
      <c r="E18" s="420">
        <v>25427</v>
      </c>
      <c r="F18" s="421">
        <v>119.24</v>
      </c>
      <c r="G18" s="476">
        <v>3288</v>
      </c>
    </row>
    <row r="19" spans="1:7" ht="24" hidden="1">
      <c r="A19" s="380" t="s">
        <v>388</v>
      </c>
      <c r="B19" s="419" t="s">
        <v>461</v>
      </c>
      <c r="C19" s="416" t="s">
        <v>462</v>
      </c>
      <c r="D19" s="420">
        <v>97</v>
      </c>
      <c r="E19" s="420">
        <v>127</v>
      </c>
      <c r="F19" s="421">
        <v>195.38</v>
      </c>
      <c r="G19" s="476">
        <v>9</v>
      </c>
    </row>
    <row r="20" spans="1:7" ht="12" hidden="1">
      <c r="A20" s="380" t="s">
        <v>463</v>
      </c>
      <c r="B20" s="419" t="s">
        <v>464</v>
      </c>
      <c r="C20" s="416" t="s">
        <v>465</v>
      </c>
      <c r="D20" s="420">
        <v>1806</v>
      </c>
      <c r="E20" s="420">
        <v>1218</v>
      </c>
      <c r="F20" s="421">
        <v>101.16</v>
      </c>
      <c r="G20" s="476">
        <v>106</v>
      </c>
    </row>
    <row r="21" spans="1:7" ht="24" hidden="1">
      <c r="A21" s="380" t="s">
        <v>466</v>
      </c>
      <c r="B21" s="419" t="s">
        <v>467</v>
      </c>
      <c r="C21" s="416" t="s">
        <v>454</v>
      </c>
      <c r="D21" s="420">
        <v>20711</v>
      </c>
      <c r="E21" s="420">
        <v>16309</v>
      </c>
      <c r="F21" s="421">
        <v>118.12</v>
      </c>
      <c r="G21" s="476">
        <v>2217</v>
      </c>
    </row>
    <row r="22" spans="1:7" ht="12" hidden="1">
      <c r="A22" s="380" t="s">
        <v>394</v>
      </c>
      <c r="B22" s="419" t="s">
        <v>468</v>
      </c>
      <c r="C22" s="416" t="s">
        <v>469</v>
      </c>
      <c r="D22" s="420">
        <v>167</v>
      </c>
      <c r="E22" s="420">
        <v>144</v>
      </c>
      <c r="F22" s="421">
        <v>129.73</v>
      </c>
      <c r="G22" s="476">
        <v>26</v>
      </c>
    </row>
    <row r="23" spans="1:7" ht="12" hidden="1">
      <c r="A23" s="380" t="s">
        <v>396</v>
      </c>
      <c r="B23" s="419" t="s">
        <v>470</v>
      </c>
      <c r="C23" s="416" t="s">
        <v>456</v>
      </c>
      <c r="D23" s="420">
        <v>8931</v>
      </c>
      <c r="E23" s="420">
        <v>7466</v>
      </c>
      <c r="F23" s="421">
        <v>125.39</v>
      </c>
      <c r="G23" s="476">
        <v>884</v>
      </c>
    </row>
    <row r="24" spans="1:7" ht="36" hidden="1">
      <c r="A24" s="380" t="s">
        <v>471</v>
      </c>
      <c r="B24" s="419" t="s">
        <v>472</v>
      </c>
      <c r="C24" s="416" t="s">
        <v>473</v>
      </c>
      <c r="D24" s="420">
        <v>262</v>
      </c>
      <c r="E24" s="420">
        <v>148</v>
      </c>
      <c r="F24" s="421">
        <v>84.57</v>
      </c>
      <c r="G24" s="476">
        <v>46</v>
      </c>
    </row>
    <row r="25" spans="1:7" ht="24" hidden="1">
      <c r="A25" s="380" t="s">
        <v>400</v>
      </c>
      <c r="B25" s="419" t="s">
        <v>474</v>
      </c>
      <c r="C25" s="416" t="s">
        <v>459</v>
      </c>
      <c r="D25" s="420">
        <v>13</v>
      </c>
      <c r="E25" s="420">
        <v>14</v>
      </c>
      <c r="F25" s="421">
        <v>175</v>
      </c>
      <c r="G25" s="476">
        <v>0</v>
      </c>
    </row>
    <row r="26" spans="1:7" ht="12" hidden="1">
      <c r="A26" s="423" t="s">
        <v>475</v>
      </c>
      <c r="B26" s="419" t="s">
        <v>476</v>
      </c>
      <c r="C26" s="416" t="s">
        <v>477</v>
      </c>
      <c r="D26" s="420">
        <v>97995</v>
      </c>
      <c r="E26" s="420">
        <v>72709</v>
      </c>
      <c r="F26" s="421">
        <v>111.29</v>
      </c>
      <c r="G26" s="476">
        <v>7283</v>
      </c>
    </row>
    <row r="27" spans="1:7" ht="12" hidden="1">
      <c r="A27" s="380" t="s">
        <v>403</v>
      </c>
      <c r="B27" s="419" t="s">
        <v>478</v>
      </c>
      <c r="C27" s="416" t="s">
        <v>461</v>
      </c>
      <c r="D27" s="420">
        <v>3125</v>
      </c>
      <c r="E27" s="420">
        <v>1951</v>
      </c>
      <c r="F27" s="421">
        <v>93.66</v>
      </c>
      <c r="G27" s="476">
        <v>346</v>
      </c>
    </row>
    <row r="28" spans="1:7" ht="24" hidden="1">
      <c r="A28" s="380" t="s">
        <v>479</v>
      </c>
      <c r="B28" s="419" t="s">
        <v>480</v>
      </c>
      <c r="C28" s="416" t="s">
        <v>481</v>
      </c>
      <c r="D28" s="420">
        <v>2840</v>
      </c>
      <c r="E28" s="420">
        <v>1681</v>
      </c>
      <c r="F28" s="421">
        <v>88.8</v>
      </c>
      <c r="G28" s="476">
        <v>269</v>
      </c>
    </row>
    <row r="29" spans="1:7" ht="36" hidden="1">
      <c r="A29" s="380" t="s">
        <v>482</v>
      </c>
      <c r="B29" s="419" t="s">
        <v>483</v>
      </c>
      <c r="C29" s="416" t="s">
        <v>464</v>
      </c>
      <c r="D29" s="420">
        <v>100</v>
      </c>
      <c r="E29" s="420">
        <v>58</v>
      </c>
      <c r="F29" s="421">
        <v>86.57</v>
      </c>
      <c r="G29" s="476">
        <v>3</v>
      </c>
    </row>
    <row r="30" spans="1:7" ht="12" hidden="1">
      <c r="A30" s="380" t="s">
        <v>409</v>
      </c>
      <c r="B30" s="419" t="s">
        <v>484</v>
      </c>
      <c r="C30" s="416" t="s">
        <v>485</v>
      </c>
      <c r="D30" s="420">
        <v>185</v>
      </c>
      <c r="E30" s="420">
        <v>212</v>
      </c>
      <c r="F30" s="421">
        <v>172.36</v>
      </c>
      <c r="G30" s="476">
        <v>75</v>
      </c>
    </row>
    <row r="31" spans="1:7" ht="12" hidden="1">
      <c r="A31" s="380" t="s">
        <v>411</v>
      </c>
      <c r="B31" s="419" t="s">
        <v>486</v>
      </c>
      <c r="C31" s="416" t="s">
        <v>467</v>
      </c>
      <c r="D31" s="420">
        <v>16749</v>
      </c>
      <c r="E31" s="420">
        <v>12329</v>
      </c>
      <c r="F31" s="421">
        <v>110.42</v>
      </c>
      <c r="G31" s="476">
        <v>3015</v>
      </c>
    </row>
    <row r="32" spans="1:7" ht="12" hidden="1">
      <c r="A32" s="380" t="s">
        <v>413</v>
      </c>
      <c r="B32" s="419" t="s">
        <v>487</v>
      </c>
      <c r="C32" s="416" t="s">
        <v>488</v>
      </c>
      <c r="D32" s="420">
        <v>117</v>
      </c>
      <c r="E32" s="420">
        <v>0</v>
      </c>
      <c r="F32" s="421">
        <v>0</v>
      </c>
      <c r="G32" s="476">
        <v>0</v>
      </c>
    </row>
    <row r="33" spans="1:7" ht="12" hidden="1">
      <c r="A33" s="380" t="s">
        <v>416</v>
      </c>
      <c r="B33" s="419" t="s">
        <v>489</v>
      </c>
      <c r="C33" s="416" t="s">
        <v>468</v>
      </c>
      <c r="D33" s="420">
        <v>16632</v>
      </c>
      <c r="E33" s="420">
        <v>12329</v>
      </c>
      <c r="F33" s="421">
        <v>111.19</v>
      </c>
      <c r="G33" s="476">
        <v>3015</v>
      </c>
    </row>
    <row r="34" spans="1:7" ht="24" hidden="1">
      <c r="A34" s="380" t="s">
        <v>490</v>
      </c>
      <c r="B34" s="419" t="s">
        <v>491</v>
      </c>
      <c r="C34" s="416" t="s">
        <v>492</v>
      </c>
      <c r="D34" s="420">
        <v>78121</v>
      </c>
      <c r="E34" s="420">
        <v>58429</v>
      </c>
      <c r="F34" s="421">
        <v>112.19</v>
      </c>
      <c r="G34" s="476">
        <v>3922</v>
      </c>
    </row>
    <row r="35" spans="1:7" ht="12" hidden="1">
      <c r="A35" s="380" t="s">
        <v>413</v>
      </c>
      <c r="B35" s="419" t="s">
        <v>493</v>
      </c>
      <c r="C35" s="416" t="s">
        <v>470</v>
      </c>
      <c r="D35" s="420">
        <v>26431</v>
      </c>
      <c r="E35" s="420">
        <v>19756</v>
      </c>
      <c r="F35" s="421">
        <v>112.12</v>
      </c>
      <c r="G35" s="476">
        <v>2113</v>
      </c>
    </row>
    <row r="36" spans="1:7" ht="12" hidden="1">
      <c r="A36" s="380" t="s">
        <v>416</v>
      </c>
      <c r="B36" s="419" t="s">
        <v>494</v>
      </c>
      <c r="C36" s="416" t="s">
        <v>495</v>
      </c>
      <c r="D36" s="420">
        <v>51690</v>
      </c>
      <c r="E36" s="420">
        <v>38673</v>
      </c>
      <c r="F36" s="421">
        <v>112.23</v>
      </c>
      <c r="G36" s="476">
        <v>1809</v>
      </c>
    </row>
    <row r="37" spans="1:7" ht="24" hidden="1">
      <c r="A37" s="424" t="s">
        <v>496</v>
      </c>
      <c r="B37" s="419" t="s">
        <v>497</v>
      </c>
      <c r="C37" s="416" t="s">
        <v>472</v>
      </c>
      <c r="D37" s="420">
        <v>295</v>
      </c>
      <c r="E37" s="420">
        <v>102</v>
      </c>
      <c r="F37" s="421">
        <v>51.78</v>
      </c>
      <c r="G37" s="476">
        <v>32</v>
      </c>
    </row>
    <row r="38" spans="1:7" ht="12.75" hidden="1">
      <c r="A38" s="418" t="s">
        <v>643</v>
      </c>
      <c r="B38" s="419" t="s">
        <v>499</v>
      </c>
      <c r="C38" s="416" t="s">
        <v>500</v>
      </c>
      <c r="D38" s="420">
        <v>284407</v>
      </c>
      <c r="E38" s="420">
        <v>212433</v>
      </c>
      <c r="F38" s="421">
        <v>112.04</v>
      </c>
      <c r="G38" s="476">
        <v>22112</v>
      </c>
    </row>
    <row r="39" spans="1:7" ht="12" hidden="1">
      <c r="A39" s="423" t="s">
        <v>644</v>
      </c>
      <c r="B39" s="419" t="s">
        <v>502</v>
      </c>
      <c r="C39" s="416" t="s">
        <v>474</v>
      </c>
      <c r="D39" s="420">
        <v>254343</v>
      </c>
      <c r="E39" s="420">
        <v>191630</v>
      </c>
      <c r="F39" s="421">
        <v>113.01</v>
      </c>
      <c r="G39" s="476">
        <v>19233</v>
      </c>
    </row>
    <row r="40" spans="1:7" ht="24" hidden="1">
      <c r="A40" s="380" t="s">
        <v>503</v>
      </c>
      <c r="B40" s="419" t="s">
        <v>504</v>
      </c>
      <c r="C40" s="416" t="s">
        <v>505</v>
      </c>
      <c r="D40" s="420">
        <v>28875</v>
      </c>
      <c r="E40" s="420">
        <v>22964</v>
      </c>
      <c r="F40" s="421">
        <v>119.29</v>
      </c>
      <c r="G40" s="476">
        <v>2741</v>
      </c>
    </row>
    <row r="41" spans="1:7" ht="12" hidden="1">
      <c r="A41" s="380" t="s">
        <v>95</v>
      </c>
      <c r="B41" s="419" t="s">
        <v>507</v>
      </c>
      <c r="C41" s="416" t="s">
        <v>476</v>
      </c>
      <c r="D41" s="420">
        <v>316</v>
      </c>
      <c r="E41" s="420">
        <v>241</v>
      </c>
      <c r="F41" s="421">
        <v>114.22</v>
      </c>
      <c r="G41" s="476">
        <v>26</v>
      </c>
    </row>
    <row r="42" spans="1:7" ht="24" hidden="1">
      <c r="A42" s="380" t="s">
        <v>645</v>
      </c>
      <c r="B42" s="419" t="s">
        <v>465</v>
      </c>
      <c r="C42" s="416" t="s">
        <v>509</v>
      </c>
      <c r="D42" s="420">
        <v>3757</v>
      </c>
      <c r="E42" s="420">
        <v>2763</v>
      </c>
      <c r="F42" s="421">
        <v>110.3</v>
      </c>
      <c r="G42" s="476">
        <v>362</v>
      </c>
    </row>
    <row r="43" spans="1:7" ht="12" hidden="1">
      <c r="A43" s="380" t="s">
        <v>97</v>
      </c>
      <c r="B43" s="419" t="s">
        <v>469</v>
      </c>
      <c r="C43" s="416" t="s">
        <v>478</v>
      </c>
      <c r="D43" s="420">
        <v>127684</v>
      </c>
      <c r="E43" s="420">
        <v>91965</v>
      </c>
      <c r="F43" s="421">
        <v>108.04</v>
      </c>
      <c r="G43" s="476">
        <v>7429</v>
      </c>
    </row>
    <row r="44" spans="1:7" ht="12" hidden="1">
      <c r="A44" s="380" t="s">
        <v>98</v>
      </c>
      <c r="B44" s="419" t="s">
        <v>473</v>
      </c>
      <c r="C44" s="416" t="s">
        <v>512</v>
      </c>
      <c r="D44" s="420">
        <v>5767</v>
      </c>
      <c r="E44" s="420">
        <v>5174</v>
      </c>
      <c r="F44" s="421">
        <v>134.6</v>
      </c>
      <c r="G44" s="476">
        <v>619</v>
      </c>
    </row>
    <row r="45" spans="1:7" ht="24" hidden="1">
      <c r="A45" s="380" t="s">
        <v>99</v>
      </c>
      <c r="B45" s="419" t="s">
        <v>477</v>
      </c>
      <c r="C45" s="416" t="s">
        <v>480</v>
      </c>
      <c r="D45" s="420">
        <v>23742</v>
      </c>
      <c r="E45" s="420">
        <v>16231</v>
      </c>
      <c r="F45" s="421">
        <v>102.55</v>
      </c>
      <c r="G45" s="476">
        <v>1856</v>
      </c>
    </row>
    <row r="46" spans="1:7" ht="24" hidden="1">
      <c r="A46" s="380" t="s">
        <v>646</v>
      </c>
      <c r="B46" s="419" t="s">
        <v>481</v>
      </c>
      <c r="C46" s="416" t="s">
        <v>516</v>
      </c>
      <c r="D46" s="420">
        <v>14155</v>
      </c>
      <c r="E46" s="420">
        <v>8172</v>
      </c>
      <c r="F46" s="421">
        <v>86.6</v>
      </c>
      <c r="G46" s="476">
        <v>1149</v>
      </c>
    </row>
    <row r="47" spans="1:7" ht="24" hidden="1">
      <c r="A47" s="380" t="s">
        <v>647</v>
      </c>
      <c r="B47" s="419" t="s">
        <v>485</v>
      </c>
      <c r="C47" s="416" t="s">
        <v>483</v>
      </c>
      <c r="D47" s="420">
        <v>35018</v>
      </c>
      <c r="E47" s="420">
        <v>30855</v>
      </c>
      <c r="F47" s="421">
        <v>132.17</v>
      </c>
      <c r="G47" s="476">
        <v>3146</v>
      </c>
    </row>
    <row r="48" spans="1:7" ht="12" hidden="1">
      <c r="A48" s="380" t="s">
        <v>648</v>
      </c>
      <c r="B48" s="419" t="s">
        <v>488</v>
      </c>
      <c r="C48" s="416" t="s">
        <v>520</v>
      </c>
      <c r="D48" s="420">
        <v>13987</v>
      </c>
      <c r="E48" s="420">
        <v>11004</v>
      </c>
      <c r="F48" s="421">
        <v>118.01</v>
      </c>
      <c r="G48" s="476">
        <v>1848</v>
      </c>
    </row>
    <row r="49" spans="1:7" ht="24" hidden="1">
      <c r="A49" s="380" t="s">
        <v>102</v>
      </c>
      <c r="B49" s="419" t="s">
        <v>492</v>
      </c>
      <c r="C49" s="416" t="s">
        <v>484</v>
      </c>
      <c r="D49" s="420">
        <v>3863</v>
      </c>
      <c r="E49" s="420">
        <v>4798</v>
      </c>
      <c r="F49" s="421">
        <v>186.33</v>
      </c>
      <c r="G49" s="476">
        <v>162</v>
      </c>
    </row>
    <row r="50" spans="1:7" ht="24" hidden="1">
      <c r="A50" s="380" t="s">
        <v>649</v>
      </c>
      <c r="B50" s="419" t="s">
        <v>495</v>
      </c>
      <c r="C50" s="416" t="s">
        <v>524</v>
      </c>
      <c r="D50" s="420">
        <v>288</v>
      </c>
      <c r="E50" s="420">
        <v>251</v>
      </c>
      <c r="F50" s="421">
        <v>130.73</v>
      </c>
      <c r="G50" s="476">
        <v>30</v>
      </c>
    </row>
    <row r="51" spans="1:7" ht="36" hidden="1">
      <c r="A51" s="380" t="s">
        <v>650</v>
      </c>
      <c r="B51" s="419" t="s">
        <v>500</v>
      </c>
      <c r="C51" s="416" t="s">
        <v>486</v>
      </c>
      <c r="D51" s="420">
        <v>0</v>
      </c>
      <c r="E51" s="420">
        <v>103</v>
      </c>
      <c r="F51" s="421">
        <v>0</v>
      </c>
      <c r="G51" s="476">
        <v>13</v>
      </c>
    </row>
    <row r="52" spans="1:7" ht="12" hidden="1">
      <c r="A52" s="380" t="s">
        <v>527</v>
      </c>
      <c r="B52" s="419" t="s">
        <v>505</v>
      </c>
      <c r="C52" s="416" t="s">
        <v>528</v>
      </c>
      <c r="D52" s="420">
        <v>3697</v>
      </c>
      <c r="E52" s="420">
        <v>2968</v>
      </c>
      <c r="F52" s="421">
        <v>120.45</v>
      </c>
      <c r="G52" s="476">
        <v>304</v>
      </c>
    </row>
    <row r="53" spans="1:7" ht="12" hidden="1">
      <c r="A53" s="380" t="s">
        <v>106</v>
      </c>
      <c r="B53" s="419" t="s">
        <v>509</v>
      </c>
      <c r="C53" s="416" t="s">
        <v>487</v>
      </c>
      <c r="D53" s="420">
        <v>559</v>
      </c>
      <c r="E53" s="420">
        <v>347</v>
      </c>
      <c r="F53" s="421">
        <v>93.03</v>
      </c>
      <c r="G53" s="476">
        <v>97</v>
      </c>
    </row>
    <row r="54" spans="1:7" ht="12" hidden="1">
      <c r="A54" s="380" t="s">
        <v>651</v>
      </c>
      <c r="B54" s="419" t="s">
        <v>512</v>
      </c>
      <c r="C54" s="416" t="s">
        <v>532</v>
      </c>
      <c r="D54" s="420">
        <v>2628</v>
      </c>
      <c r="E54" s="420">
        <v>802</v>
      </c>
      <c r="F54" s="421">
        <v>45.78</v>
      </c>
      <c r="G54" s="476">
        <v>65</v>
      </c>
    </row>
    <row r="55" spans="1:7" ht="12" hidden="1">
      <c r="A55" s="477" t="s">
        <v>652</v>
      </c>
      <c r="B55" s="419">
        <v>36</v>
      </c>
      <c r="C55" s="416" t="s">
        <v>489</v>
      </c>
      <c r="D55" s="420">
        <v>118</v>
      </c>
      <c r="E55" s="420">
        <v>49</v>
      </c>
      <c r="F55" s="421">
        <v>62.03</v>
      </c>
      <c r="G55" s="476">
        <v>4</v>
      </c>
    </row>
    <row r="56" spans="1:7" ht="24" hidden="1">
      <c r="A56" s="380" t="s">
        <v>653</v>
      </c>
      <c r="B56" s="419" t="s">
        <v>520</v>
      </c>
      <c r="C56" s="416" t="s">
        <v>538</v>
      </c>
      <c r="D56" s="420">
        <v>4046</v>
      </c>
      <c r="E56" s="420">
        <v>1115</v>
      </c>
      <c r="F56" s="421">
        <v>41.34</v>
      </c>
      <c r="G56" s="476">
        <v>533</v>
      </c>
    </row>
    <row r="57" spans="1:7" ht="12" hidden="1">
      <c r="A57" s="423" t="s">
        <v>654</v>
      </c>
      <c r="B57" s="419" t="s">
        <v>524</v>
      </c>
      <c r="C57" s="416" t="s">
        <v>491</v>
      </c>
      <c r="D57" s="420">
        <v>30064</v>
      </c>
      <c r="E57" s="420">
        <v>20803</v>
      </c>
      <c r="F57" s="421">
        <v>103.8</v>
      </c>
      <c r="G57" s="476">
        <v>2879</v>
      </c>
    </row>
    <row r="58" spans="1:7" ht="12" hidden="1">
      <c r="A58" s="380" t="s">
        <v>403</v>
      </c>
      <c r="B58" s="419" t="s">
        <v>528</v>
      </c>
      <c r="C58" s="416" t="s">
        <v>541</v>
      </c>
      <c r="D58" s="420">
        <v>4569</v>
      </c>
      <c r="E58" s="420">
        <v>2028</v>
      </c>
      <c r="F58" s="421">
        <v>66.58</v>
      </c>
      <c r="G58" s="476">
        <v>348</v>
      </c>
    </row>
    <row r="59" spans="1:7" ht="24" hidden="1">
      <c r="A59" s="478" t="s">
        <v>655</v>
      </c>
      <c r="B59" s="419" t="s">
        <v>532</v>
      </c>
      <c r="C59" s="416" t="s">
        <v>493</v>
      </c>
      <c r="D59" s="420">
        <v>4316</v>
      </c>
      <c r="E59" s="420">
        <v>1803</v>
      </c>
      <c r="F59" s="421">
        <v>62.67</v>
      </c>
      <c r="G59" s="476">
        <v>325</v>
      </c>
    </row>
    <row r="60" spans="1:7" ht="36" hidden="1">
      <c r="A60" s="478" t="s">
        <v>656</v>
      </c>
      <c r="B60" s="419" t="s">
        <v>538</v>
      </c>
      <c r="C60" s="416" t="s">
        <v>546</v>
      </c>
      <c r="D60" s="420">
        <v>113</v>
      </c>
      <c r="E60" s="420">
        <v>20</v>
      </c>
      <c r="F60" s="421">
        <v>26.67</v>
      </c>
      <c r="G60" s="476">
        <v>-31</v>
      </c>
    </row>
    <row r="61" spans="1:7" ht="12" hidden="1">
      <c r="A61" s="478" t="s">
        <v>409</v>
      </c>
      <c r="B61" s="419" t="s">
        <v>541</v>
      </c>
      <c r="C61" s="416" t="s">
        <v>494</v>
      </c>
      <c r="D61" s="420">
        <v>140</v>
      </c>
      <c r="E61" s="420">
        <v>205</v>
      </c>
      <c r="F61" s="421">
        <v>220.43</v>
      </c>
      <c r="G61" s="476">
        <v>55</v>
      </c>
    </row>
    <row r="62" spans="1:7" ht="12" hidden="1">
      <c r="A62" s="380" t="s">
        <v>657</v>
      </c>
      <c r="B62" s="419" t="s">
        <v>546</v>
      </c>
      <c r="C62" s="416" t="s">
        <v>550</v>
      </c>
      <c r="D62" s="420">
        <v>25495</v>
      </c>
      <c r="E62" s="420">
        <v>18775</v>
      </c>
      <c r="F62" s="421">
        <v>110.46</v>
      </c>
      <c r="G62" s="476">
        <v>2531</v>
      </c>
    </row>
    <row r="63" spans="1:7" ht="12" hidden="1">
      <c r="A63" s="478" t="s">
        <v>658</v>
      </c>
      <c r="B63" s="419" t="s">
        <v>550</v>
      </c>
      <c r="C63" s="416" t="s">
        <v>497</v>
      </c>
      <c r="D63" s="420">
        <v>24657</v>
      </c>
      <c r="E63" s="420">
        <v>17959</v>
      </c>
      <c r="F63" s="421">
        <v>109.25</v>
      </c>
      <c r="G63" s="476">
        <v>2423</v>
      </c>
    </row>
    <row r="64" spans="1:7" ht="12" hidden="1">
      <c r="A64" s="478" t="s">
        <v>659</v>
      </c>
      <c r="B64" s="419" t="s">
        <v>554</v>
      </c>
      <c r="C64" s="416" t="s">
        <v>554</v>
      </c>
      <c r="D64" s="420">
        <v>838</v>
      </c>
      <c r="E64" s="420">
        <v>816</v>
      </c>
      <c r="F64" s="421">
        <v>146.24</v>
      </c>
      <c r="G64" s="476">
        <v>108</v>
      </c>
    </row>
    <row r="65" spans="1:7" s="349" customFormat="1" ht="10.5">
      <c r="A65" s="352" t="s">
        <v>370</v>
      </c>
      <c r="B65" s="479"/>
      <c r="C65" s="480"/>
      <c r="D65" s="481">
        <v>2</v>
      </c>
      <c r="E65" s="481">
        <v>3</v>
      </c>
      <c r="F65" s="482">
        <v>4</v>
      </c>
      <c r="G65" s="483">
        <v>5</v>
      </c>
    </row>
    <row r="66" spans="1:7" s="348" customFormat="1" ht="12.75">
      <c r="A66" s="429" t="s">
        <v>660</v>
      </c>
      <c r="B66" s="484" t="s">
        <v>556</v>
      </c>
      <c r="C66" s="485" t="s">
        <v>557</v>
      </c>
      <c r="D66" s="421">
        <v>0</v>
      </c>
      <c r="E66" s="360">
        <v>138012</v>
      </c>
      <c r="F66" s="360">
        <v>0</v>
      </c>
      <c r="G66" s="361">
        <v>30088</v>
      </c>
    </row>
    <row r="67" spans="1:7" s="386" customFormat="1" ht="11.25" customHeight="1">
      <c r="A67" s="433" t="s">
        <v>273</v>
      </c>
      <c r="B67" s="486" t="s">
        <v>559</v>
      </c>
      <c r="C67" s="487" t="s">
        <v>556</v>
      </c>
      <c r="D67" s="421">
        <v>0</v>
      </c>
      <c r="E67" s="360">
        <v>128114</v>
      </c>
      <c r="F67" s="360">
        <v>0</v>
      </c>
      <c r="G67" s="361">
        <v>26230</v>
      </c>
    </row>
    <row r="68" spans="1:7" ht="12">
      <c r="A68" s="438" t="s">
        <v>661</v>
      </c>
      <c r="B68" s="419" t="s">
        <v>561</v>
      </c>
      <c r="C68" s="416" t="s">
        <v>562</v>
      </c>
      <c r="D68" s="421">
        <v>0</v>
      </c>
      <c r="E68" s="360">
        <v>46453</v>
      </c>
      <c r="F68" s="360">
        <v>0</v>
      </c>
      <c r="G68" s="361">
        <v>13087</v>
      </c>
    </row>
    <row r="69" spans="1:7" ht="21">
      <c r="A69" s="438" t="s">
        <v>662</v>
      </c>
      <c r="B69" s="419" t="s">
        <v>564</v>
      </c>
      <c r="C69" s="416" t="s">
        <v>559</v>
      </c>
      <c r="D69" s="421">
        <v>0</v>
      </c>
      <c r="E69" s="360">
        <v>13266</v>
      </c>
      <c r="F69" s="360">
        <v>0</v>
      </c>
      <c r="G69" s="361">
        <v>3588</v>
      </c>
    </row>
    <row r="70" spans="1:7" ht="12">
      <c r="A70" s="438" t="s">
        <v>663</v>
      </c>
      <c r="B70" s="419" t="s">
        <v>566</v>
      </c>
      <c r="C70" s="416" t="s">
        <v>567</v>
      </c>
      <c r="D70" s="421">
        <v>0</v>
      </c>
      <c r="E70" s="360">
        <v>44489</v>
      </c>
      <c r="F70" s="360">
        <v>0</v>
      </c>
      <c r="G70" s="361">
        <v>7070</v>
      </c>
    </row>
    <row r="71" spans="1:7" ht="12">
      <c r="A71" s="438" t="s">
        <v>664</v>
      </c>
      <c r="B71" s="419" t="s">
        <v>569</v>
      </c>
      <c r="C71" s="416" t="s">
        <v>561</v>
      </c>
      <c r="D71" s="421">
        <v>0</v>
      </c>
      <c r="E71" s="360">
        <v>788</v>
      </c>
      <c r="F71" s="360">
        <v>0</v>
      </c>
      <c r="G71" s="361">
        <v>289</v>
      </c>
    </row>
    <row r="72" spans="1:7" ht="12">
      <c r="A72" s="438" t="s">
        <v>281</v>
      </c>
      <c r="B72" s="419"/>
      <c r="C72" s="416"/>
      <c r="D72" s="421">
        <v>0</v>
      </c>
      <c r="E72" s="360">
        <v>23118</v>
      </c>
      <c r="F72" s="360">
        <v>0</v>
      </c>
      <c r="G72" s="361">
        <v>2196</v>
      </c>
    </row>
    <row r="73" spans="1:7" s="386" customFormat="1" ht="11.25" customHeight="1">
      <c r="A73" s="433" t="s">
        <v>665</v>
      </c>
      <c r="B73" s="486" t="s">
        <v>571</v>
      </c>
      <c r="C73" s="487" t="s">
        <v>572</v>
      </c>
      <c r="D73" s="421">
        <v>0</v>
      </c>
      <c r="E73" s="360">
        <v>10042</v>
      </c>
      <c r="F73" s="360">
        <v>0</v>
      </c>
      <c r="G73" s="361">
        <v>3968</v>
      </c>
    </row>
    <row r="74" spans="1:7" ht="21">
      <c r="A74" s="438" t="s">
        <v>666</v>
      </c>
      <c r="B74" s="419" t="s">
        <v>576</v>
      </c>
      <c r="C74" s="416" t="s">
        <v>577</v>
      </c>
      <c r="D74" s="421">
        <v>0</v>
      </c>
      <c r="E74" s="360">
        <v>4035</v>
      </c>
      <c r="F74" s="360">
        <v>0</v>
      </c>
      <c r="G74" s="361">
        <v>1234</v>
      </c>
    </row>
    <row r="75" spans="1:7" ht="12">
      <c r="A75" s="438" t="s">
        <v>355</v>
      </c>
      <c r="B75" s="419" t="s">
        <v>581</v>
      </c>
      <c r="C75" s="416" t="s">
        <v>582</v>
      </c>
      <c r="D75" s="421">
        <v>0</v>
      </c>
      <c r="E75" s="360">
        <v>6007</v>
      </c>
      <c r="F75" s="360">
        <v>0</v>
      </c>
      <c r="G75" s="361">
        <v>2734</v>
      </c>
    </row>
    <row r="76" spans="1:7" s="386" customFormat="1" ht="11.25" customHeight="1">
      <c r="A76" s="433" t="s">
        <v>667</v>
      </c>
      <c r="B76" s="486" t="s">
        <v>584</v>
      </c>
      <c r="C76" s="487" t="s">
        <v>569</v>
      </c>
      <c r="D76" s="421">
        <v>0</v>
      </c>
      <c r="E76" s="360">
        <v>-144</v>
      </c>
      <c r="F76" s="360">
        <v>0</v>
      </c>
      <c r="G76" s="361">
        <v>-110</v>
      </c>
    </row>
    <row r="77" spans="1:7" ht="12">
      <c r="A77" s="438" t="s">
        <v>668</v>
      </c>
      <c r="B77" s="419" t="s">
        <v>586</v>
      </c>
      <c r="C77" s="416" t="s">
        <v>587</v>
      </c>
      <c r="D77" s="421">
        <v>0</v>
      </c>
      <c r="E77" s="360">
        <v>358</v>
      </c>
      <c r="F77" s="360">
        <v>0</v>
      </c>
      <c r="G77" s="361">
        <v>29</v>
      </c>
    </row>
    <row r="78" spans="1:7" s="491" customFormat="1" ht="12">
      <c r="A78" s="441" t="s">
        <v>669</v>
      </c>
      <c r="B78" s="488" t="s">
        <v>591</v>
      </c>
      <c r="C78" s="489" t="s">
        <v>592</v>
      </c>
      <c r="D78" s="490">
        <v>0</v>
      </c>
      <c r="E78" s="382">
        <v>-502</v>
      </c>
      <c r="F78" s="382">
        <v>0</v>
      </c>
      <c r="G78" s="445">
        <v>-139</v>
      </c>
    </row>
    <row r="79" spans="1:7" ht="12" hidden="1">
      <c r="A79" s="492" t="s">
        <v>669</v>
      </c>
      <c r="B79" s="419" t="s">
        <v>591</v>
      </c>
      <c r="C79" s="416" t="s">
        <v>592</v>
      </c>
      <c r="D79" s="421">
        <v>0</v>
      </c>
      <c r="E79" s="360">
        <v>-502</v>
      </c>
      <c r="F79" s="360">
        <v>0</v>
      </c>
      <c r="G79" s="361">
        <v>-139</v>
      </c>
    </row>
    <row r="80" spans="1:7" ht="21" hidden="1">
      <c r="A80" s="438" t="s">
        <v>670</v>
      </c>
      <c r="B80" s="419" t="s">
        <v>594</v>
      </c>
      <c r="C80" s="416" t="s">
        <v>574</v>
      </c>
      <c r="D80" s="421">
        <v>0</v>
      </c>
      <c r="E80" s="360">
        <v>0</v>
      </c>
      <c r="F80" s="360">
        <v>0</v>
      </c>
      <c r="G80" s="361">
        <v>0</v>
      </c>
    </row>
    <row r="81" spans="1:7" ht="12" hidden="1">
      <c r="A81" s="492" t="s">
        <v>671</v>
      </c>
      <c r="B81" s="419" t="s">
        <v>596</v>
      </c>
      <c r="C81" s="416" t="s">
        <v>597</v>
      </c>
      <c r="D81" s="421">
        <v>0</v>
      </c>
      <c r="E81" s="360">
        <v>0</v>
      </c>
      <c r="F81" s="360">
        <v>0</v>
      </c>
      <c r="G81" s="361">
        <v>0</v>
      </c>
    </row>
    <row r="82" spans="1:7" ht="22.5" hidden="1">
      <c r="A82" s="492" t="s">
        <v>672</v>
      </c>
      <c r="B82" s="493">
        <v>90</v>
      </c>
      <c r="C82" s="494" t="s">
        <v>576</v>
      </c>
      <c r="D82" s="382">
        <v>0</v>
      </c>
      <c r="E82" s="382">
        <v>0</v>
      </c>
      <c r="F82" s="382">
        <v>0</v>
      </c>
      <c r="G82" s="445">
        <v>0</v>
      </c>
    </row>
    <row r="83" spans="1:7" ht="25.5" hidden="1">
      <c r="A83" s="429" t="s">
        <v>599</v>
      </c>
      <c r="B83" s="419" t="s">
        <v>600</v>
      </c>
      <c r="C83" s="495" t="s">
        <v>601</v>
      </c>
      <c r="D83" s="496">
        <v>2230</v>
      </c>
      <c r="E83" s="497">
        <v>2611</v>
      </c>
      <c r="F83" s="498">
        <v>175.59</v>
      </c>
      <c r="G83" s="499">
        <v>4253</v>
      </c>
    </row>
    <row r="84" spans="1:7" ht="12.75" hidden="1">
      <c r="A84" s="429" t="s">
        <v>602</v>
      </c>
      <c r="B84" s="419" t="s">
        <v>603</v>
      </c>
      <c r="C84" s="495" t="s">
        <v>579</v>
      </c>
      <c r="D84" s="496">
        <v>-2230</v>
      </c>
      <c r="E84" s="497">
        <v>-2611</v>
      </c>
      <c r="F84" s="498">
        <v>175.59</v>
      </c>
      <c r="G84" s="499">
        <v>-4253</v>
      </c>
    </row>
    <row r="85" spans="1:7" ht="12.75" hidden="1">
      <c r="A85" s="429" t="s">
        <v>604</v>
      </c>
      <c r="B85" s="419" t="s">
        <v>605</v>
      </c>
      <c r="C85" s="495" t="s">
        <v>606</v>
      </c>
      <c r="D85" s="496">
        <v>-2242</v>
      </c>
      <c r="E85" s="497">
        <v>-3426</v>
      </c>
      <c r="F85" s="498">
        <v>229.16</v>
      </c>
      <c r="G85" s="499">
        <v>-4251</v>
      </c>
    </row>
    <row r="86" spans="1:7" ht="25.5" hidden="1">
      <c r="A86" s="429" t="s">
        <v>69</v>
      </c>
      <c r="B86" s="419" t="s">
        <v>608</v>
      </c>
      <c r="C86" s="495" t="s">
        <v>581</v>
      </c>
      <c r="D86" s="496">
        <v>-2414</v>
      </c>
      <c r="E86" s="497">
        <v>9846</v>
      </c>
      <c r="F86" s="498">
        <v>-611.93</v>
      </c>
      <c r="G86" s="499">
        <v>905</v>
      </c>
    </row>
    <row r="87" spans="1:7" ht="25.5" hidden="1">
      <c r="A87" s="429" t="s">
        <v>610</v>
      </c>
      <c r="B87" s="419" t="s">
        <v>611</v>
      </c>
      <c r="C87" s="495" t="s">
        <v>612</v>
      </c>
      <c r="D87" s="496">
        <v>-98</v>
      </c>
      <c r="E87" s="497">
        <v>11</v>
      </c>
      <c r="F87" s="498">
        <v>-16.92</v>
      </c>
      <c r="G87" s="499">
        <v>6</v>
      </c>
    </row>
    <row r="88" spans="1:7" ht="25.5" hidden="1">
      <c r="A88" s="429" t="s">
        <v>614</v>
      </c>
      <c r="B88" s="419" t="s">
        <v>615</v>
      </c>
      <c r="C88" s="495" t="s">
        <v>584</v>
      </c>
      <c r="D88" s="496">
        <v>-2316</v>
      </c>
      <c r="E88" s="497">
        <v>9835</v>
      </c>
      <c r="F88" s="498">
        <v>-636.98</v>
      </c>
      <c r="G88" s="499">
        <v>899</v>
      </c>
    </row>
    <row r="89" spans="1:7" ht="12.75" hidden="1">
      <c r="A89" s="429" t="s">
        <v>617</v>
      </c>
      <c r="B89" s="419" t="s">
        <v>618</v>
      </c>
      <c r="C89" s="495" t="s">
        <v>619</v>
      </c>
      <c r="D89" s="496">
        <v>3066</v>
      </c>
      <c r="E89" s="497">
        <v>-9056</v>
      </c>
      <c r="F89" s="498">
        <v>-443.05</v>
      </c>
      <c r="G89" s="499">
        <v>-4814</v>
      </c>
    </row>
    <row r="90" spans="1:7" ht="25.5" hidden="1">
      <c r="A90" s="429" t="s">
        <v>620</v>
      </c>
      <c r="B90" s="419" t="s">
        <v>621</v>
      </c>
      <c r="C90" s="495" t="s">
        <v>586</v>
      </c>
      <c r="D90" s="496">
        <v>5221</v>
      </c>
      <c r="E90" s="497">
        <v>8816</v>
      </c>
      <c r="F90" s="498">
        <v>253.26</v>
      </c>
      <c r="G90" s="499">
        <v>0</v>
      </c>
    </row>
    <row r="91" spans="1:7" ht="25.5" hidden="1">
      <c r="A91" s="429" t="s">
        <v>622</v>
      </c>
      <c r="B91" s="419" t="s">
        <v>623</v>
      </c>
      <c r="C91" s="495" t="s">
        <v>624</v>
      </c>
      <c r="D91" s="496">
        <v>2155</v>
      </c>
      <c r="E91" s="497">
        <v>17873</v>
      </c>
      <c r="F91" s="498">
        <v>1244.64</v>
      </c>
      <c r="G91" s="499">
        <v>4815</v>
      </c>
    </row>
    <row r="92" spans="1:7" ht="12.75" hidden="1">
      <c r="A92" s="429" t="s">
        <v>77</v>
      </c>
      <c r="B92" s="419" t="s">
        <v>626</v>
      </c>
      <c r="C92" s="495" t="s">
        <v>589</v>
      </c>
      <c r="D92" s="496">
        <v>-2819</v>
      </c>
      <c r="E92" s="497">
        <v>-4244</v>
      </c>
      <c r="F92" s="498">
        <v>225.86</v>
      </c>
      <c r="G92" s="499">
        <v>-305</v>
      </c>
    </row>
    <row r="93" spans="1:7" ht="12.75" hidden="1">
      <c r="A93" s="429" t="s">
        <v>79</v>
      </c>
      <c r="B93" s="419" t="s">
        <v>628</v>
      </c>
      <c r="C93" s="495" t="s">
        <v>629</v>
      </c>
      <c r="D93" s="496">
        <v>-76</v>
      </c>
      <c r="E93" s="497">
        <v>28</v>
      </c>
      <c r="F93" s="498">
        <v>-54.9</v>
      </c>
      <c r="G93" s="499">
        <v>-37</v>
      </c>
    </row>
    <row r="94" spans="1:7" ht="12.75" hidden="1">
      <c r="A94" s="429" t="s">
        <v>630</v>
      </c>
      <c r="B94" s="419" t="s">
        <v>631</v>
      </c>
      <c r="C94" s="495" t="s">
        <v>591</v>
      </c>
      <c r="D94" s="496">
        <v>12</v>
      </c>
      <c r="E94" s="497">
        <v>815</v>
      </c>
      <c r="F94" s="498">
        <v>10187.5</v>
      </c>
      <c r="G94" s="499">
        <v>-2</v>
      </c>
    </row>
    <row r="95" spans="1:7" ht="12.75" hidden="1">
      <c r="A95" s="429" t="s">
        <v>633</v>
      </c>
      <c r="B95" s="419" t="s">
        <v>634</v>
      </c>
      <c r="C95" s="500" t="s">
        <v>635</v>
      </c>
      <c r="D95" s="501">
        <v>12</v>
      </c>
      <c r="E95" s="502">
        <v>815</v>
      </c>
      <c r="F95" s="503">
        <v>10187.5</v>
      </c>
      <c r="G95" s="504">
        <v>-2</v>
      </c>
    </row>
    <row r="96" spans="1:3" s="396" customFormat="1" ht="12">
      <c r="A96" s="392"/>
      <c r="B96" s="393"/>
      <c r="C96" s="392"/>
    </row>
    <row r="97" spans="1:3" s="396" customFormat="1" ht="12">
      <c r="A97" s="392"/>
      <c r="B97" s="393"/>
      <c r="C97" s="392"/>
    </row>
    <row r="98" spans="1:3" s="396" customFormat="1" ht="12">
      <c r="A98" s="392"/>
      <c r="B98" s="393"/>
      <c r="C98" s="392"/>
    </row>
    <row r="99" spans="6:8" ht="12">
      <c r="F99" s="505"/>
      <c r="G99" s="471"/>
      <c r="H99" s="402"/>
    </row>
    <row r="100" spans="1:7" s="396" customFormat="1" ht="12">
      <c r="A100" s="393" t="s">
        <v>425</v>
      </c>
      <c r="B100" s="393"/>
      <c r="C100" s="395"/>
      <c r="D100" s="395"/>
      <c r="E100" s="468"/>
      <c r="F100" s="469"/>
      <c r="G100" s="396" t="s">
        <v>52</v>
      </c>
    </row>
    <row r="101" s="396" customFormat="1" ht="12"/>
    <row r="102" spans="1:6" s="396" customFormat="1" ht="12">
      <c r="A102" s="392"/>
      <c r="B102" s="393"/>
      <c r="C102" s="393"/>
      <c r="D102" s="395"/>
      <c r="E102" s="395"/>
      <c r="F102" s="395"/>
    </row>
    <row r="103" spans="1:4" s="396" customFormat="1" ht="12">
      <c r="A103" s="392"/>
      <c r="B103" s="393"/>
      <c r="C103" s="393"/>
      <c r="D103" s="395"/>
    </row>
    <row r="104" spans="1:7" ht="12">
      <c r="A104" s="322"/>
      <c r="B104" s="404"/>
      <c r="C104" s="470"/>
      <c r="D104" s="402"/>
      <c r="F104" s="471"/>
      <c r="G104" s="472"/>
    </row>
    <row r="105" spans="6:8" ht="12">
      <c r="F105" s="505"/>
      <c r="G105" s="471"/>
      <c r="H105" s="402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15.06.98.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showZeros="0" workbookViewId="0" topLeftCell="A1">
      <selection activeCell="D45" sqref="D45"/>
    </sheetView>
  </sheetViews>
  <sheetFormatPr defaultColWidth="9.33203125" defaultRowHeight="11.25"/>
  <cols>
    <col min="1" max="1" width="46.33203125" style="324" customWidth="1"/>
    <col min="2" max="2" width="1.5" style="506" hidden="1" customWidth="1"/>
    <col min="3" max="3" width="1.83203125" style="324" hidden="1" customWidth="1"/>
    <col min="4" max="4" width="12.5" style="324" customWidth="1"/>
    <col min="5" max="5" width="13.16015625" style="324" customWidth="1"/>
    <col min="6" max="6" width="12.16015625" style="324" customWidth="1"/>
    <col min="7" max="7" width="12" style="324" customWidth="1"/>
    <col min="8" max="16384" width="9.33203125" style="324" customWidth="1"/>
  </cols>
  <sheetData>
    <row r="1" spans="6:7" ht="10.5">
      <c r="F1" s="325"/>
      <c r="G1" s="325"/>
    </row>
    <row r="2" spans="1:7" s="349" customFormat="1" ht="12.75">
      <c r="A2" s="330" t="s">
        <v>673</v>
      </c>
      <c r="B2" s="507"/>
      <c r="C2" s="330"/>
      <c r="D2" s="330"/>
      <c r="E2" s="330"/>
      <c r="F2" s="328"/>
      <c r="G2" s="330" t="s">
        <v>674</v>
      </c>
    </row>
    <row r="4" spans="1:7" s="334" customFormat="1" ht="15.75">
      <c r="A4" s="332" t="s">
        <v>675</v>
      </c>
      <c r="B4" s="333"/>
      <c r="C4" s="335"/>
      <c r="D4" s="333"/>
      <c r="E4" s="333"/>
      <c r="F4" s="333"/>
      <c r="G4" s="333"/>
    </row>
    <row r="5" spans="1:7" ht="15.75">
      <c r="A5" s="332" t="s">
        <v>364</v>
      </c>
      <c r="B5" s="325"/>
      <c r="C5" s="409"/>
      <c r="D5" s="325"/>
      <c r="E5" s="325"/>
      <c r="F5" s="325"/>
      <c r="G5" s="325"/>
    </row>
    <row r="6" spans="1:7" ht="15">
      <c r="A6" s="322"/>
      <c r="B6" s="474"/>
      <c r="C6" s="409"/>
      <c r="D6" s="325"/>
      <c r="E6" s="325"/>
      <c r="F6" s="325"/>
      <c r="G6" s="325"/>
    </row>
    <row r="7" spans="2:7" s="349" customFormat="1" ht="10.5">
      <c r="B7" s="508"/>
      <c r="F7" s="341" t="s">
        <v>676</v>
      </c>
      <c r="G7" s="341"/>
    </row>
    <row r="8" spans="1:7" s="436" customFormat="1" ht="41.25" customHeight="1">
      <c r="A8" s="410" t="s">
        <v>5</v>
      </c>
      <c r="B8" s="411" t="s">
        <v>429</v>
      </c>
      <c r="C8" s="412"/>
      <c r="D8" s="346" t="s">
        <v>367</v>
      </c>
      <c r="E8" s="346" t="s">
        <v>8</v>
      </c>
      <c r="F8" s="346" t="s">
        <v>368</v>
      </c>
      <c r="G8" s="347" t="s">
        <v>369</v>
      </c>
    </row>
    <row r="9" spans="1:7" ht="6.75" customHeight="1" hidden="1">
      <c r="A9" s="509" t="s">
        <v>431</v>
      </c>
      <c r="B9" s="510" t="s">
        <v>432</v>
      </c>
      <c r="C9" s="416"/>
      <c r="D9" s="416" t="s">
        <v>430</v>
      </c>
      <c r="E9" s="416"/>
      <c r="F9" s="416"/>
      <c r="G9" s="511"/>
    </row>
    <row r="10" spans="1:7" ht="6" customHeight="1" hidden="1">
      <c r="A10" s="509"/>
      <c r="B10" s="510"/>
      <c r="C10" s="416" t="s">
        <v>433</v>
      </c>
      <c r="D10" s="416" t="s">
        <v>434</v>
      </c>
      <c r="E10" s="416" t="s">
        <v>435</v>
      </c>
      <c r="F10" s="416" t="s">
        <v>436</v>
      </c>
      <c r="G10" s="511" t="s">
        <v>437</v>
      </c>
    </row>
    <row r="11" spans="1:7" s="396" customFormat="1" ht="11.25" customHeight="1">
      <c r="A11" s="512">
        <v>1</v>
      </c>
      <c r="B11" s="513"/>
      <c r="C11" s="514"/>
      <c r="D11" s="481">
        <v>2</v>
      </c>
      <c r="E11" s="481">
        <v>3</v>
      </c>
      <c r="F11" s="482">
        <v>4</v>
      </c>
      <c r="G11" s="483" t="s">
        <v>452</v>
      </c>
    </row>
    <row r="12" spans="1:7" s="396" customFormat="1" ht="12.75">
      <c r="A12" s="515" t="s">
        <v>677</v>
      </c>
      <c r="B12" s="516" t="s">
        <v>440</v>
      </c>
      <c r="C12" s="517" t="s">
        <v>370</v>
      </c>
      <c r="D12" s="518">
        <v>0</v>
      </c>
      <c r="E12" s="360">
        <v>14209</v>
      </c>
      <c r="F12" s="519">
        <v>0</v>
      </c>
      <c r="G12" s="361">
        <v>3393</v>
      </c>
    </row>
    <row r="13" spans="1:7" ht="25.5">
      <c r="A13" s="515" t="s">
        <v>678</v>
      </c>
      <c r="B13" s="510" t="s">
        <v>442</v>
      </c>
      <c r="C13" s="416" t="s">
        <v>443</v>
      </c>
      <c r="D13" s="360">
        <v>0</v>
      </c>
      <c r="E13" s="360">
        <v>13212</v>
      </c>
      <c r="F13" s="519">
        <v>0</v>
      </c>
      <c r="G13" s="361">
        <v>3159</v>
      </c>
    </row>
    <row r="14" spans="1:7" s="523" customFormat="1" ht="12">
      <c r="A14" s="520" t="s">
        <v>679</v>
      </c>
      <c r="B14" s="521" t="s">
        <v>445</v>
      </c>
      <c r="C14" s="522" t="s">
        <v>446</v>
      </c>
      <c r="D14" s="518">
        <v>0</v>
      </c>
      <c r="E14" s="360">
        <v>1585</v>
      </c>
      <c r="F14" s="519">
        <v>0</v>
      </c>
      <c r="G14" s="361">
        <v>306</v>
      </c>
    </row>
    <row r="15" spans="1:7" s="523" customFormat="1" ht="12">
      <c r="A15" s="520" t="s">
        <v>680</v>
      </c>
      <c r="B15" s="521" t="s">
        <v>448</v>
      </c>
      <c r="C15" s="522" t="s">
        <v>449</v>
      </c>
      <c r="D15" s="360">
        <v>0</v>
      </c>
      <c r="E15" s="360">
        <v>1255</v>
      </c>
      <c r="F15" s="519">
        <v>0</v>
      </c>
      <c r="G15" s="361">
        <v>544</v>
      </c>
    </row>
    <row r="16" spans="1:7" s="523" customFormat="1" ht="12">
      <c r="A16" s="520" t="s">
        <v>681</v>
      </c>
      <c r="B16" s="521" t="s">
        <v>451</v>
      </c>
      <c r="C16" s="522" t="s">
        <v>452</v>
      </c>
      <c r="D16" s="518">
        <v>0</v>
      </c>
      <c r="E16" s="360">
        <v>5925</v>
      </c>
      <c r="F16" s="519">
        <v>0</v>
      </c>
      <c r="G16" s="361">
        <v>1375</v>
      </c>
    </row>
    <row r="17" spans="1:7" s="523" customFormat="1" ht="12">
      <c r="A17" s="520" t="s">
        <v>682</v>
      </c>
      <c r="B17" s="521" t="s">
        <v>454</v>
      </c>
      <c r="C17" s="522" t="s">
        <v>455</v>
      </c>
      <c r="D17" s="360">
        <v>0</v>
      </c>
      <c r="E17" s="360">
        <v>4447</v>
      </c>
      <c r="F17" s="519">
        <v>0</v>
      </c>
      <c r="G17" s="361">
        <v>934</v>
      </c>
    </row>
    <row r="18" spans="1:7" ht="25.5">
      <c r="A18" s="524" t="s">
        <v>683</v>
      </c>
      <c r="B18" s="510" t="s">
        <v>456</v>
      </c>
      <c r="C18" s="416" t="s">
        <v>457</v>
      </c>
      <c r="D18" s="518">
        <v>0</v>
      </c>
      <c r="E18" s="360">
        <v>997</v>
      </c>
      <c r="F18" s="519">
        <v>0</v>
      </c>
      <c r="G18" s="361">
        <v>234</v>
      </c>
    </row>
    <row r="19" spans="1:7" s="396" customFormat="1" ht="12.75">
      <c r="A19" s="515" t="s">
        <v>684</v>
      </c>
      <c r="B19" s="516" t="s">
        <v>499</v>
      </c>
      <c r="C19" s="517" t="s">
        <v>460</v>
      </c>
      <c r="D19" s="360">
        <v>0</v>
      </c>
      <c r="E19" s="360">
        <v>11041</v>
      </c>
      <c r="F19" s="519">
        <v>0</v>
      </c>
      <c r="G19" s="361">
        <v>3004</v>
      </c>
    </row>
    <row r="20" spans="1:7" ht="25.5">
      <c r="A20" s="524" t="s">
        <v>685</v>
      </c>
      <c r="B20" s="510" t="s">
        <v>502</v>
      </c>
      <c r="C20" s="416" t="s">
        <v>462</v>
      </c>
      <c r="D20" s="518">
        <v>0</v>
      </c>
      <c r="E20" s="360">
        <v>10126</v>
      </c>
      <c r="F20" s="519">
        <v>0</v>
      </c>
      <c r="G20" s="361">
        <v>2813</v>
      </c>
    </row>
    <row r="21" spans="1:7" s="523" customFormat="1" ht="12">
      <c r="A21" s="520" t="s">
        <v>679</v>
      </c>
      <c r="B21" s="521" t="s">
        <v>504</v>
      </c>
      <c r="C21" s="522" t="s">
        <v>465</v>
      </c>
      <c r="D21" s="360">
        <v>0</v>
      </c>
      <c r="E21" s="360">
        <v>1281</v>
      </c>
      <c r="F21" s="519">
        <v>0</v>
      </c>
      <c r="G21" s="361">
        <v>214</v>
      </c>
    </row>
    <row r="22" spans="1:7" s="523" customFormat="1" ht="12">
      <c r="A22" s="520" t="s">
        <v>680</v>
      </c>
      <c r="B22" s="521" t="s">
        <v>507</v>
      </c>
      <c r="C22" s="522" t="s">
        <v>454</v>
      </c>
      <c r="D22" s="518">
        <v>0</v>
      </c>
      <c r="E22" s="360">
        <v>911</v>
      </c>
      <c r="F22" s="519">
        <v>0</v>
      </c>
      <c r="G22" s="361">
        <v>334</v>
      </c>
    </row>
    <row r="23" spans="1:7" s="523" customFormat="1" ht="12">
      <c r="A23" s="520" t="s">
        <v>681</v>
      </c>
      <c r="B23" s="521" t="s">
        <v>465</v>
      </c>
      <c r="C23" s="522" t="s">
        <v>469</v>
      </c>
      <c r="D23" s="360">
        <v>0</v>
      </c>
      <c r="E23" s="360">
        <v>4246</v>
      </c>
      <c r="F23" s="519">
        <v>0</v>
      </c>
      <c r="G23" s="361">
        <v>1488</v>
      </c>
    </row>
    <row r="24" spans="1:7" s="523" customFormat="1" ht="12">
      <c r="A24" s="520" t="s">
        <v>682</v>
      </c>
      <c r="B24" s="521" t="s">
        <v>469</v>
      </c>
      <c r="C24" s="522" t="s">
        <v>456</v>
      </c>
      <c r="D24" s="518">
        <v>0</v>
      </c>
      <c r="E24" s="360">
        <v>3688</v>
      </c>
      <c r="F24" s="519">
        <v>0</v>
      </c>
      <c r="G24" s="361">
        <v>777</v>
      </c>
    </row>
    <row r="25" spans="1:7" ht="25.5">
      <c r="A25" s="525" t="s">
        <v>686</v>
      </c>
      <c r="B25" s="526" t="s">
        <v>473</v>
      </c>
      <c r="C25" s="494" t="s">
        <v>473</v>
      </c>
      <c r="D25" s="527">
        <v>0</v>
      </c>
      <c r="E25" s="382">
        <v>915</v>
      </c>
      <c r="F25" s="527">
        <v>0</v>
      </c>
      <c r="G25" s="445">
        <v>191</v>
      </c>
    </row>
    <row r="26" spans="1:7" ht="25.5" hidden="1">
      <c r="A26" s="528" t="s">
        <v>687</v>
      </c>
      <c r="B26" s="506" t="s">
        <v>477</v>
      </c>
      <c r="C26" s="495" t="s">
        <v>459</v>
      </c>
      <c r="D26" s="496">
        <v>28800</v>
      </c>
      <c r="E26" s="497">
        <v>20229</v>
      </c>
      <c r="F26" s="498">
        <v>105.36</v>
      </c>
      <c r="G26" s="499">
        <v>3019</v>
      </c>
    </row>
    <row r="27" spans="1:7" ht="12" hidden="1">
      <c r="A27" s="529" t="s">
        <v>558</v>
      </c>
      <c r="B27" s="506" t="s">
        <v>481</v>
      </c>
      <c r="C27" s="495" t="s">
        <v>477</v>
      </c>
      <c r="D27" s="496">
        <v>28142</v>
      </c>
      <c r="E27" s="497">
        <v>19966</v>
      </c>
      <c r="F27" s="498">
        <v>106.42</v>
      </c>
      <c r="G27" s="499">
        <v>2969</v>
      </c>
    </row>
    <row r="28" spans="1:7" ht="12" hidden="1">
      <c r="A28" s="530" t="s">
        <v>560</v>
      </c>
      <c r="B28" s="506" t="s">
        <v>485</v>
      </c>
      <c r="C28" s="495" t="s">
        <v>461</v>
      </c>
      <c r="D28" s="496">
        <v>1313</v>
      </c>
      <c r="E28" s="497">
        <v>1037</v>
      </c>
      <c r="F28" s="498">
        <v>118.51</v>
      </c>
      <c r="G28" s="499">
        <v>123</v>
      </c>
    </row>
    <row r="29" spans="1:7" ht="12" hidden="1">
      <c r="A29" s="530" t="s">
        <v>563</v>
      </c>
      <c r="B29" s="506" t="s">
        <v>488</v>
      </c>
      <c r="C29" s="495" t="s">
        <v>481</v>
      </c>
      <c r="D29" s="496">
        <v>361</v>
      </c>
      <c r="E29" s="497">
        <v>300</v>
      </c>
      <c r="F29" s="498">
        <v>124.48</v>
      </c>
      <c r="G29" s="499">
        <v>23</v>
      </c>
    </row>
    <row r="30" spans="1:7" ht="24" hidden="1">
      <c r="A30" s="530" t="s">
        <v>565</v>
      </c>
      <c r="B30" s="506" t="s">
        <v>492</v>
      </c>
      <c r="C30" s="495" t="s">
        <v>464</v>
      </c>
      <c r="D30" s="496">
        <v>21479</v>
      </c>
      <c r="E30" s="497">
        <v>14236</v>
      </c>
      <c r="F30" s="498">
        <v>99.41</v>
      </c>
      <c r="G30" s="499">
        <v>2402</v>
      </c>
    </row>
    <row r="31" spans="1:7" ht="12" hidden="1">
      <c r="A31" s="530" t="s">
        <v>568</v>
      </c>
      <c r="B31" s="506" t="s">
        <v>495</v>
      </c>
      <c r="C31" s="495" t="s">
        <v>485</v>
      </c>
      <c r="D31" s="496">
        <v>154</v>
      </c>
      <c r="E31" s="497">
        <v>78</v>
      </c>
      <c r="F31" s="498">
        <v>75.73</v>
      </c>
      <c r="G31" s="499">
        <v>-6</v>
      </c>
    </row>
    <row r="32" spans="1:7" ht="12" hidden="1">
      <c r="A32" s="530" t="s">
        <v>570</v>
      </c>
      <c r="B32" s="506" t="s">
        <v>500</v>
      </c>
      <c r="C32" s="495" t="s">
        <v>467</v>
      </c>
      <c r="D32" s="496">
        <v>3004</v>
      </c>
      <c r="E32" s="497">
        <v>2460</v>
      </c>
      <c r="F32" s="498">
        <v>122.88</v>
      </c>
      <c r="G32" s="499">
        <v>201</v>
      </c>
    </row>
    <row r="33" spans="1:7" ht="24" hidden="1">
      <c r="A33" s="531" t="s">
        <v>573</v>
      </c>
      <c r="B33" s="506" t="s">
        <v>505</v>
      </c>
      <c r="C33" s="495" t="s">
        <v>488</v>
      </c>
      <c r="D33" s="496">
        <v>38</v>
      </c>
      <c r="E33" s="497">
        <v>27</v>
      </c>
      <c r="F33" s="498">
        <v>108</v>
      </c>
      <c r="G33" s="499">
        <v>-3</v>
      </c>
    </row>
    <row r="34" spans="1:7" ht="12" hidden="1">
      <c r="A34" s="530" t="s">
        <v>575</v>
      </c>
      <c r="B34" s="506" t="s">
        <v>509</v>
      </c>
      <c r="C34" s="495" t="s">
        <v>468</v>
      </c>
      <c r="D34" s="496">
        <v>1633</v>
      </c>
      <c r="E34" s="497">
        <v>1569</v>
      </c>
      <c r="F34" s="498">
        <v>144.08</v>
      </c>
      <c r="G34" s="499">
        <v>146</v>
      </c>
    </row>
    <row r="35" spans="1:7" ht="12" hidden="1">
      <c r="A35" s="530" t="s">
        <v>578</v>
      </c>
      <c r="B35" s="506" t="s">
        <v>512</v>
      </c>
      <c r="C35" s="495" t="s">
        <v>492</v>
      </c>
      <c r="D35" s="496">
        <v>29</v>
      </c>
      <c r="E35" s="497">
        <v>18</v>
      </c>
      <c r="F35" s="498">
        <v>94.74</v>
      </c>
      <c r="G35" s="499">
        <v>0</v>
      </c>
    </row>
    <row r="36" spans="1:7" ht="12" hidden="1">
      <c r="A36" s="530" t="s">
        <v>580</v>
      </c>
      <c r="B36" s="506" t="s">
        <v>516</v>
      </c>
      <c r="C36" s="495" t="s">
        <v>470</v>
      </c>
      <c r="D36" s="496">
        <v>168</v>
      </c>
      <c r="E36" s="497">
        <v>268</v>
      </c>
      <c r="F36" s="498">
        <v>239.29</v>
      </c>
      <c r="G36" s="499">
        <v>81</v>
      </c>
    </row>
    <row r="37" spans="1:7" ht="12" hidden="1">
      <c r="A37" s="529" t="s">
        <v>583</v>
      </c>
      <c r="B37" s="506" t="s">
        <v>520</v>
      </c>
      <c r="C37" s="495" t="s">
        <v>495</v>
      </c>
      <c r="D37" s="496">
        <v>658</v>
      </c>
      <c r="E37" s="497">
        <v>263</v>
      </c>
      <c r="F37" s="498">
        <v>59.91</v>
      </c>
      <c r="G37" s="499">
        <v>50</v>
      </c>
    </row>
    <row r="38" spans="1:7" ht="24" hidden="1">
      <c r="A38" s="530" t="s">
        <v>585</v>
      </c>
      <c r="B38" s="506" t="s">
        <v>524</v>
      </c>
      <c r="C38" s="495" t="s">
        <v>472</v>
      </c>
      <c r="D38" s="496">
        <v>658</v>
      </c>
      <c r="E38" s="497">
        <v>263</v>
      </c>
      <c r="F38" s="498">
        <v>59.91</v>
      </c>
      <c r="G38" s="499">
        <v>50</v>
      </c>
    </row>
    <row r="39" spans="1:7" ht="24" hidden="1">
      <c r="A39" s="531" t="s">
        <v>588</v>
      </c>
      <c r="B39" s="506" t="s">
        <v>528</v>
      </c>
      <c r="C39" s="495" t="s">
        <v>500</v>
      </c>
      <c r="D39" s="496">
        <v>758</v>
      </c>
      <c r="E39" s="497">
        <v>416</v>
      </c>
      <c r="F39" s="498">
        <v>82.38</v>
      </c>
      <c r="G39" s="499">
        <v>69</v>
      </c>
    </row>
    <row r="40" spans="1:7" ht="24" hidden="1">
      <c r="A40" s="531" t="s">
        <v>688</v>
      </c>
      <c r="B40" s="506" t="s">
        <v>532</v>
      </c>
      <c r="C40" s="495" t="s">
        <v>474</v>
      </c>
      <c r="D40" s="496">
        <v>-100</v>
      </c>
      <c r="E40" s="497">
        <v>-152</v>
      </c>
      <c r="F40" s="498">
        <v>226.87</v>
      </c>
      <c r="G40" s="499">
        <v>-19</v>
      </c>
    </row>
    <row r="41" spans="1:7" ht="24" hidden="1">
      <c r="A41" s="530" t="s">
        <v>593</v>
      </c>
      <c r="B41" s="506" t="s">
        <v>538</v>
      </c>
      <c r="C41" s="495" t="s">
        <v>505</v>
      </c>
      <c r="D41" s="496">
        <v>0</v>
      </c>
      <c r="E41" s="497">
        <v>0</v>
      </c>
      <c r="F41" s="498">
        <v>0</v>
      </c>
      <c r="G41" s="499">
        <v>0</v>
      </c>
    </row>
    <row r="42" spans="1:7" ht="24" hidden="1">
      <c r="A42" s="531" t="s">
        <v>595</v>
      </c>
      <c r="B42" s="506" t="s">
        <v>541</v>
      </c>
      <c r="C42" s="495" t="s">
        <v>476</v>
      </c>
      <c r="D42" s="496">
        <v>0</v>
      </c>
      <c r="E42" s="497">
        <v>0</v>
      </c>
      <c r="F42" s="498">
        <v>0</v>
      </c>
      <c r="G42" s="499">
        <v>0</v>
      </c>
    </row>
    <row r="43" spans="1:7" ht="24" hidden="1">
      <c r="A43" s="531" t="s">
        <v>689</v>
      </c>
      <c r="B43" s="506" t="s">
        <v>546</v>
      </c>
      <c r="C43" s="495" t="s">
        <v>509</v>
      </c>
      <c r="D43" s="496">
        <v>0</v>
      </c>
      <c r="E43" s="497">
        <v>0</v>
      </c>
      <c r="F43" s="498">
        <v>0</v>
      </c>
      <c r="G43" s="499">
        <v>0</v>
      </c>
    </row>
    <row r="44" spans="1:7" ht="25.5" hidden="1">
      <c r="A44" s="528" t="s">
        <v>690</v>
      </c>
      <c r="B44" s="506" t="s">
        <v>550</v>
      </c>
      <c r="C44" s="495" t="s">
        <v>478</v>
      </c>
      <c r="D44" s="496">
        <v>-2437</v>
      </c>
      <c r="E44" s="497">
        <v>1611</v>
      </c>
      <c r="F44" s="498">
        <v>-99.2</v>
      </c>
      <c r="G44" s="499">
        <v>-265</v>
      </c>
    </row>
    <row r="45" spans="1:7" ht="12.75" hidden="1">
      <c r="A45" s="528" t="s">
        <v>691</v>
      </c>
      <c r="B45" s="506" t="s">
        <v>554</v>
      </c>
      <c r="C45" s="495" t="s">
        <v>512</v>
      </c>
      <c r="D45" s="496">
        <v>2437</v>
      </c>
      <c r="E45" s="497">
        <v>-1611</v>
      </c>
      <c r="F45" s="498">
        <v>-99.2</v>
      </c>
      <c r="G45" s="499">
        <v>265</v>
      </c>
    </row>
    <row r="46" spans="1:7" ht="12" hidden="1">
      <c r="A46" s="529" t="s">
        <v>692</v>
      </c>
      <c r="B46" s="506" t="s">
        <v>556</v>
      </c>
      <c r="C46" s="495" t="s">
        <v>480</v>
      </c>
      <c r="D46" s="496">
        <v>2322</v>
      </c>
      <c r="E46" s="497">
        <v>-1726</v>
      </c>
      <c r="F46" s="498">
        <v>-111.5</v>
      </c>
      <c r="G46" s="499">
        <v>265</v>
      </c>
    </row>
    <row r="47" spans="1:7" ht="12" hidden="1">
      <c r="A47" s="530" t="s">
        <v>69</v>
      </c>
      <c r="B47" s="506" t="s">
        <v>559</v>
      </c>
      <c r="C47" s="495" t="s">
        <v>516</v>
      </c>
      <c r="D47" s="496">
        <v>0</v>
      </c>
      <c r="E47" s="497">
        <v>7</v>
      </c>
      <c r="F47" s="498">
        <v>0</v>
      </c>
      <c r="G47" s="499">
        <v>-25</v>
      </c>
    </row>
    <row r="48" spans="1:7" ht="24" hidden="1">
      <c r="A48" s="530" t="s">
        <v>610</v>
      </c>
      <c r="B48" s="506" t="s">
        <v>561</v>
      </c>
      <c r="C48" s="495" t="s">
        <v>483</v>
      </c>
      <c r="D48" s="496">
        <v>0</v>
      </c>
      <c r="E48" s="497">
        <v>0</v>
      </c>
      <c r="F48" s="498">
        <v>0</v>
      </c>
      <c r="G48" s="499">
        <v>0</v>
      </c>
    </row>
    <row r="49" spans="1:7" ht="12" hidden="1">
      <c r="A49" s="530" t="s">
        <v>614</v>
      </c>
      <c r="B49" s="506" t="s">
        <v>564</v>
      </c>
      <c r="C49" s="495" t="s">
        <v>520</v>
      </c>
      <c r="D49" s="496">
        <v>0</v>
      </c>
      <c r="E49" s="497">
        <v>7</v>
      </c>
      <c r="F49" s="498">
        <v>0</v>
      </c>
      <c r="G49" s="499">
        <v>-25</v>
      </c>
    </row>
    <row r="50" spans="1:7" ht="12" hidden="1">
      <c r="A50" s="530" t="s">
        <v>617</v>
      </c>
      <c r="B50" s="506" t="s">
        <v>566</v>
      </c>
      <c r="C50" s="495" t="s">
        <v>484</v>
      </c>
      <c r="D50" s="496">
        <v>2288</v>
      </c>
      <c r="E50" s="497">
        <v>-1821</v>
      </c>
      <c r="F50" s="498">
        <v>-119.41</v>
      </c>
      <c r="G50" s="499">
        <v>300</v>
      </c>
    </row>
    <row r="51" spans="1:7" ht="12" hidden="1">
      <c r="A51" s="531" t="s">
        <v>693</v>
      </c>
      <c r="B51" s="506" t="s">
        <v>571</v>
      </c>
      <c r="C51" s="495" t="s">
        <v>524</v>
      </c>
      <c r="D51" s="496">
        <v>3697</v>
      </c>
      <c r="E51" s="497">
        <v>4239</v>
      </c>
      <c r="F51" s="498">
        <v>172.04</v>
      </c>
      <c r="G51" s="499">
        <v>16</v>
      </c>
    </row>
    <row r="52" spans="1:7" ht="12" hidden="1">
      <c r="A52" s="531" t="s">
        <v>694</v>
      </c>
      <c r="B52" s="506" t="s">
        <v>574</v>
      </c>
      <c r="C52" s="495" t="s">
        <v>486</v>
      </c>
      <c r="D52" s="496">
        <v>1409</v>
      </c>
      <c r="E52" s="497">
        <v>6059</v>
      </c>
      <c r="F52" s="498">
        <v>645.26</v>
      </c>
      <c r="G52" s="499">
        <v>-284</v>
      </c>
    </row>
    <row r="53" spans="1:7" ht="12" hidden="1">
      <c r="A53" s="530" t="s">
        <v>77</v>
      </c>
      <c r="B53" s="506" t="s">
        <v>576</v>
      </c>
      <c r="C53" s="495" t="s">
        <v>528</v>
      </c>
      <c r="D53" s="496">
        <v>34</v>
      </c>
      <c r="E53" s="497">
        <v>113</v>
      </c>
      <c r="F53" s="498">
        <v>491.3</v>
      </c>
      <c r="G53" s="499">
        <v>-4</v>
      </c>
    </row>
    <row r="54" spans="1:7" ht="12" hidden="1">
      <c r="A54" s="530" t="s">
        <v>79</v>
      </c>
      <c r="B54" s="506" t="s">
        <v>579</v>
      </c>
      <c r="C54" s="495" t="s">
        <v>487</v>
      </c>
      <c r="D54" s="496">
        <v>0</v>
      </c>
      <c r="E54" s="497">
        <v>-26</v>
      </c>
      <c r="F54" s="498">
        <v>0</v>
      </c>
      <c r="G54" s="499">
        <v>-5</v>
      </c>
    </row>
    <row r="55" spans="1:7" ht="12" hidden="1">
      <c r="A55" s="529" t="s">
        <v>695</v>
      </c>
      <c r="B55" s="506" t="s">
        <v>581</v>
      </c>
      <c r="C55" s="495" t="s">
        <v>532</v>
      </c>
      <c r="D55" s="496">
        <v>115</v>
      </c>
      <c r="E55" s="497">
        <v>115</v>
      </c>
      <c r="F55" s="498">
        <v>149.35</v>
      </c>
      <c r="G55" s="499">
        <v>0</v>
      </c>
    </row>
    <row r="56" spans="1:7" ht="12" hidden="1">
      <c r="A56" s="530" t="s">
        <v>696</v>
      </c>
      <c r="B56" s="506" t="s">
        <v>584</v>
      </c>
      <c r="C56" s="500" t="s">
        <v>489</v>
      </c>
      <c r="D56" s="501">
        <v>115</v>
      </c>
      <c r="E56" s="502">
        <v>115</v>
      </c>
      <c r="F56" s="503">
        <v>149.35</v>
      </c>
      <c r="G56" s="504">
        <v>0</v>
      </c>
    </row>
    <row r="57" spans="1:3" ht="10.5">
      <c r="A57" s="322"/>
      <c r="B57" s="323"/>
      <c r="C57" s="322"/>
    </row>
    <row r="58" spans="1:7" s="532" customFormat="1" ht="10.5">
      <c r="A58" s="322"/>
      <c r="B58" s="323"/>
      <c r="C58" s="322"/>
      <c r="D58" s="324"/>
      <c r="E58" s="324"/>
      <c r="F58" s="324"/>
      <c r="G58" s="324"/>
    </row>
    <row r="59" spans="1:7" s="396" customFormat="1" ht="12">
      <c r="A59" s="322"/>
      <c r="B59" s="323"/>
      <c r="C59" s="322"/>
      <c r="D59" s="324"/>
      <c r="E59" s="324"/>
      <c r="F59" s="324"/>
      <c r="G59" s="324"/>
    </row>
    <row r="60" spans="1:7" s="396" customFormat="1" ht="12">
      <c r="A60" s="322"/>
      <c r="B60" s="533"/>
      <c r="C60" s="322"/>
      <c r="D60" s="532"/>
      <c r="E60" s="395"/>
      <c r="F60" s="532"/>
      <c r="G60" s="532"/>
    </row>
    <row r="61" spans="1:7" ht="12">
      <c r="A61" s="393" t="s">
        <v>425</v>
      </c>
      <c r="B61" s="393"/>
      <c r="C61" s="395"/>
      <c r="D61" s="395"/>
      <c r="E61" s="468"/>
      <c r="F61" s="469"/>
      <c r="G61" s="396" t="s">
        <v>52</v>
      </c>
    </row>
    <row r="62" spans="4:6" s="396" customFormat="1" ht="11.25" customHeight="1">
      <c r="D62" s="465"/>
      <c r="E62" s="395"/>
      <c r="F62" s="465"/>
    </row>
    <row r="63" spans="1:7" s="396" customFormat="1" ht="12.75">
      <c r="A63" s="534"/>
      <c r="B63" s="470"/>
      <c r="C63" s="402"/>
      <c r="D63" s="505"/>
      <c r="E63" s="402"/>
      <c r="F63" s="324"/>
      <c r="G63" s="324"/>
    </row>
    <row r="64" spans="1:3" ht="10.5">
      <c r="A64" s="404"/>
      <c r="B64" s="323"/>
      <c r="C64" s="322"/>
    </row>
    <row r="65" spans="1:6" ht="10.5">
      <c r="A65" s="404"/>
      <c r="B65" s="323"/>
      <c r="C65" s="322"/>
      <c r="F65" s="472"/>
    </row>
    <row r="66" spans="1:3" s="348" customFormat="1" ht="12" customHeight="1">
      <c r="A66" s="534"/>
      <c r="B66" s="397"/>
      <c r="C66" s="535"/>
    </row>
    <row r="67" spans="1:3" s="348" customFormat="1" ht="12" customHeight="1">
      <c r="A67" s="534"/>
      <c r="B67" s="397"/>
      <c r="C67" s="535"/>
    </row>
    <row r="68" ht="12.75">
      <c r="A68" s="534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15.06.98.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1"/>
  <sheetViews>
    <sheetView showZeros="0" workbookViewId="0" topLeftCell="A1">
      <selection activeCell="D45" sqref="D45"/>
    </sheetView>
  </sheetViews>
  <sheetFormatPr defaultColWidth="9.33203125" defaultRowHeight="11.25"/>
  <cols>
    <col min="1" max="1" width="45.5" style="324" customWidth="1"/>
    <col min="2" max="2" width="1.5" style="506" hidden="1" customWidth="1"/>
    <col min="3" max="3" width="1.83203125" style="324" hidden="1" customWidth="1"/>
    <col min="4" max="4" width="13.83203125" style="324" customWidth="1"/>
    <col min="5" max="5" width="13.16015625" style="324" customWidth="1"/>
    <col min="6" max="6" width="12" style="324" customWidth="1"/>
    <col min="7" max="7" width="11.83203125" style="324" customWidth="1"/>
    <col min="8" max="16384" width="9.33203125" style="324" customWidth="1"/>
  </cols>
  <sheetData>
    <row r="1" spans="6:7" ht="10.5">
      <c r="F1" s="325"/>
      <c r="G1" s="325"/>
    </row>
    <row r="2" spans="1:7" s="349" customFormat="1" ht="12.75">
      <c r="A2" s="330" t="s">
        <v>697</v>
      </c>
      <c r="B2" s="507"/>
      <c r="C2" s="330"/>
      <c r="D2" s="330"/>
      <c r="E2" s="330"/>
      <c r="F2" s="328"/>
      <c r="G2" s="536" t="s">
        <v>698</v>
      </c>
    </row>
    <row r="3" spans="6:7" ht="10.5">
      <c r="F3" s="325"/>
      <c r="G3" s="325"/>
    </row>
    <row r="4" spans="1:7" s="334" customFormat="1" ht="15.75">
      <c r="A4" s="332" t="s">
        <v>699</v>
      </c>
      <c r="B4" s="325"/>
      <c r="C4" s="409"/>
      <c r="D4" s="325"/>
      <c r="E4" s="325"/>
      <c r="F4" s="325"/>
      <c r="G4" s="325"/>
    </row>
    <row r="5" spans="1:7" ht="15.75">
      <c r="A5" s="332" t="s">
        <v>364</v>
      </c>
      <c r="B5" s="325"/>
      <c r="C5" s="409"/>
      <c r="D5" s="325"/>
      <c r="E5" s="325"/>
      <c r="F5" s="325"/>
      <c r="G5" s="325"/>
    </row>
    <row r="6" spans="1:7" ht="15">
      <c r="A6" s="322"/>
      <c r="B6" s="474"/>
      <c r="C6" s="409"/>
      <c r="D6" s="325"/>
      <c r="E6" s="325"/>
      <c r="F6" s="325"/>
      <c r="G6" s="325"/>
    </row>
    <row r="7" spans="2:7" s="349" customFormat="1" ht="10.5">
      <c r="B7" s="508"/>
      <c r="F7" s="341" t="s">
        <v>676</v>
      </c>
      <c r="G7" s="341"/>
    </row>
    <row r="8" spans="1:7" s="436" customFormat="1" ht="39.75" customHeight="1">
      <c r="A8" s="410" t="s">
        <v>5</v>
      </c>
      <c r="B8" s="411" t="s">
        <v>429</v>
      </c>
      <c r="C8" s="412"/>
      <c r="D8" s="346" t="s">
        <v>367</v>
      </c>
      <c r="E8" s="346" t="s">
        <v>8</v>
      </c>
      <c r="F8" s="346" t="s">
        <v>642</v>
      </c>
      <c r="G8" s="347" t="s">
        <v>369</v>
      </c>
    </row>
    <row r="9" spans="1:7" ht="6.75" customHeight="1" hidden="1">
      <c r="A9" s="509" t="s">
        <v>431</v>
      </c>
      <c r="B9" s="510" t="s">
        <v>432</v>
      </c>
      <c r="C9" s="416"/>
      <c r="D9" s="416" t="s">
        <v>430</v>
      </c>
      <c r="E9" s="416"/>
      <c r="F9" s="416"/>
      <c r="G9" s="475"/>
    </row>
    <row r="10" spans="1:7" ht="6" customHeight="1" hidden="1">
      <c r="A10" s="509"/>
      <c r="B10" s="510"/>
      <c r="C10" s="416" t="s">
        <v>433</v>
      </c>
      <c r="D10" s="416" t="s">
        <v>434</v>
      </c>
      <c r="E10" s="416" t="s">
        <v>435</v>
      </c>
      <c r="F10" s="416" t="s">
        <v>436</v>
      </c>
      <c r="G10" s="475" t="s">
        <v>437</v>
      </c>
    </row>
    <row r="11" spans="1:7" ht="12.75" hidden="1">
      <c r="A11" s="537" t="s">
        <v>700</v>
      </c>
      <c r="B11" s="510" t="s">
        <v>440</v>
      </c>
      <c r="C11" s="416" t="s">
        <v>370</v>
      </c>
      <c r="D11" s="420">
        <v>26363</v>
      </c>
      <c r="E11" s="420">
        <v>21840</v>
      </c>
      <c r="F11" s="421">
        <v>124.26</v>
      </c>
      <c r="G11" s="476">
        <v>2754</v>
      </c>
    </row>
    <row r="12" spans="1:7" ht="24" hidden="1">
      <c r="A12" s="538" t="s">
        <v>701</v>
      </c>
      <c r="B12" s="510" t="s">
        <v>442</v>
      </c>
      <c r="C12" s="416" t="s">
        <v>443</v>
      </c>
      <c r="D12" s="420">
        <v>25199</v>
      </c>
      <c r="E12" s="420">
        <v>20442</v>
      </c>
      <c r="F12" s="421">
        <v>121.69</v>
      </c>
      <c r="G12" s="476">
        <v>2556</v>
      </c>
    </row>
    <row r="13" spans="1:7" ht="12" hidden="1">
      <c r="A13" s="539" t="s">
        <v>702</v>
      </c>
      <c r="B13" s="510" t="s">
        <v>445</v>
      </c>
      <c r="C13" s="416" t="s">
        <v>446</v>
      </c>
      <c r="D13" s="420">
        <v>5061</v>
      </c>
      <c r="E13" s="420">
        <v>3559</v>
      </c>
      <c r="F13" s="421">
        <v>105.48</v>
      </c>
      <c r="G13" s="476">
        <v>560</v>
      </c>
    </row>
    <row r="14" spans="1:7" ht="12" hidden="1">
      <c r="A14" s="539" t="s">
        <v>703</v>
      </c>
      <c r="B14" s="510" t="s">
        <v>448</v>
      </c>
      <c r="C14" s="416" t="s">
        <v>449</v>
      </c>
      <c r="D14" s="420">
        <v>1790</v>
      </c>
      <c r="E14" s="420">
        <v>1979</v>
      </c>
      <c r="F14" s="421">
        <v>165.88</v>
      </c>
      <c r="G14" s="476">
        <v>238</v>
      </c>
    </row>
    <row r="15" spans="1:7" ht="12" hidden="1">
      <c r="A15" s="539" t="s">
        <v>704</v>
      </c>
      <c r="B15" s="510" t="s">
        <v>451</v>
      </c>
      <c r="C15" s="416" t="s">
        <v>452</v>
      </c>
      <c r="D15" s="420">
        <v>11977</v>
      </c>
      <c r="E15" s="420">
        <v>7785</v>
      </c>
      <c r="F15" s="421">
        <v>97.5</v>
      </c>
      <c r="G15" s="476">
        <v>933</v>
      </c>
    </row>
    <row r="16" spans="1:7" ht="12" hidden="1">
      <c r="A16" s="539" t="s">
        <v>705</v>
      </c>
      <c r="B16" s="510" t="s">
        <v>454</v>
      </c>
      <c r="C16" s="416" t="s">
        <v>455</v>
      </c>
      <c r="D16" s="420">
        <v>6371</v>
      </c>
      <c r="E16" s="420">
        <v>7119</v>
      </c>
      <c r="F16" s="421">
        <v>167.58</v>
      </c>
      <c r="G16" s="476">
        <v>825</v>
      </c>
    </row>
    <row r="17" spans="1:7" ht="12" hidden="1">
      <c r="A17" s="538" t="s">
        <v>706</v>
      </c>
      <c r="B17" s="510" t="s">
        <v>456</v>
      </c>
      <c r="C17" s="416" t="s">
        <v>457</v>
      </c>
      <c r="D17" s="420">
        <v>1164</v>
      </c>
      <c r="E17" s="420">
        <v>1398</v>
      </c>
      <c r="F17" s="421">
        <v>180.15</v>
      </c>
      <c r="G17" s="476">
        <v>198</v>
      </c>
    </row>
    <row r="18" spans="1:7" ht="12.75" hidden="1">
      <c r="A18" s="537" t="s">
        <v>707</v>
      </c>
      <c r="B18" s="510" t="s">
        <v>499</v>
      </c>
      <c r="C18" s="416" t="s">
        <v>460</v>
      </c>
      <c r="D18" s="420">
        <v>28800</v>
      </c>
      <c r="E18" s="420">
        <v>20229</v>
      </c>
      <c r="F18" s="421">
        <v>105.36</v>
      </c>
      <c r="G18" s="476">
        <v>3019</v>
      </c>
    </row>
    <row r="19" spans="1:7" ht="24" hidden="1">
      <c r="A19" s="538" t="s">
        <v>708</v>
      </c>
      <c r="B19" s="510" t="s">
        <v>502</v>
      </c>
      <c r="C19" s="416" t="s">
        <v>462</v>
      </c>
      <c r="D19" s="420">
        <v>27544</v>
      </c>
      <c r="E19" s="420">
        <v>18876</v>
      </c>
      <c r="F19" s="421">
        <v>102.79</v>
      </c>
      <c r="G19" s="476">
        <v>2845</v>
      </c>
    </row>
    <row r="20" spans="1:7" ht="12" hidden="1">
      <c r="A20" s="539" t="s">
        <v>702</v>
      </c>
      <c r="B20" s="510" t="s">
        <v>504</v>
      </c>
      <c r="C20" s="416" t="s">
        <v>465</v>
      </c>
      <c r="D20" s="420">
        <v>5507</v>
      </c>
      <c r="E20" s="420">
        <v>2907</v>
      </c>
      <c r="F20" s="421">
        <v>79.17</v>
      </c>
      <c r="G20" s="476">
        <v>349</v>
      </c>
    </row>
    <row r="21" spans="1:7" ht="12" hidden="1">
      <c r="A21" s="539" t="s">
        <v>703</v>
      </c>
      <c r="B21" s="510" t="s">
        <v>507</v>
      </c>
      <c r="C21" s="416" t="s">
        <v>454</v>
      </c>
      <c r="D21" s="420">
        <v>1951</v>
      </c>
      <c r="E21" s="420">
        <v>1588</v>
      </c>
      <c r="F21" s="421">
        <v>122.06</v>
      </c>
      <c r="G21" s="476">
        <v>236</v>
      </c>
    </row>
    <row r="22" spans="1:7" ht="12" hidden="1">
      <c r="A22" s="539" t="s">
        <v>704</v>
      </c>
      <c r="B22" s="510" t="s">
        <v>465</v>
      </c>
      <c r="C22" s="416" t="s">
        <v>469</v>
      </c>
      <c r="D22" s="420">
        <v>12693</v>
      </c>
      <c r="E22" s="420">
        <v>7371</v>
      </c>
      <c r="F22" s="421">
        <v>87.11</v>
      </c>
      <c r="G22" s="476">
        <v>1178</v>
      </c>
    </row>
    <row r="23" spans="1:7" ht="12" hidden="1">
      <c r="A23" s="539" t="s">
        <v>709</v>
      </c>
      <c r="B23" s="510" t="s">
        <v>469</v>
      </c>
      <c r="C23" s="416" t="s">
        <v>456</v>
      </c>
      <c r="D23" s="420">
        <v>7393</v>
      </c>
      <c r="E23" s="420">
        <v>7010</v>
      </c>
      <c r="F23" s="421">
        <v>142.25</v>
      </c>
      <c r="G23" s="476">
        <v>1082</v>
      </c>
    </row>
    <row r="24" spans="1:7" ht="24" hidden="1">
      <c r="A24" s="538" t="s">
        <v>710</v>
      </c>
      <c r="B24" s="510" t="s">
        <v>473</v>
      </c>
      <c r="C24" s="416" t="s">
        <v>473</v>
      </c>
      <c r="D24" s="420">
        <v>1256</v>
      </c>
      <c r="E24" s="420">
        <v>1353</v>
      </c>
      <c r="F24" s="421">
        <v>161.65</v>
      </c>
      <c r="G24" s="476">
        <v>174</v>
      </c>
    </row>
    <row r="25" spans="1:7" ht="10.5" customHeight="1">
      <c r="A25" s="540">
        <v>1</v>
      </c>
      <c r="B25" s="541"/>
      <c r="C25" s="354"/>
      <c r="D25" s="355">
        <v>2</v>
      </c>
      <c r="E25" s="355">
        <v>3</v>
      </c>
      <c r="F25" s="426">
        <v>4</v>
      </c>
      <c r="G25" s="542">
        <v>5</v>
      </c>
    </row>
    <row r="26" spans="1:7" s="523" customFormat="1" ht="12.75">
      <c r="A26" s="543" t="s">
        <v>711</v>
      </c>
      <c r="B26" s="521" t="s">
        <v>477</v>
      </c>
      <c r="C26" s="522" t="s">
        <v>459</v>
      </c>
      <c r="D26" s="544">
        <v>0</v>
      </c>
      <c r="E26" s="360">
        <v>11041</v>
      </c>
      <c r="F26" s="360">
        <v>0</v>
      </c>
      <c r="G26" s="361">
        <v>3004</v>
      </c>
    </row>
    <row r="27" spans="1:7" s="348" customFormat="1" ht="12.75">
      <c r="A27" s="524" t="s">
        <v>273</v>
      </c>
      <c r="B27" s="545" t="s">
        <v>481</v>
      </c>
      <c r="C27" s="485" t="s">
        <v>477</v>
      </c>
      <c r="D27" s="546">
        <v>0</v>
      </c>
      <c r="E27" s="360">
        <v>9607</v>
      </c>
      <c r="F27" s="360">
        <v>0</v>
      </c>
      <c r="G27" s="361">
        <v>2385</v>
      </c>
    </row>
    <row r="28" spans="1:7" ht="12">
      <c r="A28" s="520" t="s">
        <v>661</v>
      </c>
      <c r="B28" s="510" t="s">
        <v>485</v>
      </c>
      <c r="C28" s="416" t="s">
        <v>461</v>
      </c>
      <c r="D28" s="420">
        <v>0</v>
      </c>
      <c r="E28" s="360">
        <v>566</v>
      </c>
      <c r="F28" s="360">
        <v>0</v>
      </c>
      <c r="G28" s="361">
        <v>142</v>
      </c>
    </row>
    <row r="29" spans="1:7" ht="12">
      <c r="A29" s="520" t="s">
        <v>712</v>
      </c>
      <c r="B29" s="510" t="s">
        <v>488</v>
      </c>
      <c r="C29" s="416" t="s">
        <v>481</v>
      </c>
      <c r="D29" s="420">
        <v>0</v>
      </c>
      <c r="E29" s="360">
        <v>160</v>
      </c>
      <c r="F29" s="360">
        <v>0</v>
      </c>
      <c r="G29" s="361">
        <v>30</v>
      </c>
    </row>
    <row r="30" spans="1:7" ht="12">
      <c r="A30" s="520" t="s">
        <v>713</v>
      </c>
      <c r="B30" s="510" t="s">
        <v>492</v>
      </c>
      <c r="C30" s="416" t="s">
        <v>464</v>
      </c>
      <c r="D30" s="420">
        <v>0</v>
      </c>
      <c r="E30" s="360">
        <v>6970</v>
      </c>
      <c r="F30" s="360">
        <v>0</v>
      </c>
      <c r="G30" s="361">
        <v>1709</v>
      </c>
    </row>
    <row r="31" spans="1:7" ht="12">
      <c r="A31" s="520" t="s">
        <v>278</v>
      </c>
      <c r="B31" s="510" t="s">
        <v>495</v>
      </c>
      <c r="C31" s="416" t="s">
        <v>485</v>
      </c>
      <c r="D31" s="420">
        <v>0</v>
      </c>
      <c r="E31" s="360">
        <v>15</v>
      </c>
      <c r="F31" s="360">
        <v>0</v>
      </c>
      <c r="G31" s="361">
        <v>-3</v>
      </c>
    </row>
    <row r="32" spans="1:7" ht="14.25" customHeight="1">
      <c r="A32" s="520" t="s">
        <v>281</v>
      </c>
      <c r="B32" s="510" t="s">
        <v>500</v>
      </c>
      <c r="C32" s="416" t="s">
        <v>467</v>
      </c>
      <c r="D32" s="420">
        <v>0</v>
      </c>
      <c r="E32" s="360">
        <v>1896</v>
      </c>
      <c r="F32" s="360">
        <v>0</v>
      </c>
      <c r="G32" s="361">
        <v>507</v>
      </c>
    </row>
    <row r="33" spans="1:7" s="348" customFormat="1" ht="12.75">
      <c r="A33" s="524" t="s">
        <v>665</v>
      </c>
      <c r="B33" s="545" t="s">
        <v>509</v>
      </c>
      <c r="C33" s="485" t="s">
        <v>468</v>
      </c>
      <c r="D33" s="546">
        <v>0</v>
      </c>
      <c r="E33" s="360">
        <v>1263</v>
      </c>
      <c r="F33" s="360">
        <v>0</v>
      </c>
      <c r="G33" s="361">
        <v>628</v>
      </c>
    </row>
    <row r="34" spans="1:7" ht="12">
      <c r="A34" s="520" t="s">
        <v>666</v>
      </c>
      <c r="B34" s="510" t="s">
        <v>512</v>
      </c>
      <c r="C34" s="416" t="s">
        <v>492</v>
      </c>
      <c r="D34" s="420">
        <v>0</v>
      </c>
      <c r="E34" s="360">
        <v>1226</v>
      </c>
      <c r="F34" s="360">
        <v>0</v>
      </c>
      <c r="G34" s="361">
        <v>623</v>
      </c>
    </row>
    <row r="35" spans="1:7" ht="12">
      <c r="A35" s="520" t="s">
        <v>714</v>
      </c>
      <c r="B35" s="510" t="s">
        <v>516</v>
      </c>
      <c r="C35" s="416" t="s">
        <v>470</v>
      </c>
      <c r="D35" s="420">
        <v>0</v>
      </c>
      <c r="E35" s="360">
        <v>37</v>
      </c>
      <c r="F35" s="360">
        <v>0</v>
      </c>
      <c r="G35" s="361">
        <v>5</v>
      </c>
    </row>
    <row r="36" spans="1:7" s="348" customFormat="1" ht="12.75">
      <c r="A36" s="524" t="s">
        <v>715</v>
      </c>
      <c r="B36" s="545" t="s">
        <v>520</v>
      </c>
      <c r="C36" s="485" t="s">
        <v>495</v>
      </c>
      <c r="D36" s="546">
        <v>0</v>
      </c>
      <c r="E36" s="360">
        <v>171</v>
      </c>
      <c r="F36" s="360">
        <v>0</v>
      </c>
      <c r="G36" s="361">
        <v>-9</v>
      </c>
    </row>
    <row r="37" spans="1:7" ht="12">
      <c r="A37" s="547" t="s">
        <v>668</v>
      </c>
      <c r="B37" s="510" t="s">
        <v>524</v>
      </c>
      <c r="C37" s="416" t="s">
        <v>472</v>
      </c>
      <c r="D37" s="420">
        <v>0</v>
      </c>
      <c r="E37" s="360">
        <v>302</v>
      </c>
      <c r="F37" s="360">
        <v>0</v>
      </c>
      <c r="G37" s="361">
        <v>35</v>
      </c>
    </row>
    <row r="38" spans="1:7" s="523" customFormat="1" ht="11.25" customHeight="1">
      <c r="A38" s="548" t="s">
        <v>669</v>
      </c>
      <c r="B38" s="521" t="s">
        <v>532</v>
      </c>
      <c r="C38" s="522" t="s">
        <v>474</v>
      </c>
      <c r="D38" s="549">
        <v>0</v>
      </c>
      <c r="E38" s="382">
        <v>-131</v>
      </c>
      <c r="F38" s="382">
        <v>0</v>
      </c>
      <c r="G38" s="445">
        <v>-44</v>
      </c>
    </row>
    <row r="39" spans="1:7" ht="25.5" hidden="1">
      <c r="A39" s="528" t="s">
        <v>690</v>
      </c>
      <c r="B39" s="506" t="s">
        <v>550</v>
      </c>
      <c r="C39" s="495" t="s">
        <v>478</v>
      </c>
      <c r="D39" s="496">
        <v>-2437</v>
      </c>
      <c r="E39" s="497">
        <v>1611</v>
      </c>
      <c r="F39" s="498">
        <v>-99.2</v>
      </c>
      <c r="G39" s="499">
        <v>-265</v>
      </c>
    </row>
    <row r="40" spans="1:7" ht="12.75" hidden="1">
      <c r="A40" s="528" t="s">
        <v>691</v>
      </c>
      <c r="B40" s="506" t="s">
        <v>554</v>
      </c>
      <c r="C40" s="495" t="s">
        <v>512</v>
      </c>
      <c r="D40" s="496">
        <v>2437</v>
      </c>
      <c r="E40" s="497">
        <v>-1611</v>
      </c>
      <c r="F40" s="498">
        <v>-99.2</v>
      </c>
      <c r="G40" s="499">
        <v>265</v>
      </c>
    </row>
    <row r="41" spans="1:7" ht="12" hidden="1">
      <c r="A41" s="529" t="s">
        <v>692</v>
      </c>
      <c r="B41" s="506" t="s">
        <v>556</v>
      </c>
      <c r="C41" s="495" t="s">
        <v>480</v>
      </c>
      <c r="D41" s="496">
        <v>2322</v>
      </c>
      <c r="E41" s="497">
        <v>-1726</v>
      </c>
      <c r="F41" s="498">
        <v>-111.5</v>
      </c>
      <c r="G41" s="499">
        <v>265</v>
      </c>
    </row>
    <row r="42" spans="1:7" ht="12" hidden="1">
      <c r="A42" s="530" t="s">
        <v>69</v>
      </c>
      <c r="B42" s="506" t="s">
        <v>559</v>
      </c>
      <c r="C42" s="495" t="s">
        <v>516</v>
      </c>
      <c r="D42" s="496">
        <v>0</v>
      </c>
      <c r="E42" s="497">
        <v>7</v>
      </c>
      <c r="F42" s="498">
        <v>0</v>
      </c>
      <c r="G42" s="499">
        <v>-25</v>
      </c>
    </row>
    <row r="43" spans="1:7" ht="24" hidden="1">
      <c r="A43" s="530" t="s">
        <v>610</v>
      </c>
      <c r="B43" s="506" t="s">
        <v>561</v>
      </c>
      <c r="C43" s="495" t="s">
        <v>483</v>
      </c>
      <c r="D43" s="496">
        <v>0</v>
      </c>
      <c r="E43" s="497">
        <v>0</v>
      </c>
      <c r="F43" s="498">
        <v>0</v>
      </c>
      <c r="G43" s="499">
        <v>0</v>
      </c>
    </row>
    <row r="44" spans="1:7" ht="12" hidden="1">
      <c r="A44" s="530" t="s">
        <v>614</v>
      </c>
      <c r="B44" s="506" t="s">
        <v>564</v>
      </c>
      <c r="C44" s="495" t="s">
        <v>520</v>
      </c>
      <c r="D44" s="496">
        <v>0</v>
      </c>
      <c r="E44" s="497">
        <v>7</v>
      </c>
      <c r="F44" s="498">
        <v>0</v>
      </c>
      <c r="G44" s="499">
        <v>-25</v>
      </c>
    </row>
    <row r="45" spans="1:7" ht="12" hidden="1">
      <c r="A45" s="530" t="s">
        <v>617</v>
      </c>
      <c r="B45" s="506" t="s">
        <v>566</v>
      </c>
      <c r="C45" s="495" t="s">
        <v>484</v>
      </c>
      <c r="D45" s="496">
        <v>2288</v>
      </c>
      <c r="E45" s="497">
        <v>-1821</v>
      </c>
      <c r="F45" s="498">
        <v>-119.41</v>
      </c>
      <c r="G45" s="499">
        <v>300</v>
      </c>
    </row>
    <row r="46" spans="1:7" ht="12" hidden="1">
      <c r="A46" s="531" t="s">
        <v>693</v>
      </c>
      <c r="B46" s="506" t="s">
        <v>571</v>
      </c>
      <c r="C46" s="495" t="s">
        <v>524</v>
      </c>
      <c r="D46" s="496">
        <v>3697</v>
      </c>
      <c r="E46" s="497">
        <v>4239</v>
      </c>
      <c r="F46" s="498">
        <v>172.04</v>
      </c>
      <c r="G46" s="499">
        <v>16</v>
      </c>
    </row>
    <row r="47" spans="1:7" ht="12" hidden="1">
      <c r="A47" s="531" t="s">
        <v>694</v>
      </c>
      <c r="B47" s="506" t="s">
        <v>574</v>
      </c>
      <c r="C47" s="495" t="s">
        <v>486</v>
      </c>
      <c r="D47" s="496">
        <v>1409</v>
      </c>
      <c r="E47" s="497">
        <v>6059</v>
      </c>
      <c r="F47" s="498">
        <v>645.26</v>
      </c>
      <c r="G47" s="499">
        <v>-284</v>
      </c>
    </row>
    <row r="48" spans="1:7" ht="12" hidden="1">
      <c r="A48" s="530" t="s">
        <v>77</v>
      </c>
      <c r="B48" s="506" t="s">
        <v>576</v>
      </c>
      <c r="C48" s="495" t="s">
        <v>528</v>
      </c>
      <c r="D48" s="496">
        <v>34</v>
      </c>
      <c r="E48" s="497">
        <v>113</v>
      </c>
      <c r="F48" s="498">
        <v>491.3</v>
      </c>
      <c r="G48" s="499">
        <v>-4</v>
      </c>
    </row>
    <row r="49" spans="1:7" ht="12" hidden="1">
      <c r="A49" s="530" t="s">
        <v>79</v>
      </c>
      <c r="B49" s="506" t="s">
        <v>579</v>
      </c>
      <c r="C49" s="495" t="s">
        <v>487</v>
      </c>
      <c r="D49" s="496">
        <v>0</v>
      </c>
      <c r="E49" s="497">
        <v>-26</v>
      </c>
      <c r="F49" s="498">
        <v>0</v>
      </c>
      <c r="G49" s="499">
        <v>-5</v>
      </c>
    </row>
    <row r="50" spans="1:7" ht="12" hidden="1">
      <c r="A50" s="529" t="s">
        <v>695</v>
      </c>
      <c r="B50" s="506" t="s">
        <v>581</v>
      </c>
      <c r="C50" s="495" t="s">
        <v>532</v>
      </c>
      <c r="D50" s="496">
        <v>115</v>
      </c>
      <c r="E50" s="497">
        <v>115</v>
      </c>
      <c r="F50" s="498">
        <v>149.35</v>
      </c>
      <c r="G50" s="499">
        <v>0</v>
      </c>
    </row>
    <row r="51" spans="1:7" ht="12" hidden="1">
      <c r="A51" s="530" t="s">
        <v>696</v>
      </c>
      <c r="B51" s="506" t="s">
        <v>584</v>
      </c>
      <c r="C51" s="500" t="s">
        <v>489</v>
      </c>
      <c r="D51" s="501">
        <v>115</v>
      </c>
      <c r="E51" s="502">
        <v>115</v>
      </c>
      <c r="F51" s="503">
        <v>149.35</v>
      </c>
      <c r="G51" s="504">
        <v>0</v>
      </c>
    </row>
    <row r="52" spans="1:3" ht="10.5">
      <c r="A52" s="550"/>
      <c r="B52" s="323"/>
      <c r="C52" s="322"/>
    </row>
    <row r="53" spans="1:3" ht="10.5">
      <c r="A53" s="322"/>
      <c r="B53" s="323"/>
      <c r="C53" s="322"/>
    </row>
    <row r="54" spans="1:3" ht="10.5">
      <c r="A54" s="322"/>
      <c r="B54" s="323"/>
      <c r="C54" s="322"/>
    </row>
    <row r="55" spans="1:7" s="396" customFormat="1" ht="12">
      <c r="A55" s="322"/>
      <c r="B55" s="323"/>
      <c r="C55" s="322"/>
      <c r="D55" s="324"/>
      <c r="E55" s="324"/>
      <c r="F55" s="324"/>
      <c r="G55" s="324"/>
    </row>
    <row r="56" spans="1:7" s="396" customFormat="1" ht="12">
      <c r="A56" s="387"/>
      <c r="B56" s="323"/>
      <c r="C56" s="322"/>
      <c r="D56" s="324"/>
      <c r="E56" s="324"/>
      <c r="F56" s="324"/>
      <c r="G56" s="324"/>
    </row>
    <row r="57" spans="1:7" s="348" customFormat="1" ht="12.75">
      <c r="A57" s="393" t="s">
        <v>425</v>
      </c>
      <c r="B57" s="396"/>
      <c r="C57" s="393"/>
      <c r="D57" s="395"/>
      <c r="E57" s="468"/>
      <c r="F57" s="468"/>
      <c r="G57" s="396" t="s">
        <v>52</v>
      </c>
    </row>
    <row r="58" spans="2:255" s="393" customFormat="1" ht="16.5" customHeight="1">
      <c r="B58" s="390"/>
      <c r="C58" s="392"/>
      <c r="D58" s="390"/>
      <c r="E58" s="390"/>
      <c r="F58" s="390"/>
      <c r="G58" s="396"/>
      <c r="H58" s="396"/>
      <c r="J58" s="395"/>
      <c r="K58" s="396"/>
      <c r="L58" s="395"/>
      <c r="M58" s="395"/>
      <c r="O58" s="396"/>
      <c r="Q58" s="395"/>
      <c r="R58" s="396"/>
      <c r="S58" s="395"/>
      <c r="T58" s="395"/>
      <c r="V58" s="396"/>
      <c r="X58" s="395"/>
      <c r="Y58" s="396"/>
      <c r="Z58" s="395"/>
      <c r="AA58" s="395"/>
      <c r="AC58" s="396"/>
      <c r="AE58" s="395"/>
      <c r="AF58" s="396"/>
      <c r="AG58" s="395"/>
      <c r="AH58" s="395"/>
      <c r="AJ58" s="396"/>
      <c r="AL58" s="395"/>
      <c r="AM58" s="396"/>
      <c r="AN58" s="395"/>
      <c r="AO58" s="395"/>
      <c r="AQ58" s="396"/>
      <c r="AS58" s="395"/>
      <c r="AT58" s="396"/>
      <c r="AU58" s="395"/>
      <c r="AV58" s="395"/>
      <c r="AX58" s="396"/>
      <c r="AZ58" s="395"/>
      <c r="BA58" s="396"/>
      <c r="BB58" s="395"/>
      <c r="BC58" s="395"/>
      <c r="BE58" s="396"/>
      <c r="BG58" s="395"/>
      <c r="BH58" s="396"/>
      <c r="BI58" s="395"/>
      <c r="BJ58" s="395"/>
      <c r="BL58" s="396"/>
      <c r="BN58" s="395"/>
      <c r="BO58" s="396"/>
      <c r="BP58" s="395"/>
      <c r="BQ58" s="395"/>
      <c r="BS58" s="396"/>
      <c r="BU58" s="395"/>
      <c r="BV58" s="396"/>
      <c r="BW58" s="395"/>
      <c r="BX58" s="395"/>
      <c r="BZ58" s="396"/>
      <c r="CB58" s="395"/>
      <c r="CC58" s="396"/>
      <c r="CD58" s="395"/>
      <c r="CE58" s="395"/>
      <c r="CG58" s="396"/>
      <c r="CI58" s="395"/>
      <c r="CJ58" s="396"/>
      <c r="CK58" s="395"/>
      <c r="CL58" s="395"/>
      <c r="CN58" s="396"/>
      <c r="CP58" s="395"/>
      <c r="CQ58" s="396"/>
      <c r="CR58" s="395"/>
      <c r="CS58" s="395"/>
      <c r="CU58" s="396"/>
      <c r="CW58" s="395"/>
      <c r="CX58" s="396"/>
      <c r="CY58" s="395"/>
      <c r="CZ58" s="395"/>
      <c r="DB58" s="396"/>
      <c r="DD58" s="395"/>
      <c r="DE58" s="396"/>
      <c r="DF58" s="395"/>
      <c r="DG58" s="395"/>
      <c r="DI58" s="396"/>
      <c r="DK58" s="395"/>
      <c r="DL58" s="396"/>
      <c r="DM58" s="395"/>
      <c r="DN58" s="395"/>
      <c r="DP58" s="396"/>
      <c r="DR58" s="395"/>
      <c r="DS58" s="396"/>
      <c r="DT58" s="395"/>
      <c r="DU58" s="395"/>
      <c r="DW58" s="396"/>
      <c r="DY58" s="395"/>
      <c r="DZ58" s="396"/>
      <c r="EA58" s="395"/>
      <c r="EB58" s="395"/>
      <c r="ED58" s="396"/>
      <c r="EF58" s="395"/>
      <c r="EG58" s="396"/>
      <c r="EH58" s="395"/>
      <c r="EI58" s="395"/>
      <c r="EK58" s="396"/>
      <c r="EM58" s="395"/>
      <c r="EN58" s="396"/>
      <c r="EO58" s="395"/>
      <c r="EP58" s="395"/>
      <c r="ER58" s="396"/>
      <c r="ET58" s="395"/>
      <c r="EU58" s="396"/>
      <c r="EV58" s="395"/>
      <c r="EW58" s="395"/>
      <c r="EY58" s="396"/>
      <c r="FA58" s="395"/>
      <c r="FB58" s="396"/>
      <c r="FC58" s="395"/>
      <c r="FD58" s="395"/>
      <c r="FF58" s="396"/>
      <c r="FH58" s="395"/>
      <c r="FI58" s="396"/>
      <c r="FJ58" s="395"/>
      <c r="FK58" s="395"/>
      <c r="FM58" s="396"/>
      <c r="FO58" s="395"/>
      <c r="FP58" s="396"/>
      <c r="FQ58" s="395"/>
      <c r="FR58" s="395"/>
      <c r="FT58" s="396"/>
      <c r="FV58" s="395"/>
      <c r="FW58" s="396"/>
      <c r="FX58" s="395"/>
      <c r="FY58" s="395"/>
      <c r="GA58" s="396"/>
      <c r="GC58" s="395"/>
      <c r="GD58" s="396"/>
      <c r="GE58" s="395"/>
      <c r="GF58" s="395"/>
      <c r="GH58" s="396"/>
      <c r="GJ58" s="395"/>
      <c r="GK58" s="396"/>
      <c r="GL58" s="395"/>
      <c r="GM58" s="395"/>
      <c r="GO58" s="396"/>
      <c r="GQ58" s="395"/>
      <c r="GR58" s="396"/>
      <c r="GS58" s="395"/>
      <c r="GT58" s="395"/>
      <c r="GV58" s="396"/>
      <c r="GX58" s="395"/>
      <c r="GY58" s="396"/>
      <c r="GZ58" s="395"/>
      <c r="HA58" s="395"/>
      <c r="HC58" s="396"/>
      <c r="HE58" s="395"/>
      <c r="HF58" s="396"/>
      <c r="HG58" s="395"/>
      <c r="HH58" s="395"/>
      <c r="HJ58" s="396"/>
      <c r="HL58" s="395"/>
      <c r="HM58" s="396"/>
      <c r="HN58" s="395"/>
      <c r="HO58" s="395"/>
      <c r="HQ58" s="396"/>
      <c r="HS58" s="395"/>
      <c r="HT58" s="396"/>
      <c r="HU58" s="395"/>
      <c r="HV58" s="395"/>
      <c r="HX58" s="396"/>
      <c r="HZ58" s="395"/>
      <c r="IA58" s="396"/>
      <c r="IB58" s="395"/>
      <c r="IC58" s="395"/>
      <c r="IE58" s="396"/>
      <c r="IG58" s="395"/>
      <c r="IH58" s="396"/>
      <c r="II58" s="395"/>
      <c r="IJ58" s="395"/>
      <c r="IL58" s="396"/>
      <c r="IN58" s="395"/>
      <c r="IO58" s="396"/>
      <c r="IP58" s="395"/>
      <c r="IQ58" s="395"/>
      <c r="IS58" s="396"/>
      <c r="IU58" s="395"/>
    </row>
    <row r="59" spans="1:7" s="396" customFormat="1" ht="12.75">
      <c r="A59" s="322"/>
      <c r="B59" s="348"/>
      <c r="C59" s="551"/>
      <c r="D59" s="552"/>
      <c r="E59" s="553"/>
      <c r="F59" s="552"/>
      <c r="G59" s="348"/>
    </row>
    <row r="60" spans="1:3" s="348" customFormat="1" ht="12.75">
      <c r="A60" s="535"/>
      <c r="B60" s="397"/>
      <c r="C60" s="535"/>
    </row>
    <row r="61" spans="1:7" s="348" customFormat="1" ht="12.75">
      <c r="A61" s="534"/>
      <c r="B61" s="534"/>
      <c r="C61" s="534"/>
      <c r="D61" s="534"/>
      <c r="E61" s="534"/>
      <c r="F61" s="534"/>
      <c r="G61" s="534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15.06.98.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showGridLines="0" showZeros="0" workbookViewId="0" topLeftCell="H1">
      <selection activeCell="D45" sqref="D45"/>
    </sheetView>
  </sheetViews>
  <sheetFormatPr defaultColWidth="9.33203125" defaultRowHeight="11.25"/>
  <cols>
    <col min="1" max="1" width="17.66015625" style="554" customWidth="1"/>
    <col min="2" max="2" width="0" style="324" hidden="1" customWidth="1"/>
    <col min="3" max="3" width="9" style="324" customWidth="1"/>
    <col min="4" max="4" width="8.66015625" style="324" customWidth="1"/>
    <col min="5" max="6" width="8.83203125" style="324" customWidth="1"/>
    <col min="7" max="7" width="8" style="324" customWidth="1"/>
    <col min="8" max="8" width="8.83203125" style="324" customWidth="1"/>
    <col min="9" max="9" width="9.83203125" style="324" customWidth="1"/>
    <col min="10" max="10" width="10.16015625" style="324" customWidth="1"/>
    <col min="11" max="11" width="9.16015625" style="324" customWidth="1"/>
    <col min="12" max="12" width="8.33203125" style="324" customWidth="1"/>
    <col min="13" max="13" width="10.16015625" style="324" customWidth="1"/>
    <col min="14" max="14" width="8.33203125" style="324" customWidth="1"/>
    <col min="15" max="15" width="8.66015625" style="324" customWidth="1"/>
    <col min="16" max="16" width="9.5" style="324" customWidth="1"/>
    <col min="17" max="17" width="8.83203125" style="324" customWidth="1"/>
    <col min="18" max="16384" width="9.33203125" style="324" customWidth="1"/>
  </cols>
  <sheetData>
    <row r="1" spans="15:16" ht="12">
      <c r="O1" s="555"/>
      <c r="P1" s="325"/>
    </row>
    <row r="2" spans="1:16" s="436" customFormat="1" ht="12.75">
      <c r="A2" s="556"/>
      <c r="G2" s="436" t="s">
        <v>716</v>
      </c>
      <c r="O2" s="330" t="s">
        <v>717</v>
      </c>
      <c r="P2" s="330"/>
    </row>
    <row r="3" spans="1:17" s="559" customFormat="1" ht="15.75">
      <c r="A3" s="557" t="s">
        <v>718</v>
      </c>
      <c r="B3" s="558"/>
      <c r="C3" s="557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s="562" customFormat="1" ht="15.75">
      <c r="A4" s="560" t="s">
        <v>640</v>
      </c>
      <c r="B4" s="560"/>
      <c r="C4" s="560"/>
      <c r="D4" s="560"/>
      <c r="E4" s="560"/>
      <c r="F4" s="561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</row>
    <row r="5" spans="1:17" s="349" customFormat="1" ht="11.25">
      <c r="A5" s="563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 t="s">
        <v>719</v>
      </c>
      <c r="O5" s="341"/>
      <c r="P5" s="340"/>
      <c r="Q5" s="341"/>
    </row>
    <row r="6" spans="1:17" s="436" customFormat="1" ht="12.75">
      <c r="A6" s="564"/>
      <c r="B6" s="565"/>
      <c r="C6" s="566" t="s">
        <v>720</v>
      </c>
      <c r="D6" s="566"/>
      <c r="E6" s="566"/>
      <c r="F6" s="567" t="s">
        <v>721</v>
      </c>
      <c r="G6" s="566"/>
      <c r="H6" s="566"/>
      <c r="I6" s="568"/>
      <c r="J6" s="568"/>
      <c r="K6" s="569" t="s">
        <v>692</v>
      </c>
      <c r="L6" s="566"/>
      <c r="M6" s="566"/>
      <c r="N6" s="570"/>
      <c r="O6" s="566"/>
      <c r="P6" s="571"/>
      <c r="Q6" s="572"/>
    </row>
    <row r="7" spans="1:17" ht="10.5">
      <c r="A7" s="573"/>
      <c r="B7" s="574"/>
      <c r="C7" s="574"/>
      <c r="D7" s="575"/>
      <c r="E7" s="575"/>
      <c r="F7" s="575"/>
      <c r="G7" s="575"/>
      <c r="H7" s="575"/>
      <c r="I7" s="575"/>
      <c r="J7" s="575"/>
      <c r="K7" s="575"/>
      <c r="L7" s="575"/>
      <c r="M7" s="576" t="s">
        <v>722</v>
      </c>
      <c r="N7" s="576"/>
      <c r="O7" s="574"/>
      <c r="P7" s="575"/>
      <c r="Q7" s="577"/>
    </row>
    <row r="8" spans="1:17" s="585" customFormat="1" ht="63">
      <c r="A8" s="578" t="s">
        <v>723</v>
      </c>
      <c r="B8" s="579"/>
      <c r="C8" s="580" t="s">
        <v>724</v>
      </c>
      <c r="D8" s="581" t="s">
        <v>725</v>
      </c>
      <c r="E8" s="582" t="s">
        <v>726</v>
      </c>
      <c r="F8" s="582" t="s">
        <v>727</v>
      </c>
      <c r="G8" s="582" t="s">
        <v>728</v>
      </c>
      <c r="H8" s="582" t="s">
        <v>729</v>
      </c>
      <c r="I8" s="582" t="s">
        <v>730</v>
      </c>
      <c r="J8" s="582" t="s">
        <v>731</v>
      </c>
      <c r="K8" s="582" t="s">
        <v>69</v>
      </c>
      <c r="L8" s="582" t="s">
        <v>732</v>
      </c>
      <c r="M8" s="582" t="s">
        <v>733</v>
      </c>
      <c r="N8" s="582" t="s">
        <v>734</v>
      </c>
      <c r="O8" s="582" t="s">
        <v>735</v>
      </c>
      <c r="P8" s="583" t="s">
        <v>79</v>
      </c>
      <c r="Q8" s="584" t="s">
        <v>736</v>
      </c>
    </row>
    <row r="9" spans="1:17" s="349" customFormat="1" ht="10.5">
      <c r="A9" s="586">
        <v>1</v>
      </c>
      <c r="B9" s="587"/>
      <c r="C9" s="514">
        <v>2</v>
      </c>
      <c r="D9" s="514">
        <v>3</v>
      </c>
      <c r="E9" s="514">
        <v>4</v>
      </c>
      <c r="F9" s="514">
        <v>5</v>
      </c>
      <c r="G9" s="514">
        <v>6</v>
      </c>
      <c r="H9" s="514">
        <v>7</v>
      </c>
      <c r="I9" s="514">
        <v>8</v>
      </c>
      <c r="J9" s="514">
        <v>9</v>
      </c>
      <c r="K9" s="514">
        <v>10</v>
      </c>
      <c r="L9" s="514">
        <v>11</v>
      </c>
      <c r="M9" s="514">
        <v>12</v>
      </c>
      <c r="N9" s="514">
        <v>13</v>
      </c>
      <c r="O9" s="514">
        <v>14</v>
      </c>
      <c r="P9" s="514">
        <v>15</v>
      </c>
      <c r="Q9" s="588">
        <v>16</v>
      </c>
    </row>
    <row r="10" spans="1:17" ht="12.75">
      <c r="A10" s="589" t="s">
        <v>737</v>
      </c>
      <c r="B10" s="590"/>
      <c r="C10" s="420"/>
      <c r="D10" s="420"/>
      <c r="E10" s="420"/>
      <c r="F10" s="420"/>
      <c r="G10" s="420"/>
      <c r="H10" s="420"/>
      <c r="I10" s="420"/>
      <c r="J10" s="420"/>
      <c r="K10" s="420">
        <v>0</v>
      </c>
      <c r="L10" s="420"/>
      <c r="M10" s="420"/>
      <c r="N10" s="420"/>
      <c r="O10" s="420"/>
      <c r="P10" s="420"/>
      <c r="Q10" s="476">
        <v>0</v>
      </c>
    </row>
    <row r="11" spans="1:17" ht="10.5" hidden="1">
      <c r="A11" s="591" t="s">
        <v>431</v>
      </c>
      <c r="B11" s="592"/>
      <c r="C11" s="420">
        <v>2842.44</v>
      </c>
      <c r="D11" s="420">
        <v>891.551</v>
      </c>
      <c r="E11" s="420">
        <v>3733.991</v>
      </c>
      <c r="F11" s="420">
        <v>3272.992</v>
      </c>
      <c r="G11" s="420">
        <v>340.246</v>
      </c>
      <c r="H11" s="420">
        <v>3613.238</v>
      </c>
      <c r="I11" s="420">
        <v>120.753</v>
      </c>
      <c r="J11" s="420">
        <v>-120.753</v>
      </c>
      <c r="K11" s="420">
        <v>0</v>
      </c>
      <c r="L11" s="420">
        <v>-120.753</v>
      </c>
      <c r="M11" s="420">
        <v>152.488</v>
      </c>
      <c r="N11" s="420">
        <v>273.241</v>
      </c>
      <c r="O11" s="420">
        <v>0</v>
      </c>
      <c r="P11" s="420">
        <v>0</v>
      </c>
      <c r="Q11" s="593">
        <v>0</v>
      </c>
    </row>
    <row r="12" spans="1:17" ht="10.5" hidden="1">
      <c r="A12" s="591"/>
      <c r="B12" s="594" t="s">
        <v>738</v>
      </c>
      <c r="C12" s="420">
        <v>1379.578</v>
      </c>
      <c r="D12" s="420">
        <v>492.799</v>
      </c>
      <c r="E12" s="420">
        <v>1872.377</v>
      </c>
      <c r="F12" s="420">
        <v>1505.53</v>
      </c>
      <c r="G12" s="420">
        <v>150.259</v>
      </c>
      <c r="H12" s="420">
        <v>1655.789</v>
      </c>
      <c r="I12" s="420">
        <v>216.588</v>
      </c>
      <c r="J12" s="420">
        <v>-216.588</v>
      </c>
      <c r="K12" s="420">
        <v>-200</v>
      </c>
      <c r="L12" s="420">
        <v>13.465</v>
      </c>
      <c r="M12" s="420">
        <v>159.823</v>
      </c>
      <c r="N12" s="420">
        <v>146.358</v>
      </c>
      <c r="O12" s="420">
        <v>0</v>
      </c>
      <c r="P12" s="420">
        <v>-10.074</v>
      </c>
      <c r="Q12" s="476">
        <v>-19.979</v>
      </c>
    </row>
    <row r="13" spans="1:17" ht="12">
      <c r="A13" s="595" t="s">
        <v>739</v>
      </c>
      <c r="B13" s="592" t="s">
        <v>740</v>
      </c>
      <c r="C13" s="360">
        <v>43231.451</v>
      </c>
      <c r="D13" s="360">
        <v>8625.521</v>
      </c>
      <c r="E13" s="360">
        <v>51856.972</v>
      </c>
      <c r="F13" s="360">
        <v>39549.729</v>
      </c>
      <c r="G13" s="360">
        <v>7442.49</v>
      </c>
      <c r="H13" s="360">
        <v>46992.219</v>
      </c>
      <c r="I13" s="360">
        <v>4864.753</v>
      </c>
      <c r="J13" s="360">
        <v>-4864.753</v>
      </c>
      <c r="K13" s="360">
        <v>0</v>
      </c>
      <c r="L13" s="360">
        <v>-4864.753</v>
      </c>
      <c r="M13" s="360">
        <v>5411.852</v>
      </c>
      <c r="N13" s="360">
        <v>10276.605</v>
      </c>
      <c r="O13" s="360">
        <v>0</v>
      </c>
      <c r="P13" s="360">
        <v>0</v>
      </c>
      <c r="Q13" s="361">
        <v>0</v>
      </c>
    </row>
    <row r="14" spans="1:17" ht="12">
      <c r="A14" s="595" t="s">
        <v>741</v>
      </c>
      <c r="B14" s="596" t="s">
        <v>742</v>
      </c>
      <c r="C14" s="360">
        <v>4626.724</v>
      </c>
      <c r="D14" s="360">
        <v>1508.706</v>
      </c>
      <c r="E14" s="360">
        <v>6135.43</v>
      </c>
      <c r="F14" s="360">
        <v>5871.971</v>
      </c>
      <c r="G14" s="360">
        <v>120.97</v>
      </c>
      <c r="H14" s="360">
        <v>5992.941</v>
      </c>
      <c r="I14" s="360">
        <v>142.489</v>
      </c>
      <c r="J14" s="360">
        <v>-142.489</v>
      </c>
      <c r="K14" s="360">
        <v>-62.5</v>
      </c>
      <c r="L14" s="360">
        <v>-79.989</v>
      </c>
      <c r="M14" s="360">
        <v>152.488</v>
      </c>
      <c r="N14" s="360">
        <v>232.477</v>
      </c>
      <c r="O14" s="360">
        <v>0</v>
      </c>
      <c r="P14" s="360">
        <v>0</v>
      </c>
      <c r="Q14" s="361">
        <v>0</v>
      </c>
    </row>
    <row r="15" spans="1:17" ht="12">
      <c r="A15" s="595" t="s">
        <v>743</v>
      </c>
      <c r="B15" s="596" t="s">
        <v>744</v>
      </c>
      <c r="C15" s="360">
        <v>2442.78</v>
      </c>
      <c r="D15" s="360">
        <v>846.237</v>
      </c>
      <c r="E15" s="360">
        <v>3289.017</v>
      </c>
      <c r="F15" s="360">
        <v>2770.956</v>
      </c>
      <c r="G15" s="360">
        <v>14.968</v>
      </c>
      <c r="H15" s="360">
        <v>2785.924</v>
      </c>
      <c r="I15" s="360">
        <v>503.093</v>
      </c>
      <c r="J15" s="360">
        <v>-503.093</v>
      </c>
      <c r="K15" s="360">
        <v>-316</v>
      </c>
      <c r="L15" s="360">
        <v>-180.491</v>
      </c>
      <c r="M15" s="360">
        <v>159.898</v>
      </c>
      <c r="N15" s="360">
        <v>340.389</v>
      </c>
      <c r="O15" s="360">
        <v>0</v>
      </c>
      <c r="P15" s="360">
        <v>13.377</v>
      </c>
      <c r="Q15" s="361">
        <v>-19.979</v>
      </c>
    </row>
    <row r="16" spans="1:17" ht="12">
      <c r="A16" s="595" t="s">
        <v>745</v>
      </c>
      <c r="B16" s="596" t="s">
        <v>746</v>
      </c>
      <c r="C16" s="360">
        <v>2019.267</v>
      </c>
      <c r="D16" s="360">
        <v>742.192</v>
      </c>
      <c r="E16" s="360">
        <v>2761.459</v>
      </c>
      <c r="F16" s="360">
        <v>2584.48</v>
      </c>
      <c r="G16" s="360">
        <v>3.657</v>
      </c>
      <c r="H16" s="360">
        <v>2588.137</v>
      </c>
      <c r="I16" s="360">
        <v>173.322</v>
      </c>
      <c r="J16" s="360">
        <v>-173.322</v>
      </c>
      <c r="K16" s="360">
        <v>-240</v>
      </c>
      <c r="L16" s="360">
        <v>66.678</v>
      </c>
      <c r="M16" s="360">
        <v>611.233</v>
      </c>
      <c r="N16" s="360">
        <v>544.555</v>
      </c>
      <c r="O16" s="360">
        <v>0</v>
      </c>
      <c r="P16" s="360">
        <v>0</v>
      </c>
      <c r="Q16" s="361">
        <v>0</v>
      </c>
    </row>
    <row r="17" spans="1:17" ht="12">
      <c r="A17" s="595" t="s">
        <v>747</v>
      </c>
      <c r="B17" s="596" t="s">
        <v>748</v>
      </c>
      <c r="C17" s="360">
        <v>3534.524</v>
      </c>
      <c r="D17" s="360">
        <v>1210.705</v>
      </c>
      <c r="E17" s="360">
        <v>4745.229</v>
      </c>
      <c r="F17" s="360">
        <v>4597.373</v>
      </c>
      <c r="G17" s="360">
        <v>1.008</v>
      </c>
      <c r="H17" s="360">
        <v>4598.381</v>
      </c>
      <c r="I17" s="360">
        <v>146.848</v>
      </c>
      <c r="J17" s="360">
        <v>-146.848</v>
      </c>
      <c r="K17" s="360">
        <v>79.8</v>
      </c>
      <c r="L17" s="360">
        <v>-226.648</v>
      </c>
      <c r="M17" s="360">
        <v>248.155</v>
      </c>
      <c r="N17" s="360">
        <v>474.803</v>
      </c>
      <c r="O17" s="360">
        <v>0</v>
      </c>
      <c r="P17" s="360">
        <v>0</v>
      </c>
      <c r="Q17" s="361">
        <v>0</v>
      </c>
    </row>
    <row r="18" spans="1:17" ht="12">
      <c r="A18" s="595" t="s">
        <v>749</v>
      </c>
      <c r="B18" s="596" t="s">
        <v>750</v>
      </c>
      <c r="C18" s="360">
        <v>1317.54</v>
      </c>
      <c r="D18" s="360">
        <v>689.554</v>
      </c>
      <c r="E18" s="360">
        <v>2007.094</v>
      </c>
      <c r="F18" s="360">
        <v>1675.533</v>
      </c>
      <c r="G18" s="360">
        <v>1.381</v>
      </c>
      <c r="H18" s="360">
        <v>1676.914</v>
      </c>
      <c r="I18" s="360">
        <v>330.18</v>
      </c>
      <c r="J18" s="360">
        <v>-330.18</v>
      </c>
      <c r="K18" s="360">
        <v>-130</v>
      </c>
      <c r="L18" s="360">
        <v>-200.18</v>
      </c>
      <c r="M18" s="360">
        <v>42.256</v>
      </c>
      <c r="N18" s="360">
        <v>242.436</v>
      </c>
      <c r="O18" s="360">
        <v>0</v>
      </c>
      <c r="P18" s="360">
        <v>0</v>
      </c>
      <c r="Q18" s="361">
        <v>0</v>
      </c>
    </row>
    <row r="19" spans="1:17" ht="12">
      <c r="A19" s="595" t="s">
        <v>751</v>
      </c>
      <c r="B19" s="596" t="s">
        <v>752</v>
      </c>
      <c r="C19" s="360">
        <v>4113.537</v>
      </c>
      <c r="D19" s="360">
        <v>426.75</v>
      </c>
      <c r="E19" s="360">
        <v>4540.287</v>
      </c>
      <c r="F19" s="360">
        <v>2789.896</v>
      </c>
      <c r="G19" s="360">
        <v>1366.701</v>
      </c>
      <c r="H19" s="360">
        <v>4156.597</v>
      </c>
      <c r="I19" s="360">
        <v>383.69</v>
      </c>
      <c r="J19" s="360">
        <v>-383.69</v>
      </c>
      <c r="K19" s="360">
        <v>0</v>
      </c>
      <c r="L19" s="360">
        <v>-383.69</v>
      </c>
      <c r="M19" s="360">
        <v>55.769</v>
      </c>
      <c r="N19" s="360">
        <v>439.459</v>
      </c>
      <c r="O19" s="360">
        <v>0</v>
      </c>
      <c r="P19" s="360">
        <v>0</v>
      </c>
      <c r="Q19" s="361">
        <v>0</v>
      </c>
    </row>
    <row r="20" spans="1:17" ht="12" hidden="1">
      <c r="A20" s="591" t="s">
        <v>753</v>
      </c>
      <c r="B20" s="596" t="s">
        <v>754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>
        <v>0</v>
      </c>
      <c r="Q20" s="361"/>
    </row>
    <row r="21" spans="1:17" ht="12" hidden="1">
      <c r="A21" s="591" t="s">
        <v>755</v>
      </c>
      <c r="B21" s="596" t="s">
        <v>756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>
        <v>0</v>
      </c>
      <c r="Q21" s="361"/>
    </row>
    <row r="22" spans="1:17" ht="12" hidden="1">
      <c r="A22" s="591" t="s">
        <v>757</v>
      </c>
      <c r="B22" s="596" t="s">
        <v>758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>
        <v>0</v>
      </c>
      <c r="Q22" s="361"/>
    </row>
    <row r="23" spans="1:17" ht="12" hidden="1">
      <c r="A23" s="591" t="s">
        <v>759</v>
      </c>
      <c r="B23" s="596" t="s">
        <v>760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>
        <v>0</v>
      </c>
      <c r="Q23" s="361"/>
    </row>
    <row r="24" spans="1:17" ht="12" hidden="1">
      <c r="A24" s="591" t="s">
        <v>761</v>
      </c>
      <c r="B24" s="596" t="s">
        <v>762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>
        <v>2.608</v>
      </c>
      <c r="Q24" s="361"/>
    </row>
    <row r="25" spans="1:17" ht="12" hidden="1">
      <c r="A25" s="591" t="s">
        <v>763</v>
      </c>
      <c r="B25" s="596" t="s">
        <v>764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>
        <v>-4.656</v>
      </c>
      <c r="Q25" s="361"/>
    </row>
    <row r="26" spans="1:17" ht="12" hidden="1">
      <c r="A26" s="591" t="s">
        <v>765</v>
      </c>
      <c r="B26" s="596" t="s">
        <v>766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>
        <v>36.036</v>
      </c>
      <c r="Q26" s="361"/>
    </row>
    <row r="27" spans="1:17" ht="12" hidden="1">
      <c r="A27" s="591" t="s">
        <v>767</v>
      </c>
      <c r="B27" s="596" t="s">
        <v>768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>
        <v>0</v>
      </c>
      <c r="Q27" s="361"/>
    </row>
    <row r="28" spans="1:17" ht="12" hidden="1">
      <c r="A28" s="591" t="s">
        <v>769</v>
      </c>
      <c r="B28" s="596" t="s">
        <v>770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>
        <v>0</v>
      </c>
      <c r="Q28" s="361"/>
    </row>
    <row r="29" spans="1:17" ht="12" hidden="1">
      <c r="A29" s="591" t="s">
        <v>771</v>
      </c>
      <c r="B29" s="596" t="s">
        <v>772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>
        <v>0</v>
      </c>
      <c r="Q29" s="361"/>
    </row>
    <row r="30" spans="1:17" ht="12" hidden="1">
      <c r="A30" s="591" t="s">
        <v>773</v>
      </c>
      <c r="B30" s="596" t="s">
        <v>774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>
        <v>0</v>
      </c>
      <c r="Q30" s="361"/>
    </row>
    <row r="31" spans="1:17" ht="12" hidden="1">
      <c r="A31" s="591" t="s">
        <v>775</v>
      </c>
      <c r="B31" s="596" t="s">
        <v>776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>
        <v>0</v>
      </c>
      <c r="Q31" s="361"/>
    </row>
    <row r="32" spans="1:17" ht="12" hidden="1">
      <c r="A32" s="591" t="s">
        <v>777</v>
      </c>
      <c r="B32" s="596" t="s">
        <v>778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>
        <v>0</v>
      </c>
      <c r="Q32" s="361"/>
    </row>
    <row r="33" spans="1:17" ht="12" hidden="1">
      <c r="A33" s="591" t="s">
        <v>779</v>
      </c>
      <c r="B33" s="596" t="s">
        <v>780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>
        <v>0</v>
      </c>
      <c r="Q33" s="361"/>
    </row>
    <row r="34" spans="1:17" ht="12" hidden="1">
      <c r="A34" s="591" t="s">
        <v>781</v>
      </c>
      <c r="B34" s="596" t="s">
        <v>782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>
        <v>0</v>
      </c>
      <c r="Q34" s="361"/>
    </row>
    <row r="35" spans="1:17" ht="12" hidden="1">
      <c r="A35" s="591" t="s">
        <v>783</v>
      </c>
      <c r="B35" s="596" t="s">
        <v>784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>
        <v>0</v>
      </c>
      <c r="Q35" s="361"/>
    </row>
    <row r="36" spans="1:17" ht="12" hidden="1">
      <c r="A36" s="591" t="s">
        <v>785</v>
      </c>
      <c r="B36" s="596" t="s">
        <v>786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>
        <v>0</v>
      </c>
      <c r="Q36" s="361"/>
    </row>
    <row r="37" spans="1:17" ht="12" hidden="1">
      <c r="A37" s="591" t="s">
        <v>787</v>
      </c>
      <c r="B37" s="596" t="s">
        <v>788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>
        <v>22.777</v>
      </c>
      <c r="Q37" s="361"/>
    </row>
    <row r="38" spans="1:17" ht="12" hidden="1">
      <c r="A38" s="591" t="s">
        <v>789</v>
      </c>
      <c r="B38" s="596" t="s">
        <v>790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>
        <v>8.68</v>
      </c>
      <c r="Q38" s="361"/>
    </row>
    <row r="39" spans="1:17" ht="12" hidden="1">
      <c r="A39" s="591" t="s">
        <v>791</v>
      </c>
      <c r="B39" s="596" t="s">
        <v>792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>
        <v>9.204</v>
      </c>
      <c r="Q39" s="361"/>
    </row>
    <row r="40" spans="1:17" ht="12" hidden="1">
      <c r="A40" s="591" t="s">
        <v>793</v>
      </c>
      <c r="B40" s="596" t="s">
        <v>794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>
        <v>0</v>
      </c>
      <c r="Q40" s="361"/>
    </row>
    <row r="41" spans="1:17" ht="12" hidden="1">
      <c r="A41" s="591" t="s">
        <v>795</v>
      </c>
      <c r="B41" s="596" t="s">
        <v>796</v>
      </c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>
        <v>0</v>
      </c>
      <c r="Q41" s="361"/>
    </row>
    <row r="42" spans="1:17" ht="12" hidden="1">
      <c r="A42" s="591" t="s">
        <v>797</v>
      </c>
      <c r="B42" s="596" t="s">
        <v>798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>
        <v>0</v>
      </c>
      <c r="Q42" s="361"/>
    </row>
    <row r="43" spans="1:17" ht="12" hidden="1">
      <c r="A43" s="591" t="s">
        <v>799</v>
      </c>
      <c r="B43" s="596" t="s">
        <v>800</v>
      </c>
      <c r="C43" s="360">
        <f aca="true" t="shared" si="0" ref="C43:Q43">SUM(C10:C16)</f>
        <v>56542.24</v>
      </c>
      <c r="D43" s="360">
        <f t="shared" si="0"/>
        <v>13107.006000000001</v>
      </c>
      <c r="E43" s="360">
        <f t="shared" si="0"/>
        <v>69649.24600000001</v>
      </c>
      <c r="F43" s="360">
        <f t="shared" si="0"/>
        <v>55555.657999999996</v>
      </c>
      <c r="G43" s="360">
        <f t="shared" si="0"/>
        <v>8072.59</v>
      </c>
      <c r="H43" s="360">
        <f t="shared" si="0"/>
        <v>63628.248</v>
      </c>
      <c r="I43" s="360">
        <f t="shared" si="0"/>
        <v>6020.998</v>
      </c>
      <c r="J43" s="360">
        <f t="shared" si="0"/>
        <v>-6020.998</v>
      </c>
      <c r="K43" s="360">
        <f t="shared" si="0"/>
        <v>-818.5</v>
      </c>
      <c r="L43" s="360">
        <f t="shared" si="0"/>
        <v>-5165.842999999999</v>
      </c>
      <c r="M43" s="360">
        <f t="shared" si="0"/>
        <v>6647.782</v>
      </c>
      <c r="N43" s="360">
        <f t="shared" si="0"/>
        <v>11813.625</v>
      </c>
      <c r="O43" s="360">
        <f t="shared" si="0"/>
        <v>0</v>
      </c>
      <c r="P43" s="360">
        <f t="shared" si="0"/>
        <v>3.303000000000001</v>
      </c>
      <c r="Q43" s="361">
        <f t="shared" si="0"/>
        <v>-39.958</v>
      </c>
    </row>
    <row r="44" spans="1:17" ht="12" hidden="1">
      <c r="A44" s="591" t="s">
        <v>801</v>
      </c>
      <c r="B44" s="596" t="s">
        <v>802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1"/>
    </row>
    <row r="45" spans="1:17" ht="12" hidden="1">
      <c r="A45" s="591" t="s">
        <v>803</v>
      </c>
      <c r="B45" s="596" t="s">
        <v>804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1"/>
    </row>
    <row r="46" spans="1:17" ht="12.75">
      <c r="A46" s="589" t="s">
        <v>805</v>
      </c>
      <c r="B46" s="590"/>
      <c r="C46" s="360">
        <v>61287</v>
      </c>
      <c r="D46" s="360">
        <v>14051</v>
      </c>
      <c r="E46" s="360">
        <v>75334</v>
      </c>
      <c r="F46" s="360">
        <f>SUM(F13:F19)</f>
        <v>59839.938</v>
      </c>
      <c r="G46" s="360">
        <v>8951</v>
      </c>
      <c r="H46" s="360">
        <f>SUM(H13:H19)</f>
        <v>68791.113</v>
      </c>
      <c r="I46" s="360">
        <v>6544</v>
      </c>
      <c r="J46" s="360">
        <v>-6544</v>
      </c>
      <c r="K46" s="360">
        <f>SUM(K13:K19)</f>
        <v>-668.7</v>
      </c>
      <c r="L46" s="360">
        <v>-5869</v>
      </c>
      <c r="M46" s="360">
        <v>6681</v>
      </c>
      <c r="N46" s="360">
        <v>12550</v>
      </c>
      <c r="O46" s="360"/>
      <c r="P46" s="360">
        <f>SUM(P13:P19)</f>
        <v>13.377</v>
      </c>
      <c r="Q46" s="361">
        <f>SUM(Q13:Q19)</f>
        <v>-19.979</v>
      </c>
    </row>
    <row r="47" spans="1:17" ht="12" customHeight="1" hidden="1">
      <c r="A47" s="591" t="s">
        <v>806</v>
      </c>
      <c r="B47" s="590"/>
      <c r="C47" s="597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9"/>
    </row>
    <row r="48" spans="1:17" ht="10.5" hidden="1">
      <c r="A48" s="591" t="s">
        <v>431</v>
      </c>
      <c r="B48" s="592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600"/>
    </row>
    <row r="49" spans="1:17" ht="10.5" hidden="1">
      <c r="A49" s="591"/>
      <c r="B49" s="594" t="s">
        <v>738</v>
      </c>
      <c r="C49" s="496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600"/>
    </row>
    <row r="50" spans="1:17" ht="10.5" hidden="1">
      <c r="A50" s="591" t="s">
        <v>739</v>
      </c>
      <c r="B50" s="592" t="s">
        <v>740</v>
      </c>
      <c r="C50" s="496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600"/>
    </row>
    <row r="51" spans="1:17" ht="10.5" hidden="1">
      <c r="A51" s="591" t="s">
        <v>741</v>
      </c>
      <c r="B51" s="596" t="s">
        <v>742</v>
      </c>
      <c r="C51" s="496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600"/>
    </row>
    <row r="52" spans="1:17" ht="10.5" hidden="1">
      <c r="A52" s="591" t="s">
        <v>743</v>
      </c>
      <c r="B52" s="596" t="s">
        <v>744</v>
      </c>
      <c r="C52" s="496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600"/>
    </row>
    <row r="53" spans="1:17" ht="10.5" hidden="1">
      <c r="A53" s="591" t="s">
        <v>745</v>
      </c>
      <c r="B53" s="596" t="s">
        <v>746</v>
      </c>
      <c r="C53" s="496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600"/>
    </row>
    <row r="54" spans="1:17" ht="12.75" hidden="1">
      <c r="A54" s="591" t="s">
        <v>747</v>
      </c>
      <c r="B54" s="596" t="s">
        <v>748</v>
      </c>
      <c r="C54" s="601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3"/>
    </row>
    <row r="55" spans="1:17" ht="10.5" hidden="1">
      <c r="A55" s="591" t="s">
        <v>749</v>
      </c>
      <c r="B55" s="596" t="s">
        <v>750</v>
      </c>
      <c r="C55" s="420">
        <v>768.254</v>
      </c>
      <c r="D55" s="420">
        <v>775.04</v>
      </c>
      <c r="E55" s="420">
        <v>1543.294</v>
      </c>
      <c r="F55" s="420">
        <v>1283.911</v>
      </c>
      <c r="G55" s="420">
        <v>111.87</v>
      </c>
      <c r="H55" s="420">
        <v>1395.781</v>
      </c>
      <c r="I55" s="420">
        <v>147.513</v>
      </c>
      <c r="J55" s="420">
        <v>-147.513</v>
      </c>
      <c r="K55" s="420">
        <v>29.83</v>
      </c>
      <c r="L55" s="420">
        <v>-162.847</v>
      </c>
      <c r="M55" s="420">
        <v>184.236</v>
      </c>
      <c r="N55" s="420">
        <v>347.083</v>
      </c>
      <c r="O55" s="420">
        <v>-9.528</v>
      </c>
      <c r="P55" s="420">
        <v>0</v>
      </c>
      <c r="Q55" s="476">
        <v>-4.968</v>
      </c>
    </row>
    <row r="56" spans="1:17" ht="10.5" hidden="1">
      <c r="A56" s="591" t="s">
        <v>751</v>
      </c>
      <c r="B56" s="596" t="s">
        <v>752</v>
      </c>
      <c r="C56" s="420">
        <v>425.906</v>
      </c>
      <c r="D56" s="420">
        <v>537.955</v>
      </c>
      <c r="E56" s="420">
        <v>963.861</v>
      </c>
      <c r="F56" s="420">
        <v>897.71</v>
      </c>
      <c r="G56" s="420">
        <v>9.338</v>
      </c>
      <c r="H56" s="420">
        <v>907.048</v>
      </c>
      <c r="I56" s="420">
        <v>56.813</v>
      </c>
      <c r="J56" s="420">
        <v>-56.813</v>
      </c>
      <c r="K56" s="420">
        <v>-1.305</v>
      </c>
      <c r="L56" s="420">
        <v>-62.308</v>
      </c>
      <c r="M56" s="420">
        <v>118.102</v>
      </c>
      <c r="N56" s="420">
        <v>180.41</v>
      </c>
      <c r="O56" s="420">
        <v>0</v>
      </c>
      <c r="P56" s="420">
        <v>6.8</v>
      </c>
      <c r="Q56" s="476">
        <v>0</v>
      </c>
    </row>
    <row r="57" spans="1:17" s="605" customFormat="1" ht="12.75">
      <c r="A57" s="589" t="s">
        <v>806</v>
      </c>
      <c r="B57" s="604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76"/>
    </row>
    <row r="58" spans="1:17" ht="12">
      <c r="A58" s="595" t="s">
        <v>753</v>
      </c>
      <c r="B58" s="596" t="s">
        <v>754</v>
      </c>
      <c r="C58" s="360">
        <v>1297.268</v>
      </c>
      <c r="D58" s="360">
        <v>1268.277</v>
      </c>
      <c r="E58" s="360">
        <v>2565.545</v>
      </c>
      <c r="F58" s="360">
        <v>2186.032</v>
      </c>
      <c r="G58" s="360">
        <v>155.918</v>
      </c>
      <c r="H58" s="360">
        <v>2341.95</v>
      </c>
      <c r="I58" s="360">
        <v>223.595</v>
      </c>
      <c r="J58" s="360">
        <v>-223.595</v>
      </c>
      <c r="K58" s="360">
        <v>-17.27</v>
      </c>
      <c r="L58" s="360">
        <v>-191.829</v>
      </c>
      <c r="M58" s="360">
        <v>184.236</v>
      </c>
      <c r="N58" s="360">
        <v>376.065</v>
      </c>
      <c r="O58" s="360">
        <v>-9.528</v>
      </c>
      <c r="P58" s="360">
        <v>0</v>
      </c>
      <c r="Q58" s="361">
        <v>-4.968</v>
      </c>
    </row>
    <row r="59" spans="1:17" ht="12">
      <c r="A59" s="595" t="s">
        <v>755</v>
      </c>
      <c r="B59" s="596" t="s">
        <v>756</v>
      </c>
      <c r="C59" s="360">
        <v>707.733</v>
      </c>
      <c r="D59" s="360">
        <v>906.589</v>
      </c>
      <c r="E59" s="360">
        <v>1614.322</v>
      </c>
      <c r="F59" s="360">
        <v>1614.936</v>
      </c>
      <c r="G59" s="360">
        <v>12.705</v>
      </c>
      <c r="H59" s="360">
        <v>1627.641</v>
      </c>
      <c r="I59" s="360">
        <v>-13.319</v>
      </c>
      <c r="J59" s="360">
        <v>13.319</v>
      </c>
      <c r="K59" s="360">
        <v>73.695</v>
      </c>
      <c r="L59" s="360">
        <v>-67.176</v>
      </c>
      <c r="M59" s="360">
        <v>118.102</v>
      </c>
      <c r="N59" s="360">
        <v>185.278</v>
      </c>
      <c r="O59" s="360">
        <v>0</v>
      </c>
      <c r="P59" s="360">
        <v>6.8</v>
      </c>
      <c r="Q59" s="476">
        <v>0</v>
      </c>
    </row>
    <row r="60" spans="1:17" ht="12">
      <c r="A60" s="595" t="s">
        <v>757</v>
      </c>
      <c r="B60" s="596" t="s">
        <v>758</v>
      </c>
      <c r="C60" s="360">
        <v>708.88</v>
      </c>
      <c r="D60" s="360">
        <v>1100.185</v>
      </c>
      <c r="E60" s="360">
        <v>1809.065</v>
      </c>
      <c r="F60" s="360">
        <v>1732.107</v>
      </c>
      <c r="G60" s="360">
        <v>41.994</v>
      </c>
      <c r="H60" s="360">
        <v>1774.101</v>
      </c>
      <c r="I60" s="360">
        <v>34.964</v>
      </c>
      <c r="J60" s="360">
        <v>-34.964</v>
      </c>
      <c r="K60" s="360">
        <v>0</v>
      </c>
      <c r="L60" s="360">
        <v>-41.492</v>
      </c>
      <c r="M60" s="360">
        <v>86.449</v>
      </c>
      <c r="N60" s="360">
        <v>127.941</v>
      </c>
      <c r="O60" s="360">
        <v>0</v>
      </c>
      <c r="P60" s="360">
        <v>6.528</v>
      </c>
      <c r="Q60" s="476">
        <v>0</v>
      </c>
    </row>
    <row r="61" spans="1:17" ht="12">
      <c r="A61" s="595" t="s">
        <v>759</v>
      </c>
      <c r="B61" s="596" t="s">
        <v>760</v>
      </c>
      <c r="C61" s="360">
        <v>1459.797</v>
      </c>
      <c r="D61" s="360">
        <v>1451.926</v>
      </c>
      <c r="E61" s="360">
        <v>2911.723</v>
      </c>
      <c r="F61" s="360">
        <v>2703.115</v>
      </c>
      <c r="G61" s="360">
        <v>69.828</v>
      </c>
      <c r="H61" s="360">
        <v>2772.943</v>
      </c>
      <c r="I61" s="360">
        <v>138.78</v>
      </c>
      <c r="J61" s="360">
        <v>-138.78</v>
      </c>
      <c r="K61" s="360">
        <v>197.922</v>
      </c>
      <c r="L61" s="360">
        <v>-336.702</v>
      </c>
      <c r="M61" s="360">
        <v>208.495</v>
      </c>
      <c r="N61" s="360">
        <v>545.197</v>
      </c>
      <c r="O61" s="360">
        <v>0</v>
      </c>
      <c r="P61" s="360">
        <v>0</v>
      </c>
      <c r="Q61" s="476">
        <v>0</v>
      </c>
    </row>
    <row r="62" spans="1:17" ht="12">
      <c r="A62" s="595" t="s">
        <v>761</v>
      </c>
      <c r="B62" s="596" t="s">
        <v>762</v>
      </c>
      <c r="C62" s="360">
        <v>2040.325</v>
      </c>
      <c r="D62" s="360">
        <v>1918.383</v>
      </c>
      <c r="E62" s="360">
        <v>3958.708</v>
      </c>
      <c r="F62" s="360">
        <v>3821.764</v>
      </c>
      <c r="G62" s="360">
        <v>39.396</v>
      </c>
      <c r="H62" s="360">
        <v>3861.16</v>
      </c>
      <c r="I62" s="360">
        <v>97.548</v>
      </c>
      <c r="J62" s="360">
        <v>-97.548</v>
      </c>
      <c r="K62" s="360">
        <v>-2</v>
      </c>
      <c r="L62" s="360">
        <v>-136.987</v>
      </c>
      <c r="M62" s="360">
        <v>192.25</v>
      </c>
      <c r="N62" s="360">
        <v>329.237</v>
      </c>
      <c r="O62" s="360">
        <v>-4.704</v>
      </c>
      <c r="P62" s="360">
        <v>0</v>
      </c>
      <c r="Q62" s="361">
        <v>46.143</v>
      </c>
    </row>
    <row r="63" spans="1:17" ht="12">
      <c r="A63" s="595" t="s">
        <v>763</v>
      </c>
      <c r="B63" s="596" t="s">
        <v>764</v>
      </c>
      <c r="C63" s="360">
        <v>1403.989</v>
      </c>
      <c r="D63" s="360">
        <v>1238.461</v>
      </c>
      <c r="E63" s="360">
        <v>2642.45</v>
      </c>
      <c r="F63" s="360">
        <v>2258.315</v>
      </c>
      <c r="G63" s="360">
        <v>123.054</v>
      </c>
      <c r="H63" s="360">
        <v>2381.369</v>
      </c>
      <c r="I63" s="360">
        <v>261.081</v>
      </c>
      <c r="J63" s="360">
        <v>-261.081</v>
      </c>
      <c r="K63" s="360">
        <v>-24.295</v>
      </c>
      <c r="L63" s="360">
        <v>-230.349</v>
      </c>
      <c r="M63" s="360">
        <v>278.735</v>
      </c>
      <c r="N63" s="360">
        <v>509.084</v>
      </c>
      <c r="O63" s="360">
        <v>0</v>
      </c>
      <c r="P63" s="360">
        <v>0</v>
      </c>
      <c r="Q63" s="476">
        <v>-6.437</v>
      </c>
    </row>
    <row r="64" spans="1:17" ht="12">
      <c r="A64" s="595" t="s">
        <v>765</v>
      </c>
      <c r="B64" s="596" t="s">
        <v>766</v>
      </c>
      <c r="C64" s="360">
        <v>1395.823</v>
      </c>
      <c r="D64" s="360">
        <v>1022.358</v>
      </c>
      <c r="E64" s="360">
        <v>2418.181</v>
      </c>
      <c r="F64" s="360">
        <v>2192.927</v>
      </c>
      <c r="G64" s="360">
        <v>92.045</v>
      </c>
      <c r="H64" s="360">
        <v>2284.972</v>
      </c>
      <c r="I64" s="360">
        <v>133.209</v>
      </c>
      <c r="J64" s="360">
        <v>-133.209</v>
      </c>
      <c r="K64" s="360">
        <v>2.275</v>
      </c>
      <c r="L64" s="360">
        <v>-135.484</v>
      </c>
      <c r="M64" s="360">
        <v>287.781</v>
      </c>
      <c r="N64" s="360">
        <v>423.265</v>
      </c>
      <c r="O64" s="360">
        <v>0</v>
      </c>
      <c r="P64" s="360">
        <v>0</v>
      </c>
      <c r="Q64" s="476">
        <v>0</v>
      </c>
    </row>
    <row r="65" spans="1:17" ht="12">
      <c r="A65" s="595" t="s">
        <v>767</v>
      </c>
      <c r="B65" s="596" t="s">
        <v>768</v>
      </c>
      <c r="C65" s="360">
        <v>900.434</v>
      </c>
      <c r="D65" s="360">
        <v>835.916</v>
      </c>
      <c r="E65" s="360">
        <v>1736.35</v>
      </c>
      <c r="F65" s="360">
        <v>1503.213</v>
      </c>
      <c r="G65" s="360">
        <v>21.599</v>
      </c>
      <c r="H65" s="360">
        <v>1524.812</v>
      </c>
      <c r="I65" s="360">
        <v>211.538</v>
      </c>
      <c r="J65" s="360">
        <v>-211.538</v>
      </c>
      <c r="K65" s="360">
        <v>-21.2</v>
      </c>
      <c r="L65" s="360">
        <v>-190.338</v>
      </c>
      <c r="M65" s="360">
        <v>56.326</v>
      </c>
      <c r="N65" s="360">
        <v>246.664</v>
      </c>
      <c r="O65" s="360">
        <v>0</v>
      </c>
      <c r="P65" s="360">
        <v>0</v>
      </c>
      <c r="Q65" s="476">
        <v>0</v>
      </c>
    </row>
    <row r="66" spans="1:17" ht="12">
      <c r="A66" s="595" t="s">
        <v>769</v>
      </c>
      <c r="B66" s="596" t="s">
        <v>770</v>
      </c>
      <c r="C66" s="360">
        <v>1148.385</v>
      </c>
      <c r="D66" s="360">
        <v>984.658</v>
      </c>
      <c r="E66" s="360">
        <v>2133.043</v>
      </c>
      <c r="F66" s="360">
        <v>2045.7</v>
      </c>
      <c r="G66" s="360">
        <v>63.57</v>
      </c>
      <c r="H66" s="360">
        <v>2109.27</v>
      </c>
      <c r="I66" s="360">
        <v>23.773</v>
      </c>
      <c r="J66" s="360">
        <v>-23.773</v>
      </c>
      <c r="K66" s="360">
        <v>-3.991</v>
      </c>
      <c r="L66" s="360">
        <v>-7.812</v>
      </c>
      <c r="M66" s="360">
        <v>183.126</v>
      </c>
      <c r="N66" s="360">
        <v>190.938</v>
      </c>
      <c r="O66" s="360">
        <v>-10</v>
      </c>
      <c r="P66" s="360">
        <v>-1.97</v>
      </c>
      <c r="Q66" s="476">
        <v>0</v>
      </c>
    </row>
    <row r="67" spans="1:17" ht="12">
      <c r="A67" s="595" t="s">
        <v>771</v>
      </c>
      <c r="B67" s="596" t="s">
        <v>772</v>
      </c>
      <c r="C67" s="360">
        <v>1385.938</v>
      </c>
      <c r="D67" s="360">
        <v>1499.721</v>
      </c>
      <c r="E67" s="360">
        <v>2885.659</v>
      </c>
      <c r="F67" s="360">
        <v>2829.159</v>
      </c>
      <c r="G67" s="360">
        <v>28.615</v>
      </c>
      <c r="H67" s="360">
        <v>2857.774</v>
      </c>
      <c r="I67" s="360">
        <v>27.885</v>
      </c>
      <c r="J67" s="360">
        <v>-27.885</v>
      </c>
      <c r="K67" s="360">
        <v>52</v>
      </c>
      <c r="L67" s="360">
        <v>-77.602</v>
      </c>
      <c r="M67" s="360">
        <v>201.016</v>
      </c>
      <c r="N67" s="360">
        <v>278.618</v>
      </c>
      <c r="O67" s="360">
        <v>0</v>
      </c>
      <c r="P67" s="360">
        <v>-2.283</v>
      </c>
      <c r="Q67" s="476">
        <v>0</v>
      </c>
    </row>
    <row r="68" spans="1:17" ht="12">
      <c r="A68" s="595" t="s">
        <v>773</v>
      </c>
      <c r="B68" s="596" t="s">
        <v>774</v>
      </c>
      <c r="C68" s="360">
        <v>680.778</v>
      </c>
      <c r="D68" s="360">
        <v>1110.672</v>
      </c>
      <c r="E68" s="360">
        <v>1791.45</v>
      </c>
      <c r="F68" s="360">
        <v>1873.067</v>
      </c>
      <c r="G68" s="360">
        <v>3.04</v>
      </c>
      <c r="H68" s="360">
        <v>1876.107</v>
      </c>
      <c r="I68" s="360">
        <v>-84.657</v>
      </c>
      <c r="J68" s="360">
        <v>84.657</v>
      </c>
      <c r="K68" s="360">
        <v>180</v>
      </c>
      <c r="L68" s="360">
        <v>-32.343</v>
      </c>
      <c r="M68" s="360">
        <v>157.538</v>
      </c>
      <c r="N68" s="360">
        <v>189.881</v>
      </c>
      <c r="O68" s="360">
        <v>-63</v>
      </c>
      <c r="P68" s="360">
        <v>0</v>
      </c>
      <c r="Q68" s="476">
        <v>0</v>
      </c>
    </row>
    <row r="69" spans="1:17" ht="12">
      <c r="A69" s="595" t="s">
        <v>775</v>
      </c>
      <c r="B69" s="596" t="s">
        <v>776</v>
      </c>
      <c r="C69" s="360">
        <v>1522.238</v>
      </c>
      <c r="D69" s="360">
        <v>1146.482</v>
      </c>
      <c r="E69" s="360">
        <v>2668.72</v>
      </c>
      <c r="F69" s="360">
        <v>2463.669</v>
      </c>
      <c r="G69" s="360">
        <v>53.507</v>
      </c>
      <c r="H69" s="360">
        <v>2517.176</v>
      </c>
      <c r="I69" s="360">
        <v>151.544</v>
      </c>
      <c r="J69" s="360">
        <v>-151.544</v>
      </c>
      <c r="K69" s="360">
        <v>13</v>
      </c>
      <c r="L69" s="360">
        <v>-164.544</v>
      </c>
      <c r="M69" s="360">
        <v>129.025</v>
      </c>
      <c r="N69" s="360">
        <v>293.569</v>
      </c>
      <c r="O69" s="360">
        <v>0</v>
      </c>
      <c r="P69" s="360">
        <v>0</v>
      </c>
      <c r="Q69" s="476">
        <v>0</v>
      </c>
    </row>
    <row r="70" spans="1:17" ht="12">
      <c r="A70" s="595" t="s">
        <v>777</v>
      </c>
      <c r="B70" s="596" t="s">
        <v>778</v>
      </c>
      <c r="C70" s="360">
        <v>1341.736</v>
      </c>
      <c r="D70" s="360">
        <v>1317.278</v>
      </c>
      <c r="E70" s="360">
        <v>2659.014</v>
      </c>
      <c r="F70" s="360">
        <v>2453.187</v>
      </c>
      <c r="G70" s="360">
        <v>71.189</v>
      </c>
      <c r="H70" s="360">
        <v>2524.376</v>
      </c>
      <c r="I70" s="360">
        <v>134.638</v>
      </c>
      <c r="J70" s="360">
        <v>-134.638</v>
      </c>
      <c r="K70" s="360">
        <v>9.375</v>
      </c>
      <c r="L70" s="360">
        <v>-142.955</v>
      </c>
      <c r="M70" s="360">
        <v>124.169</v>
      </c>
      <c r="N70" s="360">
        <v>267.124</v>
      </c>
      <c r="O70" s="360">
        <v>0</v>
      </c>
      <c r="P70" s="360">
        <v>0</v>
      </c>
      <c r="Q70" s="476">
        <v>-1.058</v>
      </c>
    </row>
    <row r="71" spans="1:17" ht="12">
      <c r="A71" s="595" t="s">
        <v>779</v>
      </c>
      <c r="B71" s="596" t="s">
        <v>780</v>
      </c>
      <c r="C71" s="360">
        <v>1127.72</v>
      </c>
      <c r="D71" s="360">
        <v>1155.718</v>
      </c>
      <c r="E71" s="360">
        <v>2283.438</v>
      </c>
      <c r="F71" s="360">
        <v>2161.599</v>
      </c>
      <c r="G71" s="360">
        <v>116.128</v>
      </c>
      <c r="H71" s="360">
        <v>2277.727</v>
      </c>
      <c r="I71" s="360">
        <v>5.711</v>
      </c>
      <c r="J71" s="360">
        <v>-5.711</v>
      </c>
      <c r="K71" s="360">
        <v>112.6</v>
      </c>
      <c r="L71" s="360">
        <v>-118.311</v>
      </c>
      <c r="M71" s="360">
        <v>163.561</v>
      </c>
      <c r="N71" s="360">
        <v>281.872</v>
      </c>
      <c r="O71" s="360">
        <v>0</v>
      </c>
      <c r="P71" s="360">
        <v>0</v>
      </c>
      <c r="Q71" s="476">
        <v>0</v>
      </c>
    </row>
    <row r="72" spans="1:17" ht="12">
      <c r="A72" s="595" t="s">
        <v>781</v>
      </c>
      <c r="B72" s="596" t="s">
        <v>782</v>
      </c>
      <c r="C72" s="360">
        <v>799.977</v>
      </c>
      <c r="D72" s="360">
        <v>1075.751</v>
      </c>
      <c r="E72" s="360">
        <v>1875.728</v>
      </c>
      <c r="F72" s="360">
        <v>1687.984</v>
      </c>
      <c r="G72" s="360">
        <v>81.179</v>
      </c>
      <c r="H72" s="360">
        <v>1769.163</v>
      </c>
      <c r="I72" s="360">
        <v>106.565</v>
      </c>
      <c r="J72" s="360">
        <v>-106.565</v>
      </c>
      <c r="K72" s="360">
        <v>-33.912</v>
      </c>
      <c r="L72" s="360">
        <v>-72.653</v>
      </c>
      <c r="M72" s="360">
        <v>145.446</v>
      </c>
      <c r="N72" s="360">
        <v>218.099</v>
      </c>
      <c r="O72" s="360">
        <v>0</v>
      </c>
      <c r="P72" s="360">
        <v>0</v>
      </c>
      <c r="Q72" s="476">
        <v>0</v>
      </c>
    </row>
    <row r="73" spans="1:17" ht="12">
      <c r="A73" s="595" t="s">
        <v>783</v>
      </c>
      <c r="B73" s="596" t="s">
        <v>784</v>
      </c>
      <c r="C73" s="360">
        <v>1311.684</v>
      </c>
      <c r="D73" s="360">
        <v>1403.766</v>
      </c>
      <c r="E73" s="360">
        <v>2715.45</v>
      </c>
      <c r="F73" s="360">
        <v>2546.564</v>
      </c>
      <c r="G73" s="360">
        <v>87.025</v>
      </c>
      <c r="H73" s="360">
        <v>2633.589</v>
      </c>
      <c r="I73" s="360">
        <v>81.861</v>
      </c>
      <c r="J73" s="360">
        <v>-81.861</v>
      </c>
      <c r="K73" s="360">
        <v>19.345</v>
      </c>
      <c r="L73" s="360">
        <v>-73.318</v>
      </c>
      <c r="M73" s="360">
        <v>201.481</v>
      </c>
      <c r="N73" s="360">
        <v>274.799</v>
      </c>
      <c r="O73" s="360">
        <v>-27.888</v>
      </c>
      <c r="P73" s="360">
        <v>0</v>
      </c>
      <c r="Q73" s="476">
        <v>0</v>
      </c>
    </row>
    <row r="74" spans="1:17" ht="12">
      <c r="A74" s="595" t="s">
        <v>785</v>
      </c>
      <c r="B74" s="596" t="s">
        <v>786</v>
      </c>
      <c r="C74" s="360">
        <v>1914.714</v>
      </c>
      <c r="D74" s="360">
        <v>1309.722</v>
      </c>
      <c r="E74" s="360">
        <v>3224.436</v>
      </c>
      <c r="F74" s="360">
        <v>3303.848</v>
      </c>
      <c r="G74" s="360">
        <v>87.552</v>
      </c>
      <c r="H74" s="360">
        <v>3391.4</v>
      </c>
      <c r="I74" s="360">
        <v>-166.964</v>
      </c>
      <c r="J74" s="360">
        <v>166.964</v>
      </c>
      <c r="K74" s="360">
        <v>249.29</v>
      </c>
      <c r="L74" s="360">
        <v>-79.352</v>
      </c>
      <c r="M74" s="360">
        <v>277.183</v>
      </c>
      <c r="N74" s="360">
        <v>356.535</v>
      </c>
      <c r="O74" s="360">
        <v>-2.974</v>
      </c>
      <c r="P74" s="360">
        <v>0</v>
      </c>
      <c r="Q74" s="476">
        <v>0</v>
      </c>
    </row>
    <row r="75" spans="1:17" ht="12">
      <c r="A75" s="595" t="s">
        <v>787</v>
      </c>
      <c r="B75" s="596"/>
      <c r="C75" s="360">
        <v>765.803</v>
      </c>
      <c r="D75" s="360">
        <v>1304.919</v>
      </c>
      <c r="E75" s="360">
        <v>2070.722</v>
      </c>
      <c r="F75" s="360">
        <v>1821.645</v>
      </c>
      <c r="G75" s="360">
        <v>16.576</v>
      </c>
      <c r="H75" s="360">
        <v>1838.221</v>
      </c>
      <c r="I75" s="360">
        <v>232.501</v>
      </c>
      <c r="J75" s="360">
        <v>-232.501</v>
      </c>
      <c r="K75" s="360">
        <v>-83.275</v>
      </c>
      <c r="L75" s="360">
        <v>-148.392</v>
      </c>
      <c r="M75" s="360">
        <v>142.882</v>
      </c>
      <c r="N75" s="360">
        <v>291.274</v>
      </c>
      <c r="O75" s="360">
        <v>-0.834</v>
      </c>
      <c r="P75" s="360">
        <v>0</v>
      </c>
      <c r="Q75" s="476">
        <v>0</v>
      </c>
    </row>
    <row r="76" spans="1:17" ht="12">
      <c r="A76" s="595" t="s">
        <v>789</v>
      </c>
      <c r="B76" s="596"/>
      <c r="C76" s="360">
        <v>699.359</v>
      </c>
      <c r="D76" s="360">
        <v>1428.853</v>
      </c>
      <c r="E76" s="360">
        <v>2128.212</v>
      </c>
      <c r="F76" s="360">
        <v>2041.26</v>
      </c>
      <c r="G76" s="360">
        <v>58.241</v>
      </c>
      <c r="H76" s="360">
        <v>2099.501</v>
      </c>
      <c r="I76" s="360">
        <v>28.711</v>
      </c>
      <c r="J76" s="360">
        <v>-28.711</v>
      </c>
      <c r="K76" s="360">
        <v>2</v>
      </c>
      <c r="L76" s="360">
        <v>-12.156</v>
      </c>
      <c r="M76" s="360">
        <v>173.129</v>
      </c>
      <c r="N76" s="360">
        <v>185.285</v>
      </c>
      <c r="O76" s="360">
        <v>-18.555</v>
      </c>
      <c r="P76" s="360">
        <v>0</v>
      </c>
      <c r="Q76" s="476">
        <v>0</v>
      </c>
    </row>
    <row r="77" spans="1:17" ht="12">
      <c r="A77" s="595" t="s">
        <v>791</v>
      </c>
      <c r="B77" s="596" t="s">
        <v>792</v>
      </c>
      <c r="C77" s="360">
        <v>6983.352</v>
      </c>
      <c r="D77" s="360">
        <v>2492.734</v>
      </c>
      <c r="E77" s="360">
        <v>9476.086</v>
      </c>
      <c r="F77" s="360">
        <v>7673.337</v>
      </c>
      <c r="G77" s="360">
        <v>926.009</v>
      </c>
      <c r="H77" s="360">
        <v>8599.346</v>
      </c>
      <c r="I77" s="360">
        <v>876.74</v>
      </c>
      <c r="J77" s="360">
        <v>-876.74</v>
      </c>
      <c r="K77" s="360">
        <v>-161.226</v>
      </c>
      <c r="L77" s="360">
        <v>-738.726</v>
      </c>
      <c r="M77" s="360">
        <v>787.345</v>
      </c>
      <c r="N77" s="360">
        <v>1526.071</v>
      </c>
      <c r="O77" s="360">
        <v>-4.166</v>
      </c>
      <c r="P77" s="360">
        <v>15.7</v>
      </c>
      <c r="Q77" s="361">
        <v>11.678</v>
      </c>
    </row>
    <row r="78" spans="1:17" ht="12">
      <c r="A78" s="595" t="s">
        <v>793</v>
      </c>
      <c r="B78" s="596" t="s">
        <v>794</v>
      </c>
      <c r="C78" s="360">
        <v>1262.873</v>
      </c>
      <c r="D78" s="360">
        <v>1163.702</v>
      </c>
      <c r="E78" s="360">
        <v>2426.575</v>
      </c>
      <c r="F78" s="360">
        <v>2315.015</v>
      </c>
      <c r="G78" s="360">
        <v>33.165</v>
      </c>
      <c r="H78" s="360">
        <v>2348.18</v>
      </c>
      <c r="I78" s="360">
        <v>78.395</v>
      </c>
      <c r="J78" s="360">
        <v>-78.395</v>
      </c>
      <c r="K78" s="360">
        <v>35.87</v>
      </c>
      <c r="L78" s="360">
        <v>-114.265</v>
      </c>
      <c r="M78" s="360">
        <v>159.185</v>
      </c>
      <c r="N78" s="360">
        <v>273.45</v>
      </c>
      <c r="O78" s="360">
        <v>0</v>
      </c>
      <c r="P78" s="360">
        <v>0</v>
      </c>
      <c r="Q78" s="476">
        <v>0</v>
      </c>
    </row>
    <row r="79" spans="1:17" ht="12">
      <c r="A79" s="595" t="s">
        <v>795</v>
      </c>
      <c r="B79" s="596" t="s">
        <v>796</v>
      </c>
      <c r="C79" s="360">
        <v>1706.897</v>
      </c>
      <c r="D79" s="360">
        <v>1336.299</v>
      </c>
      <c r="E79" s="360">
        <v>3043.196</v>
      </c>
      <c r="F79" s="360">
        <v>2804.492</v>
      </c>
      <c r="G79" s="360">
        <v>66.319</v>
      </c>
      <c r="H79" s="360">
        <v>2870.811</v>
      </c>
      <c r="I79" s="360">
        <v>172.385</v>
      </c>
      <c r="J79" s="360">
        <v>-172.385</v>
      </c>
      <c r="K79" s="360">
        <v>50.779</v>
      </c>
      <c r="L79" s="360">
        <v>-184.445</v>
      </c>
      <c r="M79" s="360">
        <v>154.839</v>
      </c>
      <c r="N79" s="360">
        <v>339.284</v>
      </c>
      <c r="O79" s="360">
        <v>-38.719</v>
      </c>
      <c r="P79" s="360">
        <v>0</v>
      </c>
      <c r="Q79" s="476">
        <v>0</v>
      </c>
    </row>
    <row r="80" spans="1:17" ht="12">
      <c r="A80" s="595" t="s">
        <v>797</v>
      </c>
      <c r="B80" s="596" t="s">
        <v>798</v>
      </c>
      <c r="C80" s="360">
        <v>1861.702</v>
      </c>
      <c r="D80" s="360">
        <v>1987.936</v>
      </c>
      <c r="E80" s="360">
        <v>3849.638</v>
      </c>
      <c r="F80" s="360">
        <v>3526.749</v>
      </c>
      <c r="G80" s="360">
        <v>135.162</v>
      </c>
      <c r="H80" s="360">
        <v>3661.911</v>
      </c>
      <c r="I80" s="360">
        <v>187.727</v>
      </c>
      <c r="J80" s="360">
        <v>-187.727</v>
      </c>
      <c r="K80" s="360">
        <v>293.04</v>
      </c>
      <c r="L80" s="360">
        <v>-464.906</v>
      </c>
      <c r="M80" s="360">
        <v>258.11</v>
      </c>
      <c r="N80" s="360">
        <v>723.016</v>
      </c>
      <c r="O80" s="360">
        <v>-14.733</v>
      </c>
      <c r="P80" s="360">
        <v>-1.128</v>
      </c>
      <c r="Q80" s="476">
        <v>0</v>
      </c>
    </row>
    <row r="81" spans="1:17" ht="12">
      <c r="A81" s="595" t="s">
        <v>799</v>
      </c>
      <c r="B81" s="596" t="s">
        <v>800</v>
      </c>
      <c r="C81" s="360">
        <v>1149.477</v>
      </c>
      <c r="D81" s="360">
        <v>1020.588</v>
      </c>
      <c r="E81" s="360">
        <v>2170.065</v>
      </c>
      <c r="F81" s="360">
        <v>1971.077</v>
      </c>
      <c r="G81" s="360">
        <v>66.977</v>
      </c>
      <c r="H81" s="360">
        <v>2038.054</v>
      </c>
      <c r="I81" s="360">
        <v>132.011</v>
      </c>
      <c r="J81" s="360">
        <v>-132.011</v>
      </c>
      <c r="K81" s="360">
        <v>47.98</v>
      </c>
      <c r="L81" s="360">
        <v>-179.991</v>
      </c>
      <c r="M81" s="360">
        <v>165.528</v>
      </c>
      <c r="N81" s="360">
        <v>345.519</v>
      </c>
      <c r="O81" s="360">
        <v>0</v>
      </c>
      <c r="P81" s="360">
        <v>0</v>
      </c>
      <c r="Q81" s="476">
        <v>0</v>
      </c>
    </row>
    <row r="82" spans="1:17" ht="12">
      <c r="A82" s="595" t="s">
        <v>801</v>
      </c>
      <c r="B82" s="596" t="s">
        <v>802</v>
      </c>
      <c r="C82" s="360">
        <v>3363.491</v>
      </c>
      <c r="D82" s="360">
        <v>1700.123</v>
      </c>
      <c r="E82" s="360">
        <v>5063.614</v>
      </c>
      <c r="F82" s="360">
        <v>4233.599</v>
      </c>
      <c r="G82" s="360">
        <v>81.94</v>
      </c>
      <c r="H82" s="360">
        <v>4315.539</v>
      </c>
      <c r="I82" s="360">
        <v>748.075</v>
      </c>
      <c r="J82" s="360">
        <v>-748.075</v>
      </c>
      <c r="K82" s="360">
        <v>-518</v>
      </c>
      <c r="L82" s="360">
        <v>-227.988</v>
      </c>
      <c r="M82" s="360">
        <v>219.176</v>
      </c>
      <c r="N82" s="360">
        <v>447.164</v>
      </c>
      <c r="O82" s="360">
        <v>-2.966</v>
      </c>
      <c r="P82" s="360">
        <v>0</v>
      </c>
      <c r="Q82" s="476"/>
    </row>
    <row r="83" spans="1:17" ht="12">
      <c r="A83" s="595" t="s">
        <v>803</v>
      </c>
      <c r="B83" s="596" t="s">
        <v>804</v>
      </c>
      <c r="C83" s="360">
        <v>560.642</v>
      </c>
      <c r="D83" s="360">
        <v>359.959</v>
      </c>
      <c r="E83" s="360">
        <v>920.601</v>
      </c>
      <c r="F83" s="360">
        <v>872.86</v>
      </c>
      <c r="G83" s="360">
        <v>50.633</v>
      </c>
      <c r="H83" s="360">
        <v>923.493</v>
      </c>
      <c r="I83" s="360">
        <v>-2.892</v>
      </c>
      <c r="J83" s="360">
        <v>2.892</v>
      </c>
      <c r="K83" s="360">
        <v>-1.718</v>
      </c>
      <c r="L83" s="360">
        <v>-5.39</v>
      </c>
      <c r="M83" s="360">
        <v>92.021</v>
      </c>
      <c r="N83" s="360">
        <v>97.411</v>
      </c>
      <c r="O83" s="360">
        <v>5</v>
      </c>
      <c r="P83" s="360">
        <v>5</v>
      </c>
      <c r="Q83" s="476">
        <v>0</v>
      </c>
    </row>
    <row r="84" spans="1:17" ht="12">
      <c r="A84" s="595" t="s">
        <v>807</v>
      </c>
      <c r="B84" s="590"/>
      <c r="C84" s="360">
        <v>39500</v>
      </c>
      <c r="D84" s="360">
        <v>33540</v>
      </c>
      <c r="E84" s="360">
        <v>73042</v>
      </c>
      <c r="F84" s="360">
        <v>66637</v>
      </c>
      <c r="G84" s="360">
        <v>2584</v>
      </c>
      <c r="H84" s="360">
        <v>69221</v>
      </c>
      <c r="I84" s="360">
        <v>3822</v>
      </c>
      <c r="J84" s="360">
        <v>-3822</v>
      </c>
      <c r="K84" s="360">
        <v>472</v>
      </c>
      <c r="L84" s="360">
        <v>-4175</v>
      </c>
      <c r="M84" s="360">
        <v>5148</v>
      </c>
      <c r="N84" s="360">
        <v>9323</v>
      </c>
      <c r="O84" s="360">
        <v>-193</v>
      </c>
      <c r="P84" s="360">
        <v>30</v>
      </c>
      <c r="Q84" s="361">
        <v>46</v>
      </c>
    </row>
    <row r="85" spans="1:17" ht="12.75">
      <c r="A85" s="606" t="s">
        <v>808</v>
      </c>
      <c r="B85" s="590"/>
      <c r="C85" s="382">
        <v>100787</v>
      </c>
      <c r="D85" s="382">
        <v>47591</v>
      </c>
      <c r="E85" s="382">
        <v>148378</v>
      </c>
      <c r="F85" s="382">
        <v>126477</v>
      </c>
      <c r="G85" s="382">
        <v>11535</v>
      </c>
      <c r="H85" s="382">
        <v>138012</v>
      </c>
      <c r="I85" s="382">
        <v>10366</v>
      </c>
      <c r="J85" s="382">
        <v>-10366</v>
      </c>
      <c r="K85" s="382">
        <v>-197</v>
      </c>
      <c r="L85" s="382">
        <v>-10044</v>
      </c>
      <c r="M85" s="382">
        <v>11829</v>
      </c>
      <c r="N85" s="382">
        <v>21873</v>
      </c>
      <c r="O85" s="382">
        <v>-193</v>
      </c>
      <c r="P85" s="382">
        <v>42</v>
      </c>
      <c r="Q85" s="445">
        <v>26</v>
      </c>
    </row>
    <row r="86" spans="1:8" s="465" customFormat="1" ht="12">
      <c r="A86" s="607" t="s">
        <v>809</v>
      </c>
      <c r="H86" s="465" t="s">
        <v>187</v>
      </c>
    </row>
    <row r="87" s="465" customFormat="1" ht="12">
      <c r="A87" s="608"/>
    </row>
    <row r="88" spans="1:12" s="465" customFormat="1" ht="12">
      <c r="A88" s="608" t="s">
        <v>425</v>
      </c>
      <c r="I88" s="465" t="s">
        <v>810</v>
      </c>
      <c r="L88" s="465" t="s">
        <v>52</v>
      </c>
    </row>
    <row r="89" s="465" customFormat="1" ht="12">
      <c r="A89" s="608"/>
    </row>
    <row r="90" spans="1:13" s="465" customFormat="1" ht="12">
      <c r="A90" s="609"/>
      <c r="B90" s="610"/>
      <c r="C90" s="609"/>
      <c r="D90" s="396"/>
      <c r="E90" s="396"/>
      <c r="F90" s="396"/>
      <c r="G90" s="396"/>
      <c r="I90" s="610"/>
      <c r="J90" s="610"/>
      <c r="K90" s="610"/>
      <c r="L90" s="610"/>
      <c r="M90" s="610"/>
    </row>
    <row r="91" s="612" customFormat="1" ht="10.5">
      <c r="A91" s="611"/>
    </row>
  </sheetData>
  <printOptions/>
  <pageMargins left="0.1968503937007874" right="0.1968503937007874" top="0.3937007874015748" bottom="0.5118110236220472" header="0" footer="0"/>
  <pageSetup horizontalDpi="600" verticalDpi="600" orientation="landscape" paperSize="9" r:id="rId1"/>
  <headerFooter alignWithMargins="0">
    <oddFooter>&amp;L&amp;"RimHelvetica,Roman"&amp;8Valsts kase / Pārskatu departaments
15.06.98.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showGridLines="0" showZeros="0" workbookViewId="0" topLeftCell="H1">
      <selection activeCell="D45" sqref="D45"/>
    </sheetView>
  </sheetViews>
  <sheetFormatPr defaultColWidth="9.33203125" defaultRowHeight="11.25"/>
  <cols>
    <col min="1" max="1" width="22.16015625" style="554" customWidth="1"/>
    <col min="2" max="2" width="1.66796875" style="324" hidden="1" customWidth="1"/>
    <col min="3" max="10" width="11.33203125" style="324" customWidth="1"/>
    <col min="11" max="11" width="13.83203125" style="324" customWidth="1"/>
    <col min="12" max="13" width="11.33203125" style="324" customWidth="1"/>
    <col min="14" max="17" width="8.33203125" style="324" customWidth="1"/>
    <col min="18" max="16384" width="9.33203125" style="324" customWidth="1"/>
  </cols>
  <sheetData>
    <row r="1" spans="1:13" s="349" customFormat="1" ht="10.5">
      <c r="A1" s="613"/>
      <c r="L1" s="341"/>
      <c r="M1" s="341"/>
    </row>
    <row r="2" spans="1:13" s="436" customFormat="1" ht="12.75">
      <c r="A2" s="330" t="s">
        <v>811</v>
      </c>
      <c r="B2" s="330"/>
      <c r="C2" s="330"/>
      <c r="D2" s="330"/>
      <c r="E2" s="330"/>
      <c r="F2" s="328"/>
      <c r="G2" s="330"/>
      <c r="H2" s="330"/>
      <c r="I2" s="330"/>
      <c r="J2" s="330"/>
      <c r="K2" s="330"/>
      <c r="L2" s="328"/>
      <c r="M2" s="614" t="s">
        <v>812</v>
      </c>
    </row>
    <row r="3" spans="1:17" s="562" customFormat="1" ht="15.75">
      <c r="A3" s="560" t="s">
        <v>813</v>
      </c>
      <c r="B3" s="560"/>
      <c r="C3" s="560"/>
      <c r="D3" s="560"/>
      <c r="E3" s="558"/>
      <c r="F3" s="560"/>
      <c r="G3" s="560"/>
      <c r="H3" s="560"/>
      <c r="I3" s="560"/>
      <c r="J3" s="560"/>
      <c r="K3" s="560"/>
      <c r="L3" s="560"/>
      <c r="M3" s="560"/>
      <c r="N3" s="615"/>
      <c r="O3" s="615"/>
      <c r="P3" s="615"/>
      <c r="Q3" s="615"/>
    </row>
    <row r="4" spans="1:17" s="562" customFormat="1" ht="15.75">
      <c r="A4" s="560" t="s">
        <v>364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615"/>
      <c r="O4" s="615"/>
      <c r="P4" s="615"/>
      <c r="Q4" s="615"/>
    </row>
    <row r="5" spans="1:17" ht="12.75">
      <c r="A5" s="616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</row>
    <row r="6" spans="1:17" s="349" customFormat="1" ht="11.25">
      <c r="A6" s="563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 t="s">
        <v>814</v>
      </c>
      <c r="M6" s="341"/>
      <c r="O6" s="341"/>
      <c r="P6" s="341"/>
      <c r="Q6" s="341"/>
    </row>
    <row r="7" spans="1:17" s="436" customFormat="1" ht="12.75">
      <c r="A7" s="617"/>
      <c r="B7" s="618"/>
      <c r="C7" s="619"/>
      <c r="D7" s="619"/>
      <c r="E7" s="620"/>
      <c r="F7" s="620"/>
      <c r="G7" s="621" t="s">
        <v>692</v>
      </c>
      <c r="H7" s="571"/>
      <c r="I7" s="571"/>
      <c r="J7" s="622"/>
      <c r="K7" s="571"/>
      <c r="L7" s="571"/>
      <c r="M7" s="623"/>
      <c r="O7" s="330"/>
      <c r="P7" s="330"/>
      <c r="Q7" s="330"/>
    </row>
    <row r="8" spans="1:13" s="402" customFormat="1" ht="10.5">
      <c r="A8" s="624"/>
      <c r="B8" s="625"/>
      <c r="C8" s="626"/>
      <c r="D8" s="626"/>
      <c r="E8" s="627"/>
      <c r="F8" s="627"/>
      <c r="G8" s="627"/>
      <c r="H8" s="627"/>
      <c r="I8" s="628" t="s">
        <v>722</v>
      </c>
      <c r="J8" s="629"/>
      <c r="K8" s="627"/>
      <c r="L8" s="630"/>
      <c r="M8" s="631"/>
    </row>
    <row r="9" spans="1:17" s="523" customFormat="1" ht="42">
      <c r="A9" s="632" t="s">
        <v>815</v>
      </c>
      <c r="B9" s="633"/>
      <c r="C9" s="634" t="s">
        <v>816</v>
      </c>
      <c r="D9" s="634" t="s">
        <v>817</v>
      </c>
      <c r="E9" s="634" t="s">
        <v>818</v>
      </c>
      <c r="F9" s="634" t="s">
        <v>819</v>
      </c>
      <c r="G9" s="634" t="s">
        <v>69</v>
      </c>
      <c r="H9" s="634" t="s">
        <v>820</v>
      </c>
      <c r="I9" s="634" t="s">
        <v>733</v>
      </c>
      <c r="J9" s="634" t="s">
        <v>734</v>
      </c>
      <c r="K9" s="634" t="s">
        <v>77</v>
      </c>
      <c r="L9" s="634" t="s">
        <v>79</v>
      </c>
      <c r="M9" s="635" t="s">
        <v>821</v>
      </c>
      <c r="N9" s="395"/>
      <c r="O9" s="336"/>
      <c r="P9" s="336"/>
      <c r="Q9" s="336"/>
    </row>
    <row r="10" spans="1:17" s="349" customFormat="1" ht="10.5">
      <c r="A10" s="636">
        <v>1</v>
      </c>
      <c r="B10" s="637"/>
      <c r="C10" s="637">
        <v>2</v>
      </c>
      <c r="D10" s="637">
        <v>3</v>
      </c>
      <c r="E10" s="637">
        <v>4</v>
      </c>
      <c r="F10" s="637">
        <v>5</v>
      </c>
      <c r="G10" s="637">
        <v>6</v>
      </c>
      <c r="H10" s="637">
        <v>7</v>
      </c>
      <c r="I10" s="637">
        <v>8</v>
      </c>
      <c r="J10" s="637">
        <v>9</v>
      </c>
      <c r="K10" s="637">
        <v>10</v>
      </c>
      <c r="L10" s="637">
        <v>11</v>
      </c>
      <c r="M10" s="638">
        <v>12</v>
      </c>
      <c r="N10" s="639"/>
      <c r="O10" s="341"/>
      <c r="P10" s="341"/>
      <c r="Q10" s="341"/>
    </row>
    <row r="11" spans="1:17" ht="12" customHeight="1" hidden="1">
      <c r="A11" s="640" t="s">
        <v>737</v>
      </c>
      <c r="B11" s="641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642"/>
      <c r="N11" s="395"/>
      <c r="O11" s="325"/>
      <c r="P11" s="325"/>
      <c r="Q11" s="325"/>
    </row>
    <row r="12" spans="1:13" ht="10.5" hidden="1">
      <c r="A12" s="643" t="s">
        <v>431</v>
      </c>
      <c r="B12" s="644"/>
      <c r="C12" s="420" t="s">
        <v>430</v>
      </c>
      <c r="D12" s="420"/>
      <c r="E12" s="420"/>
      <c r="F12" s="420"/>
      <c r="G12" s="598"/>
      <c r="H12" s="598"/>
      <c r="I12" s="598"/>
      <c r="J12" s="598"/>
      <c r="K12" s="598"/>
      <c r="L12" s="598"/>
      <c r="M12" s="599"/>
    </row>
    <row r="13" spans="1:13" ht="10.5" hidden="1">
      <c r="A13" s="643"/>
      <c r="B13" s="645" t="s">
        <v>738</v>
      </c>
      <c r="C13" s="420" t="s">
        <v>822</v>
      </c>
      <c r="D13" s="420" t="s">
        <v>823</v>
      </c>
      <c r="E13" s="420" t="s">
        <v>824</v>
      </c>
      <c r="F13" s="420" t="s">
        <v>825</v>
      </c>
      <c r="G13" s="598" t="s">
        <v>826</v>
      </c>
      <c r="H13" s="598" t="s">
        <v>827</v>
      </c>
      <c r="I13" s="598" t="s">
        <v>828</v>
      </c>
      <c r="J13" s="598" t="s">
        <v>829</v>
      </c>
      <c r="K13" s="598" t="s">
        <v>830</v>
      </c>
      <c r="L13" s="598" t="s">
        <v>831</v>
      </c>
      <c r="M13" s="599" t="s">
        <v>832</v>
      </c>
    </row>
    <row r="14" spans="1:14" ht="12">
      <c r="A14" s="646" t="s">
        <v>739</v>
      </c>
      <c r="B14" s="644" t="s">
        <v>740</v>
      </c>
      <c r="C14" s="360">
        <v>3258.313</v>
      </c>
      <c r="D14" s="360">
        <v>2310.262</v>
      </c>
      <c r="E14" s="360">
        <v>948.051</v>
      </c>
      <c r="F14" s="360">
        <v>-948.051</v>
      </c>
      <c r="G14" s="360">
        <v>-70</v>
      </c>
      <c r="H14" s="360">
        <v>-878.051</v>
      </c>
      <c r="I14" s="360">
        <v>1304.936</v>
      </c>
      <c r="J14" s="360">
        <v>2182.987</v>
      </c>
      <c r="K14" s="360">
        <v>0</v>
      </c>
      <c r="L14" s="360">
        <v>0</v>
      </c>
      <c r="M14" s="476">
        <v>0</v>
      </c>
      <c r="N14" s="647"/>
    </row>
    <row r="15" spans="1:14" ht="12">
      <c r="A15" s="646" t="s">
        <v>741</v>
      </c>
      <c r="B15" s="495" t="s">
        <v>742</v>
      </c>
      <c r="C15" s="360">
        <v>405.47</v>
      </c>
      <c r="D15" s="360">
        <v>369.647</v>
      </c>
      <c r="E15" s="360">
        <v>35.823</v>
      </c>
      <c r="F15" s="360">
        <v>-35.823</v>
      </c>
      <c r="G15" s="360">
        <v>0</v>
      </c>
      <c r="H15" s="360">
        <v>-35.823</v>
      </c>
      <c r="I15" s="360">
        <v>28.164</v>
      </c>
      <c r="J15" s="360">
        <v>63.987</v>
      </c>
      <c r="K15" s="360">
        <v>0</v>
      </c>
      <c r="L15" s="360">
        <v>0</v>
      </c>
      <c r="M15" s="476">
        <v>0</v>
      </c>
      <c r="N15" s="647"/>
    </row>
    <row r="16" spans="1:14" ht="12">
      <c r="A16" s="646" t="s">
        <v>743</v>
      </c>
      <c r="B16" s="495" t="s">
        <v>744</v>
      </c>
      <c r="C16" s="360">
        <v>362.321</v>
      </c>
      <c r="D16" s="360">
        <v>306.337</v>
      </c>
      <c r="E16" s="360">
        <v>55.984</v>
      </c>
      <c r="F16" s="360">
        <v>-55.984</v>
      </c>
      <c r="G16" s="360">
        <v>0</v>
      </c>
      <c r="H16" s="360">
        <v>-55.984</v>
      </c>
      <c r="I16" s="360">
        <v>62.515</v>
      </c>
      <c r="J16" s="360">
        <v>118.499</v>
      </c>
      <c r="K16" s="360">
        <v>0</v>
      </c>
      <c r="L16" s="360">
        <v>0</v>
      </c>
      <c r="M16" s="476">
        <v>0</v>
      </c>
      <c r="N16" s="647"/>
    </row>
    <row r="17" spans="1:14" ht="12">
      <c r="A17" s="646" t="s">
        <v>745</v>
      </c>
      <c r="B17" s="495" t="s">
        <v>746</v>
      </c>
      <c r="C17" s="360">
        <v>811.019</v>
      </c>
      <c r="D17" s="360">
        <v>728.74</v>
      </c>
      <c r="E17" s="360">
        <v>82.279</v>
      </c>
      <c r="F17" s="360">
        <v>-82.279</v>
      </c>
      <c r="G17" s="360">
        <v>0</v>
      </c>
      <c r="H17" s="360">
        <v>-82.279</v>
      </c>
      <c r="I17" s="360">
        <v>447.057</v>
      </c>
      <c r="J17" s="360">
        <v>529.336</v>
      </c>
      <c r="K17" s="360">
        <v>0</v>
      </c>
      <c r="L17" s="360">
        <v>0</v>
      </c>
      <c r="M17" s="476">
        <v>0</v>
      </c>
      <c r="N17" s="647"/>
    </row>
    <row r="18" spans="1:14" ht="12">
      <c r="A18" s="646" t="s">
        <v>747</v>
      </c>
      <c r="B18" s="495" t="s">
        <v>748</v>
      </c>
      <c r="C18" s="360">
        <v>393.749</v>
      </c>
      <c r="D18" s="360">
        <v>329.115</v>
      </c>
      <c r="E18" s="360">
        <v>64.634</v>
      </c>
      <c r="F18" s="360">
        <v>-64.634</v>
      </c>
      <c r="G18" s="360">
        <v>0</v>
      </c>
      <c r="H18" s="360">
        <v>-64.634</v>
      </c>
      <c r="I18" s="360">
        <v>118.517</v>
      </c>
      <c r="J18" s="360">
        <v>183.151</v>
      </c>
      <c r="K18" s="360">
        <v>0</v>
      </c>
      <c r="L18" s="360">
        <v>0</v>
      </c>
      <c r="M18" s="476">
        <v>0</v>
      </c>
      <c r="N18" s="647"/>
    </row>
    <row r="19" spans="1:14" ht="12">
      <c r="A19" s="646" t="s">
        <v>749</v>
      </c>
      <c r="B19" s="495" t="s">
        <v>750</v>
      </c>
      <c r="C19" s="360">
        <v>96.545</v>
      </c>
      <c r="D19" s="360">
        <v>85.583</v>
      </c>
      <c r="E19" s="360">
        <v>10.962</v>
      </c>
      <c r="F19" s="360">
        <v>-10.962</v>
      </c>
      <c r="G19" s="360">
        <v>0</v>
      </c>
      <c r="H19" s="360">
        <v>-10.962</v>
      </c>
      <c r="I19" s="360">
        <v>14.119</v>
      </c>
      <c r="J19" s="360">
        <v>25.081</v>
      </c>
      <c r="K19" s="360">
        <v>0</v>
      </c>
      <c r="L19" s="360">
        <v>0</v>
      </c>
      <c r="M19" s="476">
        <v>0</v>
      </c>
      <c r="N19" s="647"/>
    </row>
    <row r="20" spans="1:14" ht="12" customHeight="1" hidden="1">
      <c r="A20" s="646" t="s">
        <v>751</v>
      </c>
      <c r="B20" s="646" t="s">
        <v>752</v>
      </c>
      <c r="C20" s="646">
        <v>123.582</v>
      </c>
      <c r="D20" s="646">
        <v>99.417</v>
      </c>
      <c r="E20" s="646">
        <v>24.165</v>
      </c>
      <c r="F20" s="646">
        <v>-24.165</v>
      </c>
      <c r="G20" s="646">
        <v>0</v>
      </c>
      <c r="H20" s="646">
        <v>-24.165</v>
      </c>
      <c r="I20" s="646">
        <v>27.498</v>
      </c>
      <c r="J20" s="360">
        <v>51.663</v>
      </c>
      <c r="K20" s="360">
        <v>0</v>
      </c>
      <c r="L20" s="360">
        <v>0</v>
      </c>
      <c r="M20" s="476">
        <v>0</v>
      </c>
      <c r="N20" s="647"/>
    </row>
    <row r="21" spans="1:14" ht="42.75" hidden="1">
      <c r="A21" s="646" t="s">
        <v>753</v>
      </c>
      <c r="B21" s="646" t="s">
        <v>754</v>
      </c>
      <c r="C21" s="646"/>
      <c r="D21" s="646"/>
      <c r="E21" s="646"/>
      <c r="F21" s="646"/>
      <c r="G21" s="646"/>
      <c r="H21" s="646"/>
      <c r="I21" s="646"/>
      <c r="J21" s="360"/>
      <c r="K21" s="360"/>
      <c r="L21" s="360"/>
      <c r="M21" s="476"/>
      <c r="N21" s="647"/>
    </row>
    <row r="22" spans="1:14" ht="42.75" hidden="1">
      <c r="A22" s="646" t="s">
        <v>755</v>
      </c>
      <c r="B22" s="646" t="s">
        <v>756</v>
      </c>
      <c r="C22" s="646"/>
      <c r="D22" s="646"/>
      <c r="E22" s="646"/>
      <c r="F22" s="646"/>
      <c r="G22" s="646"/>
      <c r="H22" s="646"/>
      <c r="I22" s="646"/>
      <c r="J22" s="360"/>
      <c r="K22" s="360"/>
      <c r="L22" s="360"/>
      <c r="M22" s="476"/>
      <c r="N22" s="647"/>
    </row>
    <row r="23" spans="1:14" ht="42.75" hidden="1">
      <c r="A23" s="646" t="s">
        <v>757</v>
      </c>
      <c r="B23" s="646" t="s">
        <v>758</v>
      </c>
      <c r="C23" s="646"/>
      <c r="D23" s="646"/>
      <c r="E23" s="646"/>
      <c r="F23" s="646"/>
      <c r="G23" s="646"/>
      <c r="H23" s="646"/>
      <c r="I23" s="646"/>
      <c r="J23" s="360"/>
      <c r="K23" s="360"/>
      <c r="L23" s="360"/>
      <c r="M23" s="476"/>
      <c r="N23" s="647"/>
    </row>
    <row r="24" spans="1:14" ht="42.75" hidden="1">
      <c r="A24" s="646" t="s">
        <v>759</v>
      </c>
      <c r="B24" s="646" t="s">
        <v>760</v>
      </c>
      <c r="C24" s="646"/>
      <c r="D24" s="646"/>
      <c r="E24" s="646"/>
      <c r="F24" s="646"/>
      <c r="G24" s="646"/>
      <c r="H24" s="646"/>
      <c r="I24" s="646"/>
      <c r="J24" s="360"/>
      <c r="K24" s="360"/>
      <c r="L24" s="360"/>
      <c r="M24" s="476"/>
      <c r="N24" s="647"/>
    </row>
    <row r="25" spans="1:14" ht="42.75" hidden="1">
      <c r="A25" s="646" t="s">
        <v>761</v>
      </c>
      <c r="B25" s="646" t="s">
        <v>762</v>
      </c>
      <c r="C25" s="646"/>
      <c r="D25" s="646"/>
      <c r="E25" s="646"/>
      <c r="F25" s="646"/>
      <c r="G25" s="646"/>
      <c r="H25" s="646"/>
      <c r="I25" s="646"/>
      <c r="J25" s="360"/>
      <c r="K25" s="360"/>
      <c r="L25" s="360"/>
      <c r="M25" s="476"/>
      <c r="N25" s="647"/>
    </row>
    <row r="26" spans="1:14" ht="42.75" hidden="1">
      <c r="A26" s="646" t="s">
        <v>763</v>
      </c>
      <c r="B26" s="646" t="s">
        <v>764</v>
      </c>
      <c r="C26" s="646"/>
      <c r="D26" s="646"/>
      <c r="E26" s="646"/>
      <c r="F26" s="646"/>
      <c r="G26" s="646"/>
      <c r="H26" s="646"/>
      <c r="I26" s="646"/>
      <c r="J26" s="360"/>
      <c r="K26" s="360"/>
      <c r="L26" s="360"/>
      <c r="M26" s="476"/>
      <c r="N26" s="647"/>
    </row>
    <row r="27" spans="1:14" ht="42.75" hidden="1">
      <c r="A27" s="646" t="s">
        <v>765</v>
      </c>
      <c r="B27" s="646" t="s">
        <v>766</v>
      </c>
      <c r="C27" s="646"/>
      <c r="D27" s="646"/>
      <c r="E27" s="646"/>
      <c r="F27" s="646"/>
      <c r="G27" s="646"/>
      <c r="H27" s="646"/>
      <c r="I27" s="646"/>
      <c r="J27" s="360"/>
      <c r="K27" s="360"/>
      <c r="L27" s="360"/>
      <c r="M27" s="476"/>
      <c r="N27" s="647"/>
    </row>
    <row r="28" spans="1:14" ht="42.75" hidden="1">
      <c r="A28" s="646" t="s">
        <v>767</v>
      </c>
      <c r="B28" s="646" t="s">
        <v>768</v>
      </c>
      <c r="C28" s="646"/>
      <c r="D28" s="646"/>
      <c r="E28" s="646"/>
      <c r="F28" s="646"/>
      <c r="G28" s="646"/>
      <c r="H28" s="646"/>
      <c r="I28" s="646"/>
      <c r="J28" s="360"/>
      <c r="K28" s="360"/>
      <c r="L28" s="360"/>
      <c r="M28" s="476"/>
      <c r="N28" s="647"/>
    </row>
    <row r="29" spans="1:14" ht="42.75" hidden="1">
      <c r="A29" s="646" t="s">
        <v>769</v>
      </c>
      <c r="B29" s="646" t="s">
        <v>770</v>
      </c>
      <c r="C29" s="646"/>
      <c r="D29" s="646"/>
      <c r="E29" s="646"/>
      <c r="F29" s="646"/>
      <c r="G29" s="646"/>
      <c r="H29" s="646"/>
      <c r="I29" s="646"/>
      <c r="J29" s="360"/>
      <c r="K29" s="360"/>
      <c r="L29" s="360"/>
      <c r="M29" s="476"/>
      <c r="N29" s="647"/>
    </row>
    <row r="30" spans="1:14" ht="42.75" hidden="1">
      <c r="A30" s="646" t="s">
        <v>771</v>
      </c>
      <c r="B30" s="646" t="s">
        <v>772</v>
      </c>
      <c r="C30" s="646"/>
      <c r="D30" s="646"/>
      <c r="E30" s="646"/>
      <c r="F30" s="646"/>
      <c r="G30" s="646"/>
      <c r="H30" s="646"/>
      <c r="I30" s="646"/>
      <c r="J30" s="360"/>
      <c r="K30" s="360"/>
      <c r="L30" s="360"/>
      <c r="M30" s="476"/>
      <c r="N30" s="647"/>
    </row>
    <row r="31" spans="1:14" ht="42.75" hidden="1">
      <c r="A31" s="646" t="s">
        <v>773</v>
      </c>
      <c r="B31" s="646" t="s">
        <v>774</v>
      </c>
      <c r="C31" s="646"/>
      <c r="D31" s="646"/>
      <c r="E31" s="646"/>
      <c r="F31" s="646"/>
      <c r="G31" s="646"/>
      <c r="H31" s="646"/>
      <c r="I31" s="646"/>
      <c r="J31" s="360"/>
      <c r="K31" s="360"/>
      <c r="L31" s="360"/>
      <c r="M31" s="476"/>
      <c r="N31" s="647"/>
    </row>
    <row r="32" spans="1:14" ht="42.75" hidden="1">
      <c r="A32" s="646" t="s">
        <v>775</v>
      </c>
      <c r="B32" s="646" t="s">
        <v>776</v>
      </c>
      <c r="C32" s="646"/>
      <c r="D32" s="646"/>
      <c r="E32" s="646"/>
      <c r="F32" s="646"/>
      <c r="G32" s="646"/>
      <c r="H32" s="646"/>
      <c r="I32" s="646"/>
      <c r="J32" s="360"/>
      <c r="K32" s="360"/>
      <c r="L32" s="360"/>
      <c r="M32" s="476"/>
      <c r="N32" s="647"/>
    </row>
    <row r="33" spans="1:14" ht="42.75" hidden="1">
      <c r="A33" s="646" t="s">
        <v>777</v>
      </c>
      <c r="B33" s="646" t="s">
        <v>778</v>
      </c>
      <c r="C33" s="646"/>
      <c r="D33" s="646"/>
      <c r="E33" s="646"/>
      <c r="F33" s="646"/>
      <c r="G33" s="646"/>
      <c r="H33" s="646"/>
      <c r="I33" s="646"/>
      <c r="J33" s="360"/>
      <c r="K33" s="360"/>
      <c r="L33" s="360"/>
      <c r="M33" s="476"/>
      <c r="N33" s="647"/>
    </row>
    <row r="34" spans="1:14" ht="42.75" hidden="1">
      <c r="A34" s="646" t="s">
        <v>779</v>
      </c>
      <c r="B34" s="646" t="s">
        <v>780</v>
      </c>
      <c r="C34" s="646"/>
      <c r="D34" s="646"/>
      <c r="E34" s="646"/>
      <c r="F34" s="646"/>
      <c r="G34" s="646"/>
      <c r="H34" s="646"/>
      <c r="I34" s="646"/>
      <c r="J34" s="360"/>
      <c r="K34" s="360"/>
      <c r="L34" s="360"/>
      <c r="M34" s="476"/>
      <c r="N34" s="647"/>
    </row>
    <row r="35" spans="1:14" ht="42.75" hidden="1">
      <c r="A35" s="646" t="s">
        <v>781</v>
      </c>
      <c r="B35" s="646" t="s">
        <v>782</v>
      </c>
      <c r="C35" s="646"/>
      <c r="D35" s="646"/>
      <c r="E35" s="646"/>
      <c r="F35" s="646"/>
      <c r="G35" s="646"/>
      <c r="H35" s="646"/>
      <c r="I35" s="646"/>
      <c r="J35" s="360"/>
      <c r="K35" s="360"/>
      <c r="L35" s="360"/>
      <c r="M35" s="476"/>
      <c r="N35" s="647"/>
    </row>
    <row r="36" spans="1:14" ht="42.75" hidden="1">
      <c r="A36" s="646" t="s">
        <v>783</v>
      </c>
      <c r="B36" s="646" t="s">
        <v>784</v>
      </c>
      <c r="C36" s="646"/>
      <c r="D36" s="646"/>
      <c r="E36" s="646"/>
      <c r="F36" s="646"/>
      <c r="G36" s="646"/>
      <c r="H36" s="646"/>
      <c r="I36" s="646"/>
      <c r="J36" s="360"/>
      <c r="K36" s="360"/>
      <c r="L36" s="360"/>
      <c r="M36" s="476"/>
      <c r="N36" s="647"/>
    </row>
    <row r="37" spans="1:14" ht="42.75" hidden="1">
      <c r="A37" s="646" t="s">
        <v>785</v>
      </c>
      <c r="B37" s="646" t="s">
        <v>786</v>
      </c>
      <c r="C37" s="646"/>
      <c r="D37" s="646"/>
      <c r="E37" s="646"/>
      <c r="F37" s="646"/>
      <c r="G37" s="646"/>
      <c r="H37" s="646"/>
      <c r="I37" s="646"/>
      <c r="J37" s="360"/>
      <c r="K37" s="360"/>
      <c r="L37" s="360"/>
      <c r="M37" s="476"/>
      <c r="N37" s="647"/>
    </row>
    <row r="38" spans="1:14" ht="42.75" hidden="1">
      <c r="A38" s="646" t="s">
        <v>787</v>
      </c>
      <c r="B38" s="646" t="s">
        <v>788</v>
      </c>
      <c r="C38" s="646"/>
      <c r="D38" s="646"/>
      <c r="E38" s="646"/>
      <c r="F38" s="646"/>
      <c r="G38" s="646"/>
      <c r="H38" s="646"/>
      <c r="I38" s="646"/>
      <c r="J38" s="360"/>
      <c r="K38" s="360"/>
      <c r="L38" s="360"/>
      <c r="M38" s="476"/>
      <c r="N38" s="647"/>
    </row>
    <row r="39" spans="1:14" ht="42.75" hidden="1">
      <c r="A39" s="646" t="s">
        <v>789</v>
      </c>
      <c r="B39" s="646" t="s">
        <v>790</v>
      </c>
      <c r="C39" s="646"/>
      <c r="D39" s="646"/>
      <c r="E39" s="646"/>
      <c r="F39" s="646"/>
      <c r="G39" s="646"/>
      <c r="H39" s="646"/>
      <c r="I39" s="646"/>
      <c r="J39" s="360"/>
      <c r="K39" s="360"/>
      <c r="L39" s="360"/>
      <c r="M39" s="476"/>
      <c r="N39" s="647"/>
    </row>
    <row r="40" spans="1:14" ht="42.75" hidden="1">
      <c r="A40" s="646" t="s">
        <v>791</v>
      </c>
      <c r="B40" s="646" t="s">
        <v>792</v>
      </c>
      <c r="C40" s="646"/>
      <c r="D40" s="646"/>
      <c r="E40" s="646"/>
      <c r="F40" s="646"/>
      <c r="G40" s="646"/>
      <c r="H40" s="646"/>
      <c r="I40" s="646"/>
      <c r="J40" s="360"/>
      <c r="K40" s="360"/>
      <c r="L40" s="360"/>
      <c r="M40" s="476"/>
      <c r="N40" s="647"/>
    </row>
    <row r="41" spans="1:14" ht="42.75" hidden="1">
      <c r="A41" s="646" t="s">
        <v>793</v>
      </c>
      <c r="B41" s="646" t="s">
        <v>794</v>
      </c>
      <c r="C41" s="646"/>
      <c r="D41" s="646"/>
      <c r="E41" s="646"/>
      <c r="F41" s="646"/>
      <c r="G41" s="646"/>
      <c r="H41" s="646"/>
      <c r="I41" s="646"/>
      <c r="J41" s="360"/>
      <c r="K41" s="360"/>
      <c r="L41" s="360"/>
      <c r="M41" s="476"/>
      <c r="N41" s="647"/>
    </row>
    <row r="42" spans="1:14" ht="42.75" hidden="1">
      <c r="A42" s="646" t="s">
        <v>795</v>
      </c>
      <c r="B42" s="646" t="s">
        <v>796</v>
      </c>
      <c r="C42" s="646"/>
      <c r="D42" s="646"/>
      <c r="E42" s="646"/>
      <c r="F42" s="646"/>
      <c r="G42" s="646"/>
      <c r="H42" s="646"/>
      <c r="I42" s="646"/>
      <c r="J42" s="360"/>
      <c r="K42" s="360"/>
      <c r="L42" s="360"/>
      <c r="M42" s="476"/>
      <c r="N42" s="647"/>
    </row>
    <row r="43" spans="1:14" ht="42.75" hidden="1">
      <c r="A43" s="646" t="s">
        <v>797</v>
      </c>
      <c r="B43" s="646" t="s">
        <v>798</v>
      </c>
      <c r="C43" s="646"/>
      <c r="D43" s="646"/>
      <c r="E43" s="646"/>
      <c r="F43" s="646"/>
      <c r="G43" s="646"/>
      <c r="H43" s="646"/>
      <c r="I43" s="646"/>
      <c r="J43" s="360"/>
      <c r="K43" s="360"/>
      <c r="L43" s="360"/>
      <c r="M43" s="476"/>
      <c r="N43" s="647"/>
    </row>
    <row r="44" spans="1:14" ht="42.75" hidden="1">
      <c r="A44" s="646" t="s">
        <v>799</v>
      </c>
      <c r="B44" s="646" t="s">
        <v>800</v>
      </c>
      <c r="C44" s="646"/>
      <c r="D44" s="646"/>
      <c r="E44" s="646"/>
      <c r="F44" s="646"/>
      <c r="G44" s="646"/>
      <c r="H44" s="646"/>
      <c r="I44" s="646"/>
      <c r="J44" s="360"/>
      <c r="K44" s="360"/>
      <c r="L44" s="360"/>
      <c r="M44" s="476"/>
      <c r="N44" s="647"/>
    </row>
    <row r="45" spans="1:14" ht="42.75" hidden="1">
      <c r="A45" s="646" t="s">
        <v>801</v>
      </c>
      <c r="B45" s="646" t="s">
        <v>802</v>
      </c>
      <c r="C45" s="646"/>
      <c r="D45" s="646"/>
      <c r="E45" s="646"/>
      <c r="F45" s="646"/>
      <c r="G45" s="646"/>
      <c r="H45" s="646"/>
      <c r="I45" s="646"/>
      <c r="J45" s="360"/>
      <c r="K45" s="360"/>
      <c r="L45" s="360"/>
      <c r="M45" s="476"/>
      <c r="N45" s="647"/>
    </row>
    <row r="46" spans="1:14" ht="42.75" hidden="1">
      <c r="A46" s="646" t="s">
        <v>803</v>
      </c>
      <c r="B46" s="646" t="s">
        <v>804</v>
      </c>
      <c r="C46" s="646"/>
      <c r="D46" s="646"/>
      <c r="E46" s="646"/>
      <c r="F46" s="646"/>
      <c r="G46" s="646"/>
      <c r="H46" s="646"/>
      <c r="I46" s="646"/>
      <c r="J46" s="360"/>
      <c r="K46" s="360"/>
      <c r="L46" s="360"/>
      <c r="M46" s="476"/>
      <c r="N46" s="647"/>
    </row>
    <row r="47" spans="1:14" ht="12">
      <c r="A47" s="646" t="s">
        <v>751</v>
      </c>
      <c r="B47" s="646"/>
      <c r="C47" s="360">
        <v>124</v>
      </c>
      <c r="D47" s="360">
        <v>99</v>
      </c>
      <c r="E47" s="360">
        <v>24</v>
      </c>
      <c r="F47" s="360">
        <v>-24</v>
      </c>
      <c r="G47" s="360"/>
      <c r="H47" s="360">
        <v>-24</v>
      </c>
      <c r="I47" s="360">
        <v>27</v>
      </c>
      <c r="J47" s="360">
        <v>52</v>
      </c>
      <c r="K47" s="360"/>
      <c r="L47" s="360"/>
      <c r="M47" s="476"/>
      <c r="N47" s="612"/>
    </row>
    <row r="48" spans="1:17" s="652" customFormat="1" ht="12.75">
      <c r="A48" s="648" t="s">
        <v>805</v>
      </c>
      <c r="B48" s="649"/>
      <c r="C48" s="360">
        <v>5451</v>
      </c>
      <c r="D48" s="360">
        <v>4229</v>
      </c>
      <c r="E48" s="360">
        <v>1222</v>
      </c>
      <c r="F48" s="360">
        <v>-1222</v>
      </c>
      <c r="G48" s="360">
        <f>SUM(G14:G46)</f>
        <v>-70</v>
      </c>
      <c r="H48" s="360">
        <v>-1152</v>
      </c>
      <c r="I48" s="360">
        <v>2003</v>
      </c>
      <c r="J48" s="360">
        <v>3155</v>
      </c>
      <c r="K48" s="360">
        <f>SUM(K14:K46)</f>
        <v>0</v>
      </c>
      <c r="L48" s="360">
        <f>SUM(L14:L46)</f>
        <v>0</v>
      </c>
      <c r="M48" s="650">
        <f>SUM(M14:M46)</f>
        <v>0</v>
      </c>
      <c r="N48" s="651"/>
      <c r="O48" s="651"/>
      <c r="P48" s="651"/>
      <c r="Q48" s="651"/>
    </row>
    <row r="49" spans="1:17" ht="12.75">
      <c r="A49" s="653" t="s">
        <v>806</v>
      </c>
      <c r="B49" s="654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476"/>
      <c r="N49" s="395"/>
      <c r="O49" s="325"/>
      <c r="P49" s="325"/>
      <c r="Q49" s="325"/>
    </row>
    <row r="50" spans="1:13" ht="12" hidden="1">
      <c r="A50" s="646" t="s">
        <v>431</v>
      </c>
      <c r="B50" s="644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476"/>
    </row>
    <row r="51" spans="1:13" ht="12" hidden="1">
      <c r="A51" s="646"/>
      <c r="B51" s="645" t="s">
        <v>738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476"/>
    </row>
    <row r="52" spans="1:14" ht="12" hidden="1">
      <c r="A52" s="655" t="s">
        <v>739</v>
      </c>
      <c r="B52" s="644" t="s">
        <v>740</v>
      </c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476"/>
      <c r="N52" s="647"/>
    </row>
    <row r="53" spans="1:14" ht="12" hidden="1">
      <c r="A53" s="655" t="s">
        <v>741</v>
      </c>
      <c r="B53" s="495" t="s">
        <v>742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476"/>
      <c r="N53" s="647"/>
    </row>
    <row r="54" spans="1:14" ht="12" hidden="1">
      <c r="A54" s="655" t="s">
        <v>743</v>
      </c>
      <c r="B54" s="495" t="s">
        <v>744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476"/>
      <c r="N54" s="647"/>
    </row>
    <row r="55" spans="1:14" ht="12" hidden="1">
      <c r="A55" s="655" t="s">
        <v>745</v>
      </c>
      <c r="B55" s="495" t="s">
        <v>746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476"/>
      <c r="N55" s="647"/>
    </row>
    <row r="56" spans="1:14" ht="12" hidden="1">
      <c r="A56" s="655" t="s">
        <v>747</v>
      </c>
      <c r="B56" s="495" t="s">
        <v>748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476"/>
      <c r="N56" s="647"/>
    </row>
    <row r="57" spans="1:14" ht="12" hidden="1">
      <c r="A57" s="655" t="s">
        <v>749</v>
      </c>
      <c r="B57" s="495" t="s">
        <v>750</v>
      </c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476"/>
      <c r="N57" s="647"/>
    </row>
    <row r="58" spans="1:14" ht="12" customHeight="1" hidden="1">
      <c r="A58" s="655" t="s">
        <v>751</v>
      </c>
      <c r="B58" s="495" t="s">
        <v>752</v>
      </c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476"/>
      <c r="N58" s="647"/>
    </row>
    <row r="59" spans="1:14" ht="12">
      <c r="A59" s="646" t="s">
        <v>753</v>
      </c>
      <c r="B59" s="495" t="s">
        <v>754</v>
      </c>
      <c r="C59" s="360">
        <v>222.701</v>
      </c>
      <c r="D59" s="360">
        <v>185.962</v>
      </c>
      <c r="E59" s="360">
        <v>36.739</v>
      </c>
      <c r="F59" s="360">
        <v>-36.739</v>
      </c>
      <c r="G59" s="360">
        <v>0</v>
      </c>
      <c r="H59" s="360">
        <v>-36.739</v>
      </c>
      <c r="I59" s="360">
        <v>116.238</v>
      </c>
      <c r="J59" s="360">
        <v>152.977</v>
      </c>
      <c r="K59" s="360">
        <v>0</v>
      </c>
      <c r="L59" s="360">
        <v>0</v>
      </c>
      <c r="M59" s="476">
        <v>0</v>
      </c>
      <c r="N59" s="647"/>
    </row>
    <row r="60" spans="1:14" ht="12">
      <c r="A60" s="646" t="s">
        <v>755</v>
      </c>
      <c r="B60" s="495" t="s">
        <v>756</v>
      </c>
      <c r="C60" s="360">
        <v>180.297</v>
      </c>
      <c r="D60" s="360">
        <v>191.308</v>
      </c>
      <c r="E60" s="360">
        <v>-11.011</v>
      </c>
      <c r="F60" s="360">
        <v>11.011</v>
      </c>
      <c r="G60" s="360">
        <v>0</v>
      </c>
      <c r="H60" s="360">
        <v>-3.989</v>
      </c>
      <c r="I60" s="360">
        <v>124.924</v>
      </c>
      <c r="J60" s="360">
        <v>128.913</v>
      </c>
      <c r="K60" s="360">
        <v>0</v>
      </c>
      <c r="L60" s="360">
        <v>15</v>
      </c>
      <c r="M60" s="476">
        <v>0</v>
      </c>
      <c r="N60" s="647"/>
    </row>
    <row r="61" spans="1:14" ht="12">
      <c r="A61" s="646" t="s">
        <v>757</v>
      </c>
      <c r="B61" s="495" t="s">
        <v>758</v>
      </c>
      <c r="C61" s="360">
        <v>205.317</v>
      </c>
      <c r="D61" s="360">
        <v>161.607</v>
      </c>
      <c r="E61" s="360">
        <v>43.71</v>
      </c>
      <c r="F61" s="360">
        <v>-43.71</v>
      </c>
      <c r="G61" s="360">
        <v>0</v>
      </c>
      <c r="H61" s="360">
        <v>-43.71</v>
      </c>
      <c r="I61" s="360">
        <v>140.643</v>
      </c>
      <c r="J61" s="360">
        <v>184.353</v>
      </c>
      <c r="K61" s="360">
        <v>0</v>
      </c>
      <c r="L61" s="360">
        <v>0</v>
      </c>
      <c r="M61" s="476">
        <v>0</v>
      </c>
      <c r="N61" s="647"/>
    </row>
    <row r="62" spans="1:14" ht="12">
      <c r="A62" s="646" t="s">
        <v>759</v>
      </c>
      <c r="B62" s="495" t="s">
        <v>760</v>
      </c>
      <c r="C62" s="360">
        <v>248.357</v>
      </c>
      <c r="D62" s="360">
        <v>179.948</v>
      </c>
      <c r="E62" s="360">
        <v>68.409</v>
      </c>
      <c r="F62" s="360">
        <v>-68.409</v>
      </c>
      <c r="G62" s="360">
        <v>0</v>
      </c>
      <c r="H62" s="360">
        <v>-68.409</v>
      </c>
      <c r="I62" s="360">
        <v>122.74</v>
      </c>
      <c r="J62" s="360">
        <v>191.149</v>
      </c>
      <c r="K62" s="360">
        <v>0</v>
      </c>
      <c r="L62" s="360">
        <v>0</v>
      </c>
      <c r="M62" s="476">
        <v>0</v>
      </c>
      <c r="N62" s="647"/>
    </row>
    <row r="63" spans="1:14" ht="12">
      <c r="A63" s="646" t="s">
        <v>761</v>
      </c>
      <c r="B63" s="495" t="s">
        <v>762</v>
      </c>
      <c r="C63" s="360">
        <v>416.781</v>
      </c>
      <c r="D63" s="360">
        <v>331.573</v>
      </c>
      <c r="E63" s="360">
        <v>85.208</v>
      </c>
      <c r="F63" s="360">
        <v>-85.208</v>
      </c>
      <c r="G63" s="360">
        <v>4.5</v>
      </c>
      <c r="H63" s="360">
        <v>-89.708</v>
      </c>
      <c r="I63" s="360">
        <v>234.617</v>
      </c>
      <c r="J63" s="360">
        <v>324.325</v>
      </c>
      <c r="K63" s="360">
        <v>0</v>
      </c>
      <c r="L63" s="360">
        <v>0</v>
      </c>
      <c r="M63" s="476">
        <v>0</v>
      </c>
      <c r="N63" s="647"/>
    </row>
    <row r="64" spans="1:14" ht="12">
      <c r="A64" s="646" t="s">
        <v>763</v>
      </c>
      <c r="B64" s="495" t="s">
        <v>764</v>
      </c>
      <c r="C64" s="360">
        <v>358.876</v>
      </c>
      <c r="D64" s="360">
        <v>325.443</v>
      </c>
      <c r="E64" s="360">
        <v>33.433</v>
      </c>
      <c r="F64" s="360">
        <v>-33.433</v>
      </c>
      <c r="G64" s="360">
        <v>0</v>
      </c>
      <c r="H64" s="360">
        <v>-33.433</v>
      </c>
      <c r="I64" s="360">
        <v>111.036</v>
      </c>
      <c r="J64" s="360">
        <v>144.469</v>
      </c>
      <c r="K64" s="360">
        <v>0</v>
      </c>
      <c r="L64" s="360">
        <v>0</v>
      </c>
      <c r="M64" s="476">
        <v>0</v>
      </c>
      <c r="N64" s="647"/>
    </row>
    <row r="65" spans="1:14" ht="12">
      <c r="A65" s="646" t="s">
        <v>765</v>
      </c>
      <c r="B65" s="495" t="s">
        <v>766</v>
      </c>
      <c r="C65" s="360">
        <v>228.069</v>
      </c>
      <c r="D65" s="360">
        <v>127.188</v>
      </c>
      <c r="E65" s="360">
        <v>100.881</v>
      </c>
      <c r="F65" s="360">
        <v>-100.881</v>
      </c>
      <c r="G65" s="360">
        <v>0</v>
      </c>
      <c r="H65" s="360">
        <v>-100.881</v>
      </c>
      <c r="I65" s="360">
        <v>73.713</v>
      </c>
      <c r="J65" s="360">
        <v>174.594</v>
      </c>
      <c r="K65" s="360">
        <v>0</v>
      </c>
      <c r="L65" s="360">
        <v>0</v>
      </c>
      <c r="M65" s="476">
        <v>0</v>
      </c>
      <c r="N65" s="647"/>
    </row>
    <row r="66" spans="1:14" ht="12">
      <c r="A66" s="646" t="s">
        <v>767</v>
      </c>
      <c r="B66" s="495" t="s">
        <v>768</v>
      </c>
      <c r="C66" s="360">
        <v>165.965</v>
      </c>
      <c r="D66" s="360">
        <v>137.545</v>
      </c>
      <c r="E66" s="360">
        <v>28.42</v>
      </c>
      <c r="F66" s="360">
        <v>-28.42</v>
      </c>
      <c r="G66" s="360">
        <v>0</v>
      </c>
      <c r="H66" s="360">
        <v>-26.911</v>
      </c>
      <c r="I66" s="360">
        <v>70.882</v>
      </c>
      <c r="J66" s="360">
        <v>97.793</v>
      </c>
      <c r="K66" s="360">
        <v>0</v>
      </c>
      <c r="L66" s="360">
        <v>-1.509</v>
      </c>
      <c r="M66" s="476">
        <v>0</v>
      </c>
      <c r="N66" s="647"/>
    </row>
    <row r="67" spans="1:14" ht="12">
      <c r="A67" s="646" t="s">
        <v>769</v>
      </c>
      <c r="B67" s="495" t="s">
        <v>770</v>
      </c>
      <c r="C67" s="360">
        <v>271.886</v>
      </c>
      <c r="D67" s="360">
        <v>227.94</v>
      </c>
      <c r="E67" s="360">
        <v>43.946</v>
      </c>
      <c r="F67" s="360">
        <v>-43.946</v>
      </c>
      <c r="G67" s="360">
        <v>0</v>
      </c>
      <c r="H67" s="360">
        <v>-28.772</v>
      </c>
      <c r="I67" s="360">
        <v>280.082</v>
      </c>
      <c r="J67" s="360">
        <v>308.854</v>
      </c>
      <c r="K67" s="360">
        <v>-15.174</v>
      </c>
      <c r="L67" s="360">
        <v>0</v>
      </c>
      <c r="M67" s="476">
        <v>0</v>
      </c>
      <c r="N67" s="647"/>
    </row>
    <row r="68" spans="1:14" ht="12">
      <c r="A68" s="646" t="s">
        <v>771</v>
      </c>
      <c r="B68" s="495" t="s">
        <v>772</v>
      </c>
      <c r="C68" s="360">
        <v>351.052</v>
      </c>
      <c r="D68" s="360">
        <v>276.565</v>
      </c>
      <c r="E68" s="360">
        <v>74.487</v>
      </c>
      <c r="F68" s="360">
        <v>-74.487</v>
      </c>
      <c r="G68" s="360">
        <v>0</v>
      </c>
      <c r="H68" s="360">
        <v>-74.487</v>
      </c>
      <c r="I68" s="360">
        <v>110.96</v>
      </c>
      <c r="J68" s="360">
        <v>185.447</v>
      </c>
      <c r="K68" s="360">
        <v>0</v>
      </c>
      <c r="L68" s="360">
        <v>0</v>
      </c>
      <c r="M68" s="476">
        <v>0</v>
      </c>
      <c r="N68" s="647"/>
    </row>
    <row r="69" spans="1:14" ht="12">
      <c r="A69" s="646" t="s">
        <v>773</v>
      </c>
      <c r="B69" s="495" t="s">
        <v>774</v>
      </c>
      <c r="C69" s="360">
        <v>365.846</v>
      </c>
      <c r="D69" s="360">
        <v>297.087</v>
      </c>
      <c r="E69" s="360">
        <v>68.759</v>
      </c>
      <c r="F69" s="360">
        <v>-68.759</v>
      </c>
      <c r="G69" s="360">
        <v>0</v>
      </c>
      <c r="H69" s="360">
        <v>-68.759</v>
      </c>
      <c r="I69" s="360">
        <v>197.569</v>
      </c>
      <c r="J69" s="360">
        <v>266.328</v>
      </c>
      <c r="K69" s="360">
        <v>0</v>
      </c>
      <c r="L69" s="360">
        <v>0</v>
      </c>
      <c r="M69" s="476">
        <v>0</v>
      </c>
      <c r="N69" s="647"/>
    </row>
    <row r="70" spans="1:14" ht="12">
      <c r="A70" s="646" t="s">
        <v>775</v>
      </c>
      <c r="B70" s="495" t="s">
        <v>776</v>
      </c>
      <c r="C70" s="360">
        <v>429.454</v>
      </c>
      <c r="D70" s="360">
        <v>295.394</v>
      </c>
      <c r="E70" s="360">
        <v>134.06</v>
      </c>
      <c r="F70" s="360">
        <v>-134.06</v>
      </c>
      <c r="G70" s="360">
        <v>0</v>
      </c>
      <c r="H70" s="360">
        <v>-134.06</v>
      </c>
      <c r="I70" s="360">
        <v>126.425</v>
      </c>
      <c r="J70" s="360">
        <v>260.485</v>
      </c>
      <c r="K70" s="360">
        <v>0</v>
      </c>
      <c r="L70" s="360">
        <v>0</v>
      </c>
      <c r="M70" s="476">
        <v>0</v>
      </c>
      <c r="N70" s="647"/>
    </row>
    <row r="71" spans="1:14" ht="12">
      <c r="A71" s="646" t="s">
        <v>777</v>
      </c>
      <c r="B71" s="495" t="s">
        <v>778</v>
      </c>
      <c r="C71" s="360">
        <v>442.119</v>
      </c>
      <c r="D71" s="360">
        <v>377.923</v>
      </c>
      <c r="E71" s="360">
        <v>64.196</v>
      </c>
      <c r="F71" s="360">
        <v>-64.196</v>
      </c>
      <c r="G71" s="360">
        <v>0</v>
      </c>
      <c r="H71" s="360">
        <v>-64.196</v>
      </c>
      <c r="I71" s="360">
        <v>134.25</v>
      </c>
      <c r="J71" s="360">
        <v>198.446</v>
      </c>
      <c r="K71" s="360">
        <v>0</v>
      </c>
      <c r="L71" s="360">
        <v>0</v>
      </c>
      <c r="M71" s="476">
        <v>0</v>
      </c>
      <c r="N71" s="647"/>
    </row>
    <row r="72" spans="1:14" ht="12">
      <c r="A72" s="646" t="s">
        <v>779</v>
      </c>
      <c r="B72" s="495" t="s">
        <v>780</v>
      </c>
      <c r="C72" s="360">
        <v>368.388</v>
      </c>
      <c r="D72" s="360">
        <v>291.709</v>
      </c>
      <c r="E72" s="360">
        <v>76.679</v>
      </c>
      <c r="F72" s="360">
        <v>-76.679</v>
      </c>
      <c r="G72" s="360">
        <v>0</v>
      </c>
      <c r="H72" s="360">
        <v>-76.679</v>
      </c>
      <c r="I72" s="360">
        <v>233.12</v>
      </c>
      <c r="J72" s="360">
        <v>309.799</v>
      </c>
      <c r="K72" s="360">
        <v>0</v>
      </c>
      <c r="L72" s="360">
        <v>0</v>
      </c>
      <c r="M72" s="476">
        <v>0</v>
      </c>
      <c r="N72" s="647"/>
    </row>
    <row r="73" spans="1:14" ht="12">
      <c r="A73" s="646" t="s">
        <v>781</v>
      </c>
      <c r="B73" s="495" t="s">
        <v>782</v>
      </c>
      <c r="C73" s="360">
        <v>272.528</v>
      </c>
      <c r="D73" s="360">
        <v>167.742</v>
      </c>
      <c r="E73" s="360">
        <v>104.786</v>
      </c>
      <c r="F73" s="360">
        <v>-104.786</v>
      </c>
      <c r="G73" s="360">
        <v>0</v>
      </c>
      <c r="H73" s="360">
        <v>-104.786</v>
      </c>
      <c r="I73" s="360">
        <v>159.507</v>
      </c>
      <c r="J73" s="360">
        <v>264.293</v>
      </c>
      <c r="K73" s="360">
        <v>0</v>
      </c>
      <c r="L73" s="360">
        <v>0</v>
      </c>
      <c r="M73" s="476">
        <v>0</v>
      </c>
      <c r="N73" s="647"/>
    </row>
    <row r="74" spans="1:14" ht="12">
      <c r="A74" s="646" t="s">
        <v>783</v>
      </c>
      <c r="B74" s="495" t="s">
        <v>784</v>
      </c>
      <c r="C74" s="360">
        <v>329.176</v>
      </c>
      <c r="D74" s="360">
        <v>211.952</v>
      </c>
      <c r="E74" s="360">
        <v>117.224</v>
      </c>
      <c r="F74" s="360">
        <v>-117.224</v>
      </c>
      <c r="G74" s="360">
        <v>1.13</v>
      </c>
      <c r="H74" s="360">
        <v>-118.354</v>
      </c>
      <c r="I74" s="360">
        <v>163.33</v>
      </c>
      <c r="J74" s="360">
        <v>281.684</v>
      </c>
      <c r="K74" s="360">
        <v>0</v>
      </c>
      <c r="L74" s="360">
        <v>0</v>
      </c>
      <c r="M74" s="476">
        <v>0</v>
      </c>
      <c r="N74" s="647"/>
    </row>
    <row r="75" spans="1:14" ht="12">
      <c r="A75" s="646" t="s">
        <v>785</v>
      </c>
      <c r="B75" s="495" t="s">
        <v>786</v>
      </c>
      <c r="C75" s="360">
        <v>399.084</v>
      </c>
      <c r="D75" s="360">
        <v>333.65</v>
      </c>
      <c r="E75" s="360">
        <v>65.434</v>
      </c>
      <c r="F75" s="360">
        <v>-65.434</v>
      </c>
      <c r="G75" s="360">
        <v>0</v>
      </c>
      <c r="H75" s="360">
        <v>-65.434</v>
      </c>
      <c r="I75" s="360">
        <v>259.552</v>
      </c>
      <c r="J75" s="360">
        <v>324.986</v>
      </c>
      <c r="K75" s="360">
        <v>0</v>
      </c>
      <c r="L75" s="360">
        <v>0</v>
      </c>
      <c r="M75" s="476">
        <v>0</v>
      </c>
      <c r="N75" s="647"/>
    </row>
    <row r="76" spans="1:14" ht="12">
      <c r="A76" s="646" t="s">
        <v>787</v>
      </c>
      <c r="B76" s="495" t="s">
        <v>788</v>
      </c>
      <c r="C76" s="360">
        <v>444.356</v>
      </c>
      <c r="D76" s="360">
        <v>423.902</v>
      </c>
      <c r="E76" s="360">
        <v>20.454</v>
      </c>
      <c r="F76" s="360">
        <v>-20.454</v>
      </c>
      <c r="G76" s="360">
        <v>0</v>
      </c>
      <c r="H76" s="360">
        <v>-20.454</v>
      </c>
      <c r="I76" s="360">
        <v>80.511</v>
      </c>
      <c r="J76" s="360">
        <v>100.965</v>
      </c>
      <c r="K76" s="360">
        <v>0</v>
      </c>
      <c r="L76" s="360">
        <v>0</v>
      </c>
      <c r="M76" s="476">
        <v>0</v>
      </c>
      <c r="N76" s="647"/>
    </row>
    <row r="77" spans="1:14" ht="12">
      <c r="A77" s="646" t="s">
        <v>789</v>
      </c>
      <c r="B77" s="495"/>
      <c r="C77" s="360">
        <v>268.421</v>
      </c>
      <c r="D77" s="360">
        <v>216.345</v>
      </c>
      <c r="E77" s="360">
        <v>52.076</v>
      </c>
      <c r="F77" s="360">
        <v>-52.076</v>
      </c>
      <c r="G77" s="360">
        <v>0</v>
      </c>
      <c r="H77" s="360">
        <v>-52.076</v>
      </c>
      <c r="I77" s="360">
        <v>141.611</v>
      </c>
      <c r="J77" s="360">
        <v>193.687</v>
      </c>
      <c r="K77" s="360">
        <v>0</v>
      </c>
      <c r="L77" s="360">
        <v>0</v>
      </c>
      <c r="M77" s="476">
        <v>0</v>
      </c>
      <c r="N77" s="647"/>
    </row>
    <row r="78" spans="1:14" ht="12">
      <c r="A78" s="646" t="s">
        <v>791</v>
      </c>
      <c r="B78" s="495" t="s">
        <v>792</v>
      </c>
      <c r="C78" s="360">
        <v>1051.647</v>
      </c>
      <c r="D78" s="360">
        <v>886.679</v>
      </c>
      <c r="E78" s="360">
        <v>164.968</v>
      </c>
      <c r="F78" s="360">
        <v>-164.968</v>
      </c>
      <c r="G78" s="360">
        <v>0</v>
      </c>
      <c r="H78" s="360">
        <v>-154.968</v>
      </c>
      <c r="I78" s="360">
        <v>553.58</v>
      </c>
      <c r="J78" s="360">
        <v>708.548</v>
      </c>
      <c r="K78" s="360">
        <v>-10</v>
      </c>
      <c r="L78" s="360">
        <v>0</v>
      </c>
      <c r="M78" s="476">
        <v>0</v>
      </c>
      <c r="N78" s="647"/>
    </row>
    <row r="79" spans="1:14" ht="12">
      <c r="A79" s="646" t="s">
        <v>793</v>
      </c>
      <c r="B79" s="495" t="s">
        <v>794</v>
      </c>
      <c r="C79" s="360">
        <v>217.213</v>
      </c>
      <c r="D79" s="360">
        <v>156.224</v>
      </c>
      <c r="E79" s="360">
        <v>60.989</v>
      </c>
      <c r="F79" s="360">
        <v>-60.989</v>
      </c>
      <c r="G79" s="360">
        <v>0</v>
      </c>
      <c r="H79" s="360">
        <v>-60.989</v>
      </c>
      <c r="I79" s="360">
        <v>158.705</v>
      </c>
      <c r="J79" s="360">
        <v>219.694</v>
      </c>
      <c r="K79" s="360">
        <v>0</v>
      </c>
      <c r="L79" s="360">
        <v>0</v>
      </c>
      <c r="M79" s="476">
        <v>0</v>
      </c>
      <c r="N79" s="647"/>
    </row>
    <row r="80" spans="1:14" ht="12">
      <c r="A80" s="646" t="s">
        <v>795</v>
      </c>
      <c r="B80" s="495" t="s">
        <v>796</v>
      </c>
      <c r="C80" s="360">
        <v>292.388</v>
      </c>
      <c r="D80" s="360">
        <v>183.362</v>
      </c>
      <c r="E80" s="360">
        <v>109.026</v>
      </c>
      <c r="F80" s="360">
        <v>-109.026</v>
      </c>
      <c r="G80" s="360">
        <v>0</v>
      </c>
      <c r="H80" s="360">
        <v>-109.026</v>
      </c>
      <c r="I80" s="360">
        <v>138.737</v>
      </c>
      <c r="J80" s="360">
        <v>247.763</v>
      </c>
      <c r="K80" s="360">
        <v>0</v>
      </c>
      <c r="L80" s="360">
        <v>0</v>
      </c>
      <c r="M80" s="476">
        <v>0</v>
      </c>
      <c r="N80" s="647"/>
    </row>
    <row r="81" spans="1:14" ht="12">
      <c r="A81" s="646" t="s">
        <v>797</v>
      </c>
      <c r="B81" s="495" t="s">
        <v>798</v>
      </c>
      <c r="C81" s="360">
        <v>330.479</v>
      </c>
      <c r="D81" s="360">
        <v>269.663</v>
      </c>
      <c r="E81" s="360">
        <v>60.816</v>
      </c>
      <c r="F81" s="360">
        <v>-60.816</v>
      </c>
      <c r="G81" s="360">
        <v>0</v>
      </c>
      <c r="H81" s="360">
        <v>-62.844</v>
      </c>
      <c r="I81" s="360">
        <v>162.674</v>
      </c>
      <c r="J81" s="360">
        <v>225.518</v>
      </c>
      <c r="K81" s="360">
        <v>0</v>
      </c>
      <c r="L81" s="360">
        <v>2.028</v>
      </c>
      <c r="M81" s="476">
        <v>0</v>
      </c>
      <c r="N81" s="647"/>
    </row>
    <row r="82" spans="1:14" ht="12">
      <c r="A82" s="646" t="s">
        <v>799</v>
      </c>
      <c r="B82" s="495" t="s">
        <v>800</v>
      </c>
      <c r="C82" s="360">
        <v>203.688</v>
      </c>
      <c r="D82" s="360">
        <v>114.757</v>
      </c>
      <c r="E82" s="360">
        <v>88.931</v>
      </c>
      <c r="F82" s="360">
        <v>-88.931</v>
      </c>
      <c r="G82" s="360">
        <v>0</v>
      </c>
      <c r="H82" s="360">
        <v>-88.931</v>
      </c>
      <c r="I82" s="360">
        <v>93.465</v>
      </c>
      <c r="J82" s="360">
        <v>182.396</v>
      </c>
      <c r="K82" s="360">
        <v>0</v>
      </c>
      <c r="L82" s="360">
        <v>0</v>
      </c>
      <c r="M82" s="476">
        <v>0</v>
      </c>
      <c r="N82" s="647"/>
    </row>
    <row r="83" spans="1:14" ht="12">
      <c r="A83" s="646" t="s">
        <v>801</v>
      </c>
      <c r="B83" s="495" t="s">
        <v>802</v>
      </c>
      <c r="C83" s="360">
        <v>281.904</v>
      </c>
      <c r="D83" s="360">
        <v>156.843</v>
      </c>
      <c r="E83" s="360">
        <v>125.061</v>
      </c>
      <c r="F83" s="360">
        <v>-125.061</v>
      </c>
      <c r="G83" s="360">
        <v>0</v>
      </c>
      <c r="H83" s="360">
        <v>-125.061</v>
      </c>
      <c r="I83" s="360">
        <v>181.011</v>
      </c>
      <c r="J83" s="360">
        <v>306.072</v>
      </c>
      <c r="K83" s="360">
        <v>0</v>
      </c>
      <c r="L83" s="360">
        <v>0</v>
      </c>
      <c r="M83" s="476">
        <v>0</v>
      </c>
      <c r="N83" s="647"/>
    </row>
    <row r="84" spans="1:14" ht="12">
      <c r="A84" s="646" t="s">
        <v>803</v>
      </c>
      <c r="B84" s="500" t="s">
        <v>804</v>
      </c>
      <c r="C84" s="360">
        <v>411.3</v>
      </c>
      <c r="D84" s="360">
        <v>283.309</v>
      </c>
      <c r="E84" s="360">
        <v>127.991</v>
      </c>
      <c r="F84" s="360">
        <v>-127.991</v>
      </c>
      <c r="G84" s="360">
        <v>0</v>
      </c>
      <c r="H84" s="360">
        <v>-127.991</v>
      </c>
      <c r="I84" s="360">
        <v>221.801</v>
      </c>
      <c r="J84" s="360">
        <v>349.792</v>
      </c>
      <c r="K84" s="360">
        <v>0</v>
      </c>
      <c r="L84" s="360">
        <v>0</v>
      </c>
      <c r="M84" s="476">
        <v>0</v>
      </c>
      <c r="N84" s="647"/>
    </row>
    <row r="85" spans="1:13" ht="12.75">
      <c r="A85" s="648" t="s">
        <v>807</v>
      </c>
      <c r="B85" s="416"/>
      <c r="C85" s="360">
        <v>8758</v>
      </c>
      <c r="D85" s="360">
        <v>6812</v>
      </c>
      <c r="E85" s="360">
        <v>1946</v>
      </c>
      <c r="F85" s="360">
        <v>-1946</v>
      </c>
      <c r="G85" s="360">
        <v>6</v>
      </c>
      <c r="H85" s="360">
        <v>-1942</v>
      </c>
      <c r="I85" s="360">
        <v>4391</v>
      </c>
      <c r="J85" s="360">
        <v>6333</v>
      </c>
      <c r="K85" s="360">
        <f>SUM(K59:K84)</f>
        <v>-25.174</v>
      </c>
      <c r="L85" s="360">
        <v>15</v>
      </c>
      <c r="M85" s="476">
        <f>SUM(M59:M84)</f>
        <v>0</v>
      </c>
    </row>
    <row r="86" spans="1:13" ht="12.75">
      <c r="A86" s="656" t="s">
        <v>808</v>
      </c>
      <c r="B86" s="494"/>
      <c r="C86" s="382">
        <f>SUM(C85,C48)</f>
        <v>14209</v>
      </c>
      <c r="D86" s="382">
        <v>11041</v>
      </c>
      <c r="E86" s="382">
        <f aca="true" t="shared" si="0" ref="E86:K86">SUM(E85,E48)</f>
        <v>3168</v>
      </c>
      <c r="F86" s="382">
        <f t="shared" si="0"/>
        <v>-3168</v>
      </c>
      <c r="G86" s="382">
        <f t="shared" si="0"/>
        <v>-64</v>
      </c>
      <c r="H86" s="382">
        <f t="shared" si="0"/>
        <v>-3094</v>
      </c>
      <c r="I86" s="382">
        <f t="shared" si="0"/>
        <v>6394</v>
      </c>
      <c r="J86" s="382">
        <f t="shared" si="0"/>
        <v>9488</v>
      </c>
      <c r="K86" s="382">
        <f t="shared" si="0"/>
        <v>-25.174</v>
      </c>
      <c r="L86" s="382">
        <v>15</v>
      </c>
      <c r="M86" s="657">
        <f>SUM(M85,M48)</f>
        <v>0</v>
      </c>
    </row>
    <row r="92" spans="1:10" s="612" customFormat="1" ht="12.75">
      <c r="A92" s="608" t="s">
        <v>833</v>
      </c>
      <c r="B92" s="658"/>
      <c r="C92" s="659"/>
      <c r="D92" s="324"/>
      <c r="E92" s="660"/>
      <c r="F92" s="660"/>
      <c r="H92" s="661" t="s">
        <v>810</v>
      </c>
      <c r="J92" s="465" t="s">
        <v>52</v>
      </c>
    </row>
    <row r="93" spans="1:17" s="465" customFormat="1" ht="12">
      <c r="A93" s="662"/>
      <c r="C93" s="466"/>
      <c r="D93" s="396"/>
      <c r="E93" s="466"/>
      <c r="F93" s="466"/>
      <c r="G93" s="466"/>
      <c r="H93" s="396"/>
      <c r="I93" s="610"/>
      <c r="J93" s="466"/>
      <c r="K93" s="466"/>
      <c r="L93" s="466"/>
      <c r="M93" s="466"/>
      <c r="N93" s="466"/>
      <c r="O93" s="466"/>
      <c r="P93" s="466"/>
      <c r="Q93" s="466"/>
    </row>
    <row r="94" spans="1:9" s="667" customFormat="1" ht="10.5">
      <c r="A94" s="663"/>
      <c r="B94" s="664"/>
      <c r="C94" s="665"/>
      <c r="D94" s="324"/>
      <c r="E94" s="666"/>
      <c r="F94" s="324"/>
      <c r="G94" s="666"/>
      <c r="H94" s="666"/>
      <c r="I94" s="324"/>
    </row>
    <row r="95" spans="1:10" s="612" customFormat="1" ht="12.75">
      <c r="A95" s="608"/>
      <c r="B95" s="658"/>
      <c r="C95" s="659"/>
      <c r="D95" s="324"/>
      <c r="E95" s="660"/>
      <c r="F95" s="660"/>
      <c r="H95" s="661"/>
      <c r="J95" s="465"/>
    </row>
    <row r="96" spans="1:17" s="465" customFormat="1" ht="12">
      <c r="A96" s="662"/>
      <c r="C96" s="466"/>
      <c r="D96" s="396"/>
      <c r="E96" s="466"/>
      <c r="F96" s="466"/>
      <c r="G96" s="466"/>
      <c r="H96" s="396"/>
      <c r="I96" s="610"/>
      <c r="J96" s="466"/>
      <c r="K96" s="466"/>
      <c r="L96" s="466"/>
      <c r="M96" s="466"/>
      <c r="N96" s="466"/>
      <c r="O96" s="466"/>
      <c r="P96" s="466"/>
      <c r="Q96" s="466"/>
    </row>
    <row r="97" s="612" customFormat="1" ht="10.5">
      <c r="A97" s="611"/>
    </row>
    <row r="98" s="612" customFormat="1" ht="10.5">
      <c r="A98" s="611"/>
    </row>
  </sheetData>
  <printOptions/>
  <pageMargins left="0.3937007874015748" right="0.2362204724409449" top="0.3937007874015748" bottom="0.5118110236220472" header="0" footer="0"/>
  <pageSetup horizontalDpi="600" verticalDpi="600" orientation="landscape" paperSize="9" r:id="rId1"/>
  <headerFooter alignWithMargins="0">
    <oddFooter>&amp;L&amp;"RimHelvetica,Roman"&amp;8Valsts kase / Pārskatu departaments
15.06.98.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D45" sqref="D45"/>
    </sheetView>
  </sheetViews>
  <sheetFormatPr defaultColWidth="9.33203125" defaultRowHeight="11.25"/>
  <cols>
    <col min="1" max="1" width="65.33203125" style="324" customWidth="1"/>
    <col min="2" max="2" width="21.33203125" style="324" customWidth="1"/>
    <col min="3" max="4" width="0" style="324" hidden="1" customWidth="1"/>
    <col min="5" max="5" width="0.328125" style="324" hidden="1" customWidth="1"/>
    <col min="6" max="6" width="0" style="324" hidden="1" customWidth="1"/>
    <col min="7" max="16384" width="9.33203125" style="324" customWidth="1"/>
  </cols>
  <sheetData>
    <row r="1" spans="1:2" s="668" customFormat="1" ht="12.75">
      <c r="A1" s="436" t="s">
        <v>834</v>
      </c>
      <c r="B1" s="436" t="s">
        <v>835</v>
      </c>
    </row>
    <row r="2" s="669" customFormat="1" ht="12"/>
    <row r="3" s="669" customFormat="1" ht="15.75">
      <c r="A3" s="562" t="s">
        <v>836</v>
      </c>
    </row>
    <row r="4" s="669" customFormat="1" ht="15.75">
      <c r="A4" s="670" t="s">
        <v>837</v>
      </c>
    </row>
    <row r="5" spans="1:2" s="669" customFormat="1" ht="12">
      <c r="A5" s="671"/>
      <c r="B5" s="672" t="s">
        <v>838</v>
      </c>
    </row>
    <row r="6" spans="1:2" s="669" customFormat="1" ht="12">
      <c r="A6" s="673" t="s">
        <v>5</v>
      </c>
      <c r="B6" s="674" t="s">
        <v>839</v>
      </c>
    </row>
    <row r="7" spans="1:2" s="675" customFormat="1" ht="12">
      <c r="A7" s="673">
        <v>1</v>
      </c>
      <c r="B7" s="674">
        <v>2</v>
      </c>
    </row>
    <row r="8" spans="1:2" s="675" customFormat="1" ht="23.25" customHeight="1">
      <c r="A8" s="676" t="s">
        <v>840</v>
      </c>
      <c r="B8" s="677">
        <f>B9+B12+B13+B15+B14</f>
        <v>12115757</v>
      </c>
    </row>
    <row r="9" spans="1:2" s="675" customFormat="1" ht="23.25" customHeight="1">
      <c r="A9" s="678" t="s">
        <v>841</v>
      </c>
      <c r="B9" s="677">
        <f>SUM(B10:B11)</f>
        <v>167518</v>
      </c>
    </row>
    <row r="10" spans="1:2" s="675" customFormat="1" ht="12.75">
      <c r="A10" s="679" t="s">
        <v>842</v>
      </c>
      <c r="B10" s="677">
        <v>11250</v>
      </c>
    </row>
    <row r="11" spans="1:2" s="675" customFormat="1" ht="15" customHeight="1">
      <c r="A11" s="679" t="s">
        <v>843</v>
      </c>
      <c r="B11" s="677">
        <v>156268</v>
      </c>
    </row>
    <row r="12" spans="1:2" s="675" customFormat="1" ht="12.75">
      <c r="A12" s="679" t="s">
        <v>844</v>
      </c>
      <c r="B12" s="677">
        <v>743750</v>
      </c>
    </row>
    <row r="13" spans="1:2" s="675" customFormat="1" ht="12.75">
      <c r="A13" s="679" t="s">
        <v>845</v>
      </c>
      <c r="B13" s="677">
        <v>1047000</v>
      </c>
    </row>
    <row r="14" spans="1:2" s="675" customFormat="1" ht="12.75">
      <c r="A14" s="679" t="s">
        <v>846</v>
      </c>
      <c r="B14" s="677">
        <v>10157283</v>
      </c>
    </row>
    <row r="15" spans="1:2" s="675" customFormat="1" ht="12.75">
      <c r="A15" s="679" t="s">
        <v>847</v>
      </c>
      <c r="B15" s="677">
        <v>206</v>
      </c>
    </row>
    <row r="16" spans="1:2" s="675" customFormat="1" ht="23.25" customHeight="1">
      <c r="A16" s="676" t="s">
        <v>848</v>
      </c>
      <c r="B16" s="677">
        <f>SUM(B17:B18)</f>
        <v>11422917</v>
      </c>
    </row>
    <row r="17" spans="1:2" s="675" customFormat="1" ht="12.75">
      <c r="A17" s="679" t="s">
        <v>849</v>
      </c>
      <c r="B17" s="677">
        <v>11422917</v>
      </c>
    </row>
    <row r="18" spans="1:2" s="675" customFormat="1" ht="12.75">
      <c r="A18" s="679" t="s">
        <v>850</v>
      </c>
      <c r="B18" s="677"/>
    </row>
    <row r="19" spans="1:2" s="675" customFormat="1" ht="23.25" customHeight="1">
      <c r="A19" s="676" t="s">
        <v>851</v>
      </c>
      <c r="B19" s="677">
        <f>SUM(B8-B16)</f>
        <v>692840</v>
      </c>
    </row>
    <row r="20" spans="1:2" s="675" customFormat="1" ht="12.75">
      <c r="A20" s="679" t="s">
        <v>852</v>
      </c>
      <c r="B20" s="677">
        <v>11250</v>
      </c>
    </row>
    <row r="21" spans="1:2" s="675" customFormat="1" ht="12.75">
      <c r="A21" s="679" t="s">
        <v>853</v>
      </c>
      <c r="B21" s="677">
        <f>SUM(B22:B23)</f>
        <v>681590</v>
      </c>
    </row>
    <row r="22" spans="1:2" s="675" customFormat="1" ht="12.75">
      <c r="A22" s="679" t="s">
        <v>854</v>
      </c>
      <c r="B22" s="677">
        <v>525322</v>
      </c>
    </row>
    <row r="23" spans="1:2" s="675" customFormat="1" ht="12.75">
      <c r="A23" s="680" t="s">
        <v>855</v>
      </c>
      <c r="B23" s="681">
        <v>156268</v>
      </c>
    </row>
    <row r="24" spans="1:2" s="683" customFormat="1" ht="12.75">
      <c r="A24" s="682"/>
      <c r="B24" s="682"/>
    </row>
    <row r="25" spans="1:2" s="683" customFormat="1" ht="12.75">
      <c r="A25" s="682"/>
      <c r="B25" s="682"/>
    </row>
    <row r="26" spans="1:2" s="683" customFormat="1" ht="12.75">
      <c r="A26" s="682"/>
      <c r="B26" s="682"/>
    </row>
    <row r="27" spans="1:2" s="669" customFormat="1" ht="14.25">
      <c r="A27" s="684"/>
      <c r="B27" s="685"/>
    </row>
    <row r="28" spans="1:2" s="669" customFormat="1" ht="36" customHeight="1">
      <c r="A28" s="465" t="s">
        <v>856</v>
      </c>
      <c r="B28" s="608" t="s">
        <v>857</v>
      </c>
    </row>
    <row r="29" spans="1:2" s="669" customFormat="1" ht="12">
      <c r="A29" s="396"/>
      <c r="B29" s="396"/>
    </row>
    <row r="30" spans="1:2" s="669" customFormat="1" ht="12">
      <c r="A30" s="396"/>
      <c r="B30" s="685"/>
    </row>
    <row r="31" spans="1:2" s="669" customFormat="1" ht="14.25">
      <c r="A31" s="684"/>
      <c r="B31" s="685"/>
    </row>
    <row r="32" spans="1:2" s="669" customFormat="1" ht="14.25">
      <c r="A32" s="684"/>
      <c r="B32" s="686"/>
    </row>
    <row r="33" s="669" customFormat="1" ht="14.25">
      <c r="A33" s="684"/>
    </row>
    <row r="34" s="669" customFormat="1" ht="14.25">
      <c r="A34" s="684"/>
    </row>
    <row r="35" s="669" customFormat="1" ht="14.25">
      <c r="A35" s="684"/>
    </row>
    <row r="36" s="669" customFormat="1" ht="14.25">
      <c r="A36" s="684"/>
    </row>
    <row r="37" s="669" customFormat="1" ht="14.25">
      <c r="A37" s="684"/>
    </row>
    <row r="38" s="669" customFormat="1" ht="14.25">
      <c r="A38" s="684"/>
    </row>
    <row r="39" s="669" customFormat="1" ht="14.25">
      <c r="A39" s="684"/>
    </row>
    <row r="40" s="669" customFormat="1" ht="14.25">
      <c r="A40" s="684"/>
    </row>
    <row r="41" s="669" customFormat="1" ht="14.25">
      <c r="A41" s="684"/>
    </row>
    <row r="42" ht="14.25">
      <c r="A42" s="687"/>
    </row>
    <row r="43" ht="14.25">
      <c r="A43" s="687"/>
    </row>
    <row r="44" ht="14.25">
      <c r="A44" s="687"/>
    </row>
    <row r="45" ht="14.25">
      <c r="A45" s="687"/>
    </row>
    <row r="46" ht="14.25">
      <c r="A46" s="687"/>
    </row>
    <row r="47" ht="14.25">
      <c r="A47" s="687"/>
    </row>
    <row r="48" ht="14.25">
      <c r="A48" s="687"/>
    </row>
    <row r="49" ht="14.25">
      <c r="A49" s="687"/>
    </row>
    <row r="50" ht="14.25">
      <c r="A50" s="687"/>
    </row>
    <row r="51" ht="14.25">
      <c r="A51" s="687"/>
    </row>
    <row r="52" ht="14.25">
      <c r="A52" s="687"/>
    </row>
    <row r="53" ht="14.25">
      <c r="A53" s="687"/>
    </row>
    <row r="54" ht="14.25">
      <c r="A54" s="687"/>
    </row>
    <row r="55" ht="14.25">
      <c r="A55" s="687"/>
    </row>
    <row r="56" ht="14.25">
      <c r="A56" s="687"/>
    </row>
    <row r="57" ht="14.25">
      <c r="A57" s="687"/>
    </row>
    <row r="58" ht="14.25">
      <c r="A58" s="687"/>
    </row>
    <row r="59" ht="14.25">
      <c r="A59" s="687"/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&amp;L&amp;"RimHelvetica,Roman"&amp;8Valsts kase / Pārskatu departaments
15.06.98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30">
      <selection activeCell="D45" sqref="D45"/>
    </sheetView>
  </sheetViews>
  <sheetFormatPr defaultColWidth="9.33203125" defaultRowHeight="11.25"/>
  <cols>
    <col min="1" max="1" width="5" style="324" customWidth="1"/>
    <col min="2" max="2" width="28.16015625" style="324" customWidth="1"/>
    <col min="3" max="3" width="12.16015625" style="324" customWidth="1"/>
    <col min="4" max="5" width="12.16015625" style="612" customWidth="1"/>
    <col min="6" max="11" width="9.33203125" style="612" customWidth="1"/>
    <col min="12" max="16384" width="9.33203125" style="324" customWidth="1"/>
  </cols>
  <sheetData>
    <row r="1" spans="2:11" s="436" customFormat="1" ht="12.75">
      <c r="B1" s="436" t="s">
        <v>858</v>
      </c>
      <c r="D1" s="682"/>
      <c r="E1" s="688" t="s">
        <v>859</v>
      </c>
      <c r="F1" s="682"/>
      <c r="G1" s="682"/>
      <c r="H1" s="682"/>
      <c r="I1" s="682"/>
      <c r="J1" s="682"/>
      <c r="K1" s="682"/>
    </row>
    <row r="2" s="682" customFormat="1" ht="12.75"/>
    <row r="3" s="562" customFormat="1" ht="15.75">
      <c r="B3" s="562" t="s">
        <v>860</v>
      </c>
    </row>
    <row r="4" spans="1:11" s="436" customFormat="1" ht="15.75">
      <c r="A4" s="560" t="s">
        <v>861</v>
      </c>
      <c r="B4" s="560"/>
      <c r="C4" s="560"/>
      <c r="D4" s="689"/>
      <c r="E4" s="689"/>
      <c r="F4" s="690"/>
      <c r="G4" s="682"/>
      <c r="H4" s="682"/>
      <c r="I4" s="682"/>
      <c r="J4" s="682"/>
      <c r="K4" s="682"/>
    </row>
    <row r="5" spans="3:11" s="436" customFormat="1" ht="12.75">
      <c r="C5" s="324"/>
      <c r="D5" s="324"/>
      <c r="E5" s="691" t="s">
        <v>862</v>
      </c>
      <c r="F5" s="682"/>
      <c r="G5" s="682"/>
      <c r="H5" s="682"/>
      <c r="I5" s="682"/>
      <c r="J5" s="682"/>
      <c r="K5" s="682"/>
    </row>
    <row r="6" spans="2:11" s="436" customFormat="1" ht="25.5">
      <c r="B6" s="692" t="s">
        <v>863</v>
      </c>
      <c r="C6" s="692" t="s">
        <v>864</v>
      </c>
      <c r="D6" s="692" t="s">
        <v>839</v>
      </c>
      <c r="E6" s="692" t="s">
        <v>865</v>
      </c>
      <c r="F6" s="682"/>
      <c r="G6" s="682"/>
      <c r="H6" s="682"/>
      <c r="I6" s="682"/>
      <c r="J6" s="682"/>
      <c r="K6" s="682"/>
    </row>
    <row r="7" spans="2:11" s="436" customFormat="1" ht="12.75">
      <c r="B7" s="693">
        <v>1</v>
      </c>
      <c r="C7" s="692">
        <v>2</v>
      </c>
      <c r="D7" s="692">
        <v>3</v>
      </c>
      <c r="E7" s="692">
        <v>4</v>
      </c>
      <c r="F7" s="682"/>
      <c r="G7" s="682"/>
      <c r="H7" s="682"/>
      <c r="I7" s="682"/>
      <c r="J7" s="682"/>
      <c r="K7" s="682"/>
    </row>
    <row r="8" spans="2:11" s="436" customFormat="1" ht="12.75">
      <c r="B8" s="694" t="s">
        <v>866</v>
      </c>
      <c r="C8" s="695"/>
      <c r="D8" s="695"/>
      <c r="E8" s="695"/>
      <c r="F8" s="682"/>
      <c r="G8" s="682"/>
      <c r="H8" s="682"/>
      <c r="I8" s="682"/>
      <c r="J8" s="682"/>
      <c r="K8" s="682"/>
    </row>
    <row r="9" spans="1:11" s="436" customFormat="1" ht="12.75">
      <c r="A9" s="349"/>
      <c r="B9" s="694" t="s">
        <v>867</v>
      </c>
      <c r="C9" s="695"/>
      <c r="D9" s="695"/>
      <c r="E9" s="695"/>
      <c r="F9" s="682"/>
      <c r="G9" s="682"/>
      <c r="H9" s="682"/>
      <c r="I9" s="682"/>
      <c r="J9" s="682"/>
      <c r="K9" s="682"/>
    </row>
    <row r="10" spans="2:11" s="436" customFormat="1" ht="12.75">
      <c r="B10" s="694" t="s">
        <v>868</v>
      </c>
      <c r="C10" s="695"/>
      <c r="D10" s="695"/>
      <c r="E10" s="695"/>
      <c r="F10" s="682"/>
      <c r="G10" s="682"/>
      <c r="H10" s="682"/>
      <c r="I10" s="682"/>
      <c r="J10" s="682"/>
      <c r="K10" s="682"/>
    </row>
    <row r="11" spans="2:11" s="436" customFormat="1" ht="12.75">
      <c r="B11" s="694" t="s">
        <v>869</v>
      </c>
      <c r="C11" s="695"/>
      <c r="D11" s="695"/>
      <c r="E11" s="695"/>
      <c r="F11" s="682"/>
      <c r="G11" s="682"/>
      <c r="H11" s="682"/>
      <c r="I11" s="682"/>
      <c r="J11" s="682"/>
      <c r="K11" s="682"/>
    </row>
    <row r="12" spans="2:11" s="436" customFormat="1" ht="12.75">
      <c r="B12" s="694" t="s">
        <v>870</v>
      </c>
      <c r="C12" s="695"/>
      <c r="D12" s="695"/>
      <c r="E12" s="695"/>
      <c r="F12" s="682"/>
      <c r="G12" s="682"/>
      <c r="H12" s="682"/>
      <c r="I12" s="682"/>
      <c r="J12" s="682"/>
      <c r="K12" s="682"/>
    </row>
    <row r="13" spans="2:11" s="436" customFormat="1" ht="12.75">
      <c r="B13" s="694" t="s">
        <v>871</v>
      </c>
      <c r="C13" s="695"/>
      <c r="D13" s="677">
        <v>80582</v>
      </c>
      <c r="E13" s="695"/>
      <c r="F13" s="682"/>
      <c r="G13" s="682"/>
      <c r="H13" s="682"/>
      <c r="I13" s="682"/>
      <c r="J13" s="682"/>
      <c r="K13" s="682"/>
    </row>
    <row r="14" spans="2:11" s="436" customFormat="1" ht="12.75">
      <c r="B14" s="694" t="s">
        <v>872</v>
      </c>
      <c r="C14" s="695"/>
      <c r="D14" s="695"/>
      <c r="E14" s="695"/>
      <c r="F14" s="682"/>
      <c r="G14" s="682"/>
      <c r="H14" s="682"/>
      <c r="I14" s="682"/>
      <c r="J14" s="682"/>
      <c r="K14" s="682"/>
    </row>
    <row r="15" spans="2:11" s="436" customFormat="1" ht="12.75">
      <c r="B15" s="694" t="s">
        <v>873</v>
      </c>
      <c r="C15" s="695"/>
      <c r="D15" s="677">
        <v>350973</v>
      </c>
      <c r="E15" s="695"/>
      <c r="F15" s="682"/>
      <c r="G15" s="682"/>
      <c r="H15" s="682"/>
      <c r="I15" s="682"/>
      <c r="J15" s="682"/>
      <c r="K15" s="682"/>
    </row>
    <row r="16" spans="2:11" s="436" customFormat="1" ht="12.75">
      <c r="B16" s="694" t="s">
        <v>874</v>
      </c>
      <c r="C16" s="695"/>
      <c r="D16" s="677">
        <v>336555</v>
      </c>
      <c r="E16" s="695"/>
      <c r="F16" s="682"/>
      <c r="G16" s="682"/>
      <c r="H16" s="682"/>
      <c r="I16" s="682"/>
      <c r="J16" s="682"/>
      <c r="K16" s="682"/>
    </row>
    <row r="17" spans="2:11" s="436" customFormat="1" ht="12.75">
      <c r="B17" s="694" t="s">
        <v>875</v>
      </c>
      <c r="C17" s="695"/>
      <c r="D17" s="677">
        <v>507248</v>
      </c>
      <c r="E17" s="695"/>
      <c r="F17" s="682"/>
      <c r="G17" s="682"/>
      <c r="H17" s="682"/>
      <c r="I17" s="682"/>
      <c r="J17" s="682"/>
      <c r="K17" s="682"/>
    </row>
    <row r="18" spans="2:11" s="436" customFormat="1" ht="12.75">
      <c r="B18" s="694" t="s">
        <v>876</v>
      </c>
      <c r="C18" s="695"/>
      <c r="D18" s="677">
        <v>454755</v>
      </c>
      <c r="E18" s="695"/>
      <c r="F18" s="682"/>
      <c r="G18" s="682"/>
      <c r="H18" s="682"/>
      <c r="I18" s="682"/>
      <c r="J18" s="682"/>
      <c r="K18" s="682"/>
    </row>
    <row r="19" spans="2:11" s="436" customFormat="1" ht="12.75">
      <c r="B19" s="694" t="s">
        <v>877</v>
      </c>
      <c r="C19" s="695"/>
      <c r="D19" s="677">
        <v>615313</v>
      </c>
      <c r="E19" s="695"/>
      <c r="F19" s="682"/>
      <c r="G19" s="682"/>
      <c r="H19" s="682"/>
      <c r="I19" s="682"/>
      <c r="J19" s="682"/>
      <c r="K19" s="682"/>
    </row>
    <row r="20" spans="2:11" s="436" customFormat="1" ht="12.75">
      <c r="B20" s="694" t="s">
        <v>878</v>
      </c>
      <c r="C20" s="695"/>
      <c r="D20" s="677">
        <v>517930</v>
      </c>
      <c r="E20" s="695"/>
      <c r="F20" s="682"/>
      <c r="G20" s="682"/>
      <c r="H20" s="682"/>
      <c r="I20" s="682"/>
      <c r="J20" s="682"/>
      <c r="K20" s="682"/>
    </row>
    <row r="21" spans="2:11" s="436" customFormat="1" ht="12.75">
      <c r="B21" s="694" t="s">
        <v>879</v>
      </c>
      <c r="C21" s="695"/>
      <c r="D21" s="677">
        <v>361845</v>
      </c>
      <c r="E21" s="695"/>
      <c r="F21" s="682"/>
      <c r="G21" s="682"/>
      <c r="H21" s="682"/>
      <c r="I21" s="682"/>
      <c r="J21" s="682"/>
      <c r="K21" s="682"/>
    </row>
    <row r="22" spans="2:11" s="436" customFormat="1" ht="12.75">
      <c r="B22" s="694" t="s">
        <v>880</v>
      </c>
      <c r="C22" s="695"/>
      <c r="D22" s="677">
        <v>214464</v>
      </c>
      <c r="E22" s="695"/>
      <c r="F22" s="682"/>
      <c r="G22" s="682"/>
      <c r="H22" s="682"/>
      <c r="I22" s="682"/>
      <c r="J22" s="682"/>
      <c r="K22" s="682"/>
    </row>
    <row r="23" spans="2:11" s="436" customFormat="1" ht="12.75">
      <c r="B23" s="694" t="s">
        <v>881</v>
      </c>
      <c r="C23" s="695"/>
      <c r="D23" s="677">
        <v>362545</v>
      </c>
      <c r="E23" s="695"/>
      <c r="F23" s="682"/>
      <c r="G23" s="682"/>
      <c r="H23" s="682"/>
      <c r="I23" s="682"/>
      <c r="J23" s="682"/>
      <c r="K23" s="682"/>
    </row>
    <row r="24" spans="2:11" s="436" customFormat="1" ht="12.75">
      <c r="B24" s="694" t="s">
        <v>882</v>
      </c>
      <c r="C24" s="695"/>
      <c r="D24" s="677">
        <v>612153</v>
      </c>
      <c r="E24" s="695"/>
      <c r="F24" s="682"/>
      <c r="G24" s="682"/>
      <c r="H24" s="682"/>
      <c r="I24" s="682"/>
      <c r="J24" s="682"/>
      <c r="K24" s="682"/>
    </row>
    <row r="25" spans="2:11" s="436" customFormat="1" ht="12.75">
      <c r="B25" s="694" t="s">
        <v>883</v>
      </c>
      <c r="C25" s="695"/>
      <c r="D25" s="677">
        <v>548744</v>
      </c>
      <c r="E25" s="695"/>
      <c r="F25" s="682"/>
      <c r="G25" s="682"/>
      <c r="H25" s="682"/>
      <c r="I25" s="682"/>
      <c r="J25" s="682"/>
      <c r="K25" s="682"/>
    </row>
    <row r="26" spans="2:11" s="436" customFormat="1" ht="12.75">
      <c r="B26" s="694" t="s">
        <v>884</v>
      </c>
      <c r="C26" s="695"/>
      <c r="D26" s="677">
        <v>318465</v>
      </c>
      <c r="E26" s="695"/>
      <c r="F26" s="682"/>
      <c r="G26" s="682"/>
      <c r="H26" s="682"/>
      <c r="I26" s="682"/>
      <c r="J26" s="682"/>
      <c r="K26" s="682"/>
    </row>
    <row r="27" spans="2:11" s="436" customFormat="1" ht="12.75">
      <c r="B27" s="694" t="s">
        <v>885</v>
      </c>
      <c r="C27" s="695"/>
      <c r="D27" s="677">
        <v>395652</v>
      </c>
      <c r="E27" s="695"/>
      <c r="F27" s="682"/>
      <c r="G27" s="682"/>
      <c r="H27" s="682"/>
      <c r="I27" s="682"/>
      <c r="J27" s="682"/>
      <c r="K27" s="682"/>
    </row>
    <row r="28" spans="2:11" s="436" customFormat="1" ht="12.75">
      <c r="B28" s="694" t="s">
        <v>886</v>
      </c>
      <c r="C28" s="695"/>
      <c r="D28" s="677">
        <v>428662</v>
      </c>
      <c r="E28" s="695"/>
      <c r="F28" s="682"/>
      <c r="G28" s="682"/>
      <c r="H28" s="682"/>
      <c r="I28" s="682"/>
      <c r="J28" s="682"/>
      <c r="K28" s="682"/>
    </row>
    <row r="29" spans="2:11" s="436" customFormat="1" ht="12.75">
      <c r="B29" s="694" t="s">
        <v>887</v>
      </c>
      <c r="C29" s="695"/>
      <c r="D29" s="677">
        <v>516742</v>
      </c>
      <c r="E29" s="695"/>
      <c r="F29" s="682"/>
      <c r="G29" s="682"/>
      <c r="H29" s="682"/>
      <c r="I29" s="682"/>
      <c r="J29" s="682"/>
      <c r="K29" s="682"/>
    </row>
    <row r="30" spans="2:11" s="436" customFormat="1" ht="12.75">
      <c r="B30" s="694" t="s">
        <v>888</v>
      </c>
      <c r="C30" s="695"/>
      <c r="D30" s="677">
        <v>508128</v>
      </c>
      <c r="E30" s="695"/>
      <c r="F30" s="682"/>
      <c r="G30" s="682"/>
      <c r="H30" s="682"/>
      <c r="I30" s="682"/>
      <c r="J30" s="682"/>
      <c r="K30" s="682"/>
    </row>
    <row r="31" spans="2:11" s="436" customFormat="1" ht="12.75">
      <c r="B31" s="694" t="s">
        <v>889</v>
      </c>
      <c r="C31" s="695"/>
      <c r="D31" s="677">
        <v>401262</v>
      </c>
      <c r="E31" s="695"/>
      <c r="F31" s="682"/>
      <c r="G31" s="682"/>
      <c r="H31" s="682"/>
      <c r="I31" s="682"/>
      <c r="J31" s="682"/>
      <c r="K31" s="682"/>
    </row>
    <row r="32" spans="2:11" s="436" customFormat="1" ht="12.75">
      <c r="B32" s="694" t="s">
        <v>890</v>
      </c>
      <c r="C32" s="695"/>
      <c r="D32" s="677">
        <v>549502</v>
      </c>
      <c r="E32" s="695"/>
      <c r="F32" s="682"/>
      <c r="G32" s="682"/>
      <c r="H32" s="682"/>
      <c r="I32" s="682"/>
      <c r="J32" s="682"/>
      <c r="K32" s="682"/>
    </row>
    <row r="33" spans="2:11" s="436" customFormat="1" ht="12.75">
      <c r="B33" s="694" t="s">
        <v>891</v>
      </c>
      <c r="C33" s="695"/>
      <c r="D33" s="677">
        <v>615521</v>
      </c>
      <c r="E33" s="695"/>
      <c r="F33" s="682"/>
      <c r="G33" s="682"/>
      <c r="H33" s="682"/>
      <c r="I33" s="682"/>
      <c r="J33" s="682"/>
      <c r="K33" s="682"/>
    </row>
    <row r="34" spans="2:11" s="436" customFormat="1" ht="12.75">
      <c r="B34" s="694" t="s">
        <v>892</v>
      </c>
      <c r="C34" s="695"/>
      <c r="D34" s="677">
        <v>616672</v>
      </c>
      <c r="E34" s="695"/>
      <c r="F34" s="682"/>
      <c r="G34" s="682"/>
      <c r="H34" s="682"/>
      <c r="I34" s="682"/>
      <c r="J34" s="682"/>
      <c r="K34" s="682"/>
    </row>
    <row r="35" spans="2:11" s="436" customFormat="1" ht="12.75">
      <c r="B35" s="694" t="s">
        <v>893</v>
      </c>
      <c r="C35" s="695"/>
      <c r="D35" s="677">
        <v>327919</v>
      </c>
      <c r="E35" s="695"/>
      <c r="F35" s="682"/>
      <c r="G35" s="682"/>
      <c r="H35" s="682"/>
      <c r="I35" s="682"/>
      <c r="J35" s="682"/>
      <c r="K35" s="682"/>
    </row>
    <row r="36" spans="2:11" s="436" customFormat="1" ht="12.75">
      <c r="B36" s="694" t="s">
        <v>894</v>
      </c>
      <c r="C36" s="695"/>
      <c r="D36" s="677">
        <v>430381</v>
      </c>
      <c r="E36" s="695"/>
      <c r="F36" s="682"/>
      <c r="G36" s="682"/>
      <c r="H36" s="682"/>
      <c r="I36" s="682"/>
      <c r="J36" s="682"/>
      <c r="K36" s="682"/>
    </row>
    <row r="37" spans="2:11" s="436" customFormat="1" ht="12.75">
      <c r="B37" s="694" t="s">
        <v>895</v>
      </c>
      <c r="C37" s="695"/>
      <c r="D37" s="677">
        <v>507493</v>
      </c>
      <c r="E37" s="695"/>
      <c r="F37" s="682"/>
      <c r="G37" s="682"/>
      <c r="H37" s="682"/>
      <c r="I37" s="682"/>
      <c r="J37" s="682"/>
      <c r="K37" s="682"/>
    </row>
    <row r="38" spans="2:11" s="436" customFormat="1" ht="12.75">
      <c r="B38" s="694" t="s">
        <v>896</v>
      </c>
      <c r="C38" s="695"/>
      <c r="D38" s="677">
        <v>289493</v>
      </c>
      <c r="E38" s="695"/>
      <c r="F38" s="682"/>
      <c r="G38" s="682"/>
      <c r="H38" s="682"/>
      <c r="I38" s="682"/>
      <c r="J38" s="682"/>
      <c r="K38" s="682"/>
    </row>
    <row r="39" spans="2:11" s="436" customFormat="1" ht="12.75">
      <c r="B39" s="694" t="s">
        <v>897</v>
      </c>
      <c r="C39" s="695"/>
      <c r="D39" s="677">
        <v>477434</v>
      </c>
      <c r="E39" s="695"/>
      <c r="F39" s="682"/>
      <c r="G39" s="682"/>
      <c r="H39" s="682"/>
      <c r="I39" s="682"/>
      <c r="J39" s="682"/>
      <c r="K39" s="682"/>
    </row>
    <row r="40" spans="2:11" s="436" customFormat="1" ht="12.75">
      <c r="B40" s="694" t="s">
        <v>898</v>
      </c>
      <c r="C40" s="695"/>
      <c r="D40" s="681">
        <v>76484</v>
      </c>
      <c r="E40" s="695"/>
      <c r="F40" s="682"/>
      <c r="G40" s="682"/>
      <c r="H40" s="682"/>
      <c r="I40" s="682"/>
      <c r="J40" s="682"/>
      <c r="K40" s="682"/>
    </row>
    <row r="41" spans="2:11" s="436" customFormat="1" ht="13.5" customHeight="1">
      <c r="B41" s="696" t="s">
        <v>899</v>
      </c>
      <c r="C41" s="692"/>
      <c r="D41" s="681">
        <f>SUM(D8:D40)</f>
        <v>11422917</v>
      </c>
      <c r="E41" s="692"/>
      <c r="F41" s="682"/>
      <c r="G41" s="682"/>
      <c r="H41" s="682"/>
      <c r="I41" s="682"/>
      <c r="J41" s="682"/>
      <c r="K41" s="682"/>
    </row>
    <row r="42" spans="4:11" s="436" customFormat="1" ht="12.75">
      <c r="D42" s="682"/>
      <c r="E42" s="682"/>
      <c r="F42" s="682"/>
      <c r="G42" s="682"/>
      <c r="H42" s="682"/>
      <c r="I42" s="682"/>
      <c r="J42" s="682"/>
      <c r="K42" s="682"/>
    </row>
    <row r="43" spans="4:11" s="436" customFormat="1" ht="12.75">
      <c r="D43" s="682"/>
      <c r="E43" s="682"/>
      <c r="F43" s="682"/>
      <c r="G43" s="682"/>
      <c r="H43" s="682"/>
      <c r="I43" s="682"/>
      <c r="J43" s="682"/>
      <c r="K43" s="682"/>
    </row>
    <row r="44" spans="1:11" s="396" customFormat="1" ht="12">
      <c r="A44" s="324"/>
      <c r="B44" s="396" t="s">
        <v>425</v>
      </c>
      <c r="C44" s="396" t="s">
        <v>900</v>
      </c>
      <c r="D44" s="465"/>
      <c r="E44" s="697" t="s">
        <v>52</v>
      </c>
      <c r="F44" s="465"/>
      <c r="G44" s="465"/>
      <c r="H44" s="465"/>
      <c r="I44" s="465"/>
      <c r="J44" s="465"/>
      <c r="K44" s="465"/>
    </row>
    <row r="45" spans="1:11" s="396" customFormat="1" ht="12">
      <c r="A45" s="324"/>
      <c r="D45" s="698"/>
      <c r="E45" s="465"/>
      <c r="F45" s="465"/>
      <c r="G45" s="465"/>
      <c r="H45" s="465"/>
      <c r="I45" s="465"/>
      <c r="J45" s="465"/>
      <c r="K45" s="465"/>
    </row>
    <row r="46" spans="1:11" s="436" customFormat="1" ht="12.75">
      <c r="A46" s="324"/>
      <c r="D46" s="682"/>
      <c r="E46" s="682"/>
      <c r="F46" s="682"/>
      <c r="G46" s="682"/>
      <c r="H46" s="682"/>
      <c r="I46" s="682"/>
      <c r="J46" s="682"/>
      <c r="K46" s="682"/>
    </row>
    <row r="47" spans="4:11" s="436" customFormat="1" ht="12.75">
      <c r="D47" s="682"/>
      <c r="E47" s="682"/>
      <c r="F47" s="682"/>
      <c r="G47" s="682"/>
      <c r="H47" s="682"/>
      <c r="I47" s="682"/>
      <c r="J47" s="682"/>
      <c r="K47" s="682"/>
    </row>
    <row r="48" spans="4:11" s="436" customFormat="1" ht="12.75">
      <c r="D48" s="682"/>
      <c r="E48" s="682"/>
      <c r="F48" s="682"/>
      <c r="G48" s="682"/>
      <c r="H48" s="682"/>
      <c r="I48" s="682"/>
      <c r="J48" s="682"/>
      <c r="K48" s="682"/>
    </row>
    <row r="49" spans="4:11" s="436" customFormat="1" ht="12.75">
      <c r="D49" s="682"/>
      <c r="E49" s="682"/>
      <c r="F49" s="682"/>
      <c r="G49" s="682"/>
      <c r="H49" s="682"/>
      <c r="I49" s="682"/>
      <c r="J49" s="682"/>
      <c r="K49" s="682"/>
    </row>
    <row r="50" spans="4:11" s="436" customFormat="1" ht="12.75">
      <c r="D50" s="682"/>
      <c r="E50" s="682"/>
      <c r="F50" s="682"/>
      <c r="G50" s="682"/>
      <c r="H50" s="682"/>
      <c r="I50" s="682"/>
      <c r="J50" s="682"/>
      <c r="K50" s="682"/>
    </row>
    <row r="51" spans="1:11" s="669" customFormat="1" ht="12">
      <c r="A51" s="668"/>
      <c r="B51" s="685"/>
      <c r="C51" s="699"/>
      <c r="D51" s="683"/>
      <c r="E51" s="683"/>
      <c r="F51" s="683"/>
      <c r="G51" s="683"/>
      <c r="H51" s="683"/>
      <c r="I51" s="683"/>
      <c r="J51" s="683"/>
      <c r="K51" s="683"/>
    </row>
    <row r="52" spans="1:11" s="669" customFormat="1" ht="12">
      <c r="A52" s="668"/>
      <c r="B52" s="685"/>
      <c r="C52" s="700"/>
      <c r="D52" s="683"/>
      <c r="E52" s="683"/>
      <c r="F52" s="683"/>
      <c r="G52" s="683"/>
      <c r="H52" s="683"/>
      <c r="I52" s="683"/>
      <c r="J52" s="683"/>
      <c r="K52" s="683"/>
    </row>
    <row r="53" spans="1:11" s="669" customFormat="1" ht="12">
      <c r="A53" s="668"/>
      <c r="B53" s="685"/>
      <c r="C53" s="700"/>
      <c r="D53" s="683"/>
      <c r="E53" s="683"/>
      <c r="F53" s="683"/>
      <c r="G53" s="683"/>
      <c r="H53" s="683"/>
      <c r="I53" s="683"/>
      <c r="J53" s="683"/>
      <c r="K53" s="683"/>
    </row>
    <row r="54" spans="1:11" s="669" customFormat="1" ht="12">
      <c r="A54" s="668"/>
      <c r="B54" s="685"/>
      <c r="C54" s="700"/>
      <c r="D54" s="683"/>
      <c r="E54" s="683"/>
      <c r="F54" s="683"/>
      <c r="G54" s="683"/>
      <c r="H54" s="683"/>
      <c r="I54" s="683"/>
      <c r="J54" s="683"/>
      <c r="K54" s="683"/>
    </row>
    <row r="55" spans="1:11" s="669" customFormat="1" ht="12">
      <c r="A55" s="668"/>
      <c r="B55" s="685"/>
      <c r="C55" s="700"/>
      <c r="D55" s="683"/>
      <c r="E55" s="683"/>
      <c r="F55" s="683"/>
      <c r="G55" s="683"/>
      <c r="H55" s="683"/>
      <c r="I55" s="683"/>
      <c r="J55" s="683"/>
      <c r="K55" s="683"/>
    </row>
    <row r="56" spans="1:11" s="669" customFormat="1" ht="12">
      <c r="A56" s="668"/>
      <c r="B56" s="685"/>
      <c r="C56" s="700"/>
      <c r="D56" s="683"/>
      <c r="E56" s="683"/>
      <c r="F56" s="683"/>
      <c r="G56" s="683"/>
      <c r="H56" s="683"/>
      <c r="I56" s="683"/>
      <c r="J56" s="683"/>
      <c r="K56" s="683"/>
    </row>
    <row r="57" spans="1:11" s="669" customFormat="1" ht="12">
      <c r="A57" s="668"/>
      <c r="B57" s="685"/>
      <c r="C57" s="700"/>
      <c r="D57" s="683"/>
      <c r="E57" s="683"/>
      <c r="F57" s="683"/>
      <c r="G57" s="683"/>
      <c r="H57" s="683"/>
      <c r="I57" s="683"/>
      <c r="J57" s="683"/>
      <c r="K57" s="683"/>
    </row>
    <row r="58" spans="1:11" s="669" customFormat="1" ht="12">
      <c r="A58" s="668"/>
      <c r="B58" s="685"/>
      <c r="C58" s="700"/>
      <c r="D58" s="683"/>
      <c r="E58" s="683"/>
      <c r="F58" s="683"/>
      <c r="G58" s="683"/>
      <c r="H58" s="683"/>
      <c r="I58" s="683"/>
      <c r="J58" s="683"/>
      <c r="K58" s="683"/>
    </row>
    <row r="59" spans="1:11" s="669" customFormat="1" ht="12">
      <c r="A59" s="668"/>
      <c r="B59" s="685"/>
      <c r="C59" s="700"/>
      <c r="D59" s="683"/>
      <c r="E59" s="683"/>
      <c r="F59" s="683"/>
      <c r="G59" s="683"/>
      <c r="H59" s="683"/>
      <c r="I59" s="683"/>
      <c r="J59" s="683"/>
      <c r="K59" s="683"/>
    </row>
    <row r="60" spans="1:11" s="669" customFormat="1" ht="12">
      <c r="A60" s="668"/>
      <c r="B60" s="685"/>
      <c r="C60" s="700"/>
      <c r="D60" s="683"/>
      <c r="E60" s="683"/>
      <c r="F60" s="683"/>
      <c r="G60" s="683"/>
      <c r="H60" s="683"/>
      <c r="I60" s="683"/>
      <c r="J60" s="683"/>
      <c r="K60" s="683"/>
    </row>
    <row r="61" spans="1:11" s="669" customFormat="1" ht="12">
      <c r="A61" s="668"/>
      <c r="B61" s="685"/>
      <c r="C61" s="700"/>
      <c r="D61" s="683"/>
      <c r="E61" s="683"/>
      <c r="F61" s="683"/>
      <c r="G61" s="683"/>
      <c r="H61" s="683"/>
      <c r="I61" s="683"/>
      <c r="J61" s="683"/>
      <c r="K61" s="683"/>
    </row>
    <row r="62" spans="1:11" s="669" customFormat="1" ht="12">
      <c r="A62" s="668"/>
      <c r="B62" s="685"/>
      <c r="C62" s="700"/>
      <c r="D62" s="683"/>
      <c r="E62" s="683"/>
      <c r="F62" s="683"/>
      <c r="G62" s="683"/>
      <c r="H62" s="683"/>
      <c r="I62" s="683"/>
      <c r="J62" s="683"/>
      <c r="K62" s="683"/>
    </row>
    <row r="63" spans="1:11" s="669" customFormat="1" ht="12">
      <c r="A63" s="668"/>
      <c r="B63" s="685"/>
      <c r="C63" s="700"/>
      <c r="D63" s="683"/>
      <c r="E63" s="683"/>
      <c r="F63" s="683"/>
      <c r="G63" s="683"/>
      <c r="H63" s="683"/>
      <c r="I63" s="683"/>
      <c r="J63" s="683"/>
      <c r="K63" s="683"/>
    </row>
    <row r="64" spans="1:11" s="669" customFormat="1" ht="12">
      <c r="A64" s="668"/>
      <c r="B64" s="685"/>
      <c r="C64" s="700"/>
      <c r="D64" s="683"/>
      <c r="E64" s="683"/>
      <c r="F64" s="683"/>
      <c r="G64" s="683"/>
      <c r="H64" s="683"/>
      <c r="I64" s="683"/>
      <c r="J64" s="683"/>
      <c r="K64" s="683"/>
    </row>
    <row r="65" spans="1:11" s="669" customFormat="1" ht="12">
      <c r="A65" s="668"/>
      <c r="B65" s="685"/>
      <c r="C65" s="700"/>
      <c r="D65" s="683"/>
      <c r="E65" s="683"/>
      <c r="F65" s="683"/>
      <c r="G65" s="683"/>
      <c r="H65" s="683"/>
      <c r="I65" s="683"/>
      <c r="J65" s="683"/>
      <c r="K65" s="683"/>
    </row>
    <row r="66" spans="1:11" s="669" customFormat="1" ht="12">
      <c r="A66" s="668"/>
      <c r="B66" s="685"/>
      <c r="C66" s="700"/>
      <c r="D66" s="683"/>
      <c r="E66" s="683"/>
      <c r="F66" s="683"/>
      <c r="G66" s="683"/>
      <c r="H66" s="683"/>
      <c r="I66" s="683"/>
      <c r="J66" s="683"/>
      <c r="K66" s="683"/>
    </row>
    <row r="67" spans="1:11" s="669" customFormat="1" ht="12">
      <c r="A67" s="668"/>
      <c r="B67" s="685"/>
      <c r="C67" s="700"/>
      <c r="D67" s="683"/>
      <c r="E67" s="683"/>
      <c r="F67" s="683"/>
      <c r="G67" s="683"/>
      <c r="H67" s="683"/>
      <c r="I67" s="683"/>
      <c r="J67" s="683"/>
      <c r="K67" s="683"/>
    </row>
    <row r="68" spans="1:11" s="669" customFormat="1" ht="12">
      <c r="A68" s="668"/>
      <c r="B68" s="685"/>
      <c r="C68" s="700"/>
      <c r="D68" s="683"/>
      <c r="E68" s="683"/>
      <c r="F68" s="683"/>
      <c r="G68" s="683"/>
      <c r="H68" s="683"/>
      <c r="I68" s="683"/>
      <c r="J68" s="683"/>
      <c r="K68" s="683"/>
    </row>
    <row r="69" spans="1:11" s="669" customFormat="1" ht="12.75">
      <c r="A69" s="668"/>
      <c r="B69" s="701"/>
      <c r="C69" s="700"/>
      <c r="D69" s="683"/>
      <c r="E69" s="683"/>
      <c r="F69" s="683"/>
      <c r="G69" s="683"/>
      <c r="H69" s="683"/>
      <c r="I69" s="683"/>
      <c r="J69" s="683"/>
      <c r="K69" s="683"/>
    </row>
    <row r="70" spans="1:11" s="669" customFormat="1" ht="12.75">
      <c r="A70" s="668"/>
      <c r="B70" s="701"/>
      <c r="C70" s="700"/>
      <c r="D70" s="683"/>
      <c r="E70" s="683"/>
      <c r="F70" s="683"/>
      <c r="G70" s="683"/>
      <c r="H70" s="683"/>
      <c r="I70" s="683"/>
      <c r="J70" s="683"/>
      <c r="K70" s="683"/>
    </row>
    <row r="71" spans="1:11" s="669" customFormat="1" ht="12.75">
      <c r="A71" s="668"/>
      <c r="B71" s="701"/>
      <c r="C71" s="700"/>
      <c r="D71" s="683"/>
      <c r="E71" s="683"/>
      <c r="F71" s="683"/>
      <c r="G71" s="683"/>
      <c r="H71" s="683"/>
      <c r="I71" s="683"/>
      <c r="J71" s="683"/>
      <c r="K71" s="683"/>
    </row>
    <row r="72" spans="1:11" s="669" customFormat="1" ht="12.75">
      <c r="A72" s="668"/>
      <c r="B72" s="701"/>
      <c r="C72" s="700"/>
      <c r="D72" s="683"/>
      <c r="E72" s="683"/>
      <c r="F72" s="683"/>
      <c r="G72" s="683"/>
      <c r="H72" s="683"/>
      <c r="I72" s="683"/>
      <c r="J72" s="683"/>
      <c r="K72" s="683"/>
    </row>
    <row r="73" spans="1:11" s="669" customFormat="1" ht="14.25">
      <c r="A73" s="684"/>
      <c r="B73" s="701"/>
      <c r="C73" s="700"/>
      <c r="D73" s="683"/>
      <c r="E73" s="683"/>
      <c r="F73" s="683"/>
      <c r="G73" s="683"/>
      <c r="H73" s="683"/>
      <c r="I73" s="683"/>
      <c r="J73" s="683"/>
      <c r="K73" s="683"/>
    </row>
    <row r="74" spans="2:11" s="669" customFormat="1" ht="12.75">
      <c r="B74" s="701"/>
      <c r="C74" s="700"/>
      <c r="D74" s="683"/>
      <c r="E74" s="683"/>
      <c r="F74" s="683"/>
      <c r="G74" s="683"/>
      <c r="H74" s="683"/>
      <c r="I74" s="683"/>
      <c r="J74" s="683"/>
      <c r="K74" s="683"/>
    </row>
    <row r="75" spans="2:11" s="669" customFormat="1" ht="12.75">
      <c r="B75" s="701"/>
      <c r="C75" s="700"/>
      <c r="D75" s="683"/>
      <c r="E75" s="683"/>
      <c r="F75" s="683"/>
      <c r="G75" s="683"/>
      <c r="H75" s="683"/>
      <c r="I75" s="683"/>
      <c r="J75" s="683"/>
      <c r="K75" s="683"/>
    </row>
    <row r="76" spans="2:11" s="669" customFormat="1" ht="12.75">
      <c r="B76" s="701"/>
      <c r="C76" s="700"/>
      <c r="D76" s="683"/>
      <c r="E76" s="683"/>
      <c r="F76" s="683"/>
      <c r="G76" s="683"/>
      <c r="H76" s="683"/>
      <c r="I76" s="683"/>
      <c r="J76" s="683"/>
      <c r="K76" s="683"/>
    </row>
    <row r="77" spans="2:11" s="669" customFormat="1" ht="12.75">
      <c r="B77" s="701"/>
      <c r="C77" s="700"/>
      <c r="D77" s="683"/>
      <c r="E77" s="683"/>
      <c r="F77" s="683"/>
      <c r="G77" s="683"/>
      <c r="H77" s="683"/>
      <c r="I77" s="683"/>
      <c r="J77" s="683"/>
      <c r="K77" s="683"/>
    </row>
    <row r="78" spans="2:11" s="669" customFormat="1" ht="12.75">
      <c r="B78" s="701"/>
      <c r="C78" s="700"/>
      <c r="D78" s="683"/>
      <c r="E78" s="683"/>
      <c r="F78" s="683"/>
      <c r="G78" s="683"/>
      <c r="H78" s="683"/>
      <c r="I78" s="683"/>
      <c r="J78" s="683"/>
      <c r="K78" s="683"/>
    </row>
    <row r="79" spans="2:11" s="669" customFormat="1" ht="12.75">
      <c r="B79" s="701"/>
      <c r="C79" s="700"/>
      <c r="D79" s="683"/>
      <c r="E79" s="683"/>
      <c r="F79" s="683"/>
      <c r="G79" s="683"/>
      <c r="H79" s="683"/>
      <c r="I79" s="683"/>
      <c r="J79" s="683"/>
      <c r="K79" s="683"/>
    </row>
    <row r="80" spans="2:11" s="669" customFormat="1" ht="12.75">
      <c r="B80" s="701"/>
      <c r="C80" s="700"/>
      <c r="D80" s="683"/>
      <c r="E80" s="683"/>
      <c r="F80" s="683"/>
      <c r="G80" s="683"/>
      <c r="H80" s="683"/>
      <c r="I80" s="683"/>
      <c r="J80" s="683"/>
      <c r="K80" s="683"/>
    </row>
    <row r="81" spans="2:11" s="669" customFormat="1" ht="12.75">
      <c r="B81" s="701"/>
      <c r="C81" s="700"/>
      <c r="D81" s="683"/>
      <c r="E81" s="683"/>
      <c r="F81" s="683"/>
      <c r="G81" s="683"/>
      <c r="H81" s="683"/>
      <c r="I81" s="683"/>
      <c r="J81" s="683"/>
      <c r="K81" s="683"/>
    </row>
    <row r="82" spans="2:3" ht="12.75">
      <c r="B82" s="702"/>
      <c r="C82" s="703"/>
    </row>
    <row r="83" spans="2:3" ht="12.75">
      <c r="B83" s="702"/>
      <c r="C83" s="703"/>
    </row>
    <row r="84" ht="12.75">
      <c r="B84" s="702"/>
    </row>
    <row r="85" ht="12.75">
      <c r="B85" s="702"/>
    </row>
    <row r="86" ht="12.75">
      <c r="B86" s="702"/>
    </row>
    <row r="87" ht="12.75">
      <c r="B87" s="702"/>
    </row>
    <row r="88" ht="12.75">
      <c r="B88" s="702"/>
    </row>
    <row r="89" ht="12.75">
      <c r="B89" s="702"/>
    </row>
    <row r="90" ht="12.75">
      <c r="B90" s="702"/>
    </row>
    <row r="91" ht="12.75">
      <c r="B91" s="702"/>
    </row>
    <row r="92" ht="12.75">
      <c r="B92" s="702"/>
    </row>
    <row r="93" ht="12.75">
      <c r="B93" s="702"/>
    </row>
    <row r="94" ht="12.75">
      <c r="B94" s="702"/>
    </row>
    <row r="95" ht="12.75">
      <c r="B95" s="702"/>
    </row>
    <row r="96" ht="12.75">
      <c r="B96" s="702"/>
    </row>
    <row r="97" ht="12.75">
      <c r="B97" s="702"/>
    </row>
    <row r="98" ht="12.75">
      <c r="B98" s="702"/>
    </row>
    <row r="99" ht="12.75">
      <c r="B99" s="702"/>
    </row>
    <row r="100" ht="12.75">
      <c r="B100" s="702"/>
    </row>
    <row r="101" ht="12.75">
      <c r="B101" s="702"/>
    </row>
    <row r="102" ht="12.75">
      <c r="B102" s="702"/>
    </row>
    <row r="103" ht="12.75">
      <c r="B103" s="702"/>
    </row>
    <row r="104" ht="12.75">
      <c r="B104" s="702"/>
    </row>
    <row r="105" ht="12.75">
      <c r="B105" s="702"/>
    </row>
  </sheetData>
  <printOptions/>
  <pageMargins left="0.75" right="0.75" top="1" bottom="1" header="0.5" footer="0.5"/>
  <pageSetup orientation="portrait" paperSize="9" r:id="rId1"/>
  <headerFooter alignWithMargins="0">
    <oddFooter>&amp;L&amp;"RimHelvetica,Roman"&amp;8Valsts kase / Pārskatu departaments
15.06.98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D45" sqref="D45"/>
    </sheetView>
  </sheetViews>
  <sheetFormatPr defaultColWidth="9.33203125" defaultRowHeight="11.25"/>
  <cols>
    <col min="1" max="1" width="17.5" style="324" customWidth="1"/>
    <col min="2" max="2" width="12.66015625" style="324" customWidth="1"/>
    <col min="3" max="3" width="12.5" style="324" customWidth="1"/>
    <col min="4" max="4" width="12.16015625" style="324" customWidth="1"/>
    <col min="5" max="5" width="16.16015625" style="324" customWidth="1"/>
    <col min="6" max="6" width="10.66015625" style="324" customWidth="1"/>
    <col min="7" max="7" width="15" style="324" customWidth="1"/>
    <col min="8" max="16384" width="9.33203125" style="324" customWidth="1"/>
  </cols>
  <sheetData>
    <row r="1" spans="1:7" ht="12.75" customHeight="1">
      <c r="A1" s="436" t="s">
        <v>901</v>
      </c>
      <c r="B1" s="436"/>
      <c r="C1" s="436"/>
      <c r="D1" s="436"/>
      <c r="E1" s="436"/>
      <c r="F1" s="436"/>
      <c r="G1" s="536" t="s">
        <v>902</v>
      </c>
    </row>
    <row r="2" spans="1:7" ht="12">
      <c r="A2" s="669"/>
      <c r="B2" s="669"/>
      <c r="C2" s="669"/>
      <c r="D2" s="669"/>
      <c r="E2" s="669"/>
      <c r="F2" s="669"/>
      <c r="G2" s="669"/>
    </row>
    <row r="3" spans="1:7" ht="12">
      <c r="A3" s="669"/>
      <c r="B3" s="669"/>
      <c r="C3" s="669"/>
      <c r="D3" s="669"/>
      <c r="E3" s="669"/>
      <c r="F3" s="669"/>
      <c r="G3" s="669"/>
    </row>
    <row r="4" spans="1:7" ht="15.75">
      <c r="A4" s="560" t="s">
        <v>903</v>
      </c>
      <c r="B4" s="555"/>
      <c r="C4" s="555"/>
      <c r="D4" s="555"/>
      <c r="E4" s="555"/>
      <c r="F4" s="555"/>
      <c r="G4" s="555"/>
    </row>
    <row r="5" spans="1:7" ht="15.75">
      <c r="A5" s="560" t="s">
        <v>640</v>
      </c>
      <c r="B5" s="325"/>
      <c r="C5" s="560"/>
      <c r="D5" s="560"/>
      <c r="E5" s="560"/>
      <c r="F5" s="558"/>
      <c r="G5" s="558"/>
    </row>
    <row r="6" spans="1:7" ht="15.75">
      <c r="A6" s="704"/>
      <c r="B6" s="669"/>
      <c r="C6" s="669"/>
      <c r="D6" s="669"/>
      <c r="E6" s="669"/>
      <c r="F6" s="669"/>
      <c r="G6" s="669"/>
    </row>
    <row r="7" spans="1:7" ht="10.5">
      <c r="A7" s="672"/>
      <c r="B7" s="672"/>
      <c r="C7" s="672"/>
      <c r="D7" s="672"/>
      <c r="E7" s="672"/>
      <c r="F7" s="672"/>
      <c r="G7" s="672" t="s">
        <v>904</v>
      </c>
    </row>
    <row r="8" spans="1:7" ht="52.5">
      <c r="A8" s="636" t="s">
        <v>863</v>
      </c>
      <c r="B8" s="705" t="s">
        <v>905</v>
      </c>
      <c r="C8" s="705" t="s">
        <v>906</v>
      </c>
      <c r="D8" s="705" t="s">
        <v>907</v>
      </c>
      <c r="E8" s="705" t="s">
        <v>908</v>
      </c>
      <c r="F8" s="705" t="s">
        <v>909</v>
      </c>
      <c r="G8" s="706" t="s">
        <v>910</v>
      </c>
    </row>
    <row r="9" spans="1:7" ht="10.5">
      <c r="A9" s="707">
        <v>1</v>
      </c>
      <c r="B9" s="708">
        <v>2</v>
      </c>
      <c r="C9" s="708">
        <v>3</v>
      </c>
      <c r="D9" s="708">
        <v>4</v>
      </c>
      <c r="E9" s="708">
        <v>5</v>
      </c>
      <c r="F9" s="709">
        <v>6</v>
      </c>
      <c r="G9" s="710">
        <v>7</v>
      </c>
    </row>
    <row r="10" spans="1:7" ht="12">
      <c r="A10" s="711" t="s">
        <v>866</v>
      </c>
      <c r="B10" s="712">
        <v>380000</v>
      </c>
      <c r="C10" s="712">
        <v>1548092</v>
      </c>
      <c r="D10" s="712">
        <v>23712</v>
      </c>
      <c r="E10" s="713">
        <v>6673717</v>
      </c>
      <c r="F10" s="714"/>
      <c r="G10" s="715">
        <f aca="true" t="shared" si="0" ref="G10:G43">SUM(B10:F10)</f>
        <v>8625521</v>
      </c>
    </row>
    <row r="11" spans="1:7" ht="12">
      <c r="A11" s="711" t="s">
        <v>867</v>
      </c>
      <c r="B11" s="712">
        <v>240000</v>
      </c>
      <c r="C11" s="712">
        <v>191800</v>
      </c>
      <c r="D11" s="712">
        <v>2616</v>
      </c>
      <c r="E11" s="713">
        <v>1061992</v>
      </c>
      <c r="F11" s="714"/>
      <c r="G11" s="715">
        <f t="shared" si="0"/>
        <v>1496408</v>
      </c>
    </row>
    <row r="12" spans="1:7" ht="12">
      <c r="A12" s="711" t="s">
        <v>868</v>
      </c>
      <c r="B12" s="712"/>
      <c r="C12" s="712">
        <v>171700</v>
      </c>
      <c r="D12" s="712">
        <v>3943</v>
      </c>
      <c r="E12" s="712">
        <v>649039</v>
      </c>
      <c r="F12" s="714"/>
      <c r="G12" s="715">
        <f t="shared" si="0"/>
        <v>824682</v>
      </c>
    </row>
    <row r="13" spans="1:7" ht="12">
      <c r="A13" s="711" t="s">
        <v>869</v>
      </c>
      <c r="B13" s="712">
        <v>161650</v>
      </c>
      <c r="C13" s="712">
        <v>43320</v>
      </c>
      <c r="D13" s="712">
        <v>1255</v>
      </c>
      <c r="E13" s="712">
        <v>513668</v>
      </c>
      <c r="F13" s="714"/>
      <c r="G13" s="715">
        <f t="shared" si="0"/>
        <v>719893</v>
      </c>
    </row>
    <row r="14" spans="1:7" ht="12">
      <c r="A14" s="711" t="s">
        <v>870</v>
      </c>
      <c r="B14" s="712">
        <v>85000</v>
      </c>
      <c r="C14" s="712">
        <v>247109</v>
      </c>
      <c r="D14" s="712">
        <v>3479</v>
      </c>
      <c r="E14" s="712">
        <v>838723</v>
      </c>
      <c r="F14" s="714">
        <v>30000</v>
      </c>
      <c r="G14" s="715">
        <f t="shared" si="0"/>
        <v>1204311</v>
      </c>
    </row>
    <row r="15" spans="1:7" ht="12">
      <c r="A15" s="711" t="s">
        <v>871</v>
      </c>
      <c r="B15" s="712">
        <v>20000</v>
      </c>
      <c r="C15" s="712">
        <v>168865</v>
      </c>
      <c r="D15" s="712">
        <v>2224</v>
      </c>
      <c r="E15" s="712">
        <v>395142</v>
      </c>
      <c r="F15" s="714"/>
      <c r="G15" s="715">
        <f t="shared" si="0"/>
        <v>586231</v>
      </c>
    </row>
    <row r="16" spans="1:7" ht="12">
      <c r="A16" s="711" t="s">
        <v>872</v>
      </c>
      <c r="B16" s="712"/>
      <c r="C16" s="712">
        <v>17596</v>
      </c>
      <c r="D16" s="712">
        <v>1647</v>
      </c>
      <c r="E16" s="712">
        <v>407507</v>
      </c>
      <c r="F16" s="714"/>
      <c r="G16" s="715">
        <f t="shared" si="0"/>
        <v>426750</v>
      </c>
    </row>
    <row r="17" spans="1:7" ht="12">
      <c r="A17" s="711" t="s">
        <v>873</v>
      </c>
      <c r="B17" s="712">
        <v>173500</v>
      </c>
      <c r="C17" s="712">
        <v>158956</v>
      </c>
      <c r="D17" s="712">
        <v>1071</v>
      </c>
      <c r="E17" s="712">
        <v>545748</v>
      </c>
      <c r="F17" s="714"/>
      <c r="G17" s="715">
        <f t="shared" si="0"/>
        <v>879275</v>
      </c>
    </row>
    <row r="18" spans="1:7" ht="12">
      <c r="A18" s="711" t="s">
        <v>874</v>
      </c>
      <c r="B18" s="712">
        <v>20000</v>
      </c>
      <c r="C18" s="712">
        <v>183824</v>
      </c>
      <c r="D18" s="712">
        <v>1255</v>
      </c>
      <c r="E18" s="712">
        <v>343178</v>
      </c>
      <c r="F18" s="714"/>
      <c r="G18" s="715">
        <f t="shared" si="0"/>
        <v>548257</v>
      </c>
    </row>
    <row r="19" spans="1:7" ht="12">
      <c r="A19" s="711" t="s">
        <v>875</v>
      </c>
      <c r="B19" s="712">
        <v>15000</v>
      </c>
      <c r="C19" s="712">
        <v>151055</v>
      </c>
      <c r="D19" s="712">
        <v>1439</v>
      </c>
      <c r="E19" s="712">
        <v>385838</v>
      </c>
      <c r="F19" s="714"/>
      <c r="G19" s="715">
        <f t="shared" si="0"/>
        <v>553332</v>
      </c>
    </row>
    <row r="20" spans="1:7" ht="12">
      <c r="A20" s="711" t="s">
        <v>876</v>
      </c>
      <c r="B20" s="712"/>
      <c r="C20" s="712">
        <v>249595</v>
      </c>
      <c r="D20" s="712">
        <v>2069</v>
      </c>
      <c r="E20" s="712">
        <v>675216</v>
      </c>
      <c r="F20" s="714"/>
      <c r="G20" s="715">
        <f t="shared" si="0"/>
        <v>926880</v>
      </c>
    </row>
    <row r="21" spans="1:7" ht="12">
      <c r="A21" s="711" t="s">
        <v>877</v>
      </c>
      <c r="B21" s="712">
        <v>13500</v>
      </c>
      <c r="C21" s="712">
        <v>444401</v>
      </c>
      <c r="D21" s="712">
        <v>3188</v>
      </c>
      <c r="E21" s="712">
        <v>794973</v>
      </c>
      <c r="F21" s="714"/>
      <c r="G21" s="715">
        <f t="shared" si="0"/>
        <v>1256062</v>
      </c>
    </row>
    <row r="22" spans="1:7" ht="12">
      <c r="A22" s="711" t="s">
        <v>878</v>
      </c>
      <c r="B22" s="712">
        <v>62000</v>
      </c>
      <c r="C22" s="712">
        <v>128165</v>
      </c>
      <c r="D22" s="712">
        <v>719</v>
      </c>
      <c r="E22" s="712">
        <v>472379</v>
      </c>
      <c r="F22" s="714"/>
      <c r="G22" s="715">
        <f t="shared" si="0"/>
        <v>663263</v>
      </c>
    </row>
    <row r="23" spans="1:7" ht="12">
      <c r="A23" s="711" t="s">
        <v>879</v>
      </c>
      <c r="B23" s="712"/>
      <c r="C23" s="712">
        <v>57450</v>
      </c>
      <c r="D23" s="712">
        <v>1933</v>
      </c>
      <c r="E23" s="712">
        <v>558074</v>
      </c>
      <c r="F23" s="714"/>
      <c r="G23" s="715">
        <f t="shared" si="0"/>
        <v>617457</v>
      </c>
    </row>
    <row r="24" spans="1:7" ht="12">
      <c r="A24" s="711" t="s">
        <v>880</v>
      </c>
      <c r="B24" s="712">
        <v>185000</v>
      </c>
      <c r="C24" s="712">
        <v>60000</v>
      </c>
      <c r="D24" s="712">
        <v>1653</v>
      </c>
      <c r="E24" s="712">
        <v>354700</v>
      </c>
      <c r="F24" s="714"/>
      <c r="G24" s="715">
        <f t="shared" si="0"/>
        <v>601353</v>
      </c>
    </row>
    <row r="25" spans="1:7" ht="12">
      <c r="A25" s="711" t="s">
        <v>881</v>
      </c>
      <c r="B25" s="712"/>
      <c r="C25" s="712">
        <v>114930</v>
      </c>
      <c r="D25" s="712">
        <v>2907</v>
      </c>
      <c r="E25" s="712">
        <v>475565</v>
      </c>
      <c r="F25" s="714"/>
      <c r="G25" s="715">
        <f t="shared" si="0"/>
        <v>593402</v>
      </c>
    </row>
    <row r="26" spans="1:7" ht="12">
      <c r="A26" s="711" t="s">
        <v>882</v>
      </c>
      <c r="B26" s="712">
        <v>15000</v>
      </c>
      <c r="C26" s="712">
        <v>191566</v>
      </c>
      <c r="D26" s="712">
        <v>2224</v>
      </c>
      <c r="E26" s="712">
        <v>653274</v>
      </c>
      <c r="F26" s="714"/>
      <c r="G26" s="715">
        <f t="shared" si="0"/>
        <v>862064</v>
      </c>
    </row>
    <row r="27" spans="1:7" ht="12">
      <c r="A27" s="711" t="s">
        <v>883</v>
      </c>
      <c r="B27" s="712">
        <v>22857</v>
      </c>
      <c r="C27" s="712">
        <v>59290</v>
      </c>
      <c r="D27" s="712">
        <v>1427</v>
      </c>
      <c r="E27" s="712">
        <v>477599</v>
      </c>
      <c r="F27" s="714"/>
      <c r="G27" s="715">
        <f t="shared" si="0"/>
        <v>561173</v>
      </c>
    </row>
    <row r="28" spans="1:7" ht="12">
      <c r="A28" s="711" t="s">
        <v>884</v>
      </c>
      <c r="B28" s="712"/>
      <c r="C28" s="712">
        <v>187704</v>
      </c>
      <c r="D28" s="712">
        <v>2081</v>
      </c>
      <c r="E28" s="712">
        <v>578606</v>
      </c>
      <c r="F28" s="714"/>
      <c r="G28" s="715">
        <f t="shared" si="0"/>
        <v>768391</v>
      </c>
    </row>
    <row r="29" spans="1:7" ht="12">
      <c r="A29" s="711" t="s">
        <v>885</v>
      </c>
      <c r="B29" s="712"/>
      <c r="C29" s="712">
        <v>216665</v>
      </c>
      <c r="D29" s="712">
        <v>2081</v>
      </c>
      <c r="E29" s="712">
        <v>649758</v>
      </c>
      <c r="F29" s="714"/>
      <c r="G29" s="715">
        <f t="shared" si="0"/>
        <v>868504</v>
      </c>
    </row>
    <row r="30" spans="1:7" ht="12">
      <c r="A30" s="711" t="s">
        <v>886</v>
      </c>
      <c r="B30" s="712">
        <v>65346</v>
      </c>
      <c r="C30" s="712">
        <v>69057</v>
      </c>
      <c r="D30" s="712">
        <v>2509</v>
      </c>
      <c r="E30" s="712">
        <v>513687</v>
      </c>
      <c r="F30" s="714"/>
      <c r="G30" s="715">
        <f t="shared" si="0"/>
        <v>650599</v>
      </c>
    </row>
    <row r="31" spans="1:7" ht="12">
      <c r="A31" s="711" t="s">
        <v>887</v>
      </c>
      <c r="B31" s="712"/>
      <c r="C31" s="712">
        <v>52800</v>
      </c>
      <c r="D31" s="712">
        <v>1249</v>
      </c>
      <c r="E31" s="712">
        <v>428568</v>
      </c>
      <c r="F31" s="714"/>
      <c r="G31" s="715">
        <f t="shared" si="0"/>
        <v>482617</v>
      </c>
    </row>
    <row r="32" spans="1:7" ht="12">
      <c r="A32" s="711" t="s">
        <v>888</v>
      </c>
      <c r="B32" s="712">
        <v>128500</v>
      </c>
      <c r="C32" s="712">
        <v>113423</v>
      </c>
      <c r="D32" s="712">
        <v>3045</v>
      </c>
      <c r="E32" s="712">
        <v>573319</v>
      </c>
      <c r="F32" s="714"/>
      <c r="G32" s="715">
        <f t="shared" si="0"/>
        <v>818287</v>
      </c>
    </row>
    <row r="33" spans="1:7" ht="12">
      <c r="A33" s="711" t="s">
        <v>889</v>
      </c>
      <c r="B33" s="712">
        <v>15000</v>
      </c>
      <c r="C33" s="712">
        <v>114028</v>
      </c>
      <c r="D33" s="712">
        <v>3039</v>
      </c>
      <c r="E33" s="712">
        <v>746295</v>
      </c>
      <c r="F33" s="714"/>
      <c r="G33" s="715">
        <f t="shared" si="0"/>
        <v>878362</v>
      </c>
    </row>
    <row r="34" spans="1:7" ht="12">
      <c r="A34" s="711" t="s">
        <v>890</v>
      </c>
      <c r="B34" s="712">
        <v>23750</v>
      </c>
      <c r="C34" s="712">
        <v>164240</v>
      </c>
      <c r="D34" s="712">
        <v>2005</v>
      </c>
      <c r="E34" s="712">
        <v>541455</v>
      </c>
      <c r="F34" s="714"/>
      <c r="G34" s="715">
        <f t="shared" si="0"/>
        <v>731450</v>
      </c>
    </row>
    <row r="35" spans="1:7" ht="12">
      <c r="A35" s="711" t="s">
        <v>891</v>
      </c>
      <c r="B35" s="712"/>
      <c r="C35" s="712">
        <v>251465</v>
      </c>
      <c r="D35" s="712">
        <v>1398</v>
      </c>
      <c r="E35" s="712">
        <v>521878</v>
      </c>
      <c r="F35" s="714"/>
      <c r="G35" s="715">
        <f t="shared" si="0"/>
        <v>774741</v>
      </c>
    </row>
    <row r="36" spans="1:7" ht="12">
      <c r="A36" s="711" t="s">
        <v>892</v>
      </c>
      <c r="B36" s="712">
        <v>170000</v>
      </c>
      <c r="C36" s="712">
        <v>228365</v>
      </c>
      <c r="D36" s="712">
        <v>5150</v>
      </c>
      <c r="E36" s="712">
        <v>1408477</v>
      </c>
      <c r="F36" s="714"/>
      <c r="G36" s="715">
        <f t="shared" si="0"/>
        <v>1811992</v>
      </c>
    </row>
    <row r="37" spans="1:7" ht="12">
      <c r="A37" s="711" t="s">
        <v>893</v>
      </c>
      <c r="B37" s="712"/>
      <c r="C37" s="712">
        <v>270600</v>
      </c>
      <c r="D37" s="712">
        <v>1790</v>
      </c>
      <c r="E37" s="712">
        <v>533033</v>
      </c>
      <c r="F37" s="714"/>
      <c r="G37" s="715">
        <f t="shared" si="0"/>
        <v>805423</v>
      </c>
    </row>
    <row r="38" spans="1:7" ht="12">
      <c r="A38" s="711" t="s">
        <v>894</v>
      </c>
      <c r="B38" s="712">
        <v>112203</v>
      </c>
      <c r="C38" s="712">
        <v>80750</v>
      </c>
      <c r="D38" s="712">
        <v>2901</v>
      </c>
      <c r="E38" s="712">
        <v>654120</v>
      </c>
      <c r="F38" s="714"/>
      <c r="G38" s="715">
        <f t="shared" si="0"/>
        <v>849974</v>
      </c>
    </row>
    <row r="39" spans="1:7" ht="12">
      <c r="A39" s="711" t="s">
        <v>895</v>
      </c>
      <c r="B39" s="712">
        <v>317028</v>
      </c>
      <c r="C39" s="712">
        <v>321510</v>
      </c>
      <c r="D39" s="712">
        <v>2218</v>
      </c>
      <c r="E39" s="712">
        <v>674067</v>
      </c>
      <c r="F39" s="716"/>
      <c r="G39" s="715">
        <f t="shared" si="0"/>
        <v>1314823</v>
      </c>
    </row>
    <row r="40" spans="1:7" ht="12">
      <c r="A40" s="711" t="s">
        <v>896</v>
      </c>
      <c r="B40" s="712">
        <v>153568</v>
      </c>
      <c r="C40" s="712">
        <v>81865</v>
      </c>
      <c r="D40" s="712">
        <v>2616</v>
      </c>
      <c r="E40" s="712">
        <v>444426</v>
      </c>
      <c r="F40" s="716"/>
      <c r="G40" s="715">
        <f t="shared" si="0"/>
        <v>682475</v>
      </c>
    </row>
    <row r="41" spans="1:7" ht="12">
      <c r="A41" s="711" t="s">
        <v>897</v>
      </c>
      <c r="B41" s="712"/>
      <c r="C41" s="712">
        <v>312047</v>
      </c>
      <c r="D41" s="712">
        <v>2616</v>
      </c>
      <c r="E41" s="712">
        <v>821937</v>
      </c>
      <c r="F41" s="716"/>
      <c r="G41" s="715">
        <f t="shared" si="0"/>
        <v>1136600</v>
      </c>
    </row>
    <row r="42" spans="1:7" ht="12">
      <c r="A42" s="711" t="s">
        <v>898</v>
      </c>
      <c r="B42" s="717"/>
      <c r="C42" s="712">
        <v>79380</v>
      </c>
      <c r="D42" s="712">
        <v>1392</v>
      </c>
      <c r="E42" s="712">
        <v>193184</v>
      </c>
      <c r="F42" s="718"/>
      <c r="G42" s="715">
        <f t="shared" si="0"/>
        <v>273956</v>
      </c>
    </row>
    <row r="43" spans="1:7" ht="12">
      <c r="A43" s="719" t="s">
        <v>899</v>
      </c>
      <c r="B43" s="720">
        <f>SUM(B10:B42)</f>
        <v>2378902</v>
      </c>
      <c r="C43" s="720">
        <f>SUM(C10:C42)</f>
        <v>6731613</v>
      </c>
      <c r="D43" s="720">
        <f>SUM(D10:D42)</f>
        <v>94851</v>
      </c>
      <c r="E43" s="720">
        <f>SUM(E10:E42)</f>
        <v>25559142</v>
      </c>
      <c r="F43" s="720">
        <f>SUM(F10:F42)</f>
        <v>30000</v>
      </c>
      <c r="G43" s="721">
        <f t="shared" si="0"/>
        <v>34794508</v>
      </c>
    </row>
    <row r="44" spans="1:7" ht="12">
      <c r="A44" s="722"/>
      <c r="B44" s="723"/>
      <c r="C44" s="723"/>
      <c r="D44" s="723"/>
      <c r="E44" s="723"/>
      <c r="F44" s="723"/>
      <c r="G44" s="723"/>
    </row>
    <row r="45" spans="1:7" ht="12">
      <c r="A45" s="722"/>
      <c r="B45" s="723"/>
      <c r="C45" s="723"/>
      <c r="D45" s="723"/>
      <c r="E45" s="723"/>
      <c r="F45" s="723"/>
      <c r="G45" s="723"/>
    </row>
    <row r="46" spans="1:7" ht="12">
      <c r="A46" s="722"/>
      <c r="B46" s="723"/>
      <c r="C46" s="723"/>
      <c r="D46" s="723"/>
      <c r="E46" s="723"/>
      <c r="F46" s="723"/>
      <c r="G46" s="723"/>
    </row>
    <row r="47" spans="1:6" ht="12.75">
      <c r="A47" s="724"/>
      <c r="B47" s="725"/>
      <c r="C47" s="726"/>
      <c r="D47" s="727"/>
      <c r="E47" s="727"/>
      <c r="F47" s="727"/>
    </row>
    <row r="48" spans="1:7" s="396" customFormat="1" ht="12.75">
      <c r="A48" s="728" t="s">
        <v>425</v>
      </c>
      <c r="B48" s="729"/>
      <c r="C48" s="730"/>
      <c r="D48" s="731"/>
      <c r="E48" s="732"/>
      <c r="F48" s="733"/>
      <c r="G48" s="396" t="s">
        <v>52</v>
      </c>
    </row>
    <row r="49" spans="1:7" ht="12">
      <c r="A49" s="734"/>
      <c r="B49" s="735"/>
      <c r="C49" s="735"/>
      <c r="D49" s="735"/>
      <c r="E49" s="731"/>
      <c r="F49" s="736"/>
      <c r="G49" s="731"/>
    </row>
    <row r="56" ht="10.5">
      <c r="G56" s="710"/>
    </row>
    <row r="57" ht="10.5">
      <c r="G57" s="710"/>
    </row>
    <row r="58" ht="10.5">
      <c r="G58" s="710"/>
    </row>
    <row r="59" ht="10.5">
      <c r="G59" s="710"/>
    </row>
    <row r="60" ht="10.5">
      <c r="G60" s="710"/>
    </row>
    <row r="61" ht="10.5">
      <c r="G61" s="710"/>
    </row>
    <row r="62" ht="10.5">
      <c r="G62" s="710"/>
    </row>
    <row r="63" ht="10.5">
      <c r="G63" s="710"/>
    </row>
    <row r="64" ht="10.5">
      <c r="G64" s="710"/>
    </row>
    <row r="65" ht="10.5">
      <c r="G65" s="710"/>
    </row>
    <row r="66" ht="10.5">
      <c r="G66" s="710"/>
    </row>
    <row r="67" ht="10.5">
      <c r="G67" s="710"/>
    </row>
    <row r="68" ht="10.5">
      <c r="G68" s="710"/>
    </row>
    <row r="69" ht="10.5">
      <c r="G69" s="710"/>
    </row>
    <row r="70" ht="10.5">
      <c r="G70" s="710"/>
    </row>
    <row r="71" ht="10.5">
      <c r="G71" s="710"/>
    </row>
    <row r="72" ht="10.5">
      <c r="G72" s="710"/>
    </row>
    <row r="73" ht="10.5">
      <c r="G73" s="710"/>
    </row>
    <row r="74" ht="10.5">
      <c r="G74" s="710"/>
    </row>
    <row r="75" ht="10.5">
      <c r="G75" s="710"/>
    </row>
    <row r="76" ht="10.5">
      <c r="G76" s="710"/>
    </row>
    <row r="77" ht="10.5">
      <c r="G77" s="710"/>
    </row>
    <row r="78" ht="10.5">
      <c r="G78" s="710"/>
    </row>
    <row r="79" ht="10.5">
      <c r="G79" s="710"/>
    </row>
    <row r="80" ht="10.5">
      <c r="G80" s="710"/>
    </row>
    <row r="81" ht="10.5">
      <c r="G81" s="710"/>
    </row>
    <row r="82" ht="10.5">
      <c r="G82" s="710"/>
    </row>
    <row r="83" ht="10.5">
      <c r="G83" s="710"/>
    </row>
  </sheetData>
  <printOptions/>
  <pageMargins left="0.84" right="0.3" top="1" bottom="1" header="0.5" footer="0.5"/>
  <pageSetup orientation="portrait" paperSize="9" r:id="rId1"/>
  <headerFooter alignWithMargins="0">
    <oddFooter>&amp;L&amp;"RimHelvetica,Roman"&amp;8Valsts kase / Pārskatu departaments
15.06.98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C20" sqref="C20"/>
    </sheetView>
  </sheetViews>
  <sheetFormatPr defaultColWidth="9.33203125" defaultRowHeight="11.25"/>
  <cols>
    <col min="1" max="1" width="54.16015625" style="66" customWidth="1"/>
    <col min="2" max="2" width="11.66015625" style="66" customWidth="1"/>
    <col min="3" max="3" width="15.16015625" style="66" customWidth="1"/>
    <col min="4" max="4" width="15" style="66" customWidth="1"/>
    <col min="5" max="5" width="13.66015625" style="66" customWidth="1"/>
    <col min="6" max="16384" width="10.66015625" style="66" customWidth="1"/>
  </cols>
  <sheetData>
    <row r="1" spans="1:5" ht="12.75">
      <c r="A1" s="64"/>
      <c r="B1" s="64"/>
      <c r="C1" s="65"/>
      <c r="D1" s="65"/>
      <c r="E1" s="64"/>
    </row>
    <row r="2" spans="1:5" ht="12.75">
      <c r="A2" s="65" t="s">
        <v>86</v>
      </c>
      <c r="B2" s="64"/>
      <c r="C2" s="65"/>
      <c r="D2" s="65"/>
      <c r="E2" s="67" t="s">
        <v>87</v>
      </c>
    </row>
    <row r="3" spans="1:5" ht="12.75">
      <c r="A3" s="65"/>
      <c r="B3" s="64"/>
      <c r="C3" s="65"/>
      <c r="D3" s="65"/>
      <c r="E3" s="64"/>
    </row>
    <row r="4" spans="1:5" ht="15.75">
      <c r="A4" s="68" t="s">
        <v>88</v>
      </c>
      <c r="B4" s="64"/>
      <c r="C4" s="64"/>
      <c r="D4" s="64"/>
      <c r="E4" s="64"/>
    </row>
    <row r="5" spans="1:5" ht="15.75">
      <c r="A5" s="68" t="s">
        <v>89</v>
      </c>
      <c r="B5" s="64"/>
      <c r="C5" s="64"/>
      <c r="D5" s="64"/>
      <c r="E5" s="64"/>
    </row>
    <row r="6" spans="1:5" ht="12">
      <c r="A6" s="64"/>
      <c r="B6" s="64"/>
      <c r="C6" s="64"/>
      <c r="D6" s="64"/>
      <c r="E6" s="64"/>
    </row>
    <row r="7" spans="1:5" ht="12.75">
      <c r="A7" s="64"/>
      <c r="B7" s="64"/>
      <c r="C7" s="64"/>
      <c r="D7" s="65"/>
      <c r="E7" s="69" t="s">
        <v>4</v>
      </c>
    </row>
    <row r="8" spans="1:5" ht="36">
      <c r="A8" s="70" t="s">
        <v>5</v>
      </c>
      <c r="B8" s="71" t="s">
        <v>90</v>
      </c>
      <c r="C8" s="71" t="s">
        <v>91</v>
      </c>
      <c r="D8" s="71" t="s">
        <v>8</v>
      </c>
      <c r="E8" s="71" t="s">
        <v>92</v>
      </c>
    </row>
    <row r="9" spans="1:5" ht="12">
      <c r="A9" s="72">
        <v>1</v>
      </c>
      <c r="B9" s="72"/>
      <c r="C9" s="73">
        <v>2</v>
      </c>
      <c r="D9" s="73">
        <v>3</v>
      </c>
      <c r="E9" s="73">
        <v>4</v>
      </c>
    </row>
    <row r="10" spans="1:5" ht="17.25" customHeight="1">
      <c r="A10" s="74" t="s">
        <v>93</v>
      </c>
      <c r="B10" s="75"/>
      <c r="C10" s="76">
        <f>SUM(C11:C24)</f>
        <v>647944</v>
      </c>
      <c r="D10" s="76">
        <f>SUM(D11:D24)</f>
        <v>242413</v>
      </c>
      <c r="E10" s="77">
        <f aca="true" t="shared" si="0" ref="E10:E24">SUM(D10/C10)</f>
        <v>0.37412646771943253</v>
      </c>
    </row>
    <row r="11" spans="1:5" ht="16.5" customHeight="1">
      <c r="A11" s="78" t="s">
        <v>94</v>
      </c>
      <c r="B11" s="79">
        <v>1</v>
      </c>
      <c r="C11" s="80">
        <v>80617</v>
      </c>
      <c r="D11" s="80">
        <v>30424</v>
      </c>
      <c r="E11" s="81">
        <f t="shared" si="0"/>
        <v>0.37738938437302305</v>
      </c>
    </row>
    <row r="12" spans="1:5" ht="14.25" customHeight="1">
      <c r="A12" s="82" t="s">
        <v>95</v>
      </c>
      <c r="B12" s="79">
        <v>2</v>
      </c>
      <c r="C12" s="80">
        <v>35013</v>
      </c>
      <c r="D12" s="80">
        <v>12194</v>
      </c>
      <c r="E12" s="81">
        <f t="shared" si="0"/>
        <v>0.3482706423328478</v>
      </c>
    </row>
    <row r="13" spans="1:5" ht="15.75" customHeight="1">
      <c r="A13" s="82" t="s">
        <v>96</v>
      </c>
      <c r="B13" s="79">
        <v>3</v>
      </c>
      <c r="C13" s="80">
        <v>84833</v>
      </c>
      <c r="D13" s="80">
        <v>31438</v>
      </c>
      <c r="E13" s="81">
        <f t="shared" si="0"/>
        <v>0.3705869178267891</v>
      </c>
    </row>
    <row r="14" spans="1:5" ht="15.75" customHeight="1">
      <c r="A14" s="82" t="s">
        <v>97</v>
      </c>
      <c r="B14" s="79">
        <v>4</v>
      </c>
      <c r="C14" s="80">
        <v>71057</v>
      </c>
      <c r="D14" s="80">
        <v>54030</v>
      </c>
      <c r="E14" s="81">
        <f t="shared" si="0"/>
        <v>0.760375473211647</v>
      </c>
    </row>
    <row r="15" spans="1:5" ht="15" customHeight="1">
      <c r="A15" s="82" t="s">
        <v>98</v>
      </c>
      <c r="B15" s="79">
        <v>5</v>
      </c>
      <c r="C15" s="80">
        <v>70732</v>
      </c>
      <c r="D15" s="80">
        <v>29156</v>
      </c>
      <c r="E15" s="81">
        <f t="shared" si="0"/>
        <v>0.4122038115704349</v>
      </c>
    </row>
    <row r="16" spans="1:5" ht="20.25" customHeight="1">
      <c r="A16" s="82" t="s">
        <v>99</v>
      </c>
      <c r="B16" s="79">
        <v>6</v>
      </c>
      <c r="C16" s="80">
        <v>71467</v>
      </c>
      <c r="D16" s="80">
        <v>27219</v>
      </c>
      <c r="E16" s="81">
        <f t="shared" si="0"/>
        <v>0.38086109672995927</v>
      </c>
    </row>
    <row r="17" spans="1:5" ht="24" customHeight="1">
      <c r="A17" s="83" t="s">
        <v>100</v>
      </c>
      <c r="B17" s="79">
        <v>7</v>
      </c>
      <c r="C17" s="80">
        <v>5269</v>
      </c>
      <c r="D17" s="80">
        <v>1540</v>
      </c>
      <c r="E17" s="81">
        <f t="shared" si="0"/>
        <v>0.29227557411273486</v>
      </c>
    </row>
    <row r="18" spans="1:5" ht="16.5" customHeight="1">
      <c r="A18" s="82" t="s">
        <v>101</v>
      </c>
      <c r="B18" s="79">
        <v>8</v>
      </c>
      <c r="C18" s="80">
        <v>18981</v>
      </c>
      <c r="D18" s="80">
        <v>8215</v>
      </c>
      <c r="E18" s="81">
        <f t="shared" si="0"/>
        <v>0.43280122227490647</v>
      </c>
    </row>
    <row r="19" spans="1:5" ht="16.5" customHeight="1">
      <c r="A19" s="82" t="s">
        <v>102</v>
      </c>
      <c r="B19" s="79">
        <v>9</v>
      </c>
      <c r="C19" s="80">
        <v>348</v>
      </c>
      <c r="D19" s="80">
        <v>102</v>
      </c>
      <c r="E19" s="81">
        <f t="shared" si="0"/>
        <v>0.29310344827586204</v>
      </c>
    </row>
    <row r="20" spans="1:5" ht="24.75" customHeight="1">
      <c r="A20" s="83" t="s">
        <v>103</v>
      </c>
      <c r="B20" s="79">
        <v>10</v>
      </c>
      <c r="C20" s="80">
        <v>46866</v>
      </c>
      <c r="D20" s="80">
        <v>18142</v>
      </c>
      <c r="E20" s="81">
        <f t="shared" si="0"/>
        <v>0.38710365723552254</v>
      </c>
    </row>
    <row r="21" spans="1:5" ht="24">
      <c r="A21" s="83" t="s">
        <v>104</v>
      </c>
      <c r="B21" s="79">
        <v>11</v>
      </c>
      <c r="C21" s="80">
        <v>601</v>
      </c>
      <c r="D21" s="80">
        <v>248</v>
      </c>
      <c r="E21" s="81">
        <f t="shared" si="0"/>
        <v>0.41264559068219636</v>
      </c>
    </row>
    <row r="22" spans="1:5" ht="16.5" customHeight="1">
      <c r="A22" s="82" t="s">
        <v>105</v>
      </c>
      <c r="B22" s="79">
        <v>12</v>
      </c>
      <c r="C22" s="80">
        <v>12081</v>
      </c>
      <c r="D22" s="80">
        <v>3206</v>
      </c>
      <c r="E22" s="81">
        <f t="shared" si="0"/>
        <v>0.26537538283254697</v>
      </c>
    </row>
    <row r="23" spans="1:5" ht="17.25" customHeight="1">
      <c r="A23" s="82" t="s">
        <v>106</v>
      </c>
      <c r="B23" s="79">
        <v>13</v>
      </c>
      <c r="C23" s="80">
        <v>12741</v>
      </c>
      <c r="D23" s="80">
        <v>4501</v>
      </c>
      <c r="E23" s="81">
        <f t="shared" si="0"/>
        <v>0.353268974177851</v>
      </c>
    </row>
    <row r="24" spans="1:5" ht="24.75" customHeight="1">
      <c r="A24" s="83" t="s">
        <v>107</v>
      </c>
      <c r="B24" s="79">
        <v>14</v>
      </c>
      <c r="C24" s="80">
        <v>137338</v>
      </c>
      <c r="D24" s="80">
        <v>21998</v>
      </c>
      <c r="E24" s="81">
        <f t="shared" si="0"/>
        <v>0.16017416883892294</v>
      </c>
    </row>
    <row r="25" spans="1:5" ht="12.75">
      <c r="A25" s="64"/>
      <c r="B25" s="84"/>
      <c r="C25" s="85"/>
      <c r="D25" s="85"/>
      <c r="E25" s="86"/>
    </row>
    <row r="26" spans="1:5" ht="12.75">
      <c r="A26" s="64"/>
      <c r="B26" s="84"/>
      <c r="C26" s="85"/>
      <c r="D26" s="85"/>
      <c r="E26" s="86"/>
    </row>
    <row r="27" spans="1:5" ht="14.25">
      <c r="A27" s="87"/>
      <c r="B27" s="88"/>
      <c r="C27" s="85"/>
      <c r="D27" s="85"/>
      <c r="E27" s="86"/>
    </row>
    <row r="28" spans="1:5" ht="14.25">
      <c r="A28" s="87"/>
      <c r="B28" s="88"/>
      <c r="C28" s="85"/>
      <c r="D28" s="85"/>
      <c r="E28" s="86"/>
    </row>
    <row r="29" spans="1:5" ht="14.25">
      <c r="A29" s="87"/>
      <c r="B29" s="88"/>
      <c r="C29" s="85"/>
      <c r="D29" s="85"/>
      <c r="E29" s="86"/>
    </row>
    <row r="30" spans="1:5" ht="14.25">
      <c r="A30" s="87"/>
      <c r="B30" s="88"/>
      <c r="C30" s="85"/>
      <c r="D30" s="85"/>
      <c r="E30" s="86"/>
    </row>
    <row r="31" spans="1:5" ht="14.25">
      <c r="A31" s="87"/>
      <c r="B31" s="88"/>
      <c r="C31" s="85"/>
      <c r="D31" s="85"/>
      <c r="E31" s="86"/>
    </row>
    <row r="32" spans="1:5" ht="14.25">
      <c r="A32" s="87"/>
      <c r="B32" s="88"/>
      <c r="C32" s="85"/>
      <c r="D32" s="85"/>
      <c r="E32" s="86"/>
    </row>
    <row r="33" spans="1:5" ht="14.25">
      <c r="A33" s="87"/>
      <c r="B33" s="88"/>
      <c r="C33" s="85"/>
      <c r="D33" s="85"/>
      <c r="E33" s="86"/>
    </row>
    <row r="34" spans="1:5" ht="12">
      <c r="A34" s="64" t="s">
        <v>108</v>
      </c>
      <c r="B34" s="84"/>
      <c r="C34" s="89" t="s">
        <v>52</v>
      </c>
      <c r="D34" s="89"/>
      <c r="E34" s="86"/>
    </row>
    <row r="35" spans="1:5" ht="12">
      <c r="A35" s="64"/>
      <c r="B35" s="84"/>
      <c r="C35" s="89"/>
      <c r="D35" s="89"/>
      <c r="E35" s="86"/>
    </row>
    <row r="36" spans="1:5" ht="12">
      <c r="A36" s="64"/>
      <c r="B36" s="64"/>
      <c r="C36" s="89"/>
      <c r="D36" s="89"/>
      <c r="E36" s="90"/>
    </row>
    <row r="37" spans="1:5" ht="12">
      <c r="A37" s="64"/>
      <c r="B37" s="64"/>
      <c r="C37" s="89"/>
      <c r="D37" s="89"/>
      <c r="E37" s="90"/>
    </row>
    <row r="38" spans="1:5" ht="12.75">
      <c r="A38" s="64"/>
      <c r="B38" s="64"/>
      <c r="C38" s="85"/>
      <c r="D38" s="85"/>
      <c r="E38" s="86"/>
    </row>
    <row r="39" spans="1:5" ht="14.25">
      <c r="A39" s="87"/>
      <c r="B39" s="87"/>
      <c r="C39" s="85"/>
      <c r="D39" s="85"/>
      <c r="E39" s="86"/>
    </row>
    <row r="40" spans="1:5" ht="14.25">
      <c r="A40" s="87"/>
      <c r="B40" s="87"/>
      <c r="C40" s="85"/>
      <c r="D40" s="85"/>
      <c r="E40" s="86"/>
    </row>
    <row r="41" spans="1:5" ht="14.25">
      <c r="A41" s="87"/>
      <c r="B41" s="87"/>
      <c r="C41" s="85"/>
      <c r="D41" s="85"/>
      <c r="E41" s="86"/>
    </row>
    <row r="42" spans="1:5" ht="14.25">
      <c r="A42" s="87"/>
      <c r="B42" s="87"/>
      <c r="C42" s="85"/>
      <c r="D42" s="85"/>
      <c r="E42" s="86"/>
    </row>
    <row r="43" spans="1:5" ht="12.75">
      <c r="A43" s="64" t="s">
        <v>109</v>
      </c>
      <c r="B43" s="64"/>
      <c r="C43" s="85"/>
      <c r="D43" s="85"/>
      <c r="E43" s="86"/>
    </row>
    <row r="44" spans="1:5" ht="12.75">
      <c r="A44" s="64" t="s">
        <v>110</v>
      </c>
      <c r="B44" s="64"/>
      <c r="C44" s="85"/>
      <c r="D44" s="85"/>
      <c r="E44" s="86"/>
    </row>
    <row r="45" spans="1:5" ht="12.75">
      <c r="A45" s="64"/>
      <c r="B45" s="64"/>
      <c r="C45" s="85"/>
      <c r="D45" s="85"/>
      <c r="E45" s="86"/>
    </row>
    <row r="46" spans="1:5" ht="12.75">
      <c r="A46" s="64"/>
      <c r="B46" s="64"/>
      <c r="C46" s="85"/>
      <c r="D46" s="85"/>
      <c r="E46" s="86"/>
    </row>
    <row r="47" spans="1:5" ht="12.75">
      <c r="A47" s="64"/>
      <c r="B47" s="64"/>
      <c r="C47" s="85"/>
      <c r="D47" s="85"/>
      <c r="E47" s="86"/>
    </row>
    <row r="48" spans="1:5" ht="12.75">
      <c r="A48" s="64"/>
      <c r="B48" s="64"/>
      <c r="C48" s="89"/>
      <c r="D48" s="85"/>
      <c r="E48" s="86"/>
    </row>
    <row r="49" spans="1:4" ht="12.75">
      <c r="A49" s="64"/>
      <c r="B49" s="85"/>
      <c r="C49" s="85"/>
      <c r="D49" s="86"/>
    </row>
    <row r="50" spans="1:4" ht="12.75">
      <c r="A50" s="64"/>
      <c r="B50" s="85"/>
      <c r="C50" s="85"/>
      <c r="D50" s="86"/>
    </row>
    <row r="51" spans="1:4" ht="12.75">
      <c r="A51" s="64"/>
      <c r="B51" s="85"/>
      <c r="C51" s="85"/>
      <c r="D51" s="86"/>
    </row>
    <row r="52" spans="1:4" ht="12.75">
      <c r="A52" s="64"/>
      <c r="B52" s="89"/>
      <c r="C52" s="85"/>
      <c r="D52" s="86"/>
    </row>
    <row r="53" spans="1:4" ht="12.75">
      <c r="A53" s="64"/>
      <c r="B53" s="89"/>
      <c r="C53" s="85"/>
      <c r="D53" s="86"/>
    </row>
    <row r="54" spans="1:4" ht="12.75">
      <c r="A54" s="64"/>
      <c r="B54" s="89"/>
      <c r="C54" s="85"/>
      <c r="D54" s="86"/>
    </row>
    <row r="55" spans="1:4" ht="12.75">
      <c r="A55" s="64"/>
      <c r="B55" s="89"/>
      <c r="C55" s="65"/>
      <c r="D55" s="86"/>
    </row>
    <row r="56" spans="1:4" ht="12.75">
      <c r="A56" s="64"/>
      <c r="B56" s="89"/>
      <c r="C56" s="65"/>
      <c r="D56" s="86"/>
    </row>
    <row r="57" spans="1:4" ht="12.75">
      <c r="A57" s="64"/>
      <c r="B57" s="89"/>
      <c r="C57" s="65"/>
      <c r="D57" s="86"/>
    </row>
    <row r="58" spans="1:4" ht="12.75">
      <c r="A58" s="64"/>
      <c r="B58" s="89"/>
      <c r="C58" s="65"/>
      <c r="D58" s="86"/>
    </row>
    <row r="59" spans="1:4" ht="12.75">
      <c r="A59" s="64"/>
      <c r="B59" s="89"/>
      <c r="C59" s="65"/>
      <c r="D59" s="86"/>
    </row>
    <row r="60" spans="1:4" ht="12.75">
      <c r="A60" s="64"/>
      <c r="B60" s="89"/>
      <c r="C60" s="65"/>
      <c r="D60" s="86"/>
    </row>
    <row r="61" spans="1:4" ht="12.75">
      <c r="A61" s="64"/>
      <c r="B61" s="89"/>
      <c r="C61" s="65"/>
      <c r="D61" s="86"/>
    </row>
    <row r="62" spans="1:4" ht="12.75">
      <c r="A62" s="64"/>
      <c r="B62" s="89"/>
      <c r="C62" s="65"/>
      <c r="D62" s="86"/>
    </row>
    <row r="63" spans="1:4" ht="12.75">
      <c r="A63" s="64"/>
      <c r="B63" s="89"/>
      <c r="C63" s="65"/>
      <c r="D63" s="86"/>
    </row>
    <row r="64" spans="1:4" ht="12.75">
      <c r="A64" s="64"/>
      <c r="B64" s="89"/>
      <c r="C64" s="65"/>
      <c r="D64" s="86"/>
    </row>
    <row r="65" spans="1:4" ht="12.75">
      <c r="A65" s="64"/>
      <c r="B65" s="89"/>
      <c r="C65" s="65"/>
      <c r="D65" s="86"/>
    </row>
    <row r="66" spans="1:4" ht="12.75">
      <c r="A66" s="64"/>
      <c r="B66" s="89"/>
      <c r="C66" s="65"/>
      <c r="D66" s="86"/>
    </row>
    <row r="67" spans="1:4" ht="12.75">
      <c r="A67" s="64"/>
      <c r="B67" s="89"/>
      <c r="C67" s="65"/>
      <c r="D67" s="86"/>
    </row>
    <row r="68" spans="1:4" ht="12.75">
      <c r="A68" s="64"/>
      <c r="B68" s="89"/>
      <c r="C68" s="65"/>
      <c r="D68" s="86"/>
    </row>
    <row r="69" spans="1:4" ht="12.75">
      <c r="A69" s="64"/>
      <c r="B69" s="89"/>
      <c r="C69" s="65"/>
      <c r="D69" s="86"/>
    </row>
    <row r="70" spans="1:4" ht="12.75">
      <c r="A70" s="64"/>
      <c r="B70" s="89"/>
      <c r="C70" s="65"/>
      <c r="D70" s="86"/>
    </row>
    <row r="71" spans="1:4" ht="12.75">
      <c r="A71" s="64"/>
      <c r="B71" s="89"/>
      <c r="C71" s="65"/>
      <c r="D71" s="86"/>
    </row>
    <row r="72" spans="1:4" ht="12.75">
      <c r="A72" s="64"/>
      <c r="B72" s="89"/>
      <c r="C72" s="65"/>
      <c r="D72" s="86"/>
    </row>
    <row r="73" spans="1:4" ht="12.75">
      <c r="A73" s="64"/>
      <c r="B73" s="89"/>
      <c r="C73" s="65"/>
      <c r="D73" s="86"/>
    </row>
    <row r="74" spans="1:4" ht="12.75">
      <c r="A74" s="64"/>
      <c r="B74" s="89"/>
      <c r="C74" s="65"/>
      <c r="D74" s="86"/>
    </row>
    <row r="75" spans="1:4" ht="12">
      <c r="A75" s="64"/>
      <c r="B75" s="89"/>
      <c r="C75" s="64"/>
      <c r="D75" s="86"/>
    </row>
    <row r="76" spans="1:4" ht="12">
      <c r="A76" s="64"/>
      <c r="B76" s="89"/>
      <c r="C76" s="64"/>
      <c r="D76" s="86"/>
    </row>
    <row r="77" spans="1:4" ht="12">
      <c r="A77" s="64"/>
      <c r="B77" s="89"/>
      <c r="C77" s="64"/>
      <c r="D77" s="86"/>
    </row>
    <row r="78" spans="1:4" ht="12">
      <c r="A78" s="64"/>
      <c r="B78" s="89"/>
      <c r="C78" s="64"/>
      <c r="D78" s="86"/>
    </row>
    <row r="79" spans="1:4" ht="12">
      <c r="A79" s="64"/>
      <c r="B79" s="89"/>
      <c r="C79" s="64"/>
      <c r="D79" s="86"/>
    </row>
    <row r="80" spans="1:4" ht="12">
      <c r="A80" s="64"/>
      <c r="B80" s="89"/>
      <c r="C80" s="64"/>
      <c r="D80" s="86"/>
    </row>
    <row r="81" spans="1:4" ht="12">
      <c r="A81" s="64"/>
      <c r="B81" s="89"/>
      <c r="C81" s="64"/>
      <c r="D81" s="86"/>
    </row>
    <row r="82" spans="1:4" ht="12">
      <c r="A82" s="64"/>
      <c r="B82" s="89"/>
      <c r="C82" s="64"/>
      <c r="D82" s="86"/>
    </row>
    <row r="83" spans="1:4" ht="12">
      <c r="A83" s="64"/>
      <c r="B83" s="89"/>
      <c r="C83" s="64"/>
      <c r="D83" s="86"/>
    </row>
    <row r="84" spans="1:4" ht="12">
      <c r="A84" s="64"/>
      <c r="B84" s="89"/>
      <c r="C84" s="64"/>
      <c r="D84" s="86"/>
    </row>
    <row r="85" spans="1:4" ht="12">
      <c r="A85" s="64"/>
      <c r="B85" s="89"/>
      <c r="C85" s="64"/>
      <c r="D85" s="86"/>
    </row>
    <row r="86" spans="1:4" ht="12">
      <c r="A86" s="64"/>
      <c r="B86" s="89"/>
      <c r="C86" s="64"/>
      <c r="D86" s="86"/>
    </row>
    <row r="87" spans="1:4" ht="12">
      <c r="A87" s="64"/>
      <c r="B87" s="89"/>
      <c r="C87" s="64"/>
      <c r="D87" s="86"/>
    </row>
    <row r="88" spans="1:4" ht="12">
      <c r="A88" s="64"/>
      <c r="B88" s="89"/>
      <c r="C88" s="64"/>
      <c r="D88" s="86"/>
    </row>
    <row r="89" spans="1:4" ht="12">
      <c r="A89" s="64"/>
      <c r="B89" s="89"/>
      <c r="C89" s="64"/>
      <c r="D89" s="86"/>
    </row>
    <row r="90" spans="1:4" ht="12">
      <c r="A90" s="64"/>
      <c r="B90" s="89"/>
      <c r="C90" s="64"/>
      <c r="D90" s="86"/>
    </row>
    <row r="91" spans="1:4" ht="12">
      <c r="A91" s="64"/>
      <c r="B91" s="89"/>
      <c r="C91" s="64"/>
      <c r="D91" s="86"/>
    </row>
    <row r="92" spans="1:4" ht="12">
      <c r="A92" s="64"/>
      <c r="B92" s="89"/>
      <c r="C92" s="64"/>
      <c r="D92" s="86"/>
    </row>
    <row r="93" spans="1:4" ht="12">
      <c r="A93" s="64"/>
      <c r="B93" s="89"/>
      <c r="C93" s="64"/>
      <c r="D93" s="86"/>
    </row>
    <row r="94" spans="1:4" ht="12">
      <c r="A94" s="64"/>
      <c r="B94" s="89"/>
      <c r="C94" s="64"/>
      <c r="D94" s="86"/>
    </row>
    <row r="95" spans="1:4" ht="12">
      <c r="A95" s="64"/>
      <c r="B95" s="89"/>
      <c r="C95" s="64"/>
      <c r="D95" s="86"/>
    </row>
    <row r="96" spans="1:4" ht="12">
      <c r="A96" s="64"/>
      <c r="B96" s="89"/>
      <c r="C96" s="64"/>
      <c r="D96" s="86"/>
    </row>
    <row r="97" spans="1:4" ht="12">
      <c r="A97" s="64"/>
      <c r="B97" s="89"/>
      <c r="C97" s="64"/>
      <c r="D97" s="86"/>
    </row>
    <row r="98" spans="1:4" ht="12">
      <c r="A98" s="64"/>
      <c r="B98" s="89"/>
      <c r="C98" s="64"/>
      <c r="D98" s="86"/>
    </row>
    <row r="99" spans="1:4" ht="12">
      <c r="A99" s="64"/>
      <c r="B99" s="89"/>
      <c r="C99" s="64"/>
      <c r="D99" s="86"/>
    </row>
    <row r="100" spans="1:4" ht="12">
      <c r="A100" s="64"/>
      <c r="B100" s="89"/>
      <c r="C100" s="64"/>
      <c r="D100" s="86"/>
    </row>
    <row r="101" spans="1:4" ht="12">
      <c r="A101" s="64"/>
      <c r="B101" s="89"/>
      <c r="C101" s="64"/>
      <c r="D101" s="86"/>
    </row>
    <row r="102" spans="1:4" ht="12">
      <c r="A102" s="64"/>
      <c r="B102" s="89"/>
      <c r="C102" s="64"/>
      <c r="D102" s="64"/>
    </row>
    <row r="103" spans="1:4" ht="12">
      <c r="A103" s="64"/>
      <c r="B103" s="89"/>
      <c r="C103" s="64"/>
      <c r="D103" s="64"/>
    </row>
    <row r="104" spans="1:4" ht="12">
      <c r="A104" s="64"/>
      <c r="B104" s="89"/>
      <c r="C104" s="64"/>
      <c r="D104" s="64"/>
    </row>
    <row r="105" spans="1:4" ht="12">
      <c r="A105" s="64"/>
      <c r="B105" s="89"/>
      <c r="C105" s="64"/>
      <c r="D105" s="64"/>
    </row>
    <row r="106" spans="1:4" ht="12">
      <c r="A106" s="64"/>
      <c r="B106" s="89"/>
      <c r="C106" s="64"/>
      <c r="D106" s="64"/>
    </row>
    <row r="107" spans="1:4" ht="12">
      <c r="A107" s="64"/>
      <c r="B107" s="89"/>
      <c r="C107" s="64"/>
      <c r="D107" s="64"/>
    </row>
    <row r="108" spans="1:4" ht="12">
      <c r="A108" s="64"/>
      <c r="B108" s="89"/>
      <c r="C108" s="64"/>
      <c r="D108" s="64"/>
    </row>
    <row r="109" spans="1:4" ht="12">
      <c r="A109" s="64"/>
      <c r="B109" s="89"/>
      <c r="C109" s="64"/>
      <c r="D109" s="64"/>
    </row>
    <row r="110" spans="1:4" ht="12">
      <c r="A110" s="64"/>
      <c r="B110" s="89"/>
      <c r="C110" s="64"/>
      <c r="D110" s="64"/>
    </row>
    <row r="111" spans="1:4" ht="12">
      <c r="A111" s="64"/>
      <c r="B111" s="64"/>
      <c r="C111" s="64"/>
      <c r="D111" s="64"/>
    </row>
    <row r="112" spans="1:4" ht="12">
      <c r="A112" s="64"/>
      <c r="B112" s="64"/>
      <c r="C112" s="64"/>
      <c r="D112" s="64"/>
    </row>
    <row r="113" spans="1:4" ht="12">
      <c r="A113" s="64"/>
      <c r="B113" s="64"/>
      <c r="C113" s="64"/>
      <c r="D113" s="64"/>
    </row>
    <row r="114" spans="1:4" ht="12">
      <c r="A114" s="64"/>
      <c r="B114" s="64"/>
      <c r="C114" s="64"/>
      <c r="D114" s="64"/>
    </row>
    <row r="115" spans="1:4" ht="12">
      <c r="A115" s="64"/>
      <c r="B115" s="64"/>
      <c r="C115" s="64"/>
      <c r="D115" s="64"/>
    </row>
    <row r="116" spans="1:4" ht="12">
      <c r="A116" s="64"/>
      <c r="B116" s="64"/>
      <c r="C116" s="64"/>
      <c r="D116" s="64"/>
    </row>
    <row r="117" spans="1:4" ht="12">
      <c r="A117" s="64"/>
      <c r="B117" s="64"/>
      <c r="C117" s="64"/>
      <c r="D117" s="64"/>
    </row>
    <row r="118" spans="1:4" ht="12">
      <c r="A118" s="64"/>
      <c r="B118" s="64"/>
      <c r="C118" s="64"/>
      <c r="D118" s="64"/>
    </row>
    <row r="119" spans="1:4" ht="12">
      <c r="A119" s="64"/>
      <c r="B119" s="64"/>
      <c r="C119" s="64"/>
      <c r="D119" s="64"/>
    </row>
    <row r="120" spans="1:4" ht="12">
      <c r="A120" s="64"/>
      <c r="B120" s="64"/>
      <c r="C120" s="64"/>
      <c r="D120" s="64"/>
    </row>
    <row r="121" spans="1:4" ht="12">
      <c r="A121" s="64"/>
      <c r="B121" s="64"/>
      <c r="C121" s="64"/>
      <c r="D121" s="64"/>
    </row>
    <row r="122" spans="1:4" ht="12">
      <c r="A122" s="64"/>
      <c r="B122" s="64"/>
      <c r="C122" s="64"/>
      <c r="D122" s="64"/>
    </row>
    <row r="123" spans="1:4" ht="12">
      <c r="A123" s="64"/>
      <c r="B123" s="64"/>
      <c r="C123" s="64"/>
      <c r="D123" s="64"/>
    </row>
    <row r="124" spans="1:4" ht="12">
      <c r="A124" s="64"/>
      <c r="B124" s="64"/>
      <c r="C124" s="64"/>
      <c r="D124" s="64"/>
    </row>
    <row r="125" spans="1:4" ht="12">
      <c r="A125" s="64"/>
      <c r="B125" s="64"/>
      <c r="C125" s="64"/>
      <c r="D125" s="64"/>
    </row>
    <row r="126" spans="1:4" ht="12">
      <c r="A126" s="64"/>
      <c r="B126" s="64"/>
      <c r="C126" s="64"/>
      <c r="D126" s="64"/>
    </row>
    <row r="127" spans="1:4" ht="12">
      <c r="A127" s="64"/>
      <c r="B127" s="64"/>
      <c r="C127" s="64"/>
      <c r="D127" s="64"/>
    </row>
    <row r="128" spans="1:4" ht="12">
      <c r="A128" s="64"/>
      <c r="B128" s="64"/>
      <c r="C128" s="64"/>
      <c r="D128" s="64"/>
    </row>
    <row r="129" spans="1:4" ht="12">
      <c r="A129" s="64"/>
      <c r="B129" s="64"/>
      <c r="C129" s="64"/>
      <c r="D129" s="64"/>
    </row>
    <row r="130" spans="1:4" ht="12">
      <c r="A130" s="64"/>
      <c r="B130" s="64"/>
      <c r="C130" s="64"/>
      <c r="D130" s="64"/>
    </row>
    <row r="131" spans="1:4" ht="12">
      <c r="A131" s="64"/>
      <c r="B131" s="64"/>
      <c r="C131" s="64"/>
      <c r="D131" s="64"/>
    </row>
    <row r="132" spans="1:4" ht="12">
      <c r="A132" s="64"/>
      <c r="B132" s="64"/>
      <c r="C132" s="64"/>
      <c r="D132" s="64"/>
    </row>
    <row r="133" spans="1:4" ht="12">
      <c r="A133" s="64"/>
      <c r="B133" s="64"/>
      <c r="C133" s="64"/>
      <c r="D133" s="64"/>
    </row>
    <row r="134" spans="1:4" ht="12">
      <c r="A134" s="64"/>
      <c r="B134" s="64"/>
      <c r="C134" s="64"/>
      <c r="D134" s="64"/>
    </row>
    <row r="135" spans="1:4" ht="12">
      <c r="A135" s="64"/>
      <c r="B135" s="64"/>
      <c r="C135" s="64"/>
      <c r="D135" s="64"/>
    </row>
    <row r="136" spans="1:4" ht="12">
      <c r="A136" s="64"/>
      <c r="B136" s="64"/>
      <c r="C136" s="64"/>
      <c r="D136" s="64"/>
    </row>
  </sheetData>
  <printOptions/>
  <pageMargins left="0.57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A8" sqref="A8"/>
    </sheetView>
  </sheetViews>
  <sheetFormatPr defaultColWidth="9.33203125" defaultRowHeight="11.25"/>
  <cols>
    <col min="1" max="1" width="52.66015625" style="124" customWidth="1"/>
    <col min="2" max="2" width="13.66015625" style="124" customWidth="1"/>
    <col min="3" max="3" width="13.16015625" style="124" customWidth="1"/>
    <col min="4" max="4" width="11.83203125" style="124" customWidth="1"/>
    <col min="5" max="5" width="14.33203125" style="124" customWidth="1"/>
    <col min="6" max="16384" width="10.66015625" style="124" customWidth="1"/>
  </cols>
  <sheetData>
    <row r="1" spans="1:5" ht="12.75">
      <c r="A1" s="122"/>
      <c r="B1" s="122"/>
      <c r="C1" s="122"/>
      <c r="D1" s="123"/>
      <c r="E1" s="122"/>
    </row>
    <row r="2" spans="1:5" ht="12.75">
      <c r="A2" s="122" t="s">
        <v>116</v>
      </c>
      <c r="B2" s="122"/>
      <c r="C2" s="122"/>
      <c r="D2" s="123"/>
      <c r="E2" s="122" t="s">
        <v>117</v>
      </c>
    </row>
    <row r="3" spans="1:5" ht="18">
      <c r="A3" s="125" t="s">
        <v>118</v>
      </c>
      <c r="B3" s="126"/>
      <c r="C3" s="127"/>
      <c r="D3" s="122"/>
      <c r="E3" s="122"/>
    </row>
    <row r="4" spans="1:5" ht="18">
      <c r="A4" s="125" t="s">
        <v>119</v>
      </c>
      <c r="B4" s="126"/>
      <c r="C4" s="127"/>
      <c r="D4" s="122"/>
      <c r="E4" s="122"/>
    </row>
    <row r="5" spans="1:5" ht="18">
      <c r="A5" s="126"/>
      <c r="B5" s="126"/>
      <c r="C5" s="127"/>
      <c r="D5" s="123"/>
      <c r="E5" s="123" t="s">
        <v>120</v>
      </c>
    </row>
    <row r="6" spans="1:5" ht="45">
      <c r="A6" s="128" t="s">
        <v>5</v>
      </c>
      <c r="B6" s="128" t="s">
        <v>91</v>
      </c>
      <c r="C6" s="128" t="s">
        <v>121</v>
      </c>
      <c r="D6" s="128" t="s">
        <v>122</v>
      </c>
      <c r="E6" s="128" t="s">
        <v>12</v>
      </c>
    </row>
    <row r="7" spans="1:5" ht="12.75">
      <c r="A7" s="128">
        <v>1</v>
      </c>
      <c r="B7" s="128">
        <v>2</v>
      </c>
      <c r="C7" s="128">
        <v>3</v>
      </c>
      <c r="D7" s="128">
        <v>4</v>
      </c>
      <c r="E7" s="128">
        <v>5</v>
      </c>
    </row>
    <row r="8" spans="1:5" ht="19.5" customHeight="1">
      <c r="A8" s="129" t="s">
        <v>123</v>
      </c>
      <c r="B8" s="130">
        <f>SUM(B11+B24)</f>
        <v>1212526</v>
      </c>
      <c r="C8" s="130">
        <f>SUM(C11+C24)</f>
        <v>505951</v>
      </c>
      <c r="D8" s="131">
        <f aca="true" t="shared" si="0" ref="D8:D18">SUM(C8/B8)</f>
        <v>0.4172702276074905</v>
      </c>
      <c r="E8" s="130">
        <f>SUM(C8-'[2]Sheet4'!C8)</f>
        <v>103893</v>
      </c>
    </row>
    <row r="9" spans="1:5" ht="12.75">
      <c r="A9" s="132" t="s">
        <v>124</v>
      </c>
      <c r="B9" s="133">
        <v>647368</v>
      </c>
      <c r="C9" s="133">
        <v>275738</v>
      </c>
      <c r="D9" s="134">
        <f t="shared" si="0"/>
        <v>0.42593702499969105</v>
      </c>
      <c r="E9" s="133">
        <f>SUM(C9-'[2]Sheet4'!C9)</f>
        <v>55631</v>
      </c>
    </row>
    <row r="10" spans="1:5" ht="12.75">
      <c r="A10" s="135" t="s">
        <v>125</v>
      </c>
      <c r="B10" s="133">
        <v>50590</v>
      </c>
      <c r="C10" s="133">
        <v>1583</v>
      </c>
      <c r="D10" s="134">
        <f t="shared" si="0"/>
        <v>0.03129076892666535</v>
      </c>
      <c r="E10" s="133">
        <f>SUM(C10-'[2]Sheet4'!C10)</f>
        <v>400</v>
      </c>
    </row>
    <row r="11" spans="1:5" ht="12.75">
      <c r="A11" s="136" t="s">
        <v>126</v>
      </c>
      <c r="B11" s="130">
        <f>SUM(B12+B20+B21)</f>
        <v>596778</v>
      </c>
      <c r="C11" s="130">
        <f>SUM(C12+C20+C21)</f>
        <v>274155</v>
      </c>
      <c r="D11" s="131">
        <f t="shared" si="0"/>
        <v>0.45939193468928147</v>
      </c>
      <c r="E11" s="130">
        <f>SUM(C11-'[2]Sheet4'!C11)</f>
        <v>55231</v>
      </c>
    </row>
    <row r="12" spans="1:5" ht="12.75">
      <c r="A12" s="137" t="s">
        <v>127</v>
      </c>
      <c r="B12" s="130">
        <f>SUM(B13+B15+B19)</f>
        <v>496805</v>
      </c>
      <c r="C12" s="130">
        <f>SUM(C13+C15+C19)</f>
        <v>234259</v>
      </c>
      <c r="D12" s="131">
        <f t="shared" si="0"/>
        <v>0.47153108362435964</v>
      </c>
      <c r="E12" s="130">
        <f>SUM(C12-'[2]Sheet4'!C12)</f>
        <v>47520</v>
      </c>
    </row>
    <row r="13" spans="1:5" ht="12.75">
      <c r="A13" s="137" t="s">
        <v>128</v>
      </c>
      <c r="B13" s="130">
        <f>SUM(B14)</f>
        <v>62037</v>
      </c>
      <c r="C13" s="130">
        <f>SUM(C14)</f>
        <v>43307</v>
      </c>
      <c r="D13" s="131">
        <f t="shared" si="0"/>
        <v>0.698083401840837</v>
      </c>
      <c r="E13" s="130">
        <f>SUM(C13-'[2]Sheet4'!C13)</f>
        <v>13617</v>
      </c>
    </row>
    <row r="14" spans="1:5" ht="12.75">
      <c r="A14" s="132" t="s">
        <v>129</v>
      </c>
      <c r="B14" s="133">
        <v>62037</v>
      </c>
      <c r="C14" s="133">
        <v>43307</v>
      </c>
      <c r="D14" s="134">
        <f t="shared" si="0"/>
        <v>0.698083401840837</v>
      </c>
      <c r="E14" s="133">
        <f>SUM(C14-'[2]Sheet4'!C14)</f>
        <v>13617</v>
      </c>
    </row>
    <row r="15" spans="1:5" ht="12.75">
      <c r="A15" s="137" t="s">
        <v>130</v>
      </c>
      <c r="B15" s="130">
        <f>SUM(B16+B17+B18+B19)</f>
        <v>434768</v>
      </c>
      <c r="C15" s="130">
        <f>SUM(C16+C17+C18)</f>
        <v>188774</v>
      </c>
      <c r="D15" s="131">
        <f t="shared" si="0"/>
        <v>0.43419478894490854</v>
      </c>
      <c r="E15" s="130">
        <f>SUM(C15-'[2]Sheet4'!C15)</f>
        <v>35185</v>
      </c>
    </row>
    <row r="16" spans="1:5" ht="12.75">
      <c r="A16" s="138" t="s">
        <v>131</v>
      </c>
      <c r="B16" s="133">
        <v>318473</v>
      </c>
      <c r="C16" s="133">
        <v>132186</v>
      </c>
      <c r="D16" s="134">
        <f t="shared" si="0"/>
        <v>0.415061873377021</v>
      </c>
      <c r="E16" s="133">
        <f>SUM(C16-'[2]Sheet4'!C16)</f>
        <v>23796</v>
      </c>
    </row>
    <row r="17" spans="1:5" ht="12.75">
      <c r="A17" s="132" t="s">
        <v>132</v>
      </c>
      <c r="B17" s="133">
        <v>99050</v>
      </c>
      <c r="C17" s="133">
        <v>47977</v>
      </c>
      <c r="D17" s="134">
        <f t="shared" si="0"/>
        <v>0.48437152953054013</v>
      </c>
      <c r="E17" s="133">
        <f>SUM(C17-'[2]Sheet4'!C17)</f>
        <v>9772</v>
      </c>
    </row>
    <row r="18" spans="1:5" ht="12.75">
      <c r="A18" s="132" t="s">
        <v>133</v>
      </c>
      <c r="B18" s="133">
        <v>17245</v>
      </c>
      <c r="C18" s="133">
        <v>8611</v>
      </c>
      <c r="D18" s="134">
        <f t="shared" si="0"/>
        <v>0.4993331400405915</v>
      </c>
      <c r="E18" s="133">
        <f>SUM(C18-'[2]Sheet4'!C18)</f>
        <v>1617</v>
      </c>
    </row>
    <row r="19" spans="1:5" ht="12.75">
      <c r="A19" s="137" t="s">
        <v>134</v>
      </c>
      <c r="B19" s="133"/>
      <c r="C19" s="130">
        <v>2178</v>
      </c>
      <c r="D19" s="139"/>
      <c r="E19" s="130">
        <f>SUM(C19-'[2]Sheet4'!C19)</f>
        <v>-1282</v>
      </c>
    </row>
    <row r="20" spans="1:5" ht="12.75">
      <c r="A20" s="137" t="s">
        <v>135</v>
      </c>
      <c r="B20" s="130">
        <v>32121</v>
      </c>
      <c r="C20" s="130">
        <v>13742</v>
      </c>
      <c r="D20" s="131">
        <f aca="true" t="shared" si="1" ref="D20:D46">SUM(C20/B20)</f>
        <v>0.4278198063572118</v>
      </c>
      <c r="E20" s="130">
        <f>SUM(C20-'[2]Sheet4'!C20)</f>
        <v>2568</v>
      </c>
    </row>
    <row r="21" spans="1:5" ht="12.75">
      <c r="A21" s="136" t="s">
        <v>136</v>
      </c>
      <c r="B21" s="130">
        <v>67852</v>
      </c>
      <c r="C21" s="130">
        <v>26154</v>
      </c>
      <c r="D21" s="131">
        <f t="shared" si="1"/>
        <v>0.38545658197252847</v>
      </c>
      <c r="E21" s="130">
        <f>SUM(C21-'[2]Sheet4'!C21)</f>
        <v>5143</v>
      </c>
    </row>
    <row r="22" spans="1:5" ht="12.75">
      <c r="A22" s="132" t="s">
        <v>137</v>
      </c>
      <c r="B22" s="133">
        <v>633420</v>
      </c>
      <c r="C22" s="133">
        <v>241407</v>
      </c>
      <c r="D22" s="134">
        <f t="shared" si="1"/>
        <v>0.3811167945439045</v>
      </c>
      <c r="E22" s="133">
        <f>SUM(C22-'[2]Sheet4'!C22)</f>
        <v>49877</v>
      </c>
    </row>
    <row r="23" spans="1:5" ht="12.75">
      <c r="A23" s="135" t="s">
        <v>138</v>
      </c>
      <c r="B23" s="133">
        <v>17672</v>
      </c>
      <c r="C23" s="133">
        <v>9611</v>
      </c>
      <c r="D23" s="134">
        <f t="shared" si="1"/>
        <v>0.5438546853779991</v>
      </c>
      <c r="E23" s="133">
        <f>SUM(C23-'[2]Sheet4'!C23)</f>
        <v>1215</v>
      </c>
    </row>
    <row r="24" spans="1:5" ht="12.75">
      <c r="A24" s="136" t="s">
        <v>139</v>
      </c>
      <c r="B24" s="130">
        <f>SUM(B22-B23)</f>
        <v>615748</v>
      </c>
      <c r="C24" s="130">
        <f>SUM(C22-C23)</f>
        <v>231796</v>
      </c>
      <c r="D24" s="131">
        <f t="shared" si="1"/>
        <v>0.37644620851387256</v>
      </c>
      <c r="E24" s="130">
        <f>SUM(C24-'[2]Sheet4'!C24)</f>
        <v>48662</v>
      </c>
    </row>
    <row r="25" spans="1:5" ht="12.75">
      <c r="A25" s="136" t="s">
        <v>140</v>
      </c>
      <c r="B25" s="130">
        <f>SUM(B26+B27+B28)</f>
        <v>615748</v>
      </c>
      <c r="C25" s="130">
        <f>SUM(C26+C27+C28)</f>
        <v>231796</v>
      </c>
      <c r="D25" s="131">
        <f t="shared" si="1"/>
        <v>0.37644620851387256</v>
      </c>
      <c r="E25" s="130">
        <f>SUM(C25-'[2]Sheet4'!C25)</f>
        <v>48662</v>
      </c>
    </row>
    <row r="26" spans="1:5" ht="12.75">
      <c r="A26" s="132" t="s">
        <v>141</v>
      </c>
      <c r="B26" s="133">
        <v>416738</v>
      </c>
      <c r="C26" s="133">
        <v>167261</v>
      </c>
      <c r="D26" s="134">
        <f t="shared" si="1"/>
        <v>0.40135768756388907</v>
      </c>
      <c r="E26" s="133">
        <f>SUM(C26-'[2]Sheet4'!C26)</f>
        <v>34162</v>
      </c>
    </row>
    <row r="27" spans="1:5" ht="12.75">
      <c r="A27" s="140" t="s">
        <v>142</v>
      </c>
      <c r="B27" s="133">
        <v>47050</v>
      </c>
      <c r="C27" s="133">
        <v>15853</v>
      </c>
      <c r="D27" s="134">
        <f t="shared" si="1"/>
        <v>0.3369394261424017</v>
      </c>
      <c r="E27" s="133">
        <f>SUM(C27-'[2]Sheet4'!C27)</f>
        <v>4010</v>
      </c>
    </row>
    <row r="28" spans="1:5" ht="12.75">
      <c r="A28" s="140" t="s">
        <v>143</v>
      </c>
      <c r="B28" s="133">
        <v>151960</v>
      </c>
      <c r="C28" s="133">
        <v>48682</v>
      </c>
      <c r="D28" s="134">
        <f t="shared" si="1"/>
        <v>0.3203606212161095</v>
      </c>
      <c r="E28" s="133">
        <f>SUM(C28-'[2]Sheet4'!C28)</f>
        <v>10490</v>
      </c>
    </row>
    <row r="29" spans="1:5" ht="25.5">
      <c r="A29" s="141" t="s">
        <v>144</v>
      </c>
      <c r="B29" s="130">
        <f>SUM(B30+B54+B64)</f>
        <v>1280388</v>
      </c>
      <c r="C29" s="130">
        <f>SUM(C30+C54+C64)</f>
        <v>459987</v>
      </c>
      <c r="D29" s="131">
        <f t="shared" si="1"/>
        <v>0.3592559442918865</v>
      </c>
      <c r="E29" s="130">
        <f>SUM(C29-'[2]Sheet4'!C29)</f>
        <v>97562</v>
      </c>
    </row>
    <row r="30" spans="1:5" ht="12.75">
      <c r="A30" s="129" t="s">
        <v>145</v>
      </c>
      <c r="B30" s="130">
        <f>SUM(B33+B41)</f>
        <v>1155851</v>
      </c>
      <c r="C30" s="130">
        <f>SUM(C33+C41)</f>
        <v>440348</v>
      </c>
      <c r="D30" s="131">
        <f t="shared" si="1"/>
        <v>0.38097298008134267</v>
      </c>
      <c r="E30" s="130">
        <f>SUM(C30-'[2]Sheet4'!C30)</f>
        <v>91887</v>
      </c>
    </row>
    <row r="31" spans="1:5" ht="12.75">
      <c r="A31" s="142" t="s">
        <v>146</v>
      </c>
      <c r="B31" s="133">
        <v>589946</v>
      </c>
      <c r="C31" s="133">
        <v>225602</v>
      </c>
      <c r="D31" s="134">
        <f t="shared" si="1"/>
        <v>0.38241127154010707</v>
      </c>
      <c r="E31" s="133">
        <f>SUM(C31-'[2]Sheet4'!C31)</f>
        <v>45338</v>
      </c>
    </row>
    <row r="32" spans="1:5" ht="12.75">
      <c r="A32" s="135" t="s">
        <v>147</v>
      </c>
      <c r="B32" s="133">
        <v>17314</v>
      </c>
      <c r="C32" s="133">
        <v>9611</v>
      </c>
      <c r="D32" s="134">
        <f t="shared" si="1"/>
        <v>0.5550999191405799</v>
      </c>
      <c r="E32" s="133">
        <f>SUM(C32-'[2]Sheet4'!C32)</f>
        <v>1215</v>
      </c>
    </row>
    <row r="33" spans="1:5" ht="22.5" customHeight="1">
      <c r="A33" s="141" t="s">
        <v>148</v>
      </c>
      <c r="B33" s="130">
        <f>SUM(B34+B36+B37+B38)</f>
        <v>572632</v>
      </c>
      <c r="C33" s="130">
        <f>SUM(C34+C36+C37+C38)</f>
        <v>215991</v>
      </c>
      <c r="D33" s="131">
        <f t="shared" si="1"/>
        <v>0.3771898880956705</v>
      </c>
      <c r="E33" s="130">
        <f>SUM(C33-'[2]Sheet4'!C33)</f>
        <v>44123</v>
      </c>
    </row>
    <row r="34" spans="1:5" ht="12.75">
      <c r="A34" s="132" t="s">
        <v>149</v>
      </c>
      <c r="B34" s="133">
        <v>306008</v>
      </c>
      <c r="C34" s="133">
        <v>119233</v>
      </c>
      <c r="D34" s="134">
        <f t="shared" si="1"/>
        <v>0.3896401401270555</v>
      </c>
      <c r="E34" s="133">
        <f>SUM(C34-'[2]Sheet4'!C34)</f>
        <v>24232</v>
      </c>
    </row>
    <row r="35" spans="1:5" ht="12.75">
      <c r="A35" s="138" t="s">
        <v>150</v>
      </c>
      <c r="B35" s="133">
        <v>139403</v>
      </c>
      <c r="C35" s="133">
        <v>52471</v>
      </c>
      <c r="D35" s="134">
        <f t="shared" si="1"/>
        <v>0.37639792543919426</v>
      </c>
      <c r="E35" s="133">
        <f>SUM(C35-'[2]Sheet4'!C35)</f>
        <v>10651</v>
      </c>
    </row>
    <row r="36" spans="1:5" ht="12.75">
      <c r="A36" s="138" t="s">
        <v>151</v>
      </c>
      <c r="B36" s="133">
        <v>50609</v>
      </c>
      <c r="C36" s="133">
        <v>10973</v>
      </c>
      <c r="D36" s="134">
        <f t="shared" si="1"/>
        <v>0.21681914284020629</v>
      </c>
      <c r="E36" s="133">
        <f>SUM(C36-'[2]Sheet4'!C36)</f>
        <v>2181</v>
      </c>
    </row>
    <row r="37" spans="1:5" ht="12.75">
      <c r="A37" s="143" t="s">
        <v>152</v>
      </c>
      <c r="B37" s="133">
        <v>208761</v>
      </c>
      <c r="C37" s="133">
        <v>83939</v>
      </c>
      <c r="D37" s="134">
        <f t="shared" si="1"/>
        <v>0.40208180646768316</v>
      </c>
      <c r="E37" s="133">
        <f>SUM(C37-'[2]Sheet4'!C37)</f>
        <v>17350</v>
      </c>
    </row>
    <row r="38" spans="1:5" ht="12.75">
      <c r="A38" s="143" t="s">
        <v>153</v>
      </c>
      <c r="B38" s="133">
        <v>7254</v>
      </c>
      <c r="C38" s="133">
        <v>1846</v>
      </c>
      <c r="D38" s="134">
        <f t="shared" si="1"/>
        <v>0.25448028673835127</v>
      </c>
      <c r="E38" s="133">
        <f>SUM(C38-'[2]Sheet4'!C38)</f>
        <v>360</v>
      </c>
    </row>
    <row r="39" spans="1:5" ht="12.75">
      <c r="A39" s="138" t="s">
        <v>154</v>
      </c>
      <c r="B39" s="133">
        <v>633809</v>
      </c>
      <c r="C39" s="133">
        <v>225940</v>
      </c>
      <c r="D39" s="134">
        <f t="shared" si="1"/>
        <v>0.35647963345424255</v>
      </c>
      <c r="E39" s="133">
        <f>SUM(C39-'[2]Sheet4'!C39)</f>
        <v>48164</v>
      </c>
    </row>
    <row r="40" spans="1:5" ht="12.75">
      <c r="A40" s="135" t="s">
        <v>155</v>
      </c>
      <c r="B40" s="133">
        <v>50590</v>
      </c>
      <c r="C40" s="133">
        <v>1583</v>
      </c>
      <c r="D40" s="134">
        <f t="shared" si="1"/>
        <v>0.03129076892666535</v>
      </c>
      <c r="E40" s="133">
        <f>SUM(C40-'[2]Sheet4'!C40)</f>
        <v>400</v>
      </c>
    </row>
    <row r="41" spans="1:5" ht="25.5">
      <c r="A41" s="141" t="s">
        <v>156</v>
      </c>
      <c r="B41" s="130">
        <f>SUM(B42+B50)</f>
        <v>583219</v>
      </c>
      <c r="C41" s="130">
        <f>SUM(C42+C50)</f>
        <v>224357</v>
      </c>
      <c r="D41" s="131">
        <f t="shared" si="1"/>
        <v>0.3846873987301511</v>
      </c>
      <c r="E41" s="130">
        <f>SUM(C41-'[2]Sheet4'!C41)</f>
        <v>47764</v>
      </c>
    </row>
    <row r="42" spans="1:5" ht="12.75">
      <c r="A42" s="132" t="s">
        <v>157</v>
      </c>
      <c r="B42" s="133">
        <f>SUM(B43+B45+B46+B47)</f>
        <v>421331</v>
      </c>
      <c r="C42" s="133">
        <f>SUM(C43+C45+C46+C47)</f>
        <v>162571</v>
      </c>
      <c r="D42" s="134">
        <f t="shared" si="1"/>
        <v>0.38585102923829484</v>
      </c>
      <c r="E42" s="133">
        <f>SUM(C42-'[2]Sheet4'!C42)</f>
        <v>34884</v>
      </c>
    </row>
    <row r="43" spans="1:5" ht="12.75">
      <c r="A43" s="132" t="s">
        <v>158</v>
      </c>
      <c r="B43" s="133">
        <v>10927</v>
      </c>
      <c r="C43" s="133">
        <v>5077</v>
      </c>
      <c r="D43" s="134">
        <f t="shared" si="1"/>
        <v>0.46462890088770936</v>
      </c>
      <c r="E43" s="133">
        <f>SUM(C43-'[2]Sheet4'!C43)</f>
        <v>2235</v>
      </c>
    </row>
    <row r="44" spans="1:5" ht="12.75">
      <c r="A44" s="143" t="s">
        <v>159</v>
      </c>
      <c r="B44" s="133">
        <v>2125</v>
      </c>
      <c r="C44" s="133">
        <v>33</v>
      </c>
      <c r="D44" s="134">
        <f t="shared" si="1"/>
        <v>0.015529411764705882</v>
      </c>
      <c r="E44" s="133">
        <f>SUM(C44-'[2]Sheet4'!C44)</f>
        <v>8</v>
      </c>
    </row>
    <row r="45" spans="1:5" ht="12.75">
      <c r="A45" s="138" t="s">
        <v>160</v>
      </c>
      <c r="B45" s="133">
        <v>215</v>
      </c>
      <c r="C45" s="133">
        <v>0</v>
      </c>
      <c r="D45" s="134">
        <f t="shared" si="1"/>
        <v>0</v>
      </c>
      <c r="E45" s="133">
        <f>SUM(C45-'[2]Sheet4'!C45)</f>
        <v>0</v>
      </c>
    </row>
    <row r="46" spans="1:5" ht="12.75">
      <c r="A46" s="143" t="s">
        <v>161</v>
      </c>
      <c r="B46" s="133">
        <v>410189</v>
      </c>
      <c r="C46" s="133">
        <v>157494</v>
      </c>
      <c r="D46" s="134">
        <f t="shared" si="1"/>
        <v>0.3839547135588716</v>
      </c>
      <c r="E46" s="133">
        <f>SUM(C46-'[2]Sheet4'!C46)</f>
        <v>32649</v>
      </c>
    </row>
    <row r="47" spans="1:5" ht="12.75">
      <c r="A47" s="143" t="s">
        <v>162</v>
      </c>
      <c r="B47" s="133"/>
      <c r="C47" s="133">
        <v>0</v>
      </c>
      <c r="D47" s="139"/>
      <c r="E47" s="133">
        <f>SUM(C47-'[2]Sheet4'!C47)</f>
        <v>0</v>
      </c>
    </row>
    <row r="48" spans="1:5" ht="50.25" customHeight="1">
      <c r="A48" s="128" t="s">
        <v>5</v>
      </c>
      <c r="B48" s="128" t="s">
        <v>91</v>
      </c>
      <c r="C48" s="128" t="s">
        <v>163</v>
      </c>
      <c r="D48" s="128" t="s">
        <v>122</v>
      </c>
      <c r="E48" s="128" t="s">
        <v>12</v>
      </c>
    </row>
    <row r="49" spans="1:5" ht="12.75">
      <c r="A49" s="128">
        <v>1</v>
      </c>
      <c r="B49" s="128">
        <v>2</v>
      </c>
      <c r="C49" s="128">
        <v>3</v>
      </c>
      <c r="D49" s="128">
        <v>4</v>
      </c>
      <c r="E49" s="128">
        <v>5</v>
      </c>
    </row>
    <row r="50" spans="1:5" ht="12.75">
      <c r="A50" s="143" t="s">
        <v>164</v>
      </c>
      <c r="B50" s="133">
        <f>SUM(B51+B53)</f>
        <v>161888</v>
      </c>
      <c r="C50" s="133">
        <f>SUM(C51+C53)</f>
        <v>61786</v>
      </c>
      <c r="D50" s="134">
        <f aca="true" t="shared" si="2" ref="D50:D75">SUM(C50/B50)</f>
        <v>0.38165892468867363</v>
      </c>
      <c r="E50" s="133">
        <f>SUM(C50-'[2]Sheet4'!C50)</f>
        <v>12880</v>
      </c>
    </row>
    <row r="51" spans="1:5" ht="12.75">
      <c r="A51" s="143" t="s">
        <v>158</v>
      </c>
      <c r="B51" s="133">
        <v>40895</v>
      </c>
      <c r="C51" s="133">
        <v>16784</v>
      </c>
      <c r="D51" s="134">
        <f t="shared" si="2"/>
        <v>0.4104169213840323</v>
      </c>
      <c r="E51" s="133">
        <f>SUM(C51-'[2]Sheet4'!C51)</f>
        <v>1797</v>
      </c>
    </row>
    <row r="52" spans="1:5" ht="12.75">
      <c r="A52" s="143" t="s">
        <v>165</v>
      </c>
      <c r="B52" s="133">
        <v>8211</v>
      </c>
      <c r="C52" s="133">
        <v>2942</v>
      </c>
      <c r="D52" s="134">
        <f t="shared" si="2"/>
        <v>0.35829984167580076</v>
      </c>
      <c r="E52" s="133">
        <f>SUM(C52-'[2]Sheet4'!C52)</f>
        <v>624</v>
      </c>
    </row>
    <row r="53" spans="1:5" ht="12.75">
      <c r="A53" s="143" t="s">
        <v>162</v>
      </c>
      <c r="B53" s="133">
        <v>120993</v>
      </c>
      <c r="C53" s="133">
        <v>45002</v>
      </c>
      <c r="D53" s="134">
        <f t="shared" si="2"/>
        <v>0.371938872496756</v>
      </c>
      <c r="E53" s="133">
        <f>SUM(C53-'[2]Sheet4'!C53)</f>
        <v>11083</v>
      </c>
    </row>
    <row r="54" spans="1:5" ht="12.75">
      <c r="A54" s="141" t="s">
        <v>166</v>
      </c>
      <c r="B54" s="130">
        <f>SUM(B55+B56+B59)</f>
        <v>92313</v>
      </c>
      <c r="C54" s="130">
        <f>SUM(C55+C56+C59)</f>
        <v>20852</v>
      </c>
      <c r="D54" s="131">
        <f t="shared" si="2"/>
        <v>0.22588367835516124</v>
      </c>
      <c r="E54" s="130">
        <f>SUM(C54-'[2]Sheet4'!C54)</f>
        <v>6179</v>
      </c>
    </row>
    <row r="55" spans="1:5" ht="23.25" customHeight="1">
      <c r="A55" s="144" t="s">
        <v>167</v>
      </c>
      <c r="B55" s="133">
        <v>14625</v>
      </c>
      <c r="C55" s="133">
        <v>4597</v>
      </c>
      <c r="D55" s="134">
        <f t="shared" si="2"/>
        <v>0.31432478632478633</v>
      </c>
      <c r="E55" s="133">
        <f>SUM(C55-'[2]Sheet4'!C55)</f>
        <v>1027</v>
      </c>
    </row>
    <row r="56" spans="1:5" ht="23.25" customHeight="1">
      <c r="A56" s="144" t="s">
        <v>168</v>
      </c>
      <c r="B56" s="133">
        <f>SUM(B57+B58)</f>
        <v>6532</v>
      </c>
      <c r="C56" s="133">
        <f>SUM(C57+C58)</f>
        <v>1068</v>
      </c>
      <c r="D56" s="134">
        <f t="shared" si="2"/>
        <v>0.16350275566442132</v>
      </c>
      <c r="E56" s="133">
        <f>SUM(C56-'[2]Sheet4'!C56)</f>
        <v>-266</v>
      </c>
    </row>
    <row r="57" spans="1:5" ht="12.75">
      <c r="A57" s="138" t="s">
        <v>169</v>
      </c>
      <c r="B57" s="133">
        <v>1020</v>
      </c>
      <c r="C57" s="133">
        <v>5</v>
      </c>
      <c r="D57" s="134">
        <f t="shared" si="2"/>
        <v>0.004901960784313725</v>
      </c>
      <c r="E57" s="133">
        <f>SUM(C57-'[2]Sheet4'!C57)</f>
        <v>2</v>
      </c>
    </row>
    <row r="58" spans="1:5" ht="12.75">
      <c r="A58" s="138" t="s">
        <v>170</v>
      </c>
      <c r="B58" s="133">
        <v>5512</v>
      </c>
      <c r="C58" s="133">
        <v>1063</v>
      </c>
      <c r="D58" s="134">
        <f t="shared" si="2"/>
        <v>0.19285195936139332</v>
      </c>
      <c r="E58" s="133">
        <f>SUM(C58-'[2]Sheet4'!C58)</f>
        <v>-268</v>
      </c>
    </row>
    <row r="59" spans="1:5" ht="12.75">
      <c r="A59" s="138" t="s">
        <v>171</v>
      </c>
      <c r="B59" s="133">
        <f>SUM(B62+B63)</f>
        <v>71156</v>
      </c>
      <c r="C59" s="133">
        <f>SUM(C62+C63)</f>
        <v>15187</v>
      </c>
      <c r="D59" s="134">
        <f t="shared" si="2"/>
        <v>0.2134324582607229</v>
      </c>
      <c r="E59" s="133">
        <f>SUM(C59-'[2]Sheet4'!C59)</f>
        <v>5418</v>
      </c>
    </row>
    <row r="60" spans="1:5" ht="12.75">
      <c r="A60" s="138" t="s">
        <v>172</v>
      </c>
      <c r="B60" s="133">
        <v>43372</v>
      </c>
      <c r="C60" s="133">
        <v>12363</v>
      </c>
      <c r="D60" s="134">
        <f t="shared" si="2"/>
        <v>0.28504565157244305</v>
      </c>
      <c r="E60" s="133">
        <f>SUM(C60-'[2]Sheet4'!C60)</f>
        <v>3788</v>
      </c>
    </row>
    <row r="61" spans="1:5" ht="12.75">
      <c r="A61" s="145" t="s">
        <v>173</v>
      </c>
      <c r="B61" s="133">
        <v>357</v>
      </c>
      <c r="C61" s="133">
        <v>0</v>
      </c>
      <c r="D61" s="134">
        <f t="shared" si="2"/>
        <v>0</v>
      </c>
      <c r="E61" s="133">
        <f>SUM(C61-'[2]Sheet4'!C61)</f>
        <v>0</v>
      </c>
    </row>
    <row r="62" spans="1:5" ht="12.75">
      <c r="A62" s="146" t="s">
        <v>174</v>
      </c>
      <c r="B62" s="147">
        <f>SUM(B60-B61)</f>
        <v>43015</v>
      </c>
      <c r="C62" s="147">
        <f>SUM(C60-C61)</f>
        <v>12363</v>
      </c>
      <c r="D62" s="148">
        <f t="shared" si="2"/>
        <v>0.2874113681273974</v>
      </c>
      <c r="E62" s="147">
        <f>SUM(C62-'[2]Sheet4'!C62)</f>
        <v>3788</v>
      </c>
    </row>
    <row r="63" spans="1:5" ht="12.75">
      <c r="A63" s="138" t="s">
        <v>175</v>
      </c>
      <c r="B63" s="133">
        <v>28141</v>
      </c>
      <c r="C63" s="133">
        <v>2824</v>
      </c>
      <c r="D63" s="134">
        <f t="shared" si="2"/>
        <v>0.1003517998649657</v>
      </c>
      <c r="E63" s="133">
        <f>SUM(C63-'[2]Sheet4'!C63)</f>
        <v>1630</v>
      </c>
    </row>
    <row r="64" spans="1:5" ht="12.75">
      <c r="A64" s="141" t="s">
        <v>176</v>
      </c>
      <c r="B64" s="130">
        <f>SUM(B65-B66)</f>
        <v>32224</v>
      </c>
      <c r="C64" s="130">
        <f>SUM(C65-C66)</f>
        <v>-1213</v>
      </c>
      <c r="D64" s="131">
        <f t="shared" si="2"/>
        <v>-0.03764275074478649</v>
      </c>
      <c r="E64" s="130">
        <f>SUM(C64-'[2]Sheet4'!C64)</f>
        <v>-504</v>
      </c>
    </row>
    <row r="65" spans="1:5" ht="12.75">
      <c r="A65" s="132" t="s">
        <v>177</v>
      </c>
      <c r="B65" s="133">
        <f>SUM(B69+B73)</f>
        <v>74106</v>
      </c>
      <c r="C65" s="133">
        <f>SUM(C69+C73)</f>
        <v>7153</v>
      </c>
      <c r="D65" s="134">
        <f t="shared" si="2"/>
        <v>0.09652389819987585</v>
      </c>
      <c r="E65" s="133">
        <f>SUM(C65-'[2]Sheet4'!C65)</f>
        <v>778</v>
      </c>
    </row>
    <row r="66" spans="1:5" ht="12.75">
      <c r="A66" s="138" t="s">
        <v>178</v>
      </c>
      <c r="B66" s="133">
        <f>SUM(B72+B74)</f>
        <v>41882</v>
      </c>
      <c r="C66" s="133">
        <f>SUM(C72+C74)</f>
        <v>8366</v>
      </c>
      <c r="D66" s="134">
        <f t="shared" si="2"/>
        <v>0.19975168330070198</v>
      </c>
      <c r="E66" s="133">
        <f>SUM(C66-'[2]Sheet4'!C66)</f>
        <v>1282</v>
      </c>
    </row>
    <row r="67" spans="1:5" ht="12.75">
      <c r="A67" s="132" t="s">
        <v>179</v>
      </c>
      <c r="B67" s="133">
        <v>89885</v>
      </c>
      <c r="C67" s="133">
        <v>8691</v>
      </c>
      <c r="D67" s="134">
        <f t="shared" si="2"/>
        <v>0.09669021527507371</v>
      </c>
      <c r="E67" s="133">
        <f>SUM(C67-'[2]Sheet4'!C67)</f>
        <v>1077</v>
      </c>
    </row>
    <row r="68" spans="1:5" ht="12.75">
      <c r="A68" s="145" t="s">
        <v>173</v>
      </c>
      <c r="B68" s="133">
        <v>20303</v>
      </c>
      <c r="C68" s="133">
        <v>1538</v>
      </c>
      <c r="D68" s="134">
        <f t="shared" si="2"/>
        <v>0.07575235186918189</v>
      </c>
      <c r="E68" s="133">
        <f>SUM(C68-'[2]Sheet4'!C68)</f>
        <v>299</v>
      </c>
    </row>
    <row r="69" spans="1:5" ht="12.75">
      <c r="A69" s="146" t="s">
        <v>180</v>
      </c>
      <c r="B69" s="147">
        <f>SUM(B67-B68)</f>
        <v>69582</v>
      </c>
      <c r="C69" s="147">
        <f>SUM(C67-C68)</f>
        <v>7153</v>
      </c>
      <c r="D69" s="148">
        <f t="shared" si="2"/>
        <v>0.10279957460262712</v>
      </c>
      <c r="E69" s="147">
        <f>SUM(C69-'[2]Sheet4'!C69)</f>
        <v>778</v>
      </c>
    </row>
    <row r="70" spans="1:5" ht="12.75">
      <c r="A70" s="138" t="s">
        <v>181</v>
      </c>
      <c r="B70" s="133">
        <v>43687</v>
      </c>
      <c r="C70" s="133">
        <v>8840</v>
      </c>
      <c r="D70" s="134">
        <f t="shared" si="2"/>
        <v>0.20234852473275802</v>
      </c>
      <c r="E70" s="133">
        <f>SUM(C70-'[2]Sheet4'!C70)</f>
        <v>1282</v>
      </c>
    </row>
    <row r="71" spans="1:5" ht="12.75">
      <c r="A71" s="145" t="s">
        <v>182</v>
      </c>
      <c r="B71" s="133">
        <v>6888</v>
      </c>
      <c r="C71" s="133">
        <v>474</v>
      </c>
      <c r="D71" s="134">
        <f t="shared" si="2"/>
        <v>0.06881533101045297</v>
      </c>
      <c r="E71" s="133">
        <f>SUM(C71-'[2]Sheet4'!C71)</f>
        <v>0</v>
      </c>
    </row>
    <row r="72" spans="1:5" ht="12.75">
      <c r="A72" s="146" t="s">
        <v>183</v>
      </c>
      <c r="B72" s="147">
        <f>SUM(B70-B71)</f>
        <v>36799</v>
      </c>
      <c r="C72" s="147">
        <f>SUM(C70-C71)</f>
        <v>8366</v>
      </c>
      <c r="D72" s="148">
        <f t="shared" si="2"/>
        <v>0.22734313432430228</v>
      </c>
      <c r="E72" s="147">
        <f>SUM(C72-'[2]Sheet4'!C72)</f>
        <v>1282</v>
      </c>
    </row>
    <row r="73" spans="1:5" ht="12.75">
      <c r="A73" s="138" t="s">
        <v>184</v>
      </c>
      <c r="B73" s="133">
        <v>4524</v>
      </c>
      <c r="C73" s="133">
        <v>0</v>
      </c>
      <c r="D73" s="134">
        <f t="shared" si="2"/>
        <v>0</v>
      </c>
      <c r="E73" s="133">
        <f>SUM(C73-'[2]Sheet4'!C73)</f>
        <v>0</v>
      </c>
    </row>
    <row r="74" spans="1:5" ht="12.75">
      <c r="A74" s="138" t="s">
        <v>185</v>
      </c>
      <c r="B74" s="133">
        <v>5083</v>
      </c>
      <c r="C74" s="133">
        <v>0</v>
      </c>
      <c r="D74" s="134">
        <f t="shared" si="2"/>
        <v>0</v>
      </c>
      <c r="E74" s="133">
        <f>SUM(C74-'[2]Sheet4'!C74)</f>
        <v>0</v>
      </c>
    </row>
    <row r="75" spans="1:5" ht="25.5">
      <c r="A75" s="141" t="s">
        <v>186</v>
      </c>
      <c r="B75" s="130">
        <f>SUM(B8-B29)</f>
        <v>-67862</v>
      </c>
      <c r="C75" s="130">
        <f>SUM(C8-C29)</f>
        <v>45964</v>
      </c>
      <c r="D75" s="131">
        <f t="shared" si="2"/>
        <v>-0.6773157289793994</v>
      </c>
      <c r="E75" s="130">
        <f>SUM(C75-'[2]Sheet4'!C75)</f>
        <v>6331</v>
      </c>
    </row>
    <row r="76" spans="1:5" ht="12.75">
      <c r="A76" s="123" t="s">
        <v>49</v>
      </c>
      <c r="B76" s="122"/>
      <c r="C76" s="122"/>
      <c r="D76" s="122"/>
      <c r="E76" s="122"/>
    </row>
    <row r="77" spans="1:5" ht="12.75">
      <c r="A77" s="122"/>
      <c r="B77" s="122"/>
      <c r="C77" s="122"/>
      <c r="D77" s="122"/>
      <c r="E77" s="122"/>
    </row>
    <row r="78" spans="1:5" ht="12.75">
      <c r="A78" s="122"/>
      <c r="B78" s="122"/>
      <c r="C78" s="122" t="s">
        <v>187</v>
      </c>
      <c r="D78" s="122"/>
      <c r="E78" s="122"/>
    </row>
    <row r="79" spans="1:5" ht="12.75">
      <c r="A79" s="122"/>
      <c r="B79" s="122"/>
      <c r="C79" s="122"/>
      <c r="D79" s="122"/>
      <c r="E79" s="122"/>
    </row>
    <row r="80" spans="1:5" ht="12.75">
      <c r="A80" s="122"/>
      <c r="B80" s="122"/>
      <c r="C80" s="122"/>
      <c r="D80" s="122"/>
      <c r="E80" s="122"/>
    </row>
    <row r="81" spans="1:5" ht="12.75">
      <c r="A81" s="122"/>
      <c r="B81" s="122"/>
      <c r="C81" s="122"/>
      <c r="D81" s="122"/>
      <c r="E81" s="122"/>
    </row>
    <row r="82" spans="1:5" ht="12.75">
      <c r="A82" s="122"/>
      <c r="B82" s="122"/>
      <c r="C82" s="122"/>
      <c r="D82" s="122"/>
      <c r="E82" s="122"/>
    </row>
    <row r="83" spans="1:5" ht="12.75">
      <c r="A83" s="122"/>
      <c r="B83" s="122"/>
      <c r="C83" s="122"/>
      <c r="D83" s="122"/>
      <c r="E83" s="122"/>
    </row>
    <row r="84" spans="1:5" ht="12.75">
      <c r="A84" s="122"/>
      <c r="B84" s="122"/>
      <c r="C84" s="122"/>
      <c r="D84" s="122"/>
      <c r="E84" s="122"/>
    </row>
    <row r="85" spans="1:5" ht="12.75">
      <c r="A85" s="122"/>
      <c r="B85" s="122"/>
      <c r="C85" s="122"/>
      <c r="D85" s="122"/>
      <c r="E85" s="122"/>
    </row>
    <row r="86" spans="1:5" ht="12.75">
      <c r="A86" s="122"/>
      <c r="B86" s="122"/>
      <c r="C86" s="122"/>
      <c r="D86" s="122"/>
      <c r="E86" s="122"/>
    </row>
    <row r="87" spans="1:5" ht="12.75">
      <c r="A87" s="149" t="s">
        <v>188</v>
      </c>
      <c r="B87" s="149" t="s">
        <v>52</v>
      </c>
      <c r="C87" s="123"/>
      <c r="D87" s="123"/>
      <c r="E87" s="123"/>
    </row>
    <row r="88" spans="1:5" ht="12.75">
      <c r="A88" s="149"/>
      <c r="B88" s="122"/>
      <c r="C88" s="122"/>
      <c r="D88" s="122"/>
      <c r="E88" s="122"/>
    </row>
    <row r="89" spans="1:5" ht="12.75">
      <c r="A89" s="149"/>
      <c r="B89" s="149"/>
      <c r="C89" s="123"/>
      <c r="D89" s="123"/>
      <c r="E89" s="123"/>
    </row>
    <row r="90" spans="1:5" ht="12.75">
      <c r="A90" s="149"/>
      <c r="B90" s="122"/>
      <c r="C90" s="122"/>
      <c r="D90" s="122"/>
      <c r="E90" s="122"/>
    </row>
    <row r="91" spans="1:5" ht="12.75">
      <c r="A91" s="122"/>
      <c r="B91" s="122"/>
      <c r="C91" s="122"/>
      <c r="D91" s="122"/>
      <c r="E91" s="122"/>
    </row>
    <row r="92" spans="1:5" ht="12.75">
      <c r="A92" s="122"/>
      <c r="B92" s="122"/>
      <c r="C92" s="122"/>
      <c r="D92" s="122"/>
      <c r="E92" s="122"/>
    </row>
    <row r="93" spans="1:5" ht="12.75">
      <c r="A93" s="122"/>
      <c r="B93" s="122"/>
      <c r="C93" s="122"/>
      <c r="D93" s="122"/>
      <c r="E93" s="122"/>
    </row>
    <row r="94" spans="1:5" ht="12.75">
      <c r="A94" s="122"/>
      <c r="B94" s="122"/>
      <c r="C94" s="122"/>
      <c r="D94" s="122"/>
      <c r="E94" s="122"/>
    </row>
    <row r="95" spans="1:5" ht="12.75">
      <c r="A95" s="122"/>
      <c r="B95" s="122"/>
      <c r="C95" s="122"/>
      <c r="D95" s="122"/>
      <c r="E95" s="122"/>
    </row>
    <row r="96" spans="1:5" ht="12.75">
      <c r="A96" s="149" t="s">
        <v>53</v>
      </c>
      <c r="B96" s="122"/>
      <c r="C96" s="122"/>
      <c r="D96" s="122"/>
      <c r="E96" s="122"/>
    </row>
    <row r="97" spans="1:5" ht="12.75">
      <c r="A97" s="149" t="s">
        <v>54</v>
      </c>
      <c r="B97" s="122"/>
      <c r="C97" s="122"/>
      <c r="D97" s="122"/>
      <c r="E97" s="122"/>
    </row>
    <row r="98" spans="1:5" ht="12.75">
      <c r="A98" s="122"/>
      <c r="B98" s="122"/>
      <c r="C98" s="122"/>
      <c r="D98" s="122"/>
      <c r="E98" s="122"/>
    </row>
    <row r="99" spans="1:5" ht="12.75">
      <c r="A99" s="122"/>
      <c r="B99" s="122"/>
      <c r="C99" s="122"/>
      <c r="D99" s="122"/>
      <c r="E99" s="122"/>
    </row>
    <row r="100" spans="1:5" ht="12.75">
      <c r="A100" s="149"/>
      <c r="B100" s="122"/>
      <c r="C100" s="122"/>
      <c r="D100" s="122"/>
      <c r="E100" s="122"/>
    </row>
    <row r="101" spans="1:5" ht="12.75">
      <c r="A101" s="149"/>
      <c r="B101" s="122"/>
      <c r="C101" s="122"/>
      <c r="D101" s="122"/>
      <c r="E101" s="122"/>
    </row>
    <row r="102" spans="1:5" ht="12.75">
      <c r="A102" s="122"/>
      <c r="B102" s="122"/>
      <c r="C102" s="122"/>
      <c r="D102" s="122"/>
      <c r="E102" s="122"/>
    </row>
    <row r="103" spans="1:5" ht="12.75">
      <c r="A103" s="122"/>
      <c r="B103" s="122"/>
      <c r="C103" s="122"/>
      <c r="D103" s="122"/>
      <c r="E103" s="122"/>
    </row>
    <row r="104" spans="1:5" ht="12.75">
      <c r="A104" s="122"/>
      <c r="B104" s="122"/>
      <c r="C104" s="122"/>
      <c r="D104" s="122"/>
      <c r="E104" s="122"/>
    </row>
  </sheetData>
  <printOptions/>
  <pageMargins left="0.6" right="0.67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59"/>
  <sheetViews>
    <sheetView workbookViewId="0" topLeftCell="A1">
      <selection activeCell="A12" sqref="A12"/>
    </sheetView>
  </sheetViews>
  <sheetFormatPr defaultColWidth="9.33203125" defaultRowHeight="11.25"/>
  <cols>
    <col min="1" max="1" width="54.83203125" style="93" customWidth="1"/>
    <col min="2" max="2" width="10.66015625" style="93" customWidth="1"/>
    <col min="3" max="3" width="14.5" style="93" customWidth="1"/>
    <col min="4" max="4" width="14" style="93" customWidth="1"/>
    <col min="5" max="5" width="13.16015625" style="93" customWidth="1"/>
    <col min="6" max="6" width="14" style="93" customWidth="1"/>
    <col min="7" max="16384" width="10.66015625" style="93" customWidth="1"/>
  </cols>
  <sheetData>
    <row r="1" spans="1:10" ht="12.75">
      <c r="A1" s="91"/>
      <c r="B1" s="91"/>
      <c r="C1" s="92"/>
      <c r="D1" s="92"/>
      <c r="E1" s="91"/>
      <c r="F1" s="91"/>
      <c r="G1" s="91"/>
      <c r="H1" s="91"/>
      <c r="I1" s="91"/>
      <c r="J1" s="91"/>
    </row>
    <row r="2" spans="1:10" ht="12.75">
      <c r="A2" s="92" t="s">
        <v>111</v>
      </c>
      <c r="B2" s="91"/>
      <c r="C2" s="92"/>
      <c r="D2" s="92"/>
      <c r="E2" s="92"/>
      <c r="F2" s="94" t="s">
        <v>112</v>
      </c>
      <c r="G2" s="91"/>
      <c r="H2" s="91"/>
      <c r="I2" s="91"/>
      <c r="J2" s="91"/>
    </row>
    <row r="3" spans="1:10" ht="12.75">
      <c r="A3" s="92"/>
      <c r="B3" s="91"/>
      <c r="C3" s="92"/>
      <c r="D3" s="92"/>
      <c r="E3" s="91"/>
      <c r="F3" s="91"/>
      <c r="G3" s="91"/>
      <c r="H3" s="91"/>
      <c r="I3" s="91"/>
      <c r="J3" s="91"/>
    </row>
    <row r="4" spans="1:10" ht="15.75">
      <c r="A4" s="95" t="s">
        <v>113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5.75">
      <c r="A5" s="95" t="s">
        <v>114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2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2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ht="12">
      <c r="A8" s="91"/>
      <c r="B8" s="91"/>
      <c r="C8" s="91"/>
      <c r="D8" s="91"/>
      <c r="E8" s="91"/>
      <c r="F8" s="96"/>
      <c r="G8" s="97"/>
      <c r="H8" s="97"/>
      <c r="I8" s="97"/>
      <c r="J8" s="97"/>
    </row>
    <row r="9" spans="1:10" ht="12.75">
      <c r="A9" s="91"/>
      <c r="B9" s="91"/>
      <c r="C9" s="91"/>
      <c r="D9" s="92"/>
      <c r="E9" s="91"/>
      <c r="F9" s="98" t="s">
        <v>4</v>
      </c>
      <c r="G9" s="99"/>
      <c r="H9" s="99"/>
      <c r="I9" s="99"/>
      <c r="J9" s="99"/>
    </row>
    <row r="10" spans="1:10" ht="55.5" customHeight="1">
      <c r="A10" s="100" t="s">
        <v>5</v>
      </c>
      <c r="B10" s="101" t="s">
        <v>90</v>
      </c>
      <c r="C10" s="101" t="s">
        <v>91</v>
      </c>
      <c r="D10" s="101" t="s">
        <v>8</v>
      </c>
      <c r="E10" s="101" t="s">
        <v>92</v>
      </c>
      <c r="F10" s="101" t="s">
        <v>115</v>
      </c>
      <c r="G10" s="99"/>
      <c r="H10" s="99"/>
      <c r="I10" s="99"/>
      <c r="J10" s="99"/>
    </row>
    <row r="11" spans="1:10" ht="12" customHeight="1">
      <c r="A11" s="102">
        <v>1</v>
      </c>
      <c r="B11" s="102"/>
      <c r="C11" s="103">
        <v>2</v>
      </c>
      <c r="D11" s="103">
        <v>3</v>
      </c>
      <c r="E11" s="103">
        <v>4</v>
      </c>
      <c r="F11" s="104">
        <v>5</v>
      </c>
      <c r="G11" s="99"/>
      <c r="H11" s="99"/>
      <c r="I11" s="99"/>
      <c r="J11" s="99"/>
    </row>
    <row r="12" spans="1:10" ht="18" customHeight="1">
      <c r="A12" s="105" t="s">
        <v>93</v>
      </c>
      <c r="B12" s="106"/>
      <c r="C12" s="107">
        <f>SUM(C13:C26)</f>
        <v>659824</v>
      </c>
      <c r="D12" s="107">
        <f>SUM(D13:D26)</f>
        <v>228579</v>
      </c>
      <c r="E12" s="108">
        <f>SUM(D12/C12)</f>
        <v>0.346424197967943</v>
      </c>
      <c r="F12" s="107">
        <f>SUM(F13:F26)</f>
        <v>1253</v>
      </c>
      <c r="G12" s="99"/>
      <c r="H12" s="99"/>
      <c r="I12" s="99"/>
      <c r="J12" s="99"/>
    </row>
    <row r="13" spans="1:10" ht="18" customHeight="1">
      <c r="A13" s="109" t="s">
        <v>94</v>
      </c>
      <c r="B13" s="110">
        <v>1</v>
      </c>
      <c r="C13" s="111">
        <v>69350</v>
      </c>
      <c r="D13" s="111">
        <v>1880</v>
      </c>
      <c r="E13" s="112">
        <f>SUM(D13/C13)</f>
        <v>0.027108868060562365</v>
      </c>
      <c r="F13" s="99">
        <v>358</v>
      </c>
      <c r="G13" s="99"/>
      <c r="H13" s="99"/>
      <c r="I13" s="99"/>
      <c r="J13" s="99"/>
    </row>
    <row r="14" spans="1:10" ht="18.75" customHeight="1">
      <c r="A14" s="99" t="s">
        <v>95</v>
      </c>
      <c r="B14" s="110">
        <v>2</v>
      </c>
      <c r="C14" s="111"/>
      <c r="D14" s="111"/>
      <c r="E14" s="112"/>
      <c r="F14" s="99">
        <v>56</v>
      </c>
      <c r="G14" s="99"/>
      <c r="H14" s="99"/>
      <c r="I14" s="99"/>
      <c r="J14" s="99"/>
    </row>
    <row r="15" spans="1:10" ht="17.25" customHeight="1">
      <c r="A15" s="99" t="s">
        <v>96</v>
      </c>
      <c r="B15" s="110">
        <v>3</v>
      </c>
      <c r="C15" s="111"/>
      <c r="D15" s="111"/>
      <c r="E15" s="112"/>
      <c r="F15" s="99">
        <v>311</v>
      </c>
      <c r="G15" s="99"/>
      <c r="H15" s="99"/>
      <c r="I15" s="99"/>
      <c r="J15" s="99"/>
    </row>
    <row r="16" spans="1:10" ht="16.5" customHeight="1">
      <c r="A16" s="99" t="s">
        <v>97</v>
      </c>
      <c r="B16" s="110">
        <v>4</v>
      </c>
      <c r="C16" s="111"/>
      <c r="D16" s="111"/>
      <c r="E16" s="112"/>
      <c r="F16" s="99">
        <v>319</v>
      </c>
      <c r="G16" s="99"/>
      <c r="H16" s="99"/>
      <c r="I16" s="99"/>
      <c r="J16" s="99"/>
    </row>
    <row r="17" spans="1:10" ht="18.75" customHeight="1">
      <c r="A17" s="99" t="s">
        <v>98</v>
      </c>
      <c r="B17" s="110">
        <v>5</v>
      </c>
      <c r="C17" s="111">
        <v>66903</v>
      </c>
      <c r="D17" s="111">
        <v>30081</v>
      </c>
      <c r="E17" s="112">
        <f>SUM(D17/C17)</f>
        <v>0.4496210932245191</v>
      </c>
      <c r="F17" s="99">
        <v>21</v>
      </c>
      <c r="G17" s="99"/>
      <c r="H17" s="99"/>
      <c r="I17" s="99"/>
      <c r="J17" s="99"/>
    </row>
    <row r="18" spans="1:10" ht="18" customHeight="1">
      <c r="A18" s="99" t="s">
        <v>99</v>
      </c>
      <c r="B18" s="110">
        <v>6</v>
      </c>
      <c r="C18" s="111">
        <v>421851</v>
      </c>
      <c r="D18" s="111">
        <v>163159</v>
      </c>
      <c r="E18" s="112">
        <f>SUM(D18/C18)</f>
        <v>0.38676926213283835</v>
      </c>
      <c r="F18" s="99">
        <v>5</v>
      </c>
      <c r="G18" s="99"/>
      <c r="H18" s="99"/>
      <c r="I18" s="99"/>
      <c r="J18" s="99"/>
    </row>
    <row r="19" spans="1:10" ht="24" customHeight="1">
      <c r="A19" s="113" t="s">
        <v>100</v>
      </c>
      <c r="B19" s="110">
        <v>7</v>
      </c>
      <c r="C19" s="111">
        <v>9870</v>
      </c>
      <c r="D19" s="111">
        <v>3335</v>
      </c>
      <c r="E19" s="112">
        <f>SUM(D19/C19)</f>
        <v>0.33789260385005065</v>
      </c>
      <c r="F19" s="99">
        <v>10</v>
      </c>
      <c r="G19" s="99"/>
      <c r="H19" s="99"/>
      <c r="I19" s="99"/>
      <c r="J19" s="99"/>
    </row>
    <row r="20" spans="1:10" ht="15.75" customHeight="1">
      <c r="A20" s="99" t="s">
        <v>101</v>
      </c>
      <c r="B20" s="110">
        <v>8</v>
      </c>
      <c r="C20" s="111">
        <v>3260</v>
      </c>
      <c r="D20" s="111">
        <v>983</v>
      </c>
      <c r="E20" s="112">
        <f>SUM(D20/C20)</f>
        <v>0.3015337423312883</v>
      </c>
      <c r="F20" s="99">
        <v>100</v>
      </c>
      <c r="G20" s="99"/>
      <c r="H20" s="99"/>
      <c r="I20" s="99"/>
      <c r="J20" s="99"/>
    </row>
    <row r="21" spans="1:10" ht="20.25" customHeight="1">
      <c r="A21" s="99" t="s">
        <v>102</v>
      </c>
      <c r="B21" s="110">
        <v>9</v>
      </c>
      <c r="C21" s="111"/>
      <c r="D21" s="111"/>
      <c r="E21" s="112"/>
      <c r="F21" s="99"/>
      <c r="G21" s="99"/>
      <c r="H21" s="99"/>
      <c r="I21" s="99"/>
      <c r="J21" s="99"/>
    </row>
    <row r="22" spans="1:10" ht="24.75" customHeight="1">
      <c r="A22" s="113" t="s">
        <v>103</v>
      </c>
      <c r="B22" s="110">
        <v>10</v>
      </c>
      <c r="C22" s="111">
        <v>18795</v>
      </c>
      <c r="D22" s="111">
        <v>7983</v>
      </c>
      <c r="E22" s="112">
        <f>SUM(D22/C22)</f>
        <v>0.42474062250598565</v>
      </c>
      <c r="F22" s="99">
        <v>26</v>
      </c>
      <c r="G22" s="99"/>
      <c r="H22" s="99"/>
      <c r="I22" s="99"/>
      <c r="J22" s="99"/>
    </row>
    <row r="23" spans="1:10" ht="27.75" customHeight="1">
      <c r="A23" s="113" t="s">
        <v>104</v>
      </c>
      <c r="B23" s="110">
        <v>11</v>
      </c>
      <c r="C23" s="111"/>
      <c r="D23" s="111"/>
      <c r="E23" s="112"/>
      <c r="F23" s="99"/>
      <c r="G23" s="99"/>
      <c r="H23" s="99"/>
      <c r="I23" s="99"/>
      <c r="J23" s="99"/>
    </row>
    <row r="24" spans="1:10" ht="18" customHeight="1">
      <c r="A24" s="99" t="s">
        <v>105</v>
      </c>
      <c r="B24" s="110">
        <v>12</v>
      </c>
      <c r="C24" s="111">
        <v>67331</v>
      </c>
      <c r="D24" s="111">
        <v>20883</v>
      </c>
      <c r="E24" s="112">
        <f>SUM(D24/C24)</f>
        <v>0.31015431227814827</v>
      </c>
      <c r="F24" s="99"/>
      <c r="G24" s="91"/>
      <c r="H24" s="91"/>
      <c r="I24" s="91"/>
      <c r="J24" s="91"/>
    </row>
    <row r="25" spans="1:10" ht="18.75" customHeight="1">
      <c r="A25" s="99" t="s">
        <v>106</v>
      </c>
      <c r="B25" s="110">
        <v>13</v>
      </c>
      <c r="C25" s="111">
        <v>2464</v>
      </c>
      <c r="D25" s="111">
        <v>207</v>
      </c>
      <c r="E25" s="112">
        <f>SUM(D25/C25)</f>
        <v>0.08400974025974026</v>
      </c>
      <c r="F25" s="99">
        <v>47</v>
      </c>
      <c r="G25" s="91"/>
      <c r="H25" s="91"/>
      <c r="I25" s="91"/>
      <c r="J25" s="91"/>
    </row>
    <row r="26" spans="1:10" ht="24" customHeight="1">
      <c r="A26" s="113" t="s">
        <v>107</v>
      </c>
      <c r="B26" s="110">
        <v>14</v>
      </c>
      <c r="C26" s="111"/>
      <c r="D26" s="111">
        <v>68</v>
      </c>
      <c r="E26" s="112"/>
      <c r="F26" s="99"/>
      <c r="G26" s="91"/>
      <c r="H26" s="91"/>
      <c r="I26" s="91"/>
      <c r="J26" s="91"/>
    </row>
    <row r="27" spans="1:10" ht="12.75">
      <c r="A27" s="91"/>
      <c r="B27" s="114"/>
      <c r="C27" s="115"/>
      <c r="D27" s="115"/>
      <c r="E27" s="116"/>
      <c r="F27" s="91"/>
      <c r="G27" s="91"/>
      <c r="H27" s="91"/>
      <c r="I27" s="91"/>
      <c r="J27" s="91"/>
    </row>
    <row r="28" spans="1:10" ht="14.25">
      <c r="A28" s="117"/>
      <c r="B28" s="118"/>
      <c r="C28" s="115"/>
      <c r="D28" s="115"/>
      <c r="E28" s="116"/>
      <c r="F28" s="91"/>
      <c r="G28" s="91"/>
      <c r="H28" s="91"/>
      <c r="I28" s="91"/>
      <c r="J28" s="91"/>
    </row>
    <row r="29" spans="1:10" ht="14.25">
      <c r="A29" s="117"/>
      <c r="B29" s="118"/>
      <c r="C29" s="115"/>
      <c r="D29" s="115"/>
      <c r="E29" s="116"/>
      <c r="F29" s="91"/>
      <c r="G29" s="91"/>
      <c r="H29" s="91"/>
      <c r="I29" s="91"/>
      <c r="J29" s="91"/>
    </row>
    <row r="30" spans="1:10" ht="14.25">
      <c r="A30" s="117"/>
      <c r="B30" s="118"/>
      <c r="C30" s="115"/>
      <c r="D30" s="115"/>
      <c r="E30" s="116"/>
      <c r="F30" s="91"/>
      <c r="G30" s="91"/>
      <c r="H30" s="91"/>
      <c r="I30" s="91"/>
      <c r="J30" s="91"/>
    </row>
    <row r="31" spans="1:10" ht="14.25">
      <c r="A31" s="117"/>
      <c r="B31" s="118"/>
      <c r="C31" s="115"/>
      <c r="D31" s="115"/>
      <c r="E31" s="116"/>
      <c r="F31" s="91"/>
      <c r="G31" s="91"/>
      <c r="H31" s="91"/>
      <c r="I31" s="91"/>
      <c r="J31" s="91"/>
    </row>
    <row r="32" spans="1:10" ht="14.25">
      <c r="A32" s="117"/>
      <c r="B32" s="118"/>
      <c r="C32" s="115"/>
      <c r="D32" s="115"/>
      <c r="E32" s="116"/>
      <c r="F32" s="91"/>
      <c r="G32" s="91"/>
      <c r="H32" s="91"/>
      <c r="I32" s="91"/>
      <c r="J32" s="91"/>
    </row>
    <row r="33" spans="1:10" ht="15.75" customHeight="1">
      <c r="A33" s="91" t="s">
        <v>108</v>
      </c>
      <c r="B33" s="114"/>
      <c r="C33" s="119" t="s">
        <v>52</v>
      </c>
      <c r="D33" s="119"/>
      <c r="E33" s="116"/>
      <c r="F33" s="91"/>
      <c r="G33" s="91"/>
      <c r="H33" s="91"/>
      <c r="I33" s="91"/>
      <c r="J33" s="91"/>
    </row>
    <row r="34" spans="1:10" ht="12">
      <c r="A34" s="91"/>
      <c r="B34" s="114"/>
      <c r="C34" s="119"/>
      <c r="D34" s="119"/>
      <c r="E34" s="116"/>
      <c r="F34" s="91"/>
      <c r="G34" s="91"/>
      <c r="H34" s="91"/>
      <c r="I34" s="91"/>
      <c r="J34" s="91"/>
    </row>
    <row r="35" spans="1:10" ht="15.75" customHeight="1">
      <c r="A35" s="91"/>
      <c r="B35" s="91"/>
      <c r="C35" s="119"/>
      <c r="D35" s="119"/>
      <c r="E35" s="120"/>
      <c r="F35" s="91"/>
      <c r="G35" s="91"/>
      <c r="H35" s="91"/>
      <c r="I35" s="91"/>
      <c r="J35" s="91"/>
    </row>
    <row r="36" spans="1:10" ht="12.75">
      <c r="A36" s="91"/>
      <c r="B36" s="91"/>
      <c r="C36" s="115"/>
      <c r="D36" s="115"/>
      <c r="E36" s="116"/>
      <c r="F36" s="91"/>
      <c r="G36" s="91"/>
      <c r="H36" s="91"/>
      <c r="I36" s="91"/>
      <c r="J36" s="91"/>
    </row>
    <row r="37" spans="1:10" ht="12.75">
      <c r="A37" s="91"/>
      <c r="B37" s="91"/>
      <c r="C37" s="115"/>
      <c r="D37" s="115"/>
      <c r="E37" s="116"/>
      <c r="F37" s="91"/>
      <c r="G37" s="91"/>
      <c r="H37" s="91"/>
      <c r="I37" s="91"/>
      <c r="J37" s="91"/>
    </row>
    <row r="38" spans="1:10" ht="12.75">
      <c r="A38" s="91"/>
      <c r="B38" s="91"/>
      <c r="C38" s="115"/>
      <c r="D38" s="115"/>
      <c r="E38" s="116"/>
      <c r="F38" s="91"/>
      <c r="G38" s="91"/>
      <c r="H38" s="91"/>
      <c r="I38" s="91"/>
      <c r="J38" s="91"/>
    </row>
    <row r="39" spans="1:10" ht="12.75">
      <c r="A39" s="91"/>
      <c r="B39" s="91"/>
      <c r="C39" s="115"/>
      <c r="D39" s="115"/>
      <c r="E39" s="116"/>
      <c r="F39" s="91"/>
      <c r="G39" s="91"/>
      <c r="H39" s="91"/>
      <c r="I39" s="91"/>
      <c r="J39" s="91"/>
    </row>
    <row r="40" spans="1:10" ht="14.25">
      <c r="A40" s="117"/>
      <c r="B40" s="117"/>
      <c r="C40" s="115"/>
      <c r="D40" s="115"/>
      <c r="E40" s="116"/>
      <c r="F40" s="91"/>
      <c r="G40" s="91"/>
      <c r="H40" s="91"/>
      <c r="I40" s="91"/>
      <c r="J40" s="91"/>
    </row>
    <row r="41" spans="1:10" ht="14.25">
      <c r="A41" s="117"/>
      <c r="B41" s="117"/>
      <c r="C41" s="115"/>
      <c r="D41" s="115"/>
      <c r="E41" s="116"/>
      <c r="F41" s="91"/>
      <c r="G41" s="91"/>
      <c r="H41" s="91"/>
      <c r="I41" s="91"/>
      <c r="J41" s="91"/>
    </row>
    <row r="42" spans="1:10" ht="14.25">
      <c r="A42" s="117"/>
      <c r="B42" s="117"/>
      <c r="C42" s="115"/>
      <c r="D42" s="115"/>
      <c r="E42" s="116"/>
      <c r="F42" s="91"/>
      <c r="G42" s="91"/>
      <c r="H42" s="91"/>
      <c r="I42" s="91"/>
      <c r="J42" s="91"/>
    </row>
    <row r="43" spans="1:10" ht="12.75">
      <c r="A43" s="91" t="s">
        <v>109</v>
      </c>
      <c r="B43" s="91"/>
      <c r="C43" s="115"/>
      <c r="D43" s="115"/>
      <c r="E43" s="116"/>
      <c r="F43" s="91"/>
      <c r="G43" s="91"/>
      <c r="H43" s="91"/>
      <c r="I43" s="91"/>
      <c r="J43" s="91"/>
    </row>
    <row r="44" spans="1:10" ht="12.75">
      <c r="A44" s="91" t="s">
        <v>110</v>
      </c>
      <c r="B44" s="91"/>
      <c r="C44" s="115"/>
      <c r="D44" s="115"/>
      <c r="E44" s="116"/>
      <c r="F44" s="91"/>
      <c r="G44" s="91"/>
      <c r="H44" s="91"/>
      <c r="I44" s="91"/>
      <c r="J44" s="91"/>
    </row>
    <row r="45" spans="1:10" ht="12.75">
      <c r="A45" s="91"/>
      <c r="B45" s="91"/>
      <c r="C45" s="115"/>
      <c r="D45" s="115"/>
      <c r="E45" s="116"/>
      <c r="F45" s="91"/>
      <c r="G45" s="91"/>
      <c r="H45" s="91"/>
      <c r="I45" s="91"/>
      <c r="J45" s="91"/>
    </row>
    <row r="46" spans="1:10" ht="12.75">
      <c r="A46" s="91"/>
      <c r="B46" s="91"/>
      <c r="C46" s="115"/>
      <c r="D46" s="115"/>
      <c r="E46" s="116"/>
      <c r="F46" s="91"/>
      <c r="G46" s="91"/>
      <c r="H46" s="91"/>
      <c r="I46" s="91"/>
      <c r="J46" s="91"/>
    </row>
    <row r="47" spans="1:10" ht="12.75">
      <c r="A47" s="91"/>
      <c r="B47" s="91"/>
      <c r="C47" s="115"/>
      <c r="D47" s="115"/>
      <c r="E47" s="116"/>
      <c r="F47" s="91"/>
      <c r="G47" s="91"/>
      <c r="H47" s="91"/>
      <c r="I47" s="91"/>
      <c r="J47" s="91"/>
    </row>
    <row r="48" spans="1:10" ht="12.75">
      <c r="A48" s="91"/>
      <c r="B48" s="91"/>
      <c r="C48" s="119"/>
      <c r="D48" s="115"/>
      <c r="E48" s="116"/>
      <c r="F48" s="91"/>
      <c r="G48" s="91"/>
      <c r="H48" s="91"/>
      <c r="I48" s="91"/>
      <c r="J48" s="91"/>
    </row>
    <row r="49" spans="1:10" ht="12.75">
      <c r="A49" s="91"/>
      <c r="B49" s="91"/>
      <c r="C49" s="119"/>
      <c r="D49" s="115"/>
      <c r="E49" s="116"/>
      <c r="F49" s="91"/>
      <c r="G49" s="91"/>
      <c r="H49" s="91"/>
      <c r="I49" s="91"/>
      <c r="J49" s="91"/>
    </row>
    <row r="50" spans="1:10" ht="12.75">
      <c r="A50" s="91"/>
      <c r="B50" s="91"/>
      <c r="C50" s="119"/>
      <c r="D50" s="115"/>
      <c r="E50" s="116"/>
      <c r="F50" s="91"/>
      <c r="G50" s="91"/>
      <c r="H50" s="91"/>
      <c r="I50" s="91"/>
      <c r="J50" s="91"/>
    </row>
    <row r="51" spans="1:10" ht="12.75">
      <c r="A51" s="91"/>
      <c r="B51" s="91"/>
      <c r="C51" s="119"/>
      <c r="D51" s="92"/>
      <c r="E51" s="116"/>
      <c r="F51" s="91"/>
      <c r="G51" s="91"/>
      <c r="H51" s="91"/>
      <c r="I51" s="91"/>
      <c r="J51" s="91"/>
    </row>
    <row r="52" spans="1:10" ht="12.75">
      <c r="A52" s="91"/>
      <c r="B52" s="91"/>
      <c r="C52" s="119"/>
      <c r="D52" s="92"/>
      <c r="E52" s="116"/>
      <c r="F52" s="91"/>
      <c r="G52" s="91"/>
      <c r="H52" s="91"/>
      <c r="I52" s="91"/>
      <c r="J52" s="91"/>
    </row>
    <row r="53" spans="1:10" ht="12.75">
      <c r="A53" s="91"/>
      <c r="B53" s="91"/>
      <c r="C53" s="119"/>
      <c r="D53" s="92"/>
      <c r="E53" s="116"/>
      <c r="F53" s="91"/>
      <c r="G53" s="91"/>
      <c r="H53" s="91"/>
      <c r="I53" s="91"/>
      <c r="J53" s="91"/>
    </row>
    <row r="54" spans="1:10" ht="12.75">
      <c r="A54" s="91"/>
      <c r="B54" s="91"/>
      <c r="C54" s="119"/>
      <c r="D54" s="92"/>
      <c r="E54" s="116"/>
      <c r="F54" s="91"/>
      <c r="G54" s="91"/>
      <c r="H54" s="91"/>
      <c r="I54" s="91"/>
      <c r="J54" s="91"/>
    </row>
    <row r="55" spans="1:10" ht="12.75">
      <c r="A55" s="91"/>
      <c r="B55" s="91"/>
      <c r="C55" s="119"/>
      <c r="D55" s="92"/>
      <c r="E55" s="116"/>
      <c r="F55" s="91"/>
      <c r="G55" s="91"/>
      <c r="H55" s="91"/>
      <c r="I55" s="91"/>
      <c r="J55" s="91"/>
    </row>
    <row r="56" spans="1:10" ht="12.75">
      <c r="A56" s="91"/>
      <c r="B56" s="91"/>
      <c r="C56" s="119"/>
      <c r="D56" s="92"/>
      <c r="E56" s="116"/>
      <c r="F56" s="91"/>
      <c r="G56" s="91"/>
      <c r="H56" s="91"/>
      <c r="I56" s="91"/>
      <c r="J56" s="91"/>
    </row>
    <row r="57" spans="1:10" ht="12.75">
      <c r="A57" s="91"/>
      <c r="B57" s="91"/>
      <c r="C57" s="119"/>
      <c r="D57" s="92"/>
      <c r="E57" s="116"/>
      <c r="F57" s="91"/>
      <c r="G57" s="91"/>
      <c r="H57" s="91"/>
      <c r="I57" s="91"/>
      <c r="J57" s="91"/>
    </row>
    <row r="58" spans="1:10" ht="12.75">
      <c r="A58" s="91"/>
      <c r="B58" s="91"/>
      <c r="C58" s="119"/>
      <c r="D58" s="92"/>
      <c r="E58" s="116"/>
      <c r="F58" s="91"/>
      <c r="G58" s="91"/>
      <c r="H58" s="91"/>
      <c r="I58" s="91"/>
      <c r="J58" s="91"/>
    </row>
    <row r="59" spans="1:10" ht="12.75">
      <c r="A59" s="91"/>
      <c r="B59" s="91"/>
      <c r="C59" s="119"/>
      <c r="D59" s="92"/>
      <c r="E59" s="116"/>
      <c r="F59" s="91"/>
      <c r="G59" s="91"/>
      <c r="H59" s="91"/>
      <c r="I59" s="91"/>
      <c r="J59" s="91"/>
    </row>
    <row r="60" spans="1:10" ht="12.75">
      <c r="A60" s="91"/>
      <c r="B60" s="91"/>
      <c r="C60" s="119"/>
      <c r="D60" s="92"/>
      <c r="E60" s="116"/>
      <c r="F60" s="91"/>
      <c r="G60" s="91"/>
      <c r="H60" s="91"/>
      <c r="I60" s="91"/>
      <c r="J60" s="91"/>
    </row>
    <row r="61" spans="1:10" ht="12.75">
      <c r="A61" s="91"/>
      <c r="B61" s="91"/>
      <c r="C61" s="119"/>
      <c r="D61" s="92"/>
      <c r="E61" s="116"/>
      <c r="F61" s="91"/>
      <c r="G61" s="91"/>
      <c r="H61" s="91"/>
      <c r="I61" s="91"/>
      <c r="J61" s="91"/>
    </row>
    <row r="62" spans="1:10" ht="12.75">
      <c r="A62" s="91"/>
      <c r="B62" s="91"/>
      <c r="C62" s="119"/>
      <c r="D62" s="92"/>
      <c r="E62" s="116"/>
      <c r="F62" s="91"/>
      <c r="G62" s="91"/>
      <c r="H62" s="91"/>
      <c r="I62" s="91"/>
      <c r="J62" s="91"/>
    </row>
    <row r="63" spans="1:10" ht="12.75">
      <c r="A63" s="91"/>
      <c r="B63" s="91"/>
      <c r="C63" s="119"/>
      <c r="D63" s="92"/>
      <c r="E63" s="116"/>
      <c r="F63" s="91"/>
      <c r="G63" s="91"/>
      <c r="H63" s="91"/>
      <c r="I63" s="91"/>
      <c r="J63" s="91"/>
    </row>
    <row r="64" spans="1:10" ht="12.75">
      <c r="A64" s="91"/>
      <c r="B64" s="91"/>
      <c r="C64" s="119"/>
      <c r="D64" s="92"/>
      <c r="E64" s="116"/>
      <c r="F64" s="91"/>
      <c r="G64" s="91"/>
      <c r="H64" s="91"/>
      <c r="I64" s="91"/>
      <c r="J64" s="91"/>
    </row>
    <row r="65" spans="1:10" ht="12.75">
      <c r="A65" s="91"/>
      <c r="B65" s="91"/>
      <c r="C65" s="119"/>
      <c r="D65" s="92"/>
      <c r="E65" s="116"/>
      <c r="F65" s="91"/>
      <c r="G65" s="91"/>
      <c r="H65" s="91"/>
      <c r="I65" s="91"/>
      <c r="J65" s="91"/>
    </row>
    <row r="66" spans="1:10" ht="12.75">
      <c r="A66" s="91"/>
      <c r="B66" s="91"/>
      <c r="C66" s="119"/>
      <c r="D66" s="92"/>
      <c r="E66" s="116"/>
      <c r="F66" s="91"/>
      <c r="G66" s="91"/>
      <c r="H66" s="91"/>
      <c r="I66" s="91"/>
      <c r="J66" s="91"/>
    </row>
    <row r="67" spans="1:10" ht="12.75">
      <c r="A67" s="91"/>
      <c r="B67" s="91"/>
      <c r="C67" s="119"/>
      <c r="D67" s="92"/>
      <c r="E67" s="116"/>
      <c r="F67" s="91"/>
      <c r="G67" s="91"/>
      <c r="H67" s="91"/>
      <c r="I67" s="91"/>
      <c r="J67" s="91"/>
    </row>
    <row r="68" spans="1:10" ht="12.75">
      <c r="A68" s="91"/>
      <c r="B68" s="91"/>
      <c r="C68" s="119"/>
      <c r="D68" s="92"/>
      <c r="E68" s="116"/>
      <c r="F68" s="91"/>
      <c r="G68" s="91"/>
      <c r="H68" s="91"/>
      <c r="I68" s="91"/>
      <c r="J68" s="91"/>
    </row>
    <row r="69" spans="1:10" ht="12.75">
      <c r="A69" s="91"/>
      <c r="B69" s="91"/>
      <c r="C69" s="119"/>
      <c r="D69" s="92"/>
      <c r="E69" s="116"/>
      <c r="F69" s="91"/>
      <c r="G69" s="91"/>
      <c r="H69" s="91"/>
      <c r="I69" s="91"/>
      <c r="J69" s="91"/>
    </row>
    <row r="70" spans="1:10" ht="12.75">
      <c r="A70" s="91"/>
      <c r="B70" s="91"/>
      <c r="C70" s="119"/>
      <c r="D70" s="92"/>
      <c r="E70" s="116"/>
      <c r="F70" s="91"/>
      <c r="G70" s="91"/>
      <c r="H70" s="91"/>
      <c r="I70" s="91"/>
      <c r="J70" s="91"/>
    </row>
    <row r="71" spans="1:10" ht="12">
      <c r="A71" s="91"/>
      <c r="B71" s="91"/>
      <c r="C71" s="119"/>
      <c r="D71" s="91"/>
      <c r="E71" s="116"/>
      <c r="F71" s="91"/>
      <c r="G71" s="91"/>
      <c r="H71" s="91"/>
      <c r="I71" s="91"/>
      <c r="J71" s="91"/>
    </row>
    <row r="72" spans="1:10" ht="12">
      <c r="A72" s="91"/>
      <c r="B72" s="91"/>
      <c r="C72" s="119"/>
      <c r="D72" s="91"/>
      <c r="E72" s="116"/>
      <c r="F72" s="91"/>
      <c r="G72" s="91"/>
      <c r="H72" s="91"/>
      <c r="I72" s="91"/>
      <c r="J72" s="91"/>
    </row>
    <row r="73" spans="1:10" ht="12">
      <c r="A73" s="91"/>
      <c r="B73" s="91"/>
      <c r="C73" s="119"/>
      <c r="D73" s="91"/>
      <c r="E73" s="116"/>
      <c r="F73" s="91"/>
      <c r="G73" s="91"/>
      <c r="H73" s="91"/>
      <c r="I73" s="91"/>
      <c r="J73" s="91"/>
    </row>
    <row r="74" spans="1:10" ht="12">
      <c r="A74" s="91"/>
      <c r="B74" s="91"/>
      <c r="C74" s="119"/>
      <c r="D74" s="91"/>
      <c r="E74" s="116"/>
      <c r="F74" s="91"/>
      <c r="G74" s="91"/>
      <c r="H74" s="91"/>
      <c r="I74" s="91"/>
      <c r="J74" s="91"/>
    </row>
    <row r="75" spans="1:10" ht="12">
      <c r="A75" s="91"/>
      <c r="B75" s="91"/>
      <c r="C75" s="119"/>
      <c r="D75" s="91"/>
      <c r="E75" s="116"/>
      <c r="F75" s="91"/>
      <c r="G75" s="91"/>
      <c r="H75" s="91"/>
      <c r="I75" s="91"/>
      <c r="J75" s="91"/>
    </row>
    <row r="76" spans="1:10" ht="12">
      <c r="A76" s="91"/>
      <c r="B76" s="91"/>
      <c r="C76" s="119"/>
      <c r="D76" s="91"/>
      <c r="E76" s="116"/>
      <c r="F76" s="91"/>
      <c r="G76" s="91"/>
      <c r="H76" s="91"/>
      <c r="I76" s="91"/>
      <c r="J76" s="91"/>
    </row>
    <row r="77" spans="1:10" ht="12">
      <c r="A77" s="91"/>
      <c r="B77" s="91"/>
      <c r="C77" s="119"/>
      <c r="D77" s="91"/>
      <c r="E77" s="116"/>
      <c r="F77" s="91"/>
      <c r="G77" s="91"/>
      <c r="H77" s="91"/>
      <c r="I77" s="91"/>
      <c r="J77" s="91"/>
    </row>
    <row r="78" spans="1:10" ht="12">
      <c r="A78" s="91"/>
      <c r="B78" s="119"/>
      <c r="C78" s="91"/>
      <c r="D78" s="116"/>
      <c r="E78" s="91"/>
      <c r="F78" s="91"/>
      <c r="G78" s="91"/>
      <c r="H78" s="91"/>
      <c r="I78" s="91"/>
      <c r="J78" s="91"/>
    </row>
    <row r="79" spans="1:10" ht="12">
      <c r="A79" s="91"/>
      <c r="B79" s="119"/>
      <c r="C79" s="91"/>
      <c r="D79" s="116"/>
      <c r="E79" s="91"/>
      <c r="F79" s="91"/>
      <c r="G79" s="91"/>
      <c r="H79" s="91"/>
      <c r="I79" s="91"/>
      <c r="J79" s="91"/>
    </row>
    <row r="80" spans="1:10" ht="12">
      <c r="A80" s="91"/>
      <c r="B80" s="119"/>
      <c r="C80" s="91"/>
      <c r="D80" s="116"/>
      <c r="E80" s="91"/>
      <c r="F80" s="91"/>
      <c r="G80" s="91"/>
      <c r="H80" s="91"/>
      <c r="I80" s="91"/>
      <c r="J80" s="91"/>
    </row>
    <row r="81" spans="1:10" ht="12">
      <c r="A81" s="91"/>
      <c r="B81" s="119"/>
      <c r="C81" s="91"/>
      <c r="D81" s="116"/>
      <c r="E81" s="91"/>
      <c r="F81" s="91"/>
      <c r="G81" s="91"/>
      <c r="H81" s="91"/>
      <c r="I81" s="91"/>
      <c r="J81" s="91"/>
    </row>
    <row r="82" spans="1:10" ht="12">
      <c r="A82" s="91"/>
      <c r="B82" s="119"/>
      <c r="C82" s="91"/>
      <c r="D82" s="116"/>
      <c r="E82" s="91"/>
      <c r="F82" s="91"/>
      <c r="G82" s="91"/>
      <c r="H82" s="91"/>
      <c r="I82" s="91"/>
      <c r="J82" s="91"/>
    </row>
    <row r="83" spans="1:10" ht="12">
      <c r="A83" s="91"/>
      <c r="B83" s="119"/>
      <c r="C83" s="91"/>
      <c r="D83" s="116"/>
      <c r="E83" s="91"/>
      <c r="F83" s="91"/>
      <c r="G83" s="91"/>
      <c r="H83" s="91"/>
      <c r="I83" s="91"/>
      <c r="J83" s="91"/>
    </row>
    <row r="84" spans="1:10" ht="12">
      <c r="A84" s="91"/>
      <c r="B84" s="119"/>
      <c r="C84" s="91"/>
      <c r="D84" s="116"/>
      <c r="E84" s="91"/>
      <c r="F84" s="91"/>
      <c r="G84" s="91"/>
      <c r="H84" s="91"/>
      <c r="I84" s="91"/>
      <c r="J84" s="91"/>
    </row>
    <row r="85" spans="1:10" ht="12">
      <c r="A85" s="91"/>
      <c r="B85" s="119"/>
      <c r="C85" s="91"/>
      <c r="D85" s="116"/>
      <c r="E85" s="91"/>
      <c r="F85" s="91"/>
      <c r="G85" s="91"/>
      <c r="H85" s="91"/>
      <c r="I85" s="91"/>
      <c r="J85" s="91"/>
    </row>
    <row r="86" spans="1:10" ht="12">
      <c r="A86" s="91"/>
      <c r="B86" s="119"/>
      <c r="C86" s="91"/>
      <c r="D86" s="116"/>
      <c r="E86" s="91"/>
      <c r="F86" s="91"/>
      <c r="G86" s="91"/>
      <c r="H86" s="91"/>
      <c r="I86" s="91"/>
      <c r="J86" s="91"/>
    </row>
    <row r="87" spans="1:10" ht="12">
      <c r="A87" s="91"/>
      <c r="B87" s="119"/>
      <c r="C87" s="91"/>
      <c r="D87" s="116"/>
      <c r="E87" s="91"/>
      <c r="F87" s="91"/>
      <c r="G87" s="91"/>
      <c r="H87" s="91"/>
      <c r="I87" s="91"/>
      <c r="J87" s="91"/>
    </row>
    <row r="88" spans="1:10" ht="12">
      <c r="A88" s="91"/>
      <c r="B88" s="119"/>
      <c r="C88" s="91"/>
      <c r="D88" s="116"/>
      <c r="E88" s="91"/>
      <c r="F88" s="91"/>
      <c r="G88" s="91"/>
      <c r="H88" s="91"/>
      <c r="I88" s="91"/>
      <c r="J88" s="91"/>
    </row>
    <row r="89" spans="1:10" ht="12">
      <c r="A89" s="91"/>
      <c r="B89" s="119"/>
      <c r="C89" s="91"/>
      <c r="D89" s="116"/>
      <c r="E89" s="91"/>
      <c r="F89" s="91"/>
      <c r="G89" s="91"/>
      <c r="H89" s="91"/>
      <c r="I89" s="91"/>
      <c r="J89" s="91"/>
    </row>
    <row r="90" spans="1:10" ht="12">
      <c r="A90" s="91"/>
      <c r="B90" s="119"/>
      <c r="C90" s="91"/>
      <c r="D90" s="116"/>
      <c r="E90" s="91"/>
      <c r="F90" s="91"/>
      <c r="G90" s="91"/>
      <c r="H90" s="91"/>
      <c r="I90" s="91"/>
      <c r="J90" s="91"/>
    </row>
    <row r="91" spans="1:10" ht="12">
      <c r="A91" s="91"/>
      <c r="B91" s="119"/>
      <c r="C91" s="91"/>
      <c r="D91" s="116"/>
      <c r="E91" s="91"/>
      <c r="F91" s="91"/>
      <c r="G91" s="91"/>
      <c r="H91" s="91"/>
      <c r="I91" s="91"/>
      <c r="J91" s="91"/>
    </row>
    <row r="92" spans="1:10" ht="12">
      <c r="A92" s="91"/>
      <c r="B92" s="119"/>
      <c r="C92" s="91"/>
      <c r="D92" s="116"/>
      <c r="E92" s="91"/>
      <c r="F92" s="91"/>
      <c r="G92" s="91"/>
      <c r="H92" s="91"/>
      <c r="I92" s="91"/>
      <c r="J92" s="91"/>
    </row>
    <row r="93" spans="1:10" ht="12">
      <c r="A93" s="91"/>
      <c r="B93" s="119"/>
      <c r="C93" s="91"/>
      <c r="D93" s="116"/>
      <c r="E93" s="91"/>
      <c r="F93" s="91"/>
      <c r="G93" s="91"/>
      <c r="H93" s="91"/>
      <c r="I93" s="91"/>
      <c r="J93" s="91"/>
    </row>
    <row r="94" spans="1:10" ht="12">
      <c r="A94" s="91"/>
      <c r="B94" s="119"/>
      <c r="C94" s="91"/>
      <c r="D94" s="116"/>
      <c r="E94" s="91"/>
      <c r="F94" s="91"/>
      <c r="G94" s="91"/>
      <c r="H94" s="91"/>
      <c r="I94" s="91"/>
      <c r="J94" s="91"/>
    </row>
    <row r="95" spans="1:10" ht="12">
      <c r="A95" s="91"/>
      <c r="B95" s="119"/>
      <c r="C95" s="91"/>
      <c r="D95" s="116"/>
      <c r="E95" s="91"/>
      <c r="F95" s="91"/>
      <c r="G95" s="91"/>
      <c r="H95" s="91"/>
      <c r="I95" s="91"/>
      <c r="J95" s="91"/>
    </row>
    <row r="96" spans="1:10" ht="12">
      <c r="A96" s="91"/>
      <c r="B96" s="119"/>
      <c r="C96" s="91"/>
      <c r="D96" s="116"/>
      <c r="E96" s="91"/>
      <c r="F96" s="91"/>
      <c r="G96" s="91"/>
      <c r="H96" s="91"/>
      <c r="I96" s="91"/>
      <c r="J96" s="91"/>
    </row>
    <row r="97" spans="1:10" ht="12">
      <c r="A97" s="91"/>
      <c r="B97" s="119"/>
      <c r="C97" s="91"/>
      <c r="D97" s="116"/>
      <c r="E97" s="91"/>
      <c r="F97" s="91"/>
      <c r="G97" s="91"/>
      <c r="H97" s="91"/>
      <c r="I97" s="91"/>
      <c r="J97" s="91"/>
    </row>
    <row r="98" spans="1:10" ht="12">
      <c r="A98" s="91"/>
      <c r="B98" s="119"/>
      <c r="C98" s="91"/>
      <c r="D98" s="91"/>
      <c r="E98" s="91"/>
      <c r="F98" s="91"/>
      <c r="G98" s="91"/>
      <c r="H98" s="91"/>
      <c r="I98" s="91"/>
      <c r="J98" s="91"/>
    </row>
    <row r="99" spans="1:10" ht="12">
      <c r="A99" s="91"/>
      <c r="B99" s="119"/>
      <c r="C99" s="91"/>
      <c r="D99" s="91"/>
      <c r="E99" s="91"/>
      <c r="F99" s="91"/>
      <c r="G99" s="91"/>
      <c r="H99" s="91"/>
      <c r="I99" s="91"/>
      <c r="J99" s="91"/>
    </row>
    <row r="100" spans="1:10" ht="12">
      <c r="A100" s="91"/>
      <c r="B100" s="119"/>
      <c r="C100" s="91"/>
      <c r="D100" s="91"/>
      <c r="E100" s="91"/>
      <c r="F100" s="91"/>
      <c r="G100" s="91"/>
      <c r="H100" s="91"/>
      <c r="I100" s="91"/>
      <c r="J100" s="91"/>
    </row>
    <row r="101" spans="1:10" ht="12">
      <c r="A101" s="91"/>
      <c r="B101" s="119"/>
      <c r="C101" s="91"/>
      <c r="D101" s="91"/>
      <c r="E101" s="91"/>
      <c r="F101" s="91"/>
      <c r="G101" s="91"/>
      <c r="H101" s="91"/>
      <c r="I101" s="91"/>
      <c r="J101" s="91"/>
    </row>
    <row r="102" spans="1:10" ht="12">
      <c r="A102" s="91"/>
      <c r="B102" s="119"/>
      <c r="C102" s="91"/>
      <c r="D102" s="91"/>
      <c r="E102" s="91"/>
      <c r="F102" s="91"/>
      <c r="G102" s="91"/>
      <c r="H102" s="91"/>
      <c r="I102" s="91"/>
      <c r="J102" s="91"/>
    </row>
    <row r="103" spans="1:10" ht="12">
      <c r="A103" s="91"/>
      <c r="B103" s="119"/>
      <c r="C103" s="91"/>
      <c r="D103" s="91"/>
      <c r="E103" s="91"/>
      <c r="F103" s="91"/>
      <c r="G103" s="91"/>
      <c r="H103" s="91"/>
      <c r="I103" s="91"/>
      <c r="J103" s="91"/>
    </row>
    <row r="104" spans="1:10" ht="12">
      <c r="A104" s="91"/>
      <c r="B104" s="119"/>
      <c r="C104" s="91"/>
      <c r="D104" s="91"/>
      <c r="E104" s="91"/>
      <c r="F104" s="91"/>
      <c r="G104" s="91"/>
      <c r="H104" s="91"/>
      <c r="I104" s="91"/>
      <c r="J104" s="91"/>
    </row>
    <row r="105" spans="1:10" ht="12">
      <c r="A105" s="91"/>
      <c r="B105" s="119"/>
      <c r="C105" s="91"/>
      <c r="D105" s="91"/>
      <c r="E105" s="91"/>
      <c r="F105" s="91"/>
      <c r="G105" s="91"/>
      <c r="H105" s="91"/>
      <c r="I105" s="91"/>
      <c r="J105" s="91"/>
    </row>
    <row r="106" spans="1:10" ht="12">
      <c r="A106" s="91"/>
      <c r="B106" s="119"/>
      <c r="C106" s="91"/>
      <c r="D106" s="91"/>
      <c r="E106" s="91"/>
      <c r="F106" s="91"/>
      <c r="G106" s="91"/>
      <c r="H106" s="91"/>
      <c r="I106" s="91"/>
      <c r="J106" s="91"/>
    </row>
    <row r="107" spans="1:10" ht="12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ht="12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ht="12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ht="12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ht="12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ht="12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ht="12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ht="12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ht="12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ht="12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ht="12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ht="12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ht="12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ht="12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ht="12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ht="12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ht="12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ht="12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ht="12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ht="12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ht="12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ht="12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ht="12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2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ht="12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ht="12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ht="12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ht="12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ht="12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ht="12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ht="12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ht="12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ht="12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ht="12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ht="12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ht="12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ht="12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ht="12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ht="12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ht="12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ht="12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ht="12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ht="12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ht="12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ht="12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ht="12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ht="12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ht="12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ht="12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ht="12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ht="12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ht="12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ht="12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ht="12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ht="12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ht="12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ht="12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ht="12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ht="12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ht="12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ht="12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ht="12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ht="12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ht="12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ht="12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ht="12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ht="12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ht="12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ht="12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ht="12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ht="12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ht="12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ht="12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ht="12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ht="12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ht="12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ht="12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ht="12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ht="12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ht="12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ht="12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ht="12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ht="12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ht="12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ht="12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ht="12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ht="12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ht="12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ht="12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ht="12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ht="12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ht="12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ht="12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ht="12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ht="12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ht="12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ht="12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ht="12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ht="12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ht="12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ht="12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ht="12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ht="12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ht="12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  <row r="212" spans="1:10" ht="12">
      <c r="A212" s="91"/>
      <c r="B212" s="91"/>
      <c r="C212" s="91"/>
      <c r="D212" s="91"/>
      <c r="E212" s="91"/>
      <c r="F212" s="91"/>
      <c r="G212" s="91"/>
      <c r="H212" s="91"/>
      <c r="I212" s="91"/>
      <c r="J212" s="91"/>
    </row>
    <row r="213" spans="1:10" ht="12">
      <c r="A213" s="91"/>
      <c r="B213" s="91"/>
      <c r="C213" s="91"/>
      <c r="D213" s="91"/>
      <c r="E213" s="91"/>
      <c r="F213" s="91"/>
      <c r="G213" s="91"/>
      <c r="H213" s="91"/>
      <c r="I213" s="91"/>
      <c r="J213" s="91"/>
    </row>
    <row r="214" spans="1:10" ht="12">
      <c r="A214" s="91"/>
      <c r="B214" s="91"/>
      <c r="C214" s="91"/>
      <c r="D214" s="91"/>
      <c r="E214" s="91"/>
      <c r="F214" s="91"/>
      <c r="G214" s="91"/>
      <c r="H214" s="91"/>
      <c r="I214" s="91"/>
      <c r="J214" s="91"/>
    </row>
    <row r="215" spans="1:10" ht="12">
      <c r="A215" s="91"/>
      <c r="B215" s="91"/>
      <c r="C215" s="91"/>
      <c r="D215" s="91"/>
      <c r="E215" s="91"/>
      <c r="F215" s="91"/>
      <c r="G215" s="91"/>
      <c r="H215" s="91"/>
      <c r="I215" s="91"/>
      <c r="J215" s="91"/>
    </row>
    <row r="216" spans="1:10" ht="12">
      <c r="A216" s="91"/>
      <c r="B216" s="91"/>
      <c r="C216" s="91"/>
      <c r="D216" s="91"/>
      <c r="E216" s="91"/>
      <c r="F216" s="91"/>
      <c r="G216" s="91"/>
      <c r="H216" s="91"/>
      <c r="I216" s="91"/>
      <c r="J216" s="91"/>
    </row>
    <row r="217" spans="1:10" ht="12">
      <c r="A217" s="91"/>
      <c r="B217" s="91"/>
      <c r="C217" s="91"/>
      <c r="D217" s="91"/>
      <c r="E217" s="91"/>
      <c r="F217" s="91"/>
      <c r="G217" s="91"/>
      <c r="H217" s="91"/>
      <c r="I217" s="91"/>
      <c r="J217" s="91"/>
    </row>
    <row r="218" spans="1:10" ht="12">
      <c r="A218" s="91"/>
      <c r="B218" s="91"/>
      <c r="C218" s="91"/>
      <c r="D218" s="91"/>
      <c r="E218" s="91"/>
      <c r="F218" s="91"/>
      <c r="G218" s="91"/>
      <c r="H218" s="91"/>
      <c r="I218" s="91"/>
      <c r="J218" s="91"/>
    </row>
    <row r="219" spans="1:10" ht="12">
      <c r="A219" s="91"/>
      <c r="B219" s="91"/>
      <c r="C219" s="91"/>
      <c r="D219" s="91"/>
      <c r="E219" s="91"/>
      <c r="F219" s="91"/>
      <c r="G219" s="91"/>
      <c r="H219" s="91"/>
      <c r="I219" s="91"/>
      <c r="J219" s="91"/>
    </row>
    <row r="220" spans="1:10" ht="12">
      <c r="A220" s="91"/>
      <c r="B220" s="91"/>
      <c r="C220" s="91"/>
      <c r="D220" s="91"/>
      <c r="E220" s="91"/>
      <c r="F220" s="91"/>
      <c r="G220" s="91"/>
      <c r="H220" s="91"/>
      <c r="I220" s="91"/>
      <c r="J220" s="91"/>
    </row>
    <row r="221" spans="1:10" ht="12">
      <c r="A221" s="91"/>
      <c r="B221" s="91"/>
      <c r="C221" s="91"/>
      <c r="D221" s="91"/>
      <c r="E221" s="91"/>
      <c r="F221" s="91"/>
      <c r="G221" s="91"/>
      <c r="H221" s="91"/>
      <c r="I221" s="91"/>
      <c r="J221" s="91"/>
    </row>
    <row r="222" spans="1:10" ht="12">
      <c r="A222" s="91"/>
      <c r="B222" s="91"/>
      <c r="C222" s="91"/>
      <c r="D222" s="91"/>
      <c r="E222" s="91"/>
      <c r="F222" s="91"/>
      <c r="G222" s="91"/>
      <c r="H222" s="91"/>
      <c r="I222" s="91"/>
      <c r="J222" s="91"/>
    </row>
    <row r="223" spans="1:10" ht="12">
      <c r="A223" s="91"/>
      <c r="B223" s="91"/>
      <c r="C223" s="91"/>
      <c r="D223" s="91"/>
      <c r="E223" s="91"/>
      <c r="F223" s="91"/>
      <c r="G223" s="91"/>
      <c r="H223" s="91"/>
      <c r="I223" s="91"/>
      <c r="J223" s="91"/>
    </row>
    <row r="224" spans="1:10" ht="12">
      <c r="A224" s="91"/>
      <c r="B224" s="91"/>
      <c r="C224" s="91"/>
      <c r="D224" s="91"/>
      <c r="E224" s="91"/>
      <c r="F224" s="91"/>
      <c r="G224" s="91"/>
      <c r="H224" s="91"/>
      <c r="I224" s="91"/>
      <c r="J224" s="91"/>
    </row>
    <row r="225" spans="1:10" ht="12">
      <c r="A225" s="91"/>
      <c r="B225" s="91"/>
      <c r="C225" s="91"/>
      <c r="D225" s="91"/>
      <c r="E225" s="91"/>
      <c r="F225" s="91"/>
      <c r="G225" s="91"/>
      <c r="H225" s="91"/>
      <c r="I225" s="91"/>
      <c r="J225" s="91"/>
    </row>
    <row r="226" spans="1:10" ht="12">
      <c r="A226" s="91"/>
      <c r="B226" s="91"/>
      <c r="C226" s="91"/>
      <c r="D226" s="91"/>
      <c r="E226" s="91"/>
      <c r="F226" s="91"/>
      <c r="G226" s="91"/>
      <c r="H226" s="91"/>
      <c r="I226" s="91"/>
      <c r="J226" s="91"/>
    </row>
    <row r="227" spans="1:10" ht="12">
      <c r="A227" s="91"/>
      <c r="B227" s="91"/>
      <c r="C227" s="91"/>
      <c r="D227" s="91"/>
      <c r="E227" s="91"/>
      <c r="F227" s="91"/>
      <c r="G227" s="91"/>
      <c r="H227" s="91"/>
      <c r="I227" s="91"/>
      <c r="J227" s="91"/>
    </row>
    <row r="228" spans="1:10" ht="12">
      <c r="A228" s="91"/>
      <c r="B228" s="91"/>
      <c r="C228" s="91"/>
      <c r="D228" s="91"/>
      <c r="E228" s="91"/>
      <c r="F228" s="91"/>
      <c r="G228" s="91"/>
      <c r="H228" s="91"/>
      <c r="I228" s="91"/>
      <c r="J228" s="91"/>
    </row>
    <row r="229" spans="1:10" ht="12">
      <c r="A229" s="91"/>
      <c r="B229" s="91"/>
      <c r="C229" s="91"/>
      <c r="D229" s="91"/>
      <c r="E229" s="91"/>
      <c r="F229" s="91"/>
      <c r="G229" s="91"/>
      <c r="H229" s="91"/>
      <c r="I229" s="91"/>
      <c r="J229" s="91"/>
    </row>
    <row r="230" spans="1:10" ht="12">
      <c r="A230" s="91"/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ht="12">
      <c r="A231" s="91"/>
      <c r="B231" s="91"/>
      <c r="C231" s="91"/>
      <c r="D231" s="91"/>
      <c r="E231" s="91"/>
      <c r="F231" s="91"/>
      <c r="G231" s="91"/>
      <c r="H231" s="91"/>
      <c r="I231" s="91"/>
      <c r="J231" s="91"/>
    </row>
    <row r="232" spans="1:10" ht="12">
      <c r="A232" s="91"/>
      <c r="B232" s="91"/>
      <c r="C232" s="91"/>
      <c r="D232" s="91"/>
      <c r="E232" s="91"/>
      <c r="F232" s="91"/>
      <c r="G232" s="91"/>
      <c r="H232" s="91"/>
      <c r="I232" s="91"/>
      <c r="J232" s="91"/>
    </row>
    <row r="233" spans="1:10" ht="12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</row>
    <row r="234" spans="1:10" ht="12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</row>
    <row r="235" spans="1:10" ht="12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</row>
    <row r="236" spans="1:10" ht="12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</row>
    <row r="237" spans="1:10" ht="12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</row>
    <row r="238" spans="1:10" ht="12">
      <c r="A238" s="121"/>
      <c r="B238" s="121"/>
      <c r="C238" s="121"/>
      <c r="D238" s="121"/>
      <c r="E238" s="121"/>
      <c r="F238" s="121"/>
      <c r="G238" s="121"/>
      <c r="H238" s="121"/>
      <c r="I238" s="121"/>
      <c r="J238" s="121"/>
    </row>
    <row r="239" spans="1:10" ht="12">
      <c r="A239" s="121"/>
      <c r="B239" s="121"/>
      <c r="C239" s="121"/>
      <c r="D239" s="121"/>
      <c r="E239" s="121"/>
      <c r="F239" s="121"/>
      <c r="G239" s="121"/>
      <c r="H239" s="121"/>
      <c r="I239" s="121"/>
      <c r="J239" s="121"/>
    </row>
    <row r="240" spans="1:10" ht="12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</row>
    <row r="241" spans="1:10" ht="12">
      <c r="A241" s="121"/>
      <c r="B241" s="121"/>
      <c r="C241" s="121"/>
      <c r="D241" s="121"/>
      <c r="E241" s="121"/>
      <c r="F241" s="121"/>
      <c r="G241" s="121"/>
      <c r="H241" s="121"/>
      <c r="I241" s="121"/>
      <c r="J241" s="121"/>
    </row>
    <row r="242" spans="1:10" ht="12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</row>
    <row r="243" spans="1:10" ht="12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</row>
    <row r="244" spans="1:10" ht="12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</row>
    <row r="245" spans="1:10" ht="12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</row>
    <row r="246" spans="1:10" ht="12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</row>
    <row r="247" spans="1:10" ht="12">
      <c r="A247" s="121"/>
      <c r="B247" s="121"/>
      <c r="C247" s="121"/>
      <c r="D247" s="121"/>
      <c r="E247" s="121"/>
      <c r="F247" s="121"/>
      <c r="G247" s="121"/>
      <c r="H247" s="121"/>
      <c r="I247" s="121"/>
      <c r="J247" s="121"/>
    </row>
    <row r="248" spans="1:10" ht="12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</row>
    <row r="249" spans="1:10" ht="12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</row>
    <row r="250" spans="1:10" ht="12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</row>
    <row r="251" spans="1:10" ht="12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</row>
    <row r="252" spans="1:10" ht="12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</row>
    <row r="253" spans="1:10" ht="12">
      <c r="A253" s="121"/>
      <c r="B253" s="121"/>
      <c r="C253" s="121"/>
      <c r="D253" s="121"/>
      <c r="E253" s="121"/>
      <c r="F253" s="121"/>
      <c r="G253" s="121"/>
      <c r="H253" s="121"/>
      <c r="I253" s="121"/>
      <c r="J253" s="121"/>
    </row>
    <row r="254" spans="1:10" ht="12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</row>
    <row r="255" spans="1:10" ht="12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</row>
    <row r="256" spans="1:10" ht="12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</row>
    <row r="257" spans="1:10" ht="12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</row>
    <row r="258" spans="1:10" ht="12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</row>
    <row r="259" spans="1:10" ht="12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</row>
  </sheetData>
  <printOptions/>
  <pageMargins left="0.43" right="0.54" top="1" bottom="0.5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1">
      <selection activeCell="A21" sqref="A21"/>
    </sheetView>
  </sheetViews>
  <sheetFormatPr defaultColWidth="9.33203125" defaultRowHeight="11.25"/>
  <cols>
    <col min="1" max="1" width="34.66015625" style="150" customWidth="1"/>
    <col min="2" max="2" width="12.16015625" style="150" customWidth="1"/>
    <col min="3" max="3" width="11.33203125" style="150" customWidth="1"/>
    <col min="4" max="4" width="12.16015625" style="150" customWidth="1"/>
    <col min="5" max="5" width="10.33203125" style="150" customWidth="1"/>
    <col min="6" max="6" width="11.33203125" style="150" customWidth="1"/>
    <col min="7" max="7" width="12.16015625" style="150" customWidth="1"/>
    <col min="8" max="8" width="11.66015625" style="150" customWidth="1"/>
    <col min="9" max="16384" width="10.66015625" style="150" customWidth="1"/>
  </cols>
  <sheetData>
    <row r="1" spans="1:21" s="152" customFormat="1" ht="12">
      <c r="A1" s="150"/>
      <c r="B1" s="150"/>
      <c r="C1" s="150"/>
      <c r="D1" s="150"/>
      <c r="E1" s="150"/>
      <c r="F1" s="150"/>
      <c r="G1" s="151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s="152" customFormat="1" ht="14.25">
      <c r="A2" s="153"/>
      <c r="B2" s="154" t="s">
        <v>189</v>
      </c>
      <c r="C2" s="153"/>
      <c r="D2" s="155"/>
      <c r="E2" s="156"/>
      <c r="F2" s="153"/>
      <c r="G2" s="151"/>
      <c r="H2" s="156" t="s">
        <v>190</v>
      </c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s="152" customFormat="1" ht="15.75">
      <c r="A3" s="157" t="s">
        <v>191</v>
      </c>
      <c r="B3" s="153"/>
      <c r="C3" s="153"/>
      <c r="D3" s="153"/>
      <c r="E3" s="153"/>
      <c r="F3" s="153"/>
      <c r="G3" s="153"/>
      <c r="H3" s="153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s="152" customFormat="1" ht="15.75">
      <c r="A4" s="157" t="s">
        <v>192</v>
      </c>
      <c r="B4" s="153"/>
      <c r="C4" s="153"/>
      <c r="D4" s="153"/>
      <c r="E4" s="153"/>
      <c r="F4" s="153"/>
      <c r="G4" s="153"/>
      <c r="H4" s="153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s="152" customFormat="1" ht="18">
      <c r="A5" s="158"/>
      <c r="B5" s="153"/>
      <c r="C5" s="153"/>
      <c r="D5" s="155"/>
      <c r="E5" s="159"/>
      <c r="F5" s="160"/>
      <c r="G5" s="161"/>
      <c r="H5" s="161" t="s">
        <v>193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21" s="163" customFormat="1" ht="45" customHeight="1">
      <c r="A6" s="162" t="s">
        <v>194</v>
      </c>
      <c r="B6" s="162" t="s">
        <v>195</v>
      </c>
      <c r="C6" s="162" t="s">
        <v>196</v>
      </c>
      <c r="D6" s="162" t="s">
        <v>197</v>
      </c>
      <c r="E6" s="162" t="s">
        <v>198</v>
      </c>
      <c r="F6" s="162" t="s">
        <v>199</v>
      </c>
      <c r="G6" s="162" t="s">
        <v>12</v>
      </c>
      <c r="H6" s="162" t="s">
        <v>200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</row>
    <row r="7" spans="1:21" s="163" customFormat="1" ht="12" customHeight="1">
      <c r="A7" s="164">
        <v>1</v>
      </c>
      <c r="B7" s="165">
        <v>2</v>
      </c>
      <c r="C7" s="166">
        <v>3</v>
      </c>
      <c r="D7" s="166">
        <v>4</v>
      </c>
      <c r="E7" s="166">
        <v>5</v>
      </c>
      <c r="F7" s="165">
        <v>6</v>
      </c>
      <c r="G7" s="164">
        <v>7</v>
      </c>
      <c r="H7" s="165">
        <v>8</v>
      </c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</row>
    <row r="8" spans="1:21" s="171" customFormat="1" ht="15" customHeight="1">
      <c r="A8" s="167" t="s">
        <v>201</v>
      </c>
      <c r="B8" s="168">
        <f>SUM(B9+B17+B31)</f>
        <v>647368</v>
      </c>
      <c r="C8" s="169">
        <v>1.071</v>
      </c>
      <c r="D8" s="168">
        <f>SUM(D9+D17+D31)</f>
        <v>275738</v>
      </c>
      <c r="E8" s="170">
        <f aca="true" t="shared" si="0" ref="E8:E15">SUM(D8/B8)</f>
        <v>0.42593702499969105</v>
      </c>
      <c r="F8" s="168">
        <f>SUM(F9+F17+F31)</f>
        <v>54638</v>
      </c>
      <c r="G8" s="168">
        <f>SUM(D8-'[3]Sheet4'!D8)</f>
        <v>55631</v>
      </c>
      <c r="H8" s="169">
        <f aca="true" t="shared" si="1" ref="H8:H15">SUM(G8/F8)</f>
        <v>1.0181741645008968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21" s="171" customFormat="1" ht="15.75" customHeight="1">
      <c r="A9" s="167" t="s">
        <v>202</v>
      </c>
      <c r="B9" s="168">
        <f>SUM(B10+B12)</f>
        <v>496805</v>
      </c>
      <c r="C9" s="169">
        <v>1.097</v>
      </c>
      <c r="D9" s="168">
        <f>SUM(D10+D12+D16)</f>
        <v>234259</v>
      </c>
      <c r="E9" s="172">
        <f t="shared" si="0"/>
        <v>0.47153108362435964</v>
      </c>
      <c r="F9" s="168">
        <f>SUM(F10+F12+F16)</f>
        <v>45585</v>
      </c>
      <c r="G9" s="168">
        <f>SUM(D9-'[3]Sheet4'!D9)</f>
        <v>47520</v>
      </c>
      <c r="H9" s="169">
        <f t="shared" si="1"/>
        <v>1.0424481737413622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</row>
    <row r="10" spans="1:21" s="171" customFormat="1" ht="15.75" customHeight="1">
      <c r="A10" s="167" t="s">
        <v>203</v>
      </c>
      <c r="B10" s="168">
        <f>SUM(B11)</f>
        <v>62037</v>
      </c>
      <c r="C10" s="169">
        <f>SUM(C11)</f>
        <v>1.316</v>
      </c>
      <c r="D10" s="168">
        <f>SUM(D11)</f>
        <v>43307</v>
      </c>
      <c r="E10" s="172">
        <f t="shared" si="0"/>
        <v>0.698083401840837</v>
      </c>
      <c r="F10" s="168">
        <f>SUM(F11)</f>
        <v>7327</v>
      </c>
      <c r="G10" s="168">
        <f>SUM(D10-'[3]Sheet4'!D10)</f>
        <v>13617</v>
      </c>
      <c r="H10" s="169">
        <f t="shared" si="1"/>
        <v>1.8584686774941996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</row>
    <row r="11" spans="1:21" s="171" customFormat="1" ht="14.25" customHeight="1">
      <c r="A11" s="173" t="s">
        <v>204</v>
      </c>
      <c r="B11" s="174">
        <v>62037</v>
      </c>
      <c r="C11" s="175">
        <v>1.316</v>
      </c>
      <c r="D11" s="174">
        <v>43307</v>
      </c>
      <c r="E11" s="176">
        <f t="shared" si="0"/>
        <v>0.698083401840837</v>
      </c>
      <c r="F11" s="174">
        <v>7327</v>
      </c>
      <c r="G11" s="174">
        <f>SUM(D11-'[3]Sheet4'!D11)</f>
        <v>13617</v>
      </c>
      <c r="H11" s="175">
        <f t="shared" si="1"/>
        <v>1.8584686774941996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</row>
    <row r="12" spans="1:21" s="171" customFormat="1" ht="15" customHeight="1">
      <c r="A12" s="167" t="s">
        <v>205</v>
      </c>
      <c r="B12" s="168">
        <f>SUM(B13+B14+B15+B16)</f>
        <v>434768</v>
      </c>
      <c r="C12" s="169">
        <v>1.03</v>
      </c>
      <c r="D12" s="168">
        <f>SUM(D13+D14+D15)</f>
        <v>188774</v>
      </c>
      <c r="E12" s="172">
        <f t="shared" si="0"/>
        <v>0.43419478894490854</v>
      </c>
      <c r="F12" s="168">
        <f>SUM(F13+F14+F15)</f>
        <v>37122</v>
      </c>
      <c r="G12" s="168">
        <f>SUM(D12-'[3]Sheet4'!D12)</f>
        <v>35185</v>
      </c>
      <c r="H12" s="169">
        <f t="shared" si="1"/>
        <v>0.9478206993157696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</row>
    <row r="13" spans="1:21" s="171" customFormat="1" ht="12" customHeight="1">
      <c r="A13" s="173" t="s">
        <v>206</v>
      </c>
      <c r="B13" s="174">
        <v>318473</v>
      </c>
      <c r="C13" s="175">
        <v>1.019</v>
      </c>
      <c r="D13" s="174">
        <v>132186</v>
      </c>
      <c r="E13" s="176">
        <f t="shared" si="0"/>
        <v>0.415061873377021</v>
      </c>
      <c r="F13" s="174">
        <v>26822</v>
      </c>
      <c r="G13" s="174">
        <f>SUM(D13-'[3]Sheet4'!D13)</f>
        <v>23796</v>
      </c>
      <c r="H13" s="175">
        <f t="shared" si="1"/>
        <v>0.8871821638953098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1" s="171" customFormat="1" ht="12.75" customHeight="1">
      <c r="A14" s="173" t="s">
        <v>207</v>
      </c>
      <c r="B14" s="174">
        <v>99050</v>
      </c>
      <c r="C14" s="175">
        <v>1.048</v>
      </c>
      <c r="D14" s="177">
        <v>47977</v>
      </c>
      <c r="E14" s="176">
        <f t="shared" si="0"/>
        <v>0.48437152953054013</v>
      </c>
      <c r="F14" s="177">
        <v>8600</v>
      </c>
      <c r="G14" s="174">
        <f>SUM(D14-'[3]Sheet4'!D14)</f>
        <v>9772</v>
      </c>
      <c r="H14" s="175">
        <f t="shared" si="1"/>
        <v>1.1362790697674419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</row>
    <row r="15" spans="1:21" s="171" customFormat="1" ht="15.75" customHeight="1">
      <c r="A15" s="178" t="s">
        <v>208</v>
      </c>
      <c r="B15" s="174">
        <v>17245</v>
      </c>
      <c r="C15" s="175">
        <v>1.133</v>
      </c>
      <c r="D15" s="177">
        <v>8611</v>
      </c>
      <c r="E15" s="176">
        <f t="shared" si="0"/>
        <v>0.4993331400405915</v>
      </c>
      <c r="F15" s="177">
        <v>1700</v>
      </c>
      <c r="G15" s="174">
        <f>SUM(D15-'[3]Sheet4'!D15)</f>
        <v>1617</v>
      </c>
      <c r="H15" s="175">
        <f t="shared" si="1"/>
        <v>0.9511764705882353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</row>
    <row r="16" spans="1:21" s="171" customFormat="1" ht="27" customHeight="1">
      <c r="A16" s="179" t="s">
        <v>209</v>
      </c>
      <c r="B16" s="168"/>
      <c r="C16" s="169"/>
      <c r="D16" s="180">
        <v>2178</v>
      </c>
      <c r="E16" s="172"/>
      <c r="F16" s="180">
        <v>1136</v>
      </c>
      <c r="G16" s="168">
        <f>SUM(D16-'[3]Sheet4'!D16)</f>
        <v>-1282</v>
      </c>
      <c r="H16" s="169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s="171" customFormat="1" ht="17.25" customHeight="1">
      <c r="A17" s="167" t="s">
        <v>210</v>
      </c>
      <c r="B17" s="168">
        <f>SUM(B18+B19+B20+B21+B22+B23+B24+B25+B27+B28)</f>
        <v>82711</v>
      </c>
      <c r="C17" s="169">
        <v>0.956</v>
      </c>
      <c r="D17" s="168">
        <f>SUM(D18+D19+D20+D21+D22+D23+D24+D25+D27+D28)</f>
        <v>15325</v>
      </c>
      <c r="E17" s="172">
        <f aca="true" t="shared" si="2" ref="E17:E32">SUM(D17/B17)</f>
        <v>0.18528369866160488</v>
      </c>
      <c r="F17" s="168">
        <f>SUM(F18+F19+F20+F21+F22+F23+F24+F25+F27+F28)</f>
        <v>3073</v>
      </c>
      <c r="G17" s="168">
        <f>SUM(D17-'[3]Sheet4'!D17)</f>
        <v>2968</v>
      </c>
      <c r="H17" s="169">
        <f>SUM(G17/F17)</f>
        <v>0.9658314350797267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</row>
    <row r="18" spans="1:21" s="171" customFormat="1" ht="14.25" customHeight="1">
      <c r="A18" s="178" t="s">
        <v>211</v>
      </c>
      <c r="B18" s="174">
        <v>2901</v>
      </c>
      <c r="C18" s="175">
        <v>0</v>
      </c>
      <c r="D18" s="177"/>
      <c r="E18" s="176">
        <f t="shared" si="2"/>
        <v>0</v>
      </c>
      <c r="F18" s="177">
        <v>0</v>
      </c>
      <c r="G18" s="174">
        <f>SUM(D18-'[3]Sheet4'!D18)</f>
        <v>0</v>
      </c>
      <c r="H18" s="175">
        <v>0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</row>
    <row r="19" spans="1:21" s="171" customFormat="1" ht="23.25" customHeight="1">
      <c r="A19" s="181" t="s">
        <v>212</v>
      </c>
      <c r="B19" s="174">
        <v>2400</v>
      </c>
      <c r="C19" s="175">
        <v>0.988</v>
      </c>
      <c r="D19" s="177">
        <v>1189</v>
      </c>
      <c r="E19" s="176">
        <f t="shared" si="2"/>
        <v>0.49541666666666667</v>
      </c>
      <c r="F19" s="177">
        <v>1164</v>
      </c>
      <c r="G19" s="174">
        <f>SUM(D19-'[3]Sheet4'!D19)</f>
        <v>271</v>
      </c>
      <c r="H19" s="175">
        <v>0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</row>
    <row r="20" spans="1:21" s="171" customFormat="1" ht="14.25" customHeight="1">
      <c r="A20" s="173" t="s">
        <v>213</v>
      </c>
      <c r="B20" s="174">
        <v>7820</v>
      </c>
      <c r="C20" s="175">
        <v>0.896</v>
      </c>
      <c r="D20" s="177">
        <v>2287</v>
      </c>
      <c r="E20" s="176">
        <f t="shared" si="2"/>
        <v>0.2924552429667519</v>
      </c>
      <c r="F20" s="177">
        <v>155</v>
      </c>
      <c r="G20" s="174">
        <f>SUM(D20-'[3]Sheet4'!D20)</f>
        <v>308</v>
      </c>
      <c r="H20" s="175">
        <f aca="true" t="shared" si="3" ref="H20:H25">SUM(G20/F20)</f>
        <v>1.9870967741935484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</row>
    <row r="21" spans="1:21" s="171" customFormat="1" ht="23.25" customHeight="1">
      <c r="A21" s="181" t="s">
        <v>214</v>
      </c>
      <c r="B21" s="174">
        <v>8500</v>
      </c>
      <c r="C21" s="175">
        <v>1.021</v>
      </c>
      <c r="D21" s="177">
        <v>4185</v>
      </c>
      <c r="E21" s="176">
        <f t="shared" si="2"/>
        <v>0.4923529411764706</v>
      </c>
      <c r="F21" s="177">
        <v>711</v>
      </c>
      <c r="G21" s="174">
        <f>SUM(D21-'[3]Sheet4'!D21)</f>
        <v>827</v>
      </c>
      <c r="H21" s="175">
        <f t="shared" si="3"/>
        <v>1.1631504922644162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1" s="171" customFormat="1" ht="36" customHeight="1">
      <c r="A22" s="181" t="s">
        <v>215</v>
      </c>
      <c r="B22" s="174">
        <v>1280</v>
      </c>
      <c r="C22" s="175">
        <v>1.015</v>
      </c>
      <c r="D22" s="177">
        <v>776</v>
      </c>
      <c r="E22" s="176">
        <f t="shared" si="2"/>
        <v>0.60625</v>
      </c>
      <c r="F22" s="177">
        <v>142</v>
      </c>
      <c r="G22" s="174">
        <f>SUM(D22-'[3]Sheet4'!D22)</f>
        <v>284</v>
      </c>
      <c r="H22" s="175">
        <f t="shared" si="3"/>
        <v>2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</row>
    <row r="23" spans="1:21" s="171" customFormat="1" ht="21.75" customHeight="1">
      <c r="A23" s="181" t="s">
        <v>216</v>
      </c>
      <c r="B23" s="174">
        <v>100</v>
      </c>
      <c r="C23" s="175">
        <v>2.47</v>
      </c>
      <c r="D23" s="177">
        <v>292</v>
      </c>
      <c r="E23" s="176">
        <f t="shared" si="2"/>
        <v>2.92</v>
      </c>
      <c r="F23" s="177">
        <v>6</v>
      </c>
      <c r="G23" s="174">
        <f>SUM(D23-'[3]Sheet4'!D23)</f>
        <v>102</v>
      </c>
      <c r="H23" s="175">
        <f t="shared" si="3"/>
        <v>17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</row>
    <row r="24" spans="1:21" s="171" customFormat="1" ht="11.25" customHeight="1">
      <c r="A24" s="173" t="s">
        <v>217</v>
      </c>
      <c r="B24" s="174">
        <v>5900</v>
      </c>
      <c r="C24" s="175">
        <v>0.959</v>
      </c>
      <c r="D24" s="177">
        <v>1949</v>
      </c>
      <c r="E24" s="176">
        <f t="shared" si="2"/>
        <v>0.33033898305084747</v>
      </c>
      <c r="F24" s="177">
        <v>395</v>
      </c>
      <c r="G24" s="174">
        <f>SUM(D24-'[3]Sheet4'!D24)</f>
        <v>495</v>
      </c>
      <c r="H24" s="175">
        <f t="shared" si="3"/>
        <v>1.2531645569620253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</row>
    <row r="25" spans="1:21" s="171" customFormat="1" ht="13.5" customHeight="1">
      <c r="A25" s="173" t="s">
        <v>218</v>
      </c>
      <c r="B25" s="174">
        <v>2850</v>
      </c>
      <c r="C25" s="175">
        <v>1.601</v>
      </c>
      <c r="D25" s="177">
        <v>2695</v>
      </c>
      <c r="E25" s="176">
        <f t="shared" si="2"/>
        <v>0.9456140350877194</v>
      </c>
      <c r="F25" s="177">
        <v>200</v>
      </c>
      <c r="G25" s="174">
        <f>SUM(D25-'[3]Sheet4'!D25)</f>
        <v>379</v>
      </c>
      <c r="H25" s="175">
        <f t="shared" si="3"/>
        <v>1.895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</row>
    <row r="26" spans="1:21" s="171" customFormat="1" ht="31.5" customHeight="1">
      <c r="A26" s="182" t="s">
        <v>219</v>
      </c>
      <c r="B26" s="183">
        <v>1300</v>
      </c>
      <c r="C26" s="184">
        <v>1</v>
      </c>
      <c r="D26" s="183">
        <v>583</v>
      </c>
      <c r="E26" s="185">
        <f t="shared" si="2"/>
        <v>0.44846153846153847</v>
      </c>
      <c r="F26" s="183">
        <v>0</v>
      </c>
      <c r="G26" s="183">
        <f>SUM(D26-'[3]Sheet4'!D26)</f>
        <v>100</v>
      </c>
      <c r="H26" s="184">
        <v>0</v>
      </c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spans="1:21" s="171" customFormat="1" ht="18" customHeight="1">
      <c r="A27" s="186" t="s">
        <v>220</v>
      </c>
      <c r="B27" s="174">
        <v>49290</v>
      </c>
      <c r="C27" s="175">
        <v>1</v>
      </c>
      <c r="D27" s="177">
        <v>1000</v>
      </c>
      <c r="E27" s="176">
        <f t="shared" si="2"/>
        <v>0.02028809089064719</v>
      </c>
      <c r="F27" s="177">
        <v>300</v>
      </c>
      <c r="G27" s="174">
        <f>SUM(D27-'[3]Sheet4'!D27)</f>
        <v>300</v>
      </c>
      <c r="H27" s="175">
        <f>SUM(G27/F27)</f>
        <v>1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</row>
    <row r="28" spans="1:21" s="171" customFormat="1" ht="22.5" customHeight="1">
      <c r="A28" s="187" t="s">
        <v>221</v>
      </c>
      <c r="B28" s="174">
        <f>SUM(B29+B30)</f>
        <v>1670</v>
      </c>
      <c r="C28" s="175">
        <v>1</v>
      </c>
      <c r="D28" s="174">
        <f>SUM(D29+D30)</f>
        <v>952</v>
      </c>
      <c r="E28" s="176">
        <f t="shared" si="2"/>
        <v>0.5700598802395209</v>
      </c>
      <c r="F28" s="174">
        <v>0</v>
      </c>
      <c r="G28" s="174">
        <f>SUM(D28-'[3]Sheet4'!D28)</f>
        <v>2</v>
      </c>
      <c r="H28" s="175">
        <v>0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</row>
    <row r="29" spans="1:21" s="171" customFormat="1" ht="24" customHeight="1">
      <c r="A29" s="182" t="s">
        <v>222</v>
      </c>
      <c r="B29" s="183">
        <v>1370</v>
      </c>
      <c r="C29" s="184">
        <v>1</v>
      </c>
      <c r="D29" s="183">
        <v>738</v>
      </c>
      <c r="E29" s="185">
        <f t="shared" si="2"/>
        <v>0.5386861313868613</v>
      </c>
      <c r="F29" s="183">
        <v>0</v>
      </c>
      <c r="G29" s="183">
        <f>SUM(D29-'[3]Sheet4'!D29)</f>
        <v>0</v>
      </c>
      <c r="H29" s="184">
        <v>0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</row>
    <row r="30" spans="1:21" s="152" customFormat="1" ht="29.25" customHeight="1">
      <c r="A30" s="182" t="s">
        <v>223</v>
      </c>
      <c r="B30" s="183">
        <v>300</v>
      </c>
      <c r="C30" s="184">
        <v>1</v>
      </c>
      <c r="D30" s="183">
        <v>214</v>
      </c>
      <c r="E30" s="185">
        <f t="shared" si="2"/>
        <v>0.7133333333333334</v>
      </c>
      <c r="F30" s="183">
        <v>170</v>
      </c>
      <c r="G30" s="183">
        <f>SUM(D30-'[3]Sheet4'!D30)</f>
        <v>2</v>
      </c>
      <c r="H30" s="184">
        <v>0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</row>
    <row r="31" spans="1:21" s="152" customFormat="1" ht="17.25" customHeight="1">
      <c r="A31" s="188" t="s">
        <v>224</v>
      </c>
      <c r="B31" s="168">
        <f>SUM(B32)</f>
        <v>67852</v>
      </c>
      <c r="C31" s="169">
        <v>1</v>
      </c>
      <c r="D31" s="168">
        <f>SUM(D32)</f>
        <v>26154</v>
      </c>
      <c r="E31" s="172">
        <f t="shared" si="2"/>
        <v>0.38545658197252847</v>
      </c>
      <c r="F31" s="168">
        <f>SUM(F32)</f>
        <v>5980</v>
      </c>
      <c r="G31" s="168">
        <f>SUM(D31-'[3]Sheet4'!D31)</f>
        <v>5143</v>
      </c>
      <c r="H31" s="169">
        <f>SUM(G31/F31)</f>
        <v>0.8600334448160535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</row>
    <row r="32" spans="1:21" s="152" customFormat="1" ht="32.25" customHeight="1">
      <c r="A32" s="181" t="s">
        <v>225</v>
      </c>
      <c r="B32" s="174">
        <v>67852</v>
      </c>
      <c r="C32" s="175">
        <v>1</v>
      </c>
      <c r="D32" s="174">
        <v>26154</v>
      </c>
      <c r="E32" s="176">
        <f t="shared" si="2"/>
        <v>0.38545658197252847</v>
      </c>
      <c r="F32" s="174">
        <v>5980</v>
      </c>
      <c r="G32" s="174">
        <f>SUM(D32-'[3]Sheet4'!D32)</f>
        <v>5143</v>
      </c>
      <c r="H32" s="175">
        <f>SUM(G32/F32)</f>
        <v>0.8600334448160535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</row>
    <row r="33" spans="1:21" s="152" customFormat="1" ht="12">
      <c r="A33" s="189" t="s">
        <v>226</v>
      </c>
      <c r="B33" s="190"/>
      <c r="C33" s="191"/>
      <c r="D33" s="190"/>
      <c r="E33" s="192"/>
      <c r="F33" s="190"/>
      <c r="G33" s="190"/>
      <c r="H33" s="191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</row>
    <row r="34" spans="1:21" s="152" customFormat="1" ht="12">
      <c r="A34" s="193"/>
      <c r="B34" s="190"/>
      <c r="C34" s="191"/>
      <c r="D34" s="190"/>
      <c r="E34" s="192"/>
      <c r="F34" s="190"/>
      <c r="G34" s="190"/>
      <c r="H34" s="191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</row>
    <row r="35" spans="1:21" s="152" customFormat="1" ht="12">
      <c r="A35" s="193"/>
      <c r="B35" s="190"/>
      <c r="C35" s="191"/>
      <c r="D35" s="190"/>
      <c r="E35" s="192"/>
      <c r="F35" s="190"/>
      <c r="G35" s="190"/>
      <c r="H35" s="19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</row>
    <row r="36" spans="1:21" s="152" customFormat="1" ht="12">
      <c r="A36" s="193"/>
      <c r="B36" s="190"/>
      <c r="C36" s="191"/>
      <c r="D36" s="190"/>
      <c r="E36" s="192"/>
      <c r="F36" s="190"/>
      <c r="G36" s="190"/>
      <c r="H36" s="19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</row>
    <row r="37" spans="1:21" s="152" customFormat="1" ht="12.75">
      <c r="A37" s="194"/>
      <c r="B37" s="195"/>
      <c r="C37" s="196"/>
      <c r="D37" s="196"/>
      <c r="E37" s="197"/>
      <c r="F37" s="196"/>
      <c r="G37" s="153"/>
      <c r="H37" s="153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</row>
    <row r="38" spans="1:21" s="152" customFormat="1" ht="12">
      <c r="A38" s="153" t="s">
        <v>227</v>
      </c>
      <c r="B38" s="198"/>
      <c r="C38" s="199"/>
      <c r="D38" s="199"/>
      <c r="E38" s="200" t="s">
        <v>52</v>
      </c>
      <c r="F38" s="201"/>
      <c r="G38" s="202"/>
      <c r="H38" s="202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</row>
    <row r="39" spans="1:21" s="152" customFormat="1" ht="12">
      <c r="A39" s="202"/>
      <c r="B39" s="203"/>
      <c r="C39" s="199"/>
      <c r="D39" s="204"/>
      <c r="E39" s="205"/>
      <c r="F39" s="201"/>
      <c r="G39" s="202"/>
      <c r="H39" s="202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</row>
    <row r="40" spans="1:21" s="152" customFormat="1" ht="12">
      <c r="A40" s="153"/>
      <c r="B40" s="198"/>
      <c r="C40" s="199"/>
      <c r="D40" s="199"/>
      <c r="E40" s="200"/>
      <c r="F40" s="201"/>
      <c r="G40" s="202"/>
      <c r="H40" s="202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</row>
    <row r="41" spans="1:21" s="152" customFormat="1" ht="14.25">
      <c r="A41" s="155"/>
      <c r="B41" s="206"/>
      <c r="C41" s="199"/>
      <c r="D41" s="207"/>
      <c r="E41" s="200"/>
      <c r="F41" s="208"/>
      <c r="G41" s="153"/>
      <c r="H41" s="153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</row>
    <row r="42" spans="1:21" s="152" customFormat="1" ht="12">
      <c r="A42" s="153" t="s">
        <v>228</v>
      </c>
      <c r="B42" s="199"/>
      <c r="C42" s="199"/>
      <c r="D42" s="199"/>
      <c r="E42" s="153"/>
      <c r="F42" s="199"/>
      <c r="G42" s="153"/>
      <c r="H42" s="153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</row>
    <row r="43" spans="1:21" s="152" customFormat="1" ht="12">
      <c r="A43" s="153" t="s">
        <v>54</v>
      </c>
      <c r="B43" s="153"/>
      <c r="C43" s="153"/>
      <c r="D43" s="153"/>
      <c r="E43" s="153"/>
      <c r="F43" s="153"/>
      <c r="G43" s="153"/>
      <c r="H43" s="153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</row>
    <row r="44" spans="1:21" s="152" customFormat="1" ht="12">
      <c r="A44" s="153"/>
      <c r="B44" s="153"/>
      <c r="C44" s="153"/>
      <c r="D44" s="153"/>
      <c r="E44" s="153"/>
      <c r="F44" s="153"/>
      <c r="G44" s="153"/>
      <c r="H44" s="153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</row>
    <row r="45" spans="1:21" s="152" customFormat="1" ht="12">
      <c r="A45" s="153"/>
      <c r="B45" s="153"/>
      <c r="C45" s="153"/>
      <c r="D45" s="153"/>
      <c r="E45" s="153"/>
      <c r="F45" s="153"/>
      <c r="G45" s="153"/>
      <c r="H45" s="153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</row>
    <row r="46" spans="1:21" s="152" customFormat="1" ht="12">
      <c r="A46" s="150"/>
      <c r="B46" s="150"/>
      <c r="C46" s="150"/>
      <c r="D46" s="150"/>
      <c r="E46" s="150"/>
      <c r="F46" s="150"/>
      <c r="G46" s="153"/>
      <c r="H46" s="153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</row>
    <row r="47" spans="7:8" ht="12">
      <c r="G47" s="153"/>
      <c r="H47" s="153"/>
    </row>
    <row r="48" spans="7:8" ht="12">
      <c r="G48" s="153"/>
      <c r="H48" s="153"/>
    </row>
    <row r="49" spans="7:8" ht="12">
      <c r="G49" s="153"/>
      <c r="H49" s="153"/>
    </row>
    <row r="50" spans="7:8" ht="12">
      <c r="G50" s="153"/>
      <c r="H50" s="153"/>
    </row>
    <row r="51" spans="7:8" ht="12">
      <c r="G51" s="153"/>
      <c r="H51" s="153"/>
    </row>
    <row r="52" spans="7:8" ht="12">
      <c r="G52" s="153"/>
      <c r="H52" s="153"/>
    </row>
    <row r="53" spans="7:8" ht="12">
      <c r="G53" s="153"/>
      <c r="H53" s="153"/>
    </row>
    <row r="54" spans="7:8" ht="12">
      <c r="G54" s="153"/>
      <c r="H54" s="153"/>
    </row>
    <row r="55" spans="7:8" ht="12">
      <c r="G55" s="153"/>
      <c r="H55" s="153"/>
    </row>
    <row r="56" spans="7:8" ht="12">
      <c r="G56" s="153"/>
      <c r="H56" s="153"/>
    </row>
    <row r="57" spans="7:8" ht="12">
      <c r="G57" s="153"/>
      <c r="H57" s="153"/>
    </row>
    <row r="58" spans="7:8" ht="12">
      <c r="G58" s="153"/>
      <c r="H58" s="153"/>
    </row>
    <row r="59" spans="7:8" ht="12">
      <c r="G59" s="153"/>
      <c r="H59" s="153"/>
    </row>
    <row r="60" spans="7:8" ht="12">
      <c r="G60" s="153"/>
      <c r="H60" s="153"/>
    </row>
    <row r="61" spans="7:8" ht="12">
      <c r="G61" s="153"/>
      <c r="H61" s="153"/>
    </row>
    <row r="62" spans="7:8" ht="12">
      <c r="G62" s="153"/>
      <c r="H62" s="153"/>
    </row>
    <row r="63" spans="1:8" ht="12">
      <c r="A63" s="153"/>
      <c r="B63" s="153"/>
      <c r="C63" s="153"/>
      <c r="D63" s="153"/>
      <c r="E63" s="153"/>
      <c r="F63" s="153"/>
      <c r="G63" s="153"/>
      <c r="H63" s="153"/>
    </row>
    <row r="64" spans="1:8" ht="12">
      <c r="A64" s="153"/>
      <c r="B64" s="153"/>
      <c r="C64" s="153"/>
      <c r="D64" s="153"/>
      <c r="E64" s="153"/>
      <c r="F64" s="153"/>
      <c r="G64" s="153"/>
      <c r="H64" s="153"/>
    </row>
    <row r="65" spans="1:8" ht="12">
      <c r="A65" s="153"/>
      <c r="B65" s="153"/>
      <c r="C65" s="153"/>
      <c r="D65" s="153"/>
      <c r="E65" s="153"/>
      <c r="F65" s="153"/>
      <c r="G65" s="153"/>
      <c r="H65" s="153"/>
    </row>
    <row r="66" spans="1:8" ht="12">
      <c r="A66" s="153"/>
      <c r="B66" s="153"/>
      <c r="C66" s="153"/>
      <c r="D66" s="153"/>
      <c r="E66" s="153"/>
      <c r="F66" s="153"/>
      <c r="G66" s="153"/>
      <c r="H66" s="153"/>
    </row>
    <row r="67" spans="1:8" ht="12">
      <c r="A67" s="153"/>
      <c r="B67" s="153"/>
      <c r="C67" s="153"/>
      <c r="D67" s="153"/>
      <c r="E67" s="153"/>
      <c r="F67" s="153"/>
      <c r="G67" s="153"/>
      <c r="H67" s="153"/>
    </row>
    <row r="68" spans="1:8" ht="12">
      <c r="A68" s="153"/>
      <c r="B68" s="153"/>
      <c r="C68" s="153"/>
      <c r="D68" s="153"/>
      <c r="E68" s="153"/>
      <c r="F68" s="153"/>
      <c r="G68" s="153"/>
      <c r="H68" s="153"/>
    </row>
    <row r="69" spans="1:8" ht="12">
      <c r="A69" s="153"/>
      <c r="B69" s="153"/>
      <c r="C69" s="153"/>
      <c r="D69" s="153"/>
      <c r="E69" s="153"/>
      <c r="F69" s="153"/>
      <c r="G69" s="153"/>
      <c r="H69" s="153"/>
    </row>
    <row r="70" spans="1:8" ht="12">
      <c r="A70" s="153"/>
      <c r="B70" s="153"/>
      <c r="C70" s="153"/>
      <c r="D70" s="153"/>
      <c r="E70" s="153"/>
      <c r="F70" s="153"/>
      <c r="G70" s="153"/>
      <c r="H70" s="153"/>
    </row>
    <row r="71" spans="1:8" ht="12">
      <c r="A71" s="153"/>
      <c r="B71" s="153"/>
      <c r="C71" s="153"/>
      <c r="D71" s="153"/>
      <c r="E71" s="153"/>
      <c r="F71" s="153"/>
      <c r="G71" s="153"/>
      <c r="H71" s="153"/>
    </row>
    <row r="72" spans="1:8" ht="12">
      <c r="A72" s="153"/>
      <c r="B72" s="153"/>
      <c r="C72" s="153"/>
      <c r="D72" s="153"/>
      <c r="E72" s="153"/>
      <c r="F72" s="153"/>
      <c r="G72" s="153"/>
      <c r="H72" s="153"/>
    </row>
    <row r="73" spans="1:8" ht="12">
      <c r="A73" s="153"/>
      <c r="B73" s="153"/>
      <c r="C73" s="153"/>
      <c r="D73" s="153"/>
      <c r="E73" s="153"/>
      <c r="F73" s="153"/>
      <c r="G73" s="153"/>
      <c r="H73" s="153"/>
    </row>
    <row r="74" spans="1:8" ht="12">
      <c r="A74" s="153"/>
      <c r="B74" s="153"/>
      <c r="C74" s="153"/>
      <c r="D74" s="153"/>
      <c r="E74" s="153"/>
      <c r="F74" s="153"/>
      <c r="G74" s="153"/>
      <c r="H74" s="153"/>
    </row>
    <row r="75" spans="1:8" ht="12">
      <c r="A75" s="153"/>
      <c r="B75" s="153"/>
      <c r="C75" s="153"/>
      <c r="D75" s="153"/>
      <c r="E75" s="153"/>
      <c r="F75" s="153"/>
      <c r="G75" s="153"/>
      <c r="H75" s="153"/>
    </row>
    <row r="76" spans="1:8" ht="12">
      <c r="A76" s="153"/>
      <c r="B76" s="153"/>
      <c r="C76" s="153"/>
      <c r="D76" s="153"/>
      <c r="E76" s="153"/>
      <c r="F76" s="153"/>
      <c r="G76" s="153"/>
      <c r="H76" s="153"/>
    </row>
    <row r="77" spans="1:8" ht="12">
      <c r="A77" s="153"/>
      <c r="B77" s="153"/>
      <c r="C77" s="153"/>
      <c r="D77" s="153"/>
      <c r="E77" s="153"/>
      <c r="F77" s="153"/>
      <c r="G77" s="153"/>
      <c r="H77" s="153"/>
    </row>
    <row r="78" spans="1:8" ht="12">
      <c r="A78" s="153"/>
      <c r="B78" s="153"/>
      <c r="C78" s="153"/>
      <c r="D78" s="153"/>
      <c r="E78" s="153"/>
      <c r="F78" s="153"/>
      <c r="G78" s="153"/>
      <c r="H78" s="153"/>
    </row>
    <row r="79" spans="1:8" ht="12">
      <c r="A79" s="153"/>
      <c r="B79" s="153"/>
      <c r="C79" s="153"/>
      <c r="D79" s="153"/>
      <c r="E79" s="153"/>
      <c r="F79" s="153"/>
      <c r="G79" s="153"/>
      <c r="H79" s="153"/>
    </row>
    <row r="80" spans="1:8" ht="12">
      <c r="A80" s="153"/>
      <c r="B80" s="153"/>
      <c r="C80" s="153"/>
      <c r="D80" s="153"/>
      <c r="E80" s="153"/>
      <c r="F80" s="153"/>
      <c r="G80" s="153"/>
      <c r="H80" s="153"/>
    </row>
    <row r="81" spans="1:8" ht="12">
      <c r="A81" s="153"/>
      <c r="B81" s="153"/>
      <c r="C81" s="153"/>
      <c r="D81" s="153"/>
      <c r="E81" s="153"/>
      <c r="F81" s="153"/>
      <c r="G81" s="153"/>
      <c r="H81" s="153"/>
    </row>
    <row r="82" spans="1:8" ht="12">
      <c r="A82" s="153"/>
      <c r="B82" s="153"/>
      <c r="C82" s="153"/>
      <c r="D82" s="153"/>
      <c r="E82" s="153"/>
      <c r="F82" s="153"/>
      <c r="G82" s="153"/>
      <c r="H82" s="153"/>
    </row>
    <row r="83" spans="1:8" ht="12">
      <c r="A83" s="153"/>
      <c r="B83" s="153"/>
      <c r="C83" s="153"/>
      <c r="D83" s="153"/>
      <c r="E83" s="153"/>
      <c r="F83" s="153"/>
      <c r="G83" s="153"/>
      <c r="H83" s="153"/>
    </row>
    <row r="84" spans="1:8" ht="12">
      <c r="A84" s="153"/>
      <c r="B84" s="153"/>
      <c r="C84" s="153"/>
      <c r="D84" s="153"/>
      <c r="E84" s="153"/>
      <c r="F84" s="153"/>
      <c r="G84" s="153"/>
      <c r="H84" s="153"/>
    </row>
    <row r="85" spans="1:8" ht="12">
      <c r="A85" s="153"/>
      <c r="B85" s="153"/>
      <c r="C85" s="153"/>
      <c r="D85" s="153"/>
      <c r="E85" s="153"/>
      <c r="F85" s="153"/>
      <c r="G85" s="153"/>
      <c r="H85" s="153"/>
    </row>
    <row r="86" spans="1:8" ht="12">
      <c r="A86" s="153"/>
      <c r="B86" s="153"/>
      <c r="C86" s="153"/>
      <c r="D86" s="153"/>
      <c r="E86" s="153"/>
      <c r="F86" s="153"/>
      <c r="G86" s="153"/>
      <c r="H86" s="153"/>
    </row>
    <row r="87" spans="1:8" ht="12">
      <c r="A87" s="153"/>
      <c r="B87" s="153"/>
      <c r="C87" s="153"/>
      <c r="D87" s="153"/>
      <c r="E87" s="153"/>
      <c r="F87" s="153"/>
      <c r="G87" s="153"/>
      <c r="H87" s="153"/>
    </row>
    <row r="88" spans="1:8" ht="12">
      <c r="A88" s="153"/>
      <c r="B88" s="153"/>
      <c r="C88" s="153"/>
      <c r="D88" s="153"/>
      <c r="E88" s="153"/>
      <c r="F88" s="153"/>
      <c r="G88" s="153"/>
      <c r="H88" s="153"/>
    </row>
    <row r="89" spans="1:8" ht="12">
      <c r="A89" s="153"/>
      <c r="B89" s="153"/>
      <c r="C89" s="153"/>
      <c r="D89" s="153"/>
      <c r="E89" s="153"/>
      <c r="F89" s="153"/>
      <c r="G89" s="153"/>
      <c r="H89" s="153"/>
    </row>
  </sheetData>
  <printOptions/>
  <pageMargins left="0.63" right="0.66" top="0.39" bottom="0.3" header="0.39" footer="0.31"/>
  <pageSetup horizontalDpi="300" verticalDpi="300" orientation="portrait" paperSize="9" r:id="rId1"/>
  <rowBreaks count="1" manualBreakCount="1">
    <brk id="4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workbookViewId="0" topLeftCell="A1">
      <selection activeCell="A10" sqref="A10"/>
    </sheetView>
  </sheetViews>
  <sheetFormatPr defaultColWidth="9.33203125" defaultRowHeight="11.25"/>
  <cols>
    <col min="1" max="1" width="29" style="209" customWidth="1"/>
    <col min="2" max="2" width="11.66015625" style="209" customWidth="1"/>
    <col min="3" max="3" width="12.66015625" style="209" customWidth="1"/>
    <col min="4" max="4" width="11.5" style="209" customWidth="1"/>
    <col min="5" max="5" width="10.5" style="209" customWidth="1"/>
    <col min="6" max="7" width="12.16015625" style="209" customWidth="1"/>
    <col min="8" max="8" width="11.5" style="209" customWidth="1"/>
    <col min="9" max="9" width="11.83203125" style="209" customWidth="1"/>
    <col min="10" max="16384" width="10.66015625" style="209" customWidth="1"/>
  </cols>
  <sheetData>
    <row r="1" spans="1:16" s="211" customFormat="1" ht="12">
      <c r="A1" s="209"/>
      <c r="B1" s="209"/>
      <c r="C1" s="209"/>
      <c r="D1" s="209"/>
      <c r="E1" s="209"/>
      <c r="F1" s="209"/>
      <c r="G1" s="209"/>
      <c r="H1" s="210"/>
      <c r="I1" s="209"/>
      <c r="J1" s="209"/>
      <c r="K1" s="209"/>
      <c r="L1" s="209"/>
      <c r="M1" s="209"/>
      <c r="N1" s="209"/>
      <c r="O1" s="209"/>
      <c r="P1" s="209"/>
    </row>
    <row r="2" spans="1:16" s="211" customFormat="1" ht="12">
      <c r="A2" s="209"/>
      <c r="B2" s="209"/>
      <c r="C2" s="209"/>
      <c r="D2" s="209"/>
      <c r="E2" s="209"/>
      <c r="F2" s="209"/>
      <c r="G2" s="209"/>
      <c r="H2" s="210"/>
      <c r="I2" s="209"/>
      <c r="J2" s="209"/>
      <c r="K2" s="209"/>
      <c r="L2" s="209"/>
      <c r="M2" s="209"/>
      <c r="N2" s="209"/>
      <c r="O2" s="209"/>
      <c r="P2" s="209"/>
    </row>
    <row r="3" spans="1:16" s="211" customFormat="1" ht="12.75">
      <c r="A3" s="212"/>
      <c r="B3" s="213" t="s">
        <v>229</v>
      </c>
      <c r="C3" s="212"/>
      <c r="D3" s="213"/>
      <c r="E3" s="213"/>
      <c r="F3" s="212"/>
      <c r="G3" s="212"/>
      <c r="H3" s="213"/>
      <c r="I3" s="213" t="s">
        <v>230</v>
      </c>
      <c r="J3" s="209"/>
      <c r="K3" s="209"/>
      <c r="L3" s="209"/>
      <c r="M3" s="209"/>
      <c r="N3" s="209"/>
      <c r="O3" s="209"/>
      <c r="P3" s="209"/>
    </row>
    <row r="4" spans="1:16" s="211" customFormat="1" ht="15.75">
      <c r="A4" s="214" t="s">
        <v>231</v>
      </c>
      <c r="B4" s="212"/>
      <c r="C4" s="212"/>
      <c r="D4" s="212"/>
      <c r="E4" s="212"/>
      <c r="F4" s="212"/>
      <c r="G4" s="212"/>
      <c r="H4" s="212"/>
      <c r="I4" s="212"/>
      <c r="J4" s="209"/>
      <c r="K4" s="209"/>
      <c r="L4" s="209"/>
      <c r="M4" s="209"/>
      <c r="N4" s="209"/>
      <c r="O4" s="209"/>
      <c r="P4" s="209"/>
    </row>
    <row r="5" spans="1:16" s="211" customFormat="1" ht="15.75">
      <c r="A5" s="214" t="s">
        <v>232</v>
      </c>
      <c r="B5" s="212"/>
      <c r="C5" s="212"/>
      <c r="D5" s="212"/>
      <c r="E5" s="212"/>
      <c r="F5" s="212"/>
      <c r="G5" s="212"/>
      <c r="H5" s="212"/>
      <c r="I5" s="212"/>
      <c r="J5" s="209"/>
      <c r="K5" s="209"/>
      <c r="L5" s="209"/>
      <c r="M5" s="209"/>
      <c r="N5" s="209"/>
      <c r="O5" s="209"/>
      <c r="P5" s="209"/>
    </row>
    <row r="6" spans="1:16" s="211" customFormat="1" ht="15.75">
      <c r="A6" s="214"/>
      <c r="B6" s="212"/>
      <c r="C6" s="212"/>
      <c r="D6" s="212"/>
      <c r="E6" s="212"/>
      <c r="F6" s="212"/>
      <c r="G6" s="212"/>
      <c r="H6" s="212"/>
      <c r="I6" s="212"/>
      <c r="J6" s="209"/>
      <c r="K6" s="209"/>
      <c r="L6" s="209"/>
      <c r="M6" s="209"/>
      <c r="N6" s="209"/>
      <c r="O6" s="209"/>
      <c r="P6" s="209"/>
    </row>
    <row r="7" spans="1:16" s="218" customFormat="1" ht="14.25">
      <c r="A7" s="212"/>
      <c r="B7" s="212"/>
      <c r="C7" s="212"/>
      <c r="D7" s="215"/>
      <c r="E7" s="216"/>
      <c r="F7" s="212"/>
      <c r="G7" s="212"/>
      <c r="H7" s="217"/>
      <c r="I7" s="217" t="s">
        <v>4</v>
      </c>
      <c r="J7" s="209"/>
      <c r="K7" s="209"/>
      <c r="L7" s="209"/>
      <c r="M7" s="209"/>
      <c r="N7" s="209"/>
      <c r="O7" s="209"/>
      <c r="P7" s="209"/>
    </row>
    <row r="8" spans="1:16" s="220" customFormat="1" ht="66" customHeight="1">
      <c r="A8" s="219" t="s">
        <v>5</v>
      </c>
      <c r="B8" s="219" t="s">
        <v>91</v>
      </c>
      <c r="C8" s="219" t="s">
        <v>233</v>
      </c>
      <c r="D8" s="219" t="s">
        <v>8</v>
      </c>
      <c r="E8" s="219" t="s">
        <v>234</v>
      </c>
      <c r="F8" s="219" t="s">
        <v>235</v>
      </c>
      <c r="G8" s="219" t="s">
        <v>236</v>
      </c>
      <c r="H8" s="219" t="s">
        <v>12</v>
      </c>
      <c r="I8" s="219" t="s">
        <v>237</v>
      </c>
      <c r="J8" s="209"/>
      <c r="K8" s="209"/>
      <c r="L8" s="209"/>
      <c r="M8" s="209"/>
      <c r="N8" s="209"/>
      <c r="O8" s="209"/>
      <c r="P8" s="209"/>
    </row>
    <row r="9" spans="1:16" s="220" customFormat="1" ht="12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21">
        <v>7</v>
      </c>
      <c r="H9" s="221">
        <v>8</v>
      </c>
      <c r="I9" s="221">
        <v>9</v>
      </c>
      <c r="J9" s="209"/>
      <c r="K9" s="209"/>
      <c r="L9" s="209"/>
      <c r="M9" s="209"/>
      <c r="N9" s="209"/>
      <c r="O9" s="209"/>
      <c r="P9" s="209"/>
    </row>
    <row r="10" spans="1:16" s="220" customFormat="1" ht="17.25" customHeight="1">
      <c r="A10" s="222" t="s">
        <v>238</v>
      </c>
      <c r="B10" s="223">
        <f>SUM(B11+B12)</f>
        <v>647944</v>
      </c>
      <c r="C10" s="223">
        <f>SUM(C11+C12)</f>
        <v>268111</v>
      </c>
      <c r="D10" s="223">
        <f>SUM(D11+D12)</f>
        <v>242562</v>
      </c>
      <c r="E10" s="224">
        <f aca="true" t="shared" si="0" ref="E10:E51">SUM(D10/B10)</f>
        <v>0.37435642586396356</v>
      </c>
      <c r="F10" s="224">
        <f aca="true" t="shared" si="1" ref="F10:F51">SUM(D10/C10)</f>
        <v>0.904707378660331</v>
      </c>
      <c r="G10" s="223">
        <f>SUM(G11+G12)</f>
        <v>52683</v>
      </c>
      <c r="H10" s="223">
        <f>SUM(H11+H12)</f>
        <v>50153</v>
      </c>
      <c r="I10" s="224">
        <f aca="true" t="shared" si="2" ref="I10:I51">SUM(H10/G10)</f>
        <v>0.9519769185505761</v>
      </c>
      <c r="J10" s="209"/>
      <c r="K10" s="209"/>
      <c r="L10" s="209"/>
      <c r="M10" s="209"/>
      <c r="N10" s="209"/>
      <c r="O10" s="209"/>
      <c r="P10" s="209"/>
    </row>
    <row r="11" spans="1:16" s="220" customFormat="1" ht="12">
      <c r="A11" s="225" t="s">
        <v>239</v>
      </c>
      <c r="B11" s="226">
        <f>SUM(B14+B17+B20+B23+B26+B29+B32+B35+B38+B41+B44+B47+B50+B55+B58+B61+B64+B67+B70+B73+B76+B79+B81+B83+B86+B88+B91)</f>
        <v>589946</v>
      </c>
      <c r="C11" s="226">
        <f>SUM(C14+C17+C20+C23+C26+C29+C32+C35+C38+C41+C44+C47+C50+C55+C58+C61+C64+C67+C70+C73+C76+C79+C81+C83+C86+C88+C91)</f>
        <v>245351</v>
      </c>
      <c r="D11" s="226">
        <f>SUM(D14+D17+D23+D26+D20+D29+D32+D35+D38+D41+D44+D47+D50+D55+D58+D61+D64+D67+D70+D73+D76+D79+D81+D83+D86+D88+D91)</f>
        <v>225602</v>
      </c>
      <c r="E11" s="227">
        <f t="shared" si="0"/>
        <v>0.38241127154010707</v>
      </c>
      <c r="F11" s="227">
        <f t="shared" si="1"/>
        <v>0.9195071550554104</v>
      </c>
      <c r="G11" s="226">
        <f>SUM(G14+G17+G20+G23+G26+G29+G32+G35+G38+G41+G44+G47+G50+G55+G58+G61+G64+G67+G70+G73+G76+G79+G81+G83+G86+G88+G91)</f>
        <v>47642</v>
      </c>
      <c r="H11" s="226">
        <f>SUM(H14+H17+H23+H26+H20+H29+H32+H35+H38+H41+H44+H47+H50+H55+H58+H61+H64+H67+H70+H73+H76+H79+H81+H83+H86+H88+H91)</f>
        <v>45338</v>
      </c>
      <c r="I11" s="227">
        <f t="shared" si="2"/>
        <v>0.951639309852651</v>
      </c>
      <c r="J11" s="209"/>
      <c r="K11" s="209"/>
      <c r="L11" s="209"/>
      <c r="M11" s="209"/>
      <c r="N11" s="209"/>
      <c r="O11" s="209"/>
      <c r="P11" s="209"/>
    </row>
    <row r="12" spans="1:16" s="220" customFormat="1" ht="12">
      <c r="A12" s="225" t="s">
        <v>240</v>
      </c>
      <c r="B12" s="226">
        <f>SUM(B15+B18+B21+B24+B27+B30+B33+B36+B39+B42+B45+B48+B51+B56+B59+B62+B65+B68+B71+B74+B77+B84+B89)</f>
        <v>57998</v>
      </c>
      <c r="C12" s="226">
        <f>SUM(C15+C18+C21+C24+C27+C30+C33+C36+C39+C42+C45+C48+C51+C56+C59+C62+C65+C68+C71+C74+C77+C84+C89)</f>
        <v>22760</v>
      </c>
      <c r="D12" s="226">
        <f>SUM(D15+D18+D21+D24+D27+D30+D33+D36+D39+D42+D45+D48+D51+D56+D59+D62+D65+D68+D71+D74+D77+D84+D89)</f>
        <v>16960</v>
      </c>
      <c r="E12" s="227">
        <f t="shared" si="0"/>
        <v>0.29242387668540293</v>
      </c>
      <c r="F12" s="227">
        <f t="shared" si="1"/>
        <v>0.7451669595782073</v>
      </c>
      <c r="G12" s="226">
        <f>SUM(G15+G18+G21+G24+G27+G30+G33+G36+G39+G42+G45+G48+G51+G56+G59+G62+G65+G68+G71+G74+G77+G84+G89)</f>
        <v>5041</v>
      </c>
      <c r="H12" s="226">
        <f>SUM(H15+H18+H21+H24+H27+H30+H33+H36+H39+H42+H45+H48+H51+H56+H59+H62+H65+H68+H71+H74+H77+H84+H89)</f>
        <v>4815</v>
      </c>
      <c r="I12" s="227">
        <f t="shared" si="2"/>
        <v>0.9551676254711366</v>
      </c>
      <c r="J12" s="209"/>
      <c r="K12" s="209"/>
      <c r="L12" s="209"/>
      <c r="M12" s="209"/>
      <c r="N12" s="209"/>
      <c r="O12" s="209"/>
      <c r="P12" s="209"/>
    </row>
    <row r="13" spans="1:16" s="220" customFormat="1" ht="23.25" customHeight="1">
      <c r="A13" s="228" t="s">
        <v>241</v>
      </c>
      <c r="B13" s="229">
        <f>SUM(B14+B15)</f>
        <v>845</v>
      </c>
      <c r="C13" s="229">
        <f>SUM(C14+C15)</f>
        <v>389</v>
      </c>
      <c r="D13" s="229">
        <f>SUM(D14+D15)</f>
        <v>387</v>
      </c>
      <c r="E13" s="230">
        <f t="shared" si="0"/>
        <v>0.45798816568047335</v>
      </c>
      <c r="F13" s="230">
        <f t="shared" si="1"/>
        <v>0.9948586118251928</v>
      </c>
      <c r="G13" s="229">
        <f>SUM(G14+G15)</f>
        <v>64</v>
      </c>
      <c r="H13" s="229">
        <f>SUM(H14+H15)</f>
        <v>65</v>
      </c>
      <c r="I13" s="230">
        <f t="shared" si="2"/>
        <v>1.015625</v>
      </c>
      <c r="J13" s="209"/>
      <c r="K13" s="209"/>
      <c r="L13" s="209"/>
      <c r="M13" s="209"/>
      <c r="N13" s="209"/>
      <c r="O13" s="209"/>
      <c r="P13" s="209"/>
    </row>
    <row r="14" spans="1:16" s="220" customFormat="1" ht="12">
      <c r="A14" s="225" t="s">
        <v>239</v>
      </c>
      <c r="B14" s="231">
        <v>795</v>
      </c>
      <c r="C14" s="231">
        <v>340</v>
      </c>
      <c r="D14" s="231">
        <v>340</v>
      </c>
      <c r="E14" s="227">
        <f t="shared" si="0"/>
        <v>0.4276729559748428</v>
      </c>
      <c r="F14" s="227">
        <f t="shared" si="1"/>
        <v>1</v>
      </c>
      <c r="G14" s="232">
        <v>62</v>
      </c>
      <c r="H14" s="231">
        <f>SUM(D14-'[4]Sheet4'!D14)</f>
        <v>62</v>
      </c>
      <c r="I14" s="227">
        <f t="shared" si="2"/>
        <v>1</v>
      </c>
      <c r="J14" s="209"/>
      <c r="K14" s="209"/>
      <c r="L14" s="209"/>
      <c r="M14" s="209"/>
      <c r="N14" s="209"/>
      <c r="O14" s="209"/>
      <c r="P14" s="209"/>
    </row>
    <row r="15" spans="1:16" s="220" customFormat="1" ht="12">
      <c r="A15" s="225" t="s">
        <v>240</v>
      </c>
      <c r="B15" s="231">
        <v>50</v>
      </c>
      <c r="C15" s="231">
        <v>49</v>
      </c>
      <c r="D15" s="231">
        <v>47</v>
      </c>
      <c r="E15" s="227">
        <f t="shared" si="0"/>
        <v>0.94</v>
      </c>
      <c r="F15" s="227">
        <f t="shared" si="1"/>
        <v>0.9591836734693877</v>
      </c>
      <c r="G15" s="232">
        <v>2</v>
      </c>
      <c r="H15" s="231">
        <f>SUM(D15-'[4]Sheet4'!D15)</f>
        <v>3</v>
      </c>
      <c r="I15" s="227">
        <f t="shared" si="2"/>
        <v>1.5</v>
      </c>
      <c r="J15" s="209"/>
      <c r="K15" s="209"/>
      <c r="L15" s="209"/>
      <c r="M15" s="209"/>
      <c r="N15" s="209"/>
      <c r="O15" s="209"/>
      <c r="P15" s="209"/>
    </row>
    <row r="16" spans="1:16" s="220" customFormat="1" ht="12.75">
      <c r="A16" s="233" t="s">
        <v>242</v>
      </c>
      <c r="B16" s="229">
        <f>SUM(B17+B18)</f>
        <v>6079</v>
      </c>
      <c r="C16" s="229">
        <f>SUM(C17+C18)</f>
        <v>2353</v>
      </c>
      <c r="D16" s="229">
        <f>SUM(D17+D18)</f>
        <v>1935</v>
      </c>
      <c r="E16" s="230">
        <f t="shared" si="0"/>
        <v>0.31830893239019575</v>
      </c>
      <c r="F16" s="230">
        <f t="shared" si="1"/>
        <v>0.8223544411389715</v>
      </c>
      <c r="G16" s="229">
        <f>SUM(G17+G18)</f>
        <v>506</v>
      </c>
      <c r="H16" s="229">
        <f>SUM(H17+H18)</f>
        <v>434</v>
      </c>
      <c r="I16" s="230">
        <f t="shared" si="2"/>
        <v>0.857707509881423</v>
      </c>
      <c r="J16" s="209"/>
      <c r="K16" s="209"/>
      <c r="L16" s="209"/>
      <c r="M16" s="209"/>
      <c r="N16" s="209"/>
      <c r="O16" s="209"/>
      <c r="P16" s="209"/>
    </row>
    <row r="17" spans="1:16" s="220" customFormat="1" ht="15" customHeight="1">
      <c r="A17" s="225" t="s">
        <v>239</v>
      </c>
      <c r="B17" s="231">
        <v>4882</v>
      </c>
      <c r="C17" s="231">
        <v>2009</v>
      </c>
      <c r="D17" s="231">
        <v>1703</v>
      </c>
      <c r="E17" s="227">
        <f t="shared" si="0"/>
        <v>0.34883244571896765</v>
      </c>
      <c r="F17" s="227">
        <f t="shared" si="1"/>
        <v>0.8476854156296665</v>
      </c>
      <c r="G17" s="232">
        <v>406</v>
      </c>
      <c r="H17" s="231">
        <f>SUM(D17-'[4]Sheet4'!D17)</f>
        <v>377</v>
      </c>
      <c r="I17" s="227">
        <f t="shared" si="2"/>
        <v>0.9285714285714286</v>
      </c>
      <c r="J17" s="209"/>
      <c r="K17" s="209"/>
      <c r="L17" s="209"/>
      <c r="M17" s="209"/>
      <c r="N17" s="209"/>
      <c r="O17" s="209"/>
      <c r="P17" s="209"/>
    </row>
    <row r="18" spans="1:16" s="220" customFormat="1" ht="12">
      <c r="A18" s="225" t="s">
        <v>240</v>
      </c>
      <c r="B18" s="231">
        <v>1197</v>
      </c>
      <c r="C18" s="231">
        <v>344</v>
      </c>
      <c r="D18" s="231">
        <v>232</v>
      </c>
      <c r="E18" s="227">
        <f t="shared" si="0"/>
        <v>0.19381787802840433</v>
      </c>
      <c r="F18" s="227">
        <f t="shared" si="1"/>
        <v>0.6744186046511628</v>
      </c>
      <c r="G18" s="232">
        <v>100</v>
      </c>
      <c r="H18" s="231">
        <f>SUM(D18-'[4]Sheet4'!D18)</f>
        <v>57</v>
      </c>
      <c r="I18" s="227">
        <f t="shared" si="2"/>
        <v>0.57</v>
      </c>
      <c r="J18" s="209"/>
      <c r="K18" s="209"/>
      <c r="L18" s="209"/>
      <c r="M18" s="209"/>
      <c r="N18" s="209"/>
      <c r="O18" s="209"/>
      <c r="P18" s="209"/>
    </row>
    <row r="19" spans="1:16" s="220" customFormat="1" ht="12.75">
      <c r="A19" s="233" t="s">
        <v>243</v>
      </c>
      <c r="B19" s="229">
        <f>SUM(B20+B21)</f>
        <v>3543</v>
      </c>
      <c r="C19" s="229">
        <f>SUM(C20+C21)</f>
        <v>1478</v>
      </c>
      <c r="D19" s="229">
        <f>SUM(D20+D21)</f>
        <v>1409</v>
      </c>
      <c r="E19" s="230">
        <f t="shared" si="0"/>
        <v>0.39768557719446795</v>
      </c>
      <c r="F19" s="230">
        <f t="shared" si="1"/>
        <v>0.9533152909336942</v>
      </c>
      <c r="G19" s="229">
        <f>SUM(G20+G21)</f>
        <v>291</v>
      </c>
      <c r="H19" s="229">
        <f>SUM(H20+H21)</f>
        <v>267</v>
      </c>
      <c r="I19" s="230">
        <f t="shared" si="2"/>
        <v>0.9175257731958762</v>
      </c>
      <c r="J19" s="209"/>
      <c r="K19" s="209"/>
      <c r="L19" s="209"/>
      <c r="M19" s="209"/>
      <c r="N19" s="209"/>
      <c r="O19" s="209"/>
      <c r="P19" s="209"/>
    </row>
    <row r="20" spans="1:16" s="220" customFormat="1" ht="12">
      <c r="A20" s="225" t="s">
        <v>239</v>
      </c>
      <c r="B20" s="231">
        <v>3299</v>
      </c>
      <c r="C20" s="231">
        <v>1355</v>
      </c>
      <c r="D20" s="231">
        <v>1303</v>
      </c>
      <c r="E20" s="227">
        <f t="shared" si="0"/>
        <v>0.39496817217338587</v>
      </c>
      <c r="F20" s="227">
        <f t="shared" si="1"/>
        <v>0.9616236162361623</v>
      </c>
      <c r="G20" s="232">
        <v>266</v>
      </c>
      <c r="H20" s="231">
        <f>SUM(D20-'[4]Sheet4'!D20)</f>
        <v>244</v>
      </c>
      <c r="I20" s="227">
        <f t="shared" si="2"/>
        <v>0.9172932330827067</v>
      </c>
      <c r="J20" s="209"/>
      <c r="K20" s="209"/>
      <c r="L20" s="209"/>
      <c r="M20" s="209"/>
      <c r="N20" s="209"/>
      <c r="O20" s="209"/>
      <c r="P20" s="209"/>
    </row>
    <row r="21" spans="1:16" s="220" customFormat="1" ht="12">
      <c r="A21" s="225" t="s">
        <v>240</v>
      </c>
      <c r="B21" s="231">
        <v>244</v>
      </c>
      <c r="C21" s="231">
        <v>123</v>
      </c>
      <c r="D21" s="231">
        <v>106</v>
      </c>
      <c r="E21" s="227">
        <f t="shared" si="0"/>
        <v>0.4344262295081967</v>
      </c>
      <c r="F21" s="227">
        <f t="shared" si="1"/>
        <v>0.8617886178861789</v>
      </c>
      <c r="G21" s="232">
        <v>25</v>
      </c>
      <c r="H21" s="231">
        <f>SUM(D21-'[4]Sheet4'!D21)</f>
        <v>23</v>
      </c>
      <c r="I21" s="227">
        <f t="shared" si="2"/>
        <v>0.92</v>
      </c>
      <c r="J21" s="209"/>
      <c r="K21" s="209"/>
      <c r="L21" s="209"/>
      <c r="M21" s="209"/>
      <c r="N21" s="209"/>
      <c r="O21" s="209"/>
      <c r="P21" s="209"/>
    </row>
    <row r="22" spans="1:16" s="220" customFormat="1" ht="12.75">
      <c r="A22" s="233" t="s">
        <v>244</v>
      </c>
      <c r="B22" s="229">
        <f>SUM(B23+B24)</f>
        <v>23241</v>
      </c>
      <c r="C22" s="229">
        <f>SUM(C23+C24)</f>
        <v>9778</v>
      </c>
      <c r="D22" s="229">
        <f>SUM(D23+D24)</f>
        <v>8673</v>
      </c>
      <c r="E22" s="230">
        <f t="shared" si="0"/>
        <v>0.37317671356654186</v>
      </c>
      <c r="F22" s="230">
        <f t="shared" si="1"/>
        <v>0.8869912047453467</v>
      </c>
      <c r="G22" s="229">
        <f>SUM(G23+G24)</f>
        <v>1976</v>
      </c>
      <c r="H22" s="229">
        <f>SUM(H23+H24)</f>
        <v>1816</v>
      </c>
      <c r="I22" s="230">
        <f t="shared" si="2"/>
        <v>0.9190283400809717</v>
      </c>
      <c r="J22" s="209"/>
      <c r="K22" s="209"/>
      <c r="L22" s="209"/>
      <c r="M22" s="209"/>
      <c r="N22" s="209"/>
      <c r="O22" s="209"/>
      <c r="P22" s="209"/>
    </row>
    <row r="23" spans="1:16" s="220" customFormat="1" ht="12">
      <c r="A23" s="225" t="s">
        <v>239</v>
      </c>
      <c r="B23" s="231">
        <v>20683</v>
      </c>
      <c r="C23" s="231">
        <v>8747</v>
      </c>
      <c r="D23" s="231">
        <v>8241</v>
      </c>
      <c r="E23" s="227">
        <f t="shared" si="0"/>
        <v>0.3984431658850264</v>
      </c>
      <c r="F23" s="227">
        <f t="shared" si="1"/>
        <v>0.942151594832514</v>
      </c>
      <c r="G23" s="232">
        <v>1743</v>
      </c>
      <c r="H23" s="231">
        <f>SUM(D23-'[4]Sheet4'!D23)</f>
        <v>1681</v>
      </c>
      <c r="I23" s="227">
        <f t="shared" si="2"/>
        <v>0.9644291451520367</v>
      </c>
      <c r="J23" s="209"/>
      <c r="K23" s="209"/>
      <c r="L23" s="209"/>
      <c r="M23" s="209"/>
      <c r="N23" s="209"/>
      <c r="O23" s="209"/>
      <c r="P23" s="209"/>
    </row>
    <row r="24" spans="1:16" s="220" customFormat="1" ht="12">
      <c r="A24" s="225" t="s">
        <v>240</v>
      </c>
      <c r="B24" s="231">
        <v>2558</v>
      </c>
      <c r="C24" s="231">
        <v>1031</v>
      </c>
      <c r="D24" s="231">
        <v>432</v>
      </c>
      <c r="E24" s="227">
        <f t="shared" si="0"/>
        <v>0.16888193901485535</v>
      </c>
      <c r="F24" s="227">
        <f t="shared" si="1"/>
        <v>0.4190106692531523</v>
      </c>
      <c r="G24" s="232">
        <v>233</v>
      </c>
      <c r="H24" s="231">
        <f>SUM(D24-'[4]Sheet4'!D24)</f>
        <v>135</v>
      </c>
      <c r="I24" s="227">
        <f t="shared" si="2"/>
        <v>0.5793991416309013</v>
      </c>
      <c r="J24" s="209"/>
      <c r="K24" s="209"/>
      <c r="L24" s="209"/>
      <c r="M24" s="209"/>
      <c r="N24" s="209"/>
      <c r="O24" s="209"/>
      <c r="P24" s="209"/>
    </row>
    <row r="25" spans="1:16" s="220" customFormat="1" ht="12.75">
      <c r="A25" s="233" t="s">
        <v>245</v>
      </c>
      <c r="B25" s="229">
        <f>SUM(B26+B27)</f>
        <v>10162</v>
      </c>
      <c r="C25" s="229">
        <f>SUM(C26+C27)</f>
        <v>5364</v>
      </c>
      <c r="D25" s="229">
        <f>SUM(D26+D27)</f>
        <v>4184</v>
      </c>
      <c r="E25" s="230">
        <f t="shared" si="0"/>
        <v>0.41172997441448533</v>
      </c>
      <c r="F25" s="230">
        <f t="shared" si="1"/>
        <v>0.7800149142431022</v>
      </c>
      <c r="G25" s="229">
        <f>SUM(G26+G27)</f>
        <v>978</v>
      </c>
      <c r="H25" s="229">
        <f>SUM(H26+H27)</f>
        <v>532</v>
      </c>
      <c r="I25" s="230">
        <f t="shared" si="2"/>
        <v>0.5439672801635992</v>
      </c>
      <c r="J25" s="209"/>
      <c r="K25" s="209"/>
      <c r="L25" s="209"/>
      <c r="M25" s="209"/>
      <c r="N25" s="209"/>
      <c r="O25" s="209"/>
      <c r="P25" s="209"/>
    </row>
    <row r="26" spans="1:16" s="220" customFormat="1" ht="12">
      <c r="A26" s="225" t="s">
        <v>239</v>
      </c>
      <c r="B26" s="231">
        <v>9773</v>
      </c>
      <c r="C26" s="231">
        <v>5136</v>
      </c>
      <c r="D26" s="231">
        <v>4066</v>
      </c>
      <c r="E26" s="227">
        <f t="shared" si="0"/>
        <v>0.41604420341757903</v>
      </c>
      <c r="F26" s="227">
        <f t="shared" si="1"/>
        <v>0.7916666666666666</v>
      </c>
      <c r="G26" s="232">
        <v>949</v>
      </c>
      <c r="H26" s="231">
        <f>SUM(D26-'[4]Sheet4'!D26)</f>
        <v>442</v>
      </c>
      <c r="I26" s="227">
        <f t="shared" si="2"/>
        <v>0.4657534246575342</v>
      </c>
      <c r="J26" s="209"/>
      <c r="K26" s="209"/>
      <c r="L26" s="209"/>
      <c r="M26" s="209"/>
      <c r="N26" s="209"/>
      <c r="O26" s="209"/>
      <c r="P26" s="209"/>
    </row>
    <row r="27" spans="1:16" s="220" customFormat="1" ht="12">
      <c r="A27" s="225" t="s">
        <v>240</v>
      </c>
      <c r="B27" s="231">
        <v>389</v>
      </c>
      <c r="C27" s="231">
        <v>228</v>
      </c>
      <c r="D27" s="231">
        <v>118</v>
      </c>
      <c r="E27" s="227">
        <f t="shared" si="0"/>
        <v>0.3033419023136247</v>
      </c>
      <c r="F27" s="227">
        <f t="shared" si="1"/>
        <v>0.5175438596491229</v>
      </c>
      <c r="G27" s="232">
        <v>29</v>
      </c>
      <c r="H27" s="231">
        <f>SUM(D27-'[4]Sheet4'!D27)</f>
        <v>90</v>
      </c>
      <c r="I27" s="227">
        <f t="shared" si="2"/>
        <v>3.103448275862069</v>
      </c>
      <c r="J27" s="209"/>
      <c r="K27" s="209"/>
      <c r="L27" s="209"/>
      <c r="M27" s="209"/>
      <c r="N27" s="209"/>
      <c r="O27" s="209"/>
      <c r="P27" s="209"/>
    </row>
    <row r="28" spans="1:16" s="220" customFormat="1" ht="12.75">
      <c r="A28" s="233" t="s">
        <v>32</v>
      </c>
      <c r="B28" s="229">
        <f>SUM(B29+B30)</f>
        <v>4594</v>
      </c>
      <c r="C28" s="229">
        <f>SUM(C29+C30)</f>
        <v>1894</v>
      </c>
      <c r="D28" s="229">
        <f>SUM(D29+D30)</f>
        <v>1518</v>
      </c>
      <c r="E28" s="230">
        <f t="shared" si="0"/>
        <v>0.3304309969525468</v>
      </c>
      <c r="F28" s="230">
        <f t="shared" si="1"/>
        <v>0.8014783526927138</v>
      </c>
      <c r="G28" s="229">
        <f>SUM(G29+G30)</f>
        <v>360</v>
      </c>
      <c r="H28" s="229">
        <f>SUM(H29+H30)</f>
        <v>318</v>
      </c>
      <c r="I28" s="230">
        <f t="shared" si="2"/>
        <v>0.8833333333333333</v>
      </c>
      <c r="J28" s="209"/>
      <c r="K28" s="209"/>
      <c r="L28" s="209"/>
      <c r="M28" s="209"/>
      <c r="N28" s="209"/>
      <c r="O28" s="209"/>
      <c r="P28" s="209"/>
    </row>
    <row r="29" spans="1:16" s="220" customFormat="1" ht="12">
      <c r="A29" s="225" t="s">
        <v>239</v>
      </c>
      <c r="B29" s="231">
        <v>4197</v>
      </c>
      <c r="C29" s="231">
        <v>1698</v>
      </c>
      <c r="D29" s="231">
        <v>1388</v>
      </c>
      <c r="E29" s="227">
        <f t="shared" si="0"/>
        <v>0.33071241362878245</v>
      </c>
      <c r="F29" s="227">
        <f t="shared" si="1"/>
        <v>0.817432273262662</v>
      </c>
      <c r="G29" s="232">
        <v>325</v>
      </c>
      <c r="H29" s="231">
        <f>SUM(D29-'[4]Sheet4'!D29)</f>
        <v>272</v>
      </c>
      <c r="I29" s="227">
        <f t="shared" si="2"/>
        <v>0.8369230769230769</v>
      </c>
      <c r="J29" s="209"/>
      <c r="K29" s="209"/>
      <c r="L29" s="209"/>
      <c r="M29" s="209"/>
      <c r="N29" s="209"/>
      <c r="O29" s="209"/>
      <c r="P29" s="209"/>
    </row>
    <row r="30" spans="1:16" s="220" customFormat="1" ht="12">
      <c r="A30" s="225" t="s">
        <v>240</v>
      </c>
      <c r="B30" s="231">
        <v>397</v>
      </c>
      <c r="C30" s="231">
        <v>196</v>
      </c>
      <c r="D30" s="231">
        <v>130</v>
      </c>
      <c r="E30" s="227">
        <f t="shared" si="0"/>
        <v>0.327455919395466</v>
      </c>
      <c r="F30" s="227">
        <f t="shared" si="1"/>
        <v>0.6632653061224489</v>
      </c>
      <c r="G30" s="232">
        <v>35</v>
      </c>
      <c r="H30" s="231">
        <f>SUM(D30-'[4]Sheet4'!D30)</f>
        <v>46</v>
      </c>
      <c r="I30" s="227">
        <f t="shared" si="2"/>
        <v>1.3142857142857143</v>
      </c>
      <c r="J30" s="209"/>
      <c r="K30" s="209"/>
      <c r="L30" s="209"/>
      <c r="M30" s="209"/>
      <c r="N30" s="209"/>
      <c r="O30" s="209"/>
      <c r="P30" s="209"/>
    </row>
    <row r="31" spans="1:16" s="220" customFormat="1" ht="12.75">
      <c r="A31" s="233" t="s">
        <v>35</v>
      </c>
      <c r="B31" s="229">
        <f>SUM(B32+B33)</f>
        <v>98506</v>
      </c>
      <c r="C31" s="229">
        <f>SUM(C32+C33)</f>
        <v>38494</v>
      </c>
      <c r="D31" s="229">
        <f>SUM(D32+D33)</f>
        <v>31099</v>
      </c>
      <c r="E31" s="230">
        <f t="shared" si="0"/>
        <v>0.3157066574624896</v>
      </c>
      <c r="F31" s="230">
        <f t="shared" si="1"/>
        <v>0.8078921390346547</v>
      </c>
      <c r="G31" s="229">
        <f>SUM(G32+G33)</f>
        <v>7229</v>
      </c>
      <c r="H31" s="229">
        <f>SUM(H32+H33)</f>
        <v>6823</v>
      </c>
      <c r="I31" s="230">
        <f t="shared" si="2"/>
        <v>0.9438373218979111</v>
      </c>
      <c r="J31" s="209"/>
      <c r="K31" s="209"/>
      <c r="L31" s="209"/>
      <c r="M31" s="209"/>
      <c r="N31" s="209"/>
      <c r="O31" s="209"/>
      <c r="P31" s="209"/>
    </row>
    <row r="32" spans="1:16" s="220" customFormat="1" ht="12">
      <c r="A32" s="225" t="s">
        <v>239</v>
      </c>
      <c r="B32" s="231">
        <v>88641</v>
      </c>
      <c r="C32" s="231">
        <v>34037</v>
      </c>
      <c r="D32" s="231">
        <v>27445</v>
      </c>
      <c r="E32" s="227">
        <f t="shared" si="0"/>
        <v>0.30961970194379573</v>
      </c>
      <c r="F32" s="227">
        <f t="shared" si="1"/>
        <v>0.8063284073214443</v>
      </c>
      <c r="G32" s="232">
        <v>6339</v>
      </c>
      <c r="H32" s="231">
        <f>SUM(D32-'[4]Sheet4'!D32)</f>
        <v>5429</v>
      </c>
      <c r="I32" s="227">
        <f t="shared" si="2"/>
        <v>0.8564442341063259</v>
      </c>
      <c r="J32" s="209"/>
      <c r="K32" s="209"/>
      <c r="L32" s="209"/>
      <c r="M32" s="209"/>
      <c r="N32" s="209"/>
      <c r="O32" s="209"/>
      <c r="P32" s="209"/>
    </row>
    <row r="33" spans="1:16" s="220" customFormat="1" ht="12">
      <c r="A33" s="225" t="s">
        <v>240</v>
      </c>
      <c r="B33" s="231">
        <v>9865</v>
      </c>
      <c r="C33" s="231">
        <v>4457</v>
      </c>
      <c r="D33" s="231">
        <v>3654</v>
      </c>
      <c r="E33" s="227">
        <f t="shared" si="0"/>
        <v>0.37040040547389763</v>
      </c>
      <c r="F33" s="227">
        <f t="shared" si="1"/>
        <v>0.8198339690374692</v>
      </c>
      <c r="G33" s="232">
        <v>890</v>
      </c>
      <c r="H33" s="231">
        <f>SUM(D33-'[4]Sheet4'!D33)</f>
        <v>1394</v>
      </c>
      <c r="I33" s="227">
        <f t="shared" si="2"/>
        <v>1.5662921348314607</v>
      </c>
      <c r="J33" s="209"/>
      <c r="K33" s="209"/>
      <c r="L33" s="209"/>
      <c r="M33" s="209"/>
      <c r="N33" s="209"/>
      <c r="O33" s="209"/>
      <c r="P33" s="209"/>
    </row>
    <row r="34" spans="1:16" s="220" customFormat="1" ht="12.75">
      <c r="A34" s="233" t="s">
        <v>246</v>
      </c>
      <c r="B34" s="229">
        <f>SUM(B35+B36)</f>
        <v>89925</v>
      </c>
      <c r="C34" s="229">
        <f>SUM(C35+C36)</f>
        <v>35638</v>
      </c>
      <c r="D34" s="229">
        <f>SUM(D35+D36)</f>
        <v>32924</v>
      </c>
      <c r="E34" s="230">
        <f t="shared" si="0"/>
        <v>0.36612732832916317</v>
      </c>
      <c r="F34" s="230">
        <f t="shared" si="1"/>
        <v>0.9238453336326393</v>
      </c>
      <c r="G34" s="229">
        <f>SUM(G35+G36)</f>
        <v>6851</v>
      </c>
      <c r="H34" s="229">
        <f>SUM(H35+H36)</f>
        <v>6896</v>
      </c>
      <c r="I34" s="230">
        <f t="shared" si="2"/>
        <v>1.0065683841774924</v>
      </c>
      <c r="J34" s="209"/>
      <c r="K34" s="209"/>
      <c r="L34" s="209"/>
      <c r="M34" s="209"/>
      <c r="N34" s="209"/>
      <c r="O34" s="209"/>
      <c r="P34" s="209"/>
    </row>
    <row r="35" spans="1:16" s="220" customFormat="1" ht="13.5" customHeight="1">
      <c r="A35" s="225" t="s">
        <v>239</v>
      </c>
      <c r="B35" s="231">
        <v>78100</v>
      </c>
      <c r="C35" s="231">
        <v>31790</v>
      </c>
      <c r="D35" s="231">
        <v>29853</v>
      </c>
      <c r="E35" s="227">
        <f t="shared" si="0"/>
        <v>0.38224071702944945</v>
      </c>
      <c r="F35" s="227">
        <f t="shared" si="1"/>
        <v>0.9390688895879207</v>
      </c>
      <c r="G35" s="232">
        <v>5946</v>
      </c>
      <c r="H35" s="231">
        <f>SUM(D35-'[4]Sheet4'!D35)</f>
        <v>6104</v>
      </c>
      <c r="I35" s="227">
        <f t="shared" si="2"/>
        <v>1.0265724857046754</v>
      </c>
      <c r="J35" s="209"/>
      <c r="K35" s="209"/>
      <c r="L35" s="209"/>
      <c r="M35" s="209"/>
      <c r="N35" s="209"/>
      <c r="O35" s="209"/>
      <c r="P35" s="209"/>
    </row>
    <row r="36" spans="1:16" s="220" customFormat="1" ht="12.75" customHeight="1">
      <c r="A36" s="225" t="s">
        <v>240</v>
      </c>
      <c r="B36" s="231">
        <v>11825</v>
      </c>
      <c r="C36" s="231">
        <v>3848</v>
      </c>
      <c r="D36" s="231">
        <v>3071</v>
      </c>
      <c r="E36" s="227">
        <f t="shared" si="0"/>
        <v>0.25970401691331924</v>
      </c>
      <c r="F36" s="227">
        <f t="shared" si="1"/>
        <v>0.7980769230769231</v>
      </c>
      <c r="G36" s="232">
        <v>905</v>
      </c>
      <c r="H36" s="231">
        <f>SUM(D36-'[4]Sheet4'!D36)</f>
        <v>792</v>
      </c>
      <c r="I36" s="227">
        <f t="shared" si="2"/>
        <v>0.8751381215469614</v>
      </c>
      <c r="J36" s="209"/>
      <c r="K36" s="209"/>
      <c r="L36" s="209"/>
      <c r="M36" s="209"/>
      <c r="N36" s="209"/>
      <c r="O36" s="209"/>
      <c r="P36" s="209"/>
    </row>
    <row r="37" spans="1:16" s="211" customFormat="1" ht="25.5">
      <c r="A37" s="234" t="s">
        <v>40</v>
      </c>
      <c r="B37" s="229">
        <f>SUM(B38+B39)</f>
        <v>52861</v>
      </c>
      <c r="C37" s="229">
        <f>SUM(C38+C39)</f>
        <v>23378</v>
      </c>
      <c r="D37" s="229">
        <f>SUM(D38+D39)</f>
        <v>20842</v>
      </c>
      <c r="E37" s="230">
        <f t="shared" si="0"/>
        <v>0.3942793363727512</v>
      </c>
      <c r="F37" s="230">
        <f t="shared" si="1"/>
        <v>0.8915219437077594</v>
      </c>
      <c r="G37" s="229">
        <f>SUM(G38+G39)</f>
        <v>4395</v>
      </c>
      <c r="H37" s="229">
        <f>SUM(H38+H39)</f>
        <v>4156</v>
      </c>
      <c r="I37" s="230">
        <f t="shared" si="2"/>
        <v>0.9456200227531285</v>
      </c>
      <c r="J37" s="209"/>
      <c r="K37" s="209"/>
      <c r="L37" s="209"/>
      <c r="M37" s="209"/>
      <c r="N37" s="209"/>
      <c r="O37" s="209"/>
      <c r="P37" s="209"/>
    </row>
    <row r="38" spans="1:16" s="211" customFormat="1" ht="12">
      <c r="A38" s="225" t="s">
        <v>239</v>
      </c>
      <c r="B38" s="231">
        <v>49243</v>
      </c>
      <c r="C38" s="231">
        <v>22089</v>
      </c>
      <c r="D38" s="231">
        <v>20093</v>
      </c>
      <c r="E38" s="227">
        <f t="shared" si="0"/>
        <v>0.4080376906362326</v>
      </c>
      <c r="F38" s="227">
        <f t="shared" si="1"/>
        <v>0.909638281497578</v>
      </c>
      <c r="G38" s="232">
        <v>4058</v>
      </c>
      <c r="H38" s="231">
        <f>SUM(D38-'[4]Sheet4'!D38)</f>
        <v>3938</v>
      </c>
      <c r="I38" s="227">
        <f t="shared" si="2"/>
        <v>0.9704287826515525</v>
      </c>
      <c r="J38" s="209"/>
      <c r="K38" s="209"/>
      <c r="L38" s="209"/>
      <c r="M38" s="209"/>
      <c r="N38" s="209"/>
      <c r="O38" s="209"/>
      <c r="P38" s="209"/>
    </row>
    <row r="39" spans="1:16" s="211" customFormat="1" ht="12">
      <c r="A39" s="225" t="s">
        <v>240</v>
      </c>
      <c r="B39" s="231">
        <v>3618</v>
      </c>
      <c r="C39" s="231">
        <v>1289</v>
      </c>
      <c r="D39" s="231">
        <v>749</v>
      </c>
      <c r="E39" s="227">
        <f t="shared" si="0"/>
        <v>0.20702045328911</v>
      </c>
      <c r="F39" s="227">
        <f t="shared" si="1"/>
        <v>0.5810705973622964</v>
      </c>
      <c r="G39" s="232">
        <v>337</v>
      </c>
      <c r="H39" s="231">
        <f>SUM(D39-'[4]Sheet4'!D39)</f>
        <v>218</v>
      </c>
      <c r="I39" s="227">
        <f t="shared" si="2"/>
        <v>0.6468842729970327</v>
      </c>
      <c r="J39" s="209"/>
      <c r="K39" s="209"/>
      <c r="L39" s="209"/>
      <c r="M39" s="209"/>
      <c r="N39" s="209"/>
      <c r="O39" s="209"/>
      <c r="P39" s="209"/>
    </row>
    <row r="40" spans="1:16" s="211" customFormat="1" ht="12.75">
      <c r="A40" s="233" t="s">
        <v>44</v>
      </c>
      <c r="B40" s="229">
        <f>SUM(B41+B42)</f>
        <v>45777</v>
      </c>
      <c r="C40" s="229">
        <f>SUM(C41+C42)</f>
        <v>18950</v>
      </c>
      <c r="D40" s="229">
        <f>SUM(D41+D42)</f>
        <v>18150</v>
      </c>
      <c r="E40" s="230">
        <f t="shared" si="0"/>
        <v>0.3964873189593027</v>
      </c>
      <c r="F40" s="230">
        <f t="shared" si="1"/>
        <v>0.9577836411609498</v>
      </c>
      <c r="G40" s="229">
        <f>SUM(G41+G42)</f>
        <v>3638</v>
      </c>
      <c r="H40" s="229">
        <f>SUM(H41+H42)</f>
        <v>3609</v>
      </c>
      <c r="I40" s="230">
        <f t="shared" si="2"/>
        <v>0.9920285871357889</v>
      </c>
      <c r="J40" s="209"/>
      <c r="K40" s="209"/>
      <c r="L40" s="209"/>
      <c r="M40" s="209"/>
      <c r="N40" s="209"/>
      <c r="O40" s="209"/>
      <c r="P40" s="209"/>
    </row>
    <row r="41" spans="1:16" s="211" customFormat="1" ht="12">
      <c r="A41" s="225" t="s">
        <v>239</v>
      </c>
      <c r="B41" s="231">
        <v>43422</v>
      </c>
      <c r="C41" s="231">
        <v>17848</v>
      </c>
      <c r="D41" s="231">
        <v>17191</v>
      </c>
      <c r="E41" s="227">
        <f t="shared" si="0"/>
        <v>0.39590530146008934</v>
      </c>
      <c r="F41" s="227">
        <f t="shared" si="1"/>
        <v>0.9631891528462573</v>
      </c>
      <c r="G41" s="232">
        <v>3385</v>
      </c>
      <c r="H41" s="231">
        <f>SUM(D41-'[4]Sheet4'!D41)</f>
        <v>3330</v>
      </c>
      <c r="I41" s="227">
        <f t="shared" si="2"/>
        <v>0.983751846381093</v>
      </c>
      <c r="J41" s="209"/>
      <c r="K41" s="209"/>
      <c r="L41" s="209"/>
      <c r="M41" s="209"/>
      <c r="N41" s="209"/>
      <c r="O41" s="209"/>
      <c r="P41" s="209"/>
    </row>
    <row r="42" spans="1:16" s="211" customFormat="1" ht="12">
      <c r="A42" s="225" t="s">
        <v>240</v>
      </c>
      <c r="B42" s="231">
        <v>2355</v>
      </c>
      <c r="C42" s="231">
        <v>1102</v>
      </c>
      <c r="D42" s="231">
        <v>959</v>
      </c>
      <c r="E42" s="227">
        <f t="shared" si="0"/>
        <v>0.4072186836518047</v>
      </c>
      <c r="F42" s="227">
        <f t="shared" si="1"/>
        <v>0.8702359346642469</v>
      </c>
      <c r="G42" s="232">
        <v>253</v>
      </c>
      <c r="H42" s="231">
        <f>SUM(D42-'[4]Sheet4'!D42)</f>
        <v>279</v>
      </c>
      <c r="I42" s="227">
        <f t="shared" si="2"/>
        <v>1.1027667984189724</v>
      </c>
      <c r="J42" s="209"/>
      <c r="K42" s="209"/>
      <c r="L42" s="209"/>
      <c r="M42" s="209"/>
      <c r="N42" s="209"/>
      <c r="O42" s="209"/>
      <c r="P42" s="209"/>
    </row>
    <row r="43" spans="1:16" s="211" customFormat="1" ht="12.75">
      <c r="A43" s="233" t="s">
        <v>27</v>
      </c>
      <c r="B43" s="229">
        <f>SUM(B44+B45)</f>
        <v>12176</v>
      </c>
      <c r="C43" s="229">
        <f>SUM(C44+C45)</f>
        <v>4072</v>
      </c>
      <c r="D43" s="229">
        <f>SUM(D44+D45)</f>
        <v>2625</v>
      </c>
      <c r="E43" s="230">
        <f t="shared" si="0"/>
        <v>0.2155880420499343</v>
      </c>
      <c r="F43" s="230">
        <f t="shared" si="1"/>
        <v>0.6446463654223968</v>
      </c>
      <c r="G43" s="229">
        <f>SUM(G44+G45)</f>
        <v>785</v>
      </c>
      <c r="H43" s="229">
        <f>SUM(H44+H45)</f>
        <v>558</v>
      </c>
      <c r="I43" s="230">
        <f t="shared" si="2"/>
        <v>0.710828025477707</v>
      </c>
      <c r="J43" s="209"/>
      <c r="K43" s="209"/>
      <c r="L43" s="209"/>
      <c r="M43" s="209"/>
      <c r="N43" s="209"/>
      <c r="O43" s="209"/>
      <c r="P43" s="209"/>
    </row>
    <row r="44" spans="1:16" s="211" customFormat="1" ht="12">
      <c r="A44" s="225" t="s">
        <v>239</v>
      </c>
      <c r="B44" s="231">
        <v>7457</v>
      </c>
      <c r="C44" s="231">
        <v>3119</v>
      </c>
      <c r="D44" s="231">
        <v>2116</v>
      </c>
      <c r="E44" s="227">
        <f t="shared" si="0"/>
        <v>0.2837602252916723</v>
      </c>
      <c r="F44" s="227">
        <f t="shared" si="1"/>
        <v>0.6784225713369669</v>
      </c>
      <c r="G44" s="232">
        <v>604</v>
      </c>
      <c r="H44" s="231">
        <f>SUM(D44-'[4]Sheet4'!D44)</f>
        <v>415</v>
      </c>
      <c r="I44" s="227">
        <f t="shared" si="2"/>
        <v>0.6870860927152318</v>
      </c>
      <c r="J44" s="209"/>
      <c r="K44" s="209"/>
      <c r="L44" s="209"/>
      <c r="M44" s="209"/>
      <c r="N44" s="209"/>
      <c r="O44" s="209"/>
      <c r="P44" s="209"/>
    </row>
    <row r="45" spans="1:16" s="211" customFormat="1" ht="12">
      <c r="A45" s="225" t="s">
        <v>240</v>
      </c>
      <c r="B45" s="231">
        <v>4719</v>
      </c>
      <c r="C45" s="231">
        <v>953</v>
      </c>
      <c r="D45" s="231">
        <v>509</v>
      </c>
      <c r="E45" s="227">
        <f t="shared" si="0"/>
        <v>0.1078618351345624</v>
      </c>
      <c r="F45" s="227">
        <f t="shared" si="1"/>
        <v>0.534102833158447</v>
      </c>
      <c r="G45" s="232">
        <v>181</v>
      </c>
      <c r="H45" s="231">
        <f>SUM(D45-'[4]Sheet4'!D45)</f>
        <v>143</v>
      </c>
      <c r="I45" s="227">
        <f t="shared" si="2"/>
        <v>0.7900552486187845</v>
      </c>
      <c r="J45" s="209"/>
      <c r="K45" s="209"/>
      <c r="L45" s="209"/>
      <c r="M45" s="209"/>
      <c r="N45" s="209"/>
      <c r="O45" s="209"/>
      <c r="P45" s="209"/>
    </row>
    <row r="46" spans="1:16" s="211" customFormat="1" ht="12.75">
      <c r="A46" s="233" t="s">
        <v>247</v>
      </c>
      <c r="B46" s="229">
        <f>SUM(B47+B48)</f>
        <v>150609</v>
      </c>
      <c r="C46" s="229">
        <f>SUM(C47+C48)</f>
        <v>63494</v>
      </c>
      <c r="D46" s="229">
        <f>SUM(D47+D48)</f>
        <v>60414</v>
      </c>
      <c r="E46" s="230">
        <f t="shared" si="0"/>
        <v>0.401131406489652</v>
      </c>
      <c r="F46" s="230">
        <f t="shared" si="1"/>
        <v>0.9514914795098749</v>
      </c>
      <c r="G46" s="229">
        <f>SUM(G47+G48)</f>
        <v>12438</v>
      </c>
      <c r="H46" s="229">
        <f>SUM(H47+H48)</f>
        <v>12320</v>
      </c>
      <c r="I46" s="230">
        <f t="shared" si="2"/>
        <v>0.9905129442032481</v>
      </c>
      <c r="J46" s="209"/>
      <c r="K46" s="209"/>
      <c r="L46" s="209"/>
      <c r="M46" s="209"/>
      <c r="N46" s="209"/>
      <c r="O46" s="209"/>
      <c r="P46" s="209"/>
    </row>
    <row r="47" spans="1:16" s="211" customFormat="1" ht="12">
      <c r="A47" s="225" t="s">
        <v>239</v>
      </c>
      <c r="B47" s="231">
        <v>143520</v>
      </c>
      <c r="C47" s="231">
        <v>60007</v>
      </c>
      <c r="D47" s="231">
        <v>57876</v>
      </c>
      <c r="E47" s="227">
        <f t="shared" si="0"/>
        <v>0.4032608695652174</v>
      </c>
      <c r="F47" s="227">
        <f t="shared" si="1"/>
        <v>0.9644874764610796</v>
      </c>
      <c r="G47" s="232">
        <v>11868</v>
      </c>
      <c r="H47" s="231">
        <f>SUM(D47-'[4]Sheet4'!D47)</f>
        <v>11881</v>
      </c>
      <c r="I47" s="227">
        <f t="shared" si="2"/>
        <v>1.0010953825412876</v>
      </c>
      <c r="J47" s="209"/>
      <c r="K47" s="209"/>
      <c r="L47" s="209"/>
      <c r="M47" s="209"/>
      <c r="N47" s="209"/>
      <c r="O47" s="209"/>
      <c r="P47" s="209"/>
    </row>
    <row r="48" spans="1:16" s="211" customFormat="1" ht="12">
      <c r="A48" s="225" t="s">
        <v>240</v>
      </c>
      <c r="B48" s="231">
        <v>7089</v>
      </c>
      <c r="C48" s="231">
        <v>3487</v>
      </c>
      <c r="D48" s="231">
        <v>2538</v>
      </c>
      <c r="E48" s="227">
        <f t="shared" si="0"/>
        <v>0.35801946677951757</v>
      </c>
      <c r="F48" s="227">
        <f t="shared" si="1"/>
        <v>0.7278462862059076</v>
      </c>
      <c r="G48" s="232">
        <v>570</v>
      </c>
      <c r="H48" s="231">
        <f>SUM(D48-'[4]Sheet4'!D48)</f>
        <v>439</v>
      </c>
      <c r="I48" s="227">
        <f t="shared" si="2"/>
        <v>0.7701754385964912</v>
      </c>
      <c r="J48" s="209"/>
      <c r="K48" s="209"/>
      <c r="L48" s="209"/>
      <c r="M48" s="209"/>
      <c r="N48" s="209"/>
      <c r="O48" s="209"/>
      <c r="P48" s="209"/>
    </row>
    <row r="49" spans="1:16" s="211" customFormat="1" ht="12.75">
      <c r="A49" s="233" t="s">
        <v>248</v>
      </c>
      <c r="B49" s="229">
        <f>SUM(B50+B51)</f>
        <v>11976</v>
      </c>
      <c r="C49" s="229">
        <f>SUM(C50+C51)</f>
        <v>5301</v>
      </c>
      <c r="D49" s="229">
        <f>SUM(D50+D51)</f>
        <v>4119</v>
      </c>
      <c r="E49" s="230">
        <f t="shared" si="0"/>
        <v>0.34393787575150303</v>
      </c>
      <c r="F49" s="230">
        <f t="shared" si="1"/>
        <v>0.7770232031692134</v>
      </c>
      <c r="G49" s="229">
        <f>SUM(G50+G51)</f>
        <v>1118</v>
      </c>
      <c r="H49" s="229">
        <f>SUM(H50+H51)</f>
        <v>875</v>
      </c>
      <c r="I49" s="230">
        <f t="shared" si="2"/>
        <v>0.7826475849731663</v>
      </c>
      <c r="J49" s="209"/>
      <c r="K49" s="209"/>
      <c r="L49" s="209"/>
      <c r="M49" s="209"/>
      <c r="N49" s="209"/>
      <c r="O49" s="209"/>
      <c r="P49" s="209"/>
    </row>
    <row r="50" spans="1:16" s="211" customFormat="1" ht="12">
      <c r="A50" s="225" t="s">
        <v>239</v>
      </c>
      <c r="B50" s="231">
        <v>10695</v>
      </c>
      <c r="C50" s="231">
        <v>4586</v>
      </c>
      <c r="D50" s="231">
        <v>3865</v>
      </c>
      <c r="E50" s="227">
        <f t="shared" si="0"/>
        <v>0.3613838242169238</v>
      </c>
      <c r="F50" s="227">
        <f t="shared" si="1"/>
        <v>0.8427823811600523</v>
      </c>
      <c r="G50" s="232">
        <v>931</v>
      </c>
      <c r="H50" s="231">
        <f>SUM(D50-'[4]Sheet4'!D50)</f>
        <v>785</v>
      </c>
      <c r="I50" s="227">
        <f t="shared" si="2"/>
        <v>0.8431793770139635</v>
      </c>
      <c r="J50" s="209"/>
      <c r="K50" s="209"/>
      <c r="L50" s="209"/>
      <c r="M50" s="209"/>
      <c r="N50" s="209"/>
      <c r="O50" s="209"/>
      <c r="P50" s="209"/>
    </row>
    <row r="51" spans="1:16" s="211" customFormat="1" ht="12">
      <c r="A51" s="225" t="s">
        <v>240</v>
      </c>
      <c r="B51" s="231">
        <v>1281</v>
      </c>
      <c r="C51" s="231">
        <v>715</v>
      </c>
      <c r="D51" s="231">
        <v>254</v>
      </c>
      <c r="E51" s="227">
        <f t="shared" si="0"/>
        <v>0.19828259172521467</v>
      </c>
      <c r="F51" s="227">
        <f t="shared" si="1"/>
        <v>0.35524475524475524</v>
      </c>
      <c r="G51" s="232">
        <v>187</v>
      </c>
      <c r="H51" s="231">
        <f>SUM(D51-'[4]Sheet4'!D51)</f>
        <v>90</v>
      </c>
      <c r="I51" s="227">
        <f t="shared" si="2"/>
        <v>0.48128342245989303</v>
      </c>
      <c r="J51" s="209"/>
      <c r="K51" s="209"/>
      <c r="L51" s="209"/>
      <c r="M51" s="209"/>
      <c r="N51" s="209"/>
      <c r="O51" s="209"/>
      <c r="P51" s="209"/>
    </row>
    <row r="52" spans="1:16" s="211" customFormat="1" ht="67.5">
      <c r="A52" s="219" t="s">
        <v>5</v>
      </c>
      <c r="B52" s="219" t="s">
        <v>91</v>
      </c>
      <c r="C52" s="219" t="s">
        <v>233</v>
      </c>
      <c r="D52" s="219" t="s">
        <v>8</v>
      </c>
      <c r="E52" s="219" t="s">
        <v>234</v>
      </c>
      <c r="F52" s="219" t="s">
        <v>235</v>
      </c>
      <c r="G52" s="219" t="s">
        <v>236</v>
      </c>
      <c r="H52" s="219" t="s">
        <v>12</v>
      </c>
      <c r="I52" s="219" t="s">
        <v>237</v>
      </c>
      <c r="J52" s="209"/>
      <c r="K52" s="209"/>
      <c r="L52" s="209"/>
      <c r="M52" s="209"/>
      <c r="N52" s="209"/>
      <c r="O52" s="209"/>
      <c r="P52" s="209"/>
    </row>
    <row r="53" spans="1:16" s="211" customFormat="1" ht="12">
      <c r="A53" s="219">
        <v>1</v>
      </c>
      <c r="B53" s="219">
        <v>2</v>
      </c>
      <c r="C53" s="219">
        <v>3</v>
      </c>
      <c r="D53" s="219">
        <v>4</v>
      </c>
      <c r="E53" s="219">
        <v>5</v>
      </c>
      <c r="F53" s="219">
        <v>6</v>
      </c>
      <c r="G53" s="221">
        <v>7</v>
      </c>
      <c r="H53" s="221">
        <v>8</v>
      </c>
      <c r="I53" s="221">
        <v>9</v>
      </c>
      <c r="J53" s="209"/>
      <c r="K53" s="209"/>
      <c r="L53" s="209"/>
      <c r="M53" s="209"/>
      <c r="N53" s="209"/>
      <c r="O53" s="209"/>
      <c r="P53" s="209"/>
    </row>
    <row r="54" spans="1:16" s="211" customFormat="1" ht="36.75" customHeight="1">
      <c r="A54" s="234" t="s">
        <v>249</v>
      </c>
      <c r="B54" s="229">
        <f>SUM(B55+B56)</f>
        <v>8547</v>
      </c>
      <c r="C54" s="229">
        <f>SUM(C55+C56)</f>
        <v>3511</v>
      </c>
      <c r="D54" s="229">
        <f>SUM(D55+D56)</f>
        <v>3035</v>
      </c>
      <c r="E54" s="230">
        <f aca="true" t="shared" si="3" ref="E54:E91">SUM(D54/B54)</f>
        <v>0.3550953550953551</v>
      </c>
      <c r="F54" s="230">
        <f aca="true" t="shared" si="4" ref="F54:F91">SUM(D54/C54)</f>
        <v>0.8644260894332099</v>
      </c>
      <c r="G54" s="229">
        <f>SUM(G55+G56)</f>
        <v>700</v>
      </c>
      <c r="H54" s="229">
        <f>SUM(H55+H56)</f>
        <v>780</v>
      </c>
      <c r="I54" s="230">
        <f aca="true" t="shared" si="5" ref="I54:I64">SUM(H54/G54)</f>
        <v>1.1142857142857143</v>
      </c>
      <c r="J54" s="209"/>
      <c r="K54" s="209"/>
      <c r="L54" s="209"/>
      <c r="M54" s="209"/>
      <c r="N54" s="209"/>
      <c r="O54" s="209"/>
      <c r="P54" s="209"/>
    </row>
    <row r="55" spans="1:16" s="211" customFormat="1" ht="12">
      <c r="A55" s="225" t="s">
        <v>239</v>
      </c>
      <c r="B55" s="231">
        <v>6121</v>
      </c>
      <c r="C55" s="231">
        <v>2706</v>
      </c>
      <c r="D55" s="231">
        <v>2389</v>
      </c>
      <c r="E55" s="227">
        <f t="shared" si="3"/>
        <v>0.3902957033164516</v>
      </c>
      <c r="F55" s="227">
        <f t="shared" si="4"/>
        <v>0.8828529194382853</v>
      </c>
      <c r="G55" s="232">
        <v>536</v>
      </c>
      <c r="H55" s="231">
        <f>SUM(D55-'[4]Sheet4'!D55)</f>
        <v>630</v>
      </c>
      <c r="I55" s="227">
        <f t="shared" si="5"/>
        <v>1.1753731343283582</v>
      </c>
      <c r="J55" s="209"/>
      <c r="K55" s="209"/>
      <c r="L55" s="209"/>
      <c r="M55" s="209"/>
      <c r="N55" s="209"/>
      <c r="O55" s="209"/>
      <c r="P55" s="209"/>
    </row>
    <row r="56" spans="1:16" s="211" customFormat="1" ht="12">
      <c r="A56" s="225" t="s">
        <v>240</v>
      </c>
      <c r="B56" s="231">
        <v>2426</v>
      </c>
      <c r="C56" s="231">
        <v>805</v>
      </c>
      <c r="D56" s="231">
        <v>646</v>
      </c>
      <c r="E56" s="227">
        <f t="shared" si="3"/>
        <v>0.2662819455894477</v>
      </c>
      <c r="F56" s="227">
        <f t="shared" si="4"/>
        <v>0.8024844720496894</v>
      </c>
      <c r="G56" s="232">
        <v>164</v>
      </c>
      <c r="H56" s="231">
        <f>SUM(D56-'[4]Sheet4'!D56)</f>
        <v>150</v>
      </c>
      <c r="I56" s="227">
        <f t="shared" si="5"/>
        <v>0.9146341463414634</v>
      </c>
      <c r="J56" s="209"/>
      <c r="K56" s="209"/>
      <c r="L56" s="209"/>
      <c r="M56" s="209"/>
      <c r="N56" s="209"/>
      <c r="O56" s="209"/>
      <c r="P56" s="209"/>
    </row>
    <row r="57" spans="1:16" s="211" customFormat="1" ht="12.75">
      <c r="A57" s="233" t="s">
        <v>42</v>
      </c>
      <c r="B57" s="229">
        <f>SUM(B58+B59)</f>
        <v>13613</v>
      </c>
      <c r="C57" s="229">
        <f>SUM(C58+C59)</f>
        <v>5627</v>
      </c>
      <c r="D57" s="229">
        <f>SUM(D58+D59)</f>
        <v>5453</v>
      </c>
      <c r="E57" s="230">
        <f t="shared" si="3"/>
        <v>0.40057298170866085</v>
      </c>
      <c r="F57" s="230">
        <f t="shared" si="4"/>
        <v>0.9690776612759907</v>
      </c>
      <c r="G57" s="229">
        <f>SUM(G58+G59)</f>
        <v>1209</v>
      </c>
      <c r="H57" s="229">
        <f>SUM(H58+H59)</f>
        <v>1149</v>
      </c>
      <c r="I57" s="230">
        <f t="shared" si="5"/>
        <v>0.9503722084367245</v>
      </c>
      <c r="J57" s="209"/>
      <c r="K57" s="209"/>
      <c r="L57" s="209"/>
      <c r="M57" s="209"/>
      <c r="N57" s="209"/>
      <c r="O57" s="209"/>
      <c r="P57" s="209"/>
    </row>
    <row r="58" spans="1:16" s="211" customFormat="1" ht="12">
      <c r="A58" s="225" t="s">
        <v>239</v>
      </c>
      <c r="B58" s="231">
        <v>12075</v>
      </c>
      <c r="C58" s="231">
        <v>5010</v>
      </c>
      <c r="D58" s="231">
        <v>4934</v>
      </c>
      <c r="E58" s="227">
        <f t="shared" si="3"/>
        <v>0.4086128364389234</v>
      </c>
      <c r="F58" s="227">
        <f t="shared" si="4"/>
        <v>0.9848303393213573</v>
      </c>
      <c r="G58" s="232">
        <v>1056</v>
      </c>
      <c r="H58" s="231">
        <f>SUM(D58-'[4]Sheet4'!D58)</f>
        <v>1048</v>
      </c>
      <c r="I58" s="227">
        <f t="shared" si="5"/>
        <v>0.9924242424242424</v>
      </c>
      <c r="J58" s="209"/>
      <c r="K58" s="209"/>
      <c r="L58" s="209"/>
      <c r="M58" s="209"/>
      <c r="N58" s="209"/>
      <c r="O58" s="209"/>
      <c r="P58" s="209"/>
    </row>
    <row r="59" spans="1:16" s="211" customFormat="1" ht="12">
      <c r="A59" s="225" t="s">
        <v>240</v>
      </c>
      <c r="B59" s="231">
        <v>1538</v>
      </c>
      <c r="C59" s="231">
        <v>617</v>
      </c>
      <c r="D59" s="231">
        <v>519</v>
      </c>
      <c r="E59" s="227">
        <f t="shared" si="3"/>
        <v>0.33745123537061117</v>
      </c>
      <c r="F59" s="227">
        <f t="shared" si="4"/>
        <v>0.8411669367909238</v>
      </c>
      <c r="G59" s="232">
        <v>153</v>
      </c>
      <c r="H59" s="231">
        <f>SUM(D59-'[4]Sheet4'!D59)</f>
        <v>101</v>
      </c>
      <c r="I59" s="227">
        <f t="shared" si="5"/>
        <v>0.6601307189542484</v>
      </c>
      <c r="J59" s="209"/>
      <c r="K59" s="209"/>
      <c r="L59" s="209"/>
      <c r="M59" s="209"/>
      <c r="N59" s="209"/>
      <c r="O59" s="209"/>
      <c r="P59" s="209"/>
    </row>
    <row r="60" spans="1:16" s="211" customFormat="1" ht="12.75">
      <c r="A60" s="233" t="s">
        <v>250</v>
      </c>
      <c r="B60" s="229">
        <f>SUM(B61+B62)</f>
        <v>13714</v>
      </c>
      <c r="C60" s="229">
        <f>SUM(C61+C62)</f>
        <v>6181</v>
      </c>
      <c r="D60" s="229">
        <f>SUM(D61+D62)</f>
        <v>4290</v>
      </c>
      <c r="E60" s="230">
        <f t="shared" si="3"/>
        <v>0.3128190170628555</v>
      </c>
      <c r="F60" s="230">
        <f t="shared" si="4"/>
        <v>0.6940624494418379</v>
      </c>
      <c r="G60" s="229">
        <f>SUM(G61+G62)</f>
        <v>1139</v>
      </c>
      <c r="H60" s="229">
        <f>SUM(H61+H62)</f>
        <v>791</v>
      </c>
      <c r="I60" s="230">
        <f t="shared" si="5"/>
        <v>0.694468832309043</v>
      </c>
      <c r="J60" s="209"/>
      <c r="K60" s="209"/>
      <c r="L60" s="209"/>
      <c r="M60" s="209"/>
      <c r="N60" s="209"/>
      <c r="O60" s="209"/>
      <c r="P60" s="209"/>
    </row>
    <row r="61" spans="1:16" s="211" customFormat="1" ht="12">
      <c r="A61" s="225" t="s">
        <v>239</v>
      </c>
      <c r="B61" s="231">
        <v>12271</v>
      </c>
      <c r="C61" s="231">
        <v>5505</v>
      </c>
      <c r="D61" s="231">
        <v>3895</v>
      </c>
      <c r="E61" s="227">
        <f t="shared" si="3"/>
        <v>0.3174150435987287</v>
      </c>
      <c r="F61" s="227">
        <f t="shared" si="4"/>
        <v>0.7075386012715713</v>
      </c>
      <c r="G61" s="232">
        <v>1022</v>
      </c>
      <c r="H61" s="231">
        <f>SUM(D61-'[4]Sheet4'!D61)</f>
        <v>743</v>
      </c>
      <c r="I61" s="227">
        <f t="shared" si="5"/>
        <v>0.7270058708414873</v>
      </c>
      <c r="J61" s="209"/>
      <c r="K61" s="209"/>
      <c r="L61" s="209"/>
      <c r="M61" s="209"/>
      <c r="N61" s="209"/>
      <c r="O61" s="209"/>
      <c r="P61" s="209"/>
    </row>
    <row r="62" spans="1:16" s="211" customFormat="1" ht="12">
      <c r="A62" s="225" t="s">
        <v>240</v>
      </c>
      <c r="B62" s="231">
        <v>1443</v>
      </c>
      <c r="C62" s="231">
        <v>676</v>
      </c>
      <c r="D62" s="231">
        <v>395</v>
      </c>
      <c r="E62" s="227">
        <f t="shared" si="3"/>
        <v>0.27373527373527373</v>
      </c>
      <c r="F62" s="227">
        <f t="shared" si="4"/>
        <v>0.584319526627219</v>
      </c>
      <c r="G62" s="232">
        <v>117</v>
      </c>
      <c r="H62" s="231">
        <f>SUM(D62-'[4]Sheet4'!D62)</f>
        <v>48</v>
      </c>
      <c r="I62" s="227">
        <f t="shared" si="5"/>
        <v>0.41025641025641024</v>
      </c>
      <c r="J62" s="209"/>
      <c r="K62" s="209"/>
      <c r="L62" s="209"/>
      <c r="M62" s="209"/>
      <c r="N62" s="209"/>
      <c r="O62" s="209"/>
      <c r="P62" s="209"/>
    </row>
    <row r="63" spans="1:16" s="211" customFormat="1" ht="12.75">
      <c r="A63" s="233" t="s">
        <v>251</v>
      </c>
      <c r="B63" s="229">
        <f>SUM(B64+B65)</f>
        <v>1392</v>
      </c>
      <c r="C63" s="229">
        <f>SUM(C64+C65)</f>
        <v>587</v>
      </c>
      <c r="D63" s="229">
        <f>SUM(D64+D65)</f>
        <v>415</v>
      </c>
      <c r="E63" s="230">
        <f t="shared" si="3"/>
        <v>0.29813218390804597</v>
      </c>
      <c r="F63" s="230">
        <f t="shared" si="4"/>
        <v>0.706984667802385</v>
      </c>
      <c r="G63" s="229">
        <f>SUM(G64+G65)</f>
        <v>115</v>
      </c>
      <c r="H63" s="229">
        <f>SUM(H64+H65)</f>
        <v>63</v>
      </c>
      <c r="I63" s="230">
        <f t="shared" si="5"/>
        <v>0.5478260869565217</v>
      </c>
      <c r="J63" s="209"/>
      <c r="K63" s="209"/>
      <c r="L63" s="209"/>
      <c r="M63" s="209"/>
      <c r="N63" s="209"/>
      <c r="O63" s="209"/>
      <c r="P63" s="209"/>
    </row>
    <row r="64" spans="1:16" s="211" customFormat="1" ht="12">
      <c r="A64" s="225" t="s">
        <v>239</v>
      </c>
      <c r="B64" s="231">
        <v>1350</v>
      </c>
      <c r="C64" s="231">
        <v>560</v>
      </c>
      <c r="D64" s="231">
        <v>406</v>
      </c>
      <c r="E64" s="227">
        <f t="shared" si="3"/>
        <v>0.30074074074074075</v>
      </c>
      <c r="F64" s="227">
        <f t="shared" si="4"/>
        <v>0.725</v>
      </c>
      <c r="G64" s="232">
        <v>112</v>
      </c>
      <c r="H64" s="231">
        <f>SUM(D64-'[4]Sheet4'!D64)</f>
        <v>63</v>
      </c>
      <c r="I64" s="227">
        <f t="shared" si="5"/>
        <v>0.5625</v>
      </c>
      <c r="J64" s="209"/>
      <c r="K64" s="209"/>
      <c r="L64" s="209"/>
      <c r="M64" s="209"/>
      <c r="N64" s="209"/>
      <c r="O64" s="209"/>
      <c r="P64" s="209"/>
    </row>
    <row r="65" spans="1:16" s="211" customFormat="1" ht="12">
      <c r="A65" s="225" t="s">
        <v>240</v>
      </c>
      <c r="B65" s="231">
        <v>42</v>
      </c>
      <c r="C65" s="231">
        <v>27</v>
      </c>
      <c r="D65" s="231">
        <v>9</v>
      </c>
      <c r="E65" s="227">
        <f t="shared" si="3"/>
        <v>0.21428571428571427</v>
      </c>
      <c r="F65" s="227">
        <f t="shared" si="4"/>
        <v>0.3333333333333333</v>
      </c>
      <c r="G65" s="232">
        <v>3</v>
      </c>
      <c r="H65" s="231">
        <f>SUM(D65-'[4]Sheet4'!D65)</f>
        <v>0</v>
      </c>
      <c r="I65" s="227">
        <v>0</v>
      </c>
      <c r="J65" s="209"/>
      <c r="K65" s="209"/>
      <c r="L65" s="209"/>
      <c r="M65" s="209"/>
      <c r="N65" s="209"/>
      <c r="O65" s="209"/>
      <c r="P65" s="209"/>
    </row>
    <row r="66" spans="1:16" s="211" customFormat="1" ht="12.75">
      <c r="A66" s="233" t="s">
        <v>252</v>
      </c>
      <c r="B66" s="229">
        <f>SUM(B67+B68)</f>
        <v>612</v>
      </c>
      <c r="C66" s="229">
        <f>SUM(C67+C68)</f>
        <v>250</v>
      </c>
      <c r="D66" s="229">
        <f>SUM(D67+D68)</f>
        <v>250</v>
      </c>
      <c r="E66" s="230">
        <f t="shared" si="3"/>
        <v>0.4084967320261438</v>
      </c>
      <c r="F66" s="230">
        <f t="shared" si="4"/>
        <v>1</v>
      </c>
      <c r="G66" s="229">
        <f>SUM(G67+G68)</f>
        <v>33</v>
      </c>
      <c r="H66" s="229">
        <f>SUM(H67+H68)</f>
        <v>34</v>
      </c>
      <c r="I66" s="230">
        <f aca="true" t="shared" si="6" ref="I66:I76">SUM(H66/G66)</f>
        <v>1.0303030303030303</v>
      </c>
      <c r="J66" s="209"/>
      <c r="K66" s="209"/>
      <c r="L66" s="209"/>
      <c r="M66" s="209"/>
      <c r="N66" s="209"/>
      <c r="O66" s="209"/>
      <c r="P66" s="209"/>
    </row>
    <row r="67" spans="1:9" ht="12">
      <c r="A67" s="225" t="s">
        <v>239</v>
      </c>
      <c r="B67" s="231">
        <v>586</v>
      </c>
      <c r="C67" s="231">
        <v>224</v>
      </c>
      <c r="D67" s="231">
        <v>224</v>
      </c>
      <c r="E67" s="227">
        <f t="shared" si="3"/>
        <v>0.3822525597269625</v>
      </c>
      <c r="F67" s="227">
        <f t="shared" si="4"/>
        <v>1</v>
      </c>
      <c r="G67" s="232">
        <v>28</v>
      </c>
      <c r="H67" s="231">
        <f>SUM(D67-'[4]Sheet4'!D67)</f>
        <v>28</v>
      </c>
      <c r="I67" s="227">
        <f t="shared" si="6"/>
        <v>1</v>
      </c>
    </row>
    <row r="68" spans="1:9" ht="12">
      <c r="A68" s="225" t="s">
        <v>240</v>
      </c>
      <c r="B68" s="231">
        <v>26</v>
      </c>
      <c r="C68" s="231">
        <v>26</v>
      </c>
      <c r="D68" s="231">
        <v>26</v>
      </c>
      <c r="E68" s="227">
        <f t="shared" si="3"/>
        <v>1</v>
      </c>
      <c r="F68" s="227">
        <f t="shared" si="4"/>
        <v>1</v>
      </c>
      <c r="G68" s="232">
        <v>5</v>
      </c>
      <c r="H68" s="231">
        <f>SUM(D68-'[4]Sheet4'!D68)</f>
        <v>6</v>
      </c>
      <c r="I68" s="227">
        <f t="shared" si="6"/>
        <v>1.2</v>
      </c>
    </row>
    <row r="69" spans="1:9" ht="12.75">
      <c r="A69" s="233" t="s">
        <v>253</v>
      </c>
      <c r="B69" s="229">
        <f>SUM(B70+B71)</f>
        <v>757</v>
      </c>
      <c r="C69" s="229">
        <f>SUM(C70+C71)</f>
        <v>263</v>
      </c>
      <c r="D69" s="229">
        <f>SUM(D70+D71)</f>
        <v>95</v>
      </c>
      <c r="E69" s="230">
        <f t="shared" si="3"/>
        <v>0.12549537648612946</v>
      </c>
      <c r="F69" s="230">
        <f t="shared" si="4"/>
        <v>0.3612167300380228</v>
      </c>
      <c r="G69" s="229">
        <f>SUM(G70+G71)</f>
        <v>62</v>
      </c>
      <c r="H69" s="229">
        <f>SUM(H70+H71)</f>
        <v>28</v>
      </c>
      <c r="I69" s="230">
        <f t="shared" si="6"/>
        <v>0.45161290322580644</v>
      </c>
    </row>
    <row r="70" spans="1:9" ht="12">
      <c r="A70" s="225" t="s">
        <v>239</v>
      </c>
      <c r="B70" s="231">
        <v>232</v>
      </c>
      <c r="C70" s="231">
        <v>82</v>
      </c>
      <c r="D70" s="231">
        <v>71</v>
      </c>
      <c r="E70" s="227">
        <f t="shared" si="3"/>
        <v>0.30603448275862066</v>
      </c>
      <c r="F70" s="227">
        <f t="shared" si="4"/>
        <v>0.8658536585365854</v>
      </c>
      <c r="G70" s="232">
        <v>17</v>
      </c>
      <c r="H70" s="231">
        <f>SUM(D70-'[4]Sheet4'!D70)</f>
        <v>15</v>
      </c>
      <c r="I70" s="227">
        <f t="shared" si="6"/>
        <v>0.8823529411764706</v>
      </c>
    </row>
    <row r="71" spans="1:9" ht="12">
      <c r="A71" s="225" t="s">
        <v>240</v>
      </c>
      <c r="B71" s="231">
        <v>525</v>
      </c>
      <c r="C71" s="231">
        <v>181</v>
      </c>
      <c r="D71" s="231">
        <v>24</v>
      </c>
      <c r="E71" s="227">
        <f t="shared" si="3"/>
        <v>0.045714285714285714</v>
      </c>
      <c r="F71" s="227">
        <f t="shared" si="4"/>
        <v>0.13259668508287292</v>
      </c>
      <c r="G71" s="232">
        <v>45</v>
      </c>
      <c r="H71" s="231">
        <f>SUM(D71-'[4]Sheet4'!D71)</f>
        <v>13</v>
      </c>
      <c r="I71" s="227">
        <f t="shared" si="6"/>
        <v>0.28888888888888886</v>
      </c>
    </row>
    <row r="72" spans="1:9" ht="12.75">
      <c r="A72" s="233" t="s">
        <v>254</v>
      </c>
      <c r="B72" s="229">
        <f>SUM(B73+B74)</f>
        <v>5201</v>
      </c>
      <c r="C72" s="229">
        <f>SUM(C73+C74)</f>
        <v>2208</v>
      </c>
      <c r="D72" s="229">
        <f>SUM(D73+D74)</f>
        <v>2132</v>
      </c>
      <c r="E72" s="230">
        <f t="shared" si="3"/>
        <v>0.4099211690059604</v>
      </c>
      <c r="F72" s="230">
        <f t="shared" si="4"/>
        <v>0.9655797101449275</v>
      </c>
      <c r="G72" s="229">
        <f>SUM(G73+G74)</f>
        <v>428</v>
      </c>
      <c r="H72" s="229">
        <f>SUM(H73+H74)</f>
        <v>425</v>
      </c>
      <c r="I72" s="230">
        <f t="shared" si="6"/>
        <v>0.9929906542056075</v>
      </c>
    </row>
    <row r="73" spans="1:9" ht="12">
      <c r="A73" s="225" t="s">
        <v>239</v>
      </c>
      <c r="B73" s="231">
        <v>4886</v>
      </c>
      <c r="C73" s="231">
        <v>2077</v>
      </c>
      <c r="D73" s="231">
        <v>2064</v>
      </c>
      <c r="E73" s="227">
        <f t="shared" si="3"/>
        <v>0.4224314367580843</v>
      </c>
      <c r="F73" s="227">
        <f t="shared" si="4"/>
        <v>0.993740972556572</v>
      </c>
      <c r="G73" s="232">
        <v>402</v>
      </c>
      <c r="H73" s="231">
        <f>SUM(D73-'[4]Sheet4'!D73)</f>
        <v>418</v>
      </c>
      <c r="I73" s="227">
        <f t="shared" si="6"/>
        <v>1.0398009950248757</v>
      </c>
    </row>
    <row r="74" spans="1:9" ht="12">
      <c r="A74" s="225" t="s">
        <v>240</v>
      </c>
      <c r="B74" s="231">
        <v>315</v>
      </c>
      <c r="C74" s="231">
        <v>131</v>
      </c>
      <c r="D74" s="231">
        <v>68</v>
      </c>
      <c r="E74" s="227">
        <f t="shared" si="3"/>
        <v>0.21587301587301588</v>
      </c>
      <c r="F74" s="227">
        <f t="shared" si="4"/>
        <v>0.5190839694656488</v>
      </c>
      <c r="G74" s="232">
        <v>26</v>
      </c>
      <c r="H74" s="231">
        <f>SUM(D74-'[4]Sheet4'!D74)</f>
        <v>7</v>
      </c>
      <c r="I74" s="227">
        <f t="shared" si="6"/>
        <v>0.2692307692307692</v>
      </c>
    </row>
    <row r="75" spans="1:9" ht="24" customHeight="1">
      <c r="A75" s="235" t="s">
        <v>255</v>
      </c>
      <c r="B75" s="229">
        <f>SUM(B76+B77)</f>
        <v>1125</v>
      </c>
      <c r="C75" s="229">
        <f>SUM(C76+C77)</f>
        <v>92</v>
      </c>
      <c r="D75" s="229">
        <f>SUM(D76+D77)</f>
        <v>40</v>
      </c>
      <c r="E75" s="230">
        <f t="shared" si="3"/>
        <v>0.035555555555555556</v>
      </c>
      <c r="F75" s="230">
        <f t="shared" si="4"/>
        <v>0.43478260869565216</v>
      </c>
      <c r="G75" s="229">
        <f>SUM(G76+G77)</f>
        <v>49</v>
      </c>
      <c r="H75" s="229">
        <f>SUM(H76+H77)</f>
        <v>15</v>
      </c>
      <c r="I75" s="230">
        <f t="shared" si="6"/>
        <v>0.30612244897959184</v>
      </c>
    </row>
    <row r="76" spans="1:9" ht="12">
      <c r="A76" s="225" t="s">
        <v>239</v>
      </c>
      <c r="B76" s="231">
        <v>1123</v>
      </c>
      <c r="C76" s="231">
        <v>90</v>
      </c>
      <c r="D76" s="231">
        <v>38</v>
      </c>
      <c r="E76" s="227">
        <f t="shared" si="3"/>
        <v>0.03383793410507569</v>
      </c>
      <c r="F76" s="227">
        <f t="shared" si="4"/>
        <v>0.4222222222222222</v>
      </c>
      <c r="G76" s="232">
        <v>49</v>
      </c>
      <c r="H76" s="231">
        <f>SUM(D76-'[4]Sheet4'!D76)</f>
        <v>15</v>
      </c>
      <c r="I76" s="227">
        <f t="shared" si="6"/>
        <v>0.30612244897959184</v>
      </c>
    </row>
    <row r="77" spans="1:9" ht="12">
      <c r="A77" s="225" t="s">
        <v>240</v>
      </c>
      <c r="B77" s="231">
        <v>2</v>
      </c>
      <c r="C77" s="231">
        <v>2</v>
      </c>
      <c r="D77" s="231">
        <v>2</v>
      </c>
      <c r="E77" s="227">
        <f t="shared" si="3"/>
        <v>1</v>
      </c>
      <c r="F77" s="227">
        <f t="shared" si="4"/>
        <v>1</v>
      </c>
      <c r="G77" s="232">
        <v>0</v>
      </c>
      <c r="H77" s="231">
        <f>SUM(D77-'[4]Sheet4'!D77)</f>
        <v>0</v>
      </c>
      <c r="I77" s="227">
        <v>0</v>
      </c>
    </row>
    <row r="78" spans="1:9" ht="18.75" customHeight="1">
      <c r="A78" s="228" t="s">
        <v>256</v>
      </c>
      <c r="B78" s="229">
        <f>SUM(B79)</f>
        <v>52</v>
      </c>
      <c r="C78" s="229">
        <f>SUM(C79)</f>
        <v>21</v>
      </c>
      <c r="D78" s="229">
        <f>SUM(D79)</f>
        <v>18</v>
      </c>
      <c r="E78" s="230">
        <f t="shared" si="3"/>
        <v>0.34615384615384615</v>
      </c>
      <c r="F78" s="230">
        <f t="shared" si="4"/>
        <v>0.8571428571428571</v>
      </c>
      <c r="G78" s="229">
        <f>SUM(G79)</f>
        <v>4</v>
      </c>
      <c r="H78" s="229">
        <f>SUM(H79)</f>
        <v>3</v>
      </c>
      <c r="I78" s="230">
        <f aca="true" t="shared" si="7" ref="I78:I91">SUM(H78/G78)</f>
        <v>0.75</v>
      </c>
    </row>
    <row r="79" spans="1:9" ht="12">
      <c r="A79" s="225" t="s">
        <v>239</v>
      </c>
      <c r="B79" s="231">
        <v>52</v>
      </c>
      <c r="C79" s="231">
        <v>21</v>
      </c>
      <c r="D79" s="231">
        <v>18</v>
      </c>
      <c r="E79" s="227">
        <f t="shared" si="3"/>
        <v>0.34615384615384615</v>
      </c>
      <c r="F79" s="227">
        <f t="shared" si="4"/>
        <v>0.8571428571428571</v>
      </c>
      <c r="G79" s="232">
        <v>4</v>
      </c>
      <c r="H79" s="231">
        <f>SUM(D79-'[4]Sheet4'!D79)</f>
        <v>3</v>
      </c>
      <c r="I79" s="227">
        <f t="shared" si="7"/>
        <v>0.75</v>
      </c>
    </row>
    <row r="80" spans="1:9" ht="22.5" customHeight="1">
      <c r="A80" s="235" t="s">
        <v>257</v>
      </c>
      <c r="B80" s="229">
        <f>SUM(B81)</f>
        <v>790</v>
      </c>
      <c r="C80" s="229">
        <f>SUM(C81)</f>
        <v>328</v>
      </c>
      <c r="D80" s="229">
        <f>SUM(D81)</f>
        <v>323</v>
      </c>
      <c r="E80" s="230">
        <f t="shared" si="3"/>
        <v>0.4088607594936709</v>
      </c>
      <c r="F80" s="230">
        <f t="shared" si="4"/>
        <v>0.9847560975609756</v>
      </c>
      <c r="G80" s="229">
        <f>SUM(G81)</f>
        <v>66</v>
      </c>
      <c r="H80" s="229">
        <f>SUM(H81)</f>
        <v>61</v>
      </c>
      <c r="I80" s="230">
        <f t="shared" si="7"/>
        <v>0.9242424242424242</v>
      </c>
    </row>
    <row r="81" spans="1:9" ht="12">
      <c r="A81" s="225" t="s">
        <v>239</v>
      </c>
      <c r="B81" s="231">
        <v>790</v>
      </c>
      <c r="C81" s="231">
        <v>328</v>
      </c>
      <c r="D81" s="231">
        <v>323</v>
      </c>
      <c r="E81" s="227">
        <f t="shared" si="3"/>
        <v>0.4088607594936709</v>
      </c>
      <c r="F81" s="227">
        <f t="shared" si="4"/>
        <v>0.9847560975609756</v>
      </c>
      <c r="G81" s="232">
        <v>66</v>
      </c>
      <c r="H81" s="231">
        <f>SUM(D81-'[4]Sheet4'!D81)</f>
        <v>61</v>
      </c>
      <c r="I81" s="227">
        <f t="shared" si="7"/>
        <v>0.9242424242424242</v>
      </c>
    </row>
    <row r="82" spans="1:9" ht="12.75">
      <c r="A82" s="233" t="s">
        <v>258</v>
      </c>
      <c r="B82" s="229">
        <f>SUM(B83+B84)</f>
        <v>6434</v>
      </c>
      <c r="C82" s="229">
        <f>SUM(C83+C84)</f>
        <v>2669</v>
      </c>
      <c r="D82" s="229">
        <f>SUM(D83+D84)</f>
        <v>2664</v>
      </c>
      <c r="E82" s="230">
        <f t="shared" si="3"/>
        <v>0.41405035747590924</v>
      </c>
      <c r="F82" s="230">
        <f t="shared" si="4"/>
        <v>0.9981266391907081</v>
      </c>
      <c r="G82" s="229">
        <f>SUM(G83+G84)</f>
        <v>537</v>
      </c>
      <c r="H82" s="229">
        <f>SUM(H83+H84)</f>
        <v>535</v>
      </c>
      <c r="I82" s="230">
        <f t="shared" si="7"/>
        <v>0.9962756052141527</v>
      </c>
    </row>
    <row r="83" spans="1:9" ht="12">
      <c r="A83" s="225" t="s">
        <v>239</v>
      </c>
      <c r="B83" s="231">
        <v>6226</v>
      </c>
      <c r="C83" s="231">
        <v>2575</v>
      </c>
      <c r="D83" s="231">
        <v>2571</v>
      </c>
      <c r="E83" s="227">
        <f t="shared" si="3"/>
        <v>0.412945711532284</v>
      </c>
      <c r="F83" s="227">
        <f t="shared" si="4"/>
        <v>0.9984466019417476</v>
      </c>
      <c r="G83" s="232">
        <v>506</v>
      </c>
      <c r="H83" s="231">
        <f>SUM(D83-'[4]Sheet4'!D83)</f>
        <v>504</v>
      </c>
      <c r="I83" s="227">
        <f t="shared" si="7"/>
        <v>0.9960474308300395</v>
      </c>
    </row>
    <row r="84" spans="1:9" ht="12">
      <c r="A84" s="225" t="s">
        <v>240</v>
      </c>
      <c r="B84" s="231">
        <v>208</v>
      </c>
      <c r="C84" s="231">
        <v>94</v>
      </c>
      <c r="D84" s="231">
        <v>93</v>
      </c>
      <c r="E84" s="227">
        <f t="shared" si="3"/>
        <v>0.44711538461538464</v>
      </c>
      <c r="F84" s="227">
        <f t="shared" si="4"/>
        <v>0.9893617021276596</v>
      </c>
      <c r="G84" s="232">
        <v>31</v>
      </c>
      <c r="H84" s="231">
        <f>SUM(D84-'[4]Sheet4'!D84)</f>
        <v>31</v>
      </c>
      <c r="I84" s="227">
        <f t="shared" si="7"/>
        <v>1</v>
      </c>
    </row>
    <row r="85" spans="1:9" ht="16.5" customHeight="1">
      <c r="A85" s="235" t="s">
        <v>259</v>
      </c>
      <c r="B85" s="229">
        <f>SUM(B86)</f>
        <v>78</v>
      </c>
      <c r="C85" s="229">
        <f>SUM(C86)</f>
        <v>30</v>
      </c>
      <c r="D85" s="229">
        <f>SUM(D86)</f>
        <v>29</v>
      </c>
      <c r="E85" s="230">
        <f t="shared" si="3"/>
        <v>0.3717948717948718</v>
      </c>
      <c r="F85" s="230">
        <f t="shared" si="4"/>
        <v>0.9666666666666667</v>
      </c>
      <c r="G85" s="229">
        <f>SUM(G86)</f>
        <v>6</v>
      </c>
      <c r="H85" s="229">
        <f>SUM(H86)</f>
        <v>5</v>
      </c>
      <c r="I85" s="230">
        <f t="shared" si="7"/>
        <v>0.8333333333333334</v>
      </c>
    </row>
    <row r="86" spans="1:9" ht="12">
      <c r="A86" s="225" t="s">
        <v>239</v>
      </c>
      <c r="B86" s="231">
        <v>78</v>
      </c>
      <c r="C86" s="231">
        <v>30</v>
      </c>
      <c r="D86" s="231">
        <v>29</v>
      </c>
      <c r="E86" s="227">
        <f t="shared" si="3"/>
        <v>0.3717948717948718</v>
      </c>
      <c r="F86" s="227">
        <f t="shared" si="4"/>
        <v>0.9666666666666667</v>
      </c>
      <c r="G86" s="232">
        <v>6</v>
      </c>
      <c r="H86" s="231">
        <f>SUM(D86-'[4]Sheet4'!D86)</f>
        <v>5</v>
      </c>
      <c r="I86" s="227">
        <f t="shared" si="7"/>
        <v>0.8333333333333334</v>
      </c>
    </row>
    <row r="87" spans="1:9" ht="25.5">
      <c r="A87" s="235" t="s">
        <v>260</v>
      </c>
      <c r="B87" s="229">
        <f>SUM(B88+B89)</f>
        <v>83550</v>
      </c>
      <c r="C87" s="229">
        <f>SUM(C88+C89)</f>
        <v>35017</v>
      </c>
      <c r="D87" s="229">
        <f>SUM(D88+D89)</f>
        <v>34795</v>
      </c>
      <c r="E87" s="230">
        <f t="shared" si="3"/>
        <v>0.4164572112507481</v>
      </c>
      <c r="F87" s="230">
        <f t="shared" si="4"/>
        <v>0.9936602221777994</v>
      </c>
      <c r="G87" s="229">
        <f>SUM(G88+G89)</f>
        <v>7557</v>
      </c>
      <c r="H87" s="229">
        <f>SUM(H88+H89)</f>
        <v>7446</v>
      </c>
      <c r="I87" s="230">
        <f t="shared" si="7"/>
        <v>0.9853116315998413</v>
      </c>
    </row>
    <row r="88" spans="1:9" ht="12">
      <c r="A88" s="225" t="s">
        <v>239</v>
      </c>
      <c r="B88" s="231">
        <v>77664</v>
      </c>
      <c r="C88" s="231">
        <v>32638</v>
      </c>
      <c r="D88" s="231">
        <v>32416</v>
      </c>
      <c r="E88" s="227">
        <f t="shared" si="3"/>
        <v>0.41738772146683145</v>
      </c>
      <c r="F88" s="227">
        <f t="shared" si="4"/>
        <v>0.9931981126294503</v>
      </c>
      <c r="G88" s="232">
        <v>6807</v>
      </c>
      <c r="H88" s="231">
        <f>SUM(D88-'[4]Sheet4'!D88)</f>
        <v>6696</v>
      </c>
      <c r="I88" s="227">
        <f t="shared" si="7"/>
        <v>0.9836932569413839</v>
      </c>
    </row>
    <row r="89" spans="1:9" ht="12">
      <c r="A89" s="225" t="s">
        <v>240</v>
      </c>
      <c r="B89" s="231">
        <v>5886</v>
      </c>
      <c r="C89" s="231">
        <v>2379</v>
      </c>
      <c r="D89" s="231">
        <v>2379</v>
      </c>
      <c r="E89" s="227">
        <f t="shared" si="3"/>
        <v>0.4041794087665647</v>
      </c>
      <c r="F89" s="227">
        <f t="shared" si="4"/>
        <v>1</v>
      </c>
      <c r="G89" s="232">
        <v>750</v>
      </c>
      <c r="H89" s="231">
        <f>SUM(D89-'[4]Sheet4'!D89)</f>
        <v>750</v>
      </c>
      <c r="I89" s="227">
        <f t="shared" si="7"/>
        <v>1</v>
      </c>
    </row>
    <row r="90" spans="1:9" ht="37.5" customHeight="1">
      <c r="A90" s="235" t="s">
        <v>261</v>
      </c>
      <c r="B90" s="229">
        <f>SUM(B91)</f>
        <v>1785</v>
      </c>
      <c r="C90" s="229">
        <f>SUM(C91)</f>
        <v>744</v>
      </c>
      <c r="D90" s="229">
        <f>SUM(D91)</f>
        <v>744</v>
      </c>
      <c r="E90" s="230">
        <f t="shared" si="3"/>
        <v>0.41680672268907565</v>
      </c>
      <c r="F90" s="230">
        <f t="shared" si="4"/>
        <v>1</v>
      </c>
      <c r="G90" s="229">
        <f>SUM(G91)</f>
        <v>149</v>
      </c>
      <c r="H90" s="229">
        <f>SUM(H91)</f>
        <v>149</v>
      </c>
      <c r="I90" s="230">
        <f t="shared" si="7"/>
        <v>1</v>
      </c>
    </row>
    <row r="91" spans="1:9" ht="12">
      <c r="A91" s="236" t="s">
        <v>239</v>
      </c>
      <c r="B91" s="231">
        <v>1785</v>
      </c>
      <c r="C91" s="231">
        <v>744</v>
      </c>
      <c r="D91" s="231">
        <v>744</v>
      </c>
      <c r="E91" s="227">
        <f t="shared" si="3"/>
        <v>0.41680672268907565</v>
      </c>
      <c r="F91" s="227">
        <f t="shared" si="4"/>
        <v>1</v>
      </c>
      <c r="G91" s="232">
        <v>149</v>
      </c>
      <c r="H91" s="231">
        <f>SUM(D91-'[4]Sheet4'!D91)</f>
        <v>149</v>
      </c>
      <c r="I91" s="227">
        <f t="shared" si="7"/>
        <v>1</v>
      </c>
    </row>
    <row r="92" spans="1:9" ht="12">
      <c r="A92" s="237"/>
      <c r="B92" s="238"/>
      <c r="C92" s="238"/>
      <c r="D92" s="238"/>
      <c r="E92" s="239"/>
      <c r="F92" s="239"/>
      <c r="G92" s="240"/>
      <c r="H92" s="238"/>
      <c r="I92" s="239"/>
    </row>
    <row r="93" spans="1:9" ht="12">
      <c r="A93" s="237"/>
      <c r="B93" s="238"/>
      <c r="C93" s="238"/>
      <c r="D93" s="238"/>
      <c r="E93" s="239"/>
      <c r="F93" s="239"/>
      <c r="G93" s="240"/>
      <c r="H93" s="238"/>
      <c r="I93" s="239"/>
    </row>
    <row r="94" spans="1:9" ht="12">
      <c r="A94" s="237"/>
      <c r="B94" s="238"/>
      <c r="C94" s="238"/>
      <c r="D94" s="238"/>
      <c r="E94" s="239"/>
      <c r="F94" s="239"/>
      <c r="G94" s="240"/>
      <c r="H94" s="238"/>
      <c r="I94" s="239"/>
    </row>
    <row r="95" spans="1:9" ht="14.25">
      <c r="A95" s="241"/>
      <c r="B95" s="242"/>
      <c r="C95" s="242"/>
      <c r="D95" s="242"/>
      <c r="E95" s="243"/>
      <c r="F95" s="244"/>
      <c r="G95" s="212"/>
      <c r="H95" s="212"/>
      <c r="I95" s="212"/>
    </row>
    <row r="96" spans="1:9" ht="12">
      <c r="A96" s="212" t="s">
        <v>262</v>
      </c>
      <c r="B96" s="245"/>
      <c r="C96" s="246"/>
      <c r="D96" s="246"/>
      <c r="E96" s="247" t="s">
        <v>52</v>
      </c>
      <c r="F96" s="248"/>
      <c r="G96" s="210"/>
      <c r="H96" s="210"/>
      <c r="I96" s="210"/>
    </row>
    <row r="97" spans="1:9" ht="12">
      <c r="A97" s="210"/>
      <c r="B97" s="249"/>
      <c r="C97" s="246"/>
      <c r="D97" s="250"/>
      <c r="E97" s="251"/>
      <c r="F97" s="252"/>
      <c r="G97" s="210"/>
      <c r="H97" s="210"/>
      <c r="I97" s="210"/>
    </row>
    <row r="98" spans="1:9" ht="12">
      <c r="A98" s="210"/>
      <c r="B98" s="249"/>
      <c r="C98" s="246"/>
      <c r="D98" s="250"/>
      <c r="E98" s="251"/>
      <c r="F98" s="252"/>
      <c r="G98" s="210"/>
      <c r="H98" s="210"/>
      <c r="I98" s="210"/>
    </row>
    <row r="99" spans="1:9" ht="12">
      <c r="A99" s="212"/>
      <c r="B99" s="245"/>
      <c r="C99" s="246"/>
      <c r="D99" s="246"/>
      <c r="E99" s="247"/>
      <c r="F99" s="248"/>
      <c r="G99" s="212"/>
      <c r="H99" s="210"/>
      <c r="I99" s="210"/>
    </row>
    <row r="100" spans="1:9" ht="12">
      <c r="A100" s="212" t="s">
        <v>53</v>
      </c>
      <c r="B100" s="210"/>
      <c r="C100" s="250"/>
      <c r="D100" s="250"/>
      <c r="E100" s="210"/>
      <c r="F100" s="210"/>
      <c r="G100" s="210"/>
      <c r="H100" s="210"/>
      <c r="I100" s="212"/>
    </row>
    <row r="101" spans="1:9" ht="12">
      <c r="A101" s="212" t="s">
        <v>54</v>
      </c>
      <c r="B101" s="210"/>
      <c r="C101" s="250"/>
      <c r="D101" s="250"/>
      <c r="E101" s="210"/>
      <c r="F101" s="210"/>
      <c r="G101" s="210"/>
      <c r="H101" s="210"/>
      <c r="I101" s="212"/>
    </row>
    <row r="102" spans="1:9" ht="12">
      <c r="A102" s="212"/>
      <c r="B102" s="212"/>
      <c r="C102" s="212"/>
      <c r="D102" s="212"/>
      <c r="E102" s="212"/>
      <c r="F102" s="212"/>
      <c r="G102" s="212"/>
      <c r="H102" s="212"/>
      <c r="I102" s="212"/>
    </row>
    <row r="103" spans="7:9" ht="12">
      <c r="G103" s="212"/>
      <c r="H103" s="212"/>
      <c r="I103" s="212"/>
    </row>
    <row r="104" spans="7:9" ht="12">
      <c r="G104" s="212"/>
      <c r="H104" s="212"/>
      <c r="I104" s="212"/>
    </row>
    <row r="105" spans="7:9" ht="12">
      <c r="G105" s="212"/>
      <c r="H105" s="212"/>
      <c r="I105" s="212"/>
    </row>
    <row r="106" spans="7:9" ht="12">
      <c r="G106" s="212"/>
      <c r="H106" s="212"/>
      <c r="I106" s="212"/>
    </row>
    <row r="107" spans="7:9" ht="12">
      <c r="G107" s="212"/>
      <c r="H107" s="212"/>
      <c r="I107" s="212"/>
    </row>
    <row r="108" spans="7:9" ht="12">
      <c r="G108" s="212"/>
      <c r="H108" s="212"/>
      <c r="I108" s="212"/>
    </row>
    <row r="109" spans="7:9" ht="12">
      <c r="G109" s="212"/>
      <c r="H109" s="212"/>
      <c r="I109" s="212"/>
    </row>
    <row r="110" spans="7:9" ht="12">
      <c r="G110" s="212"/>
      <c r="H110" s="212"/>
      <c r="I110" s="212"/>
    </row>
    <row r="111" spans="7:9" ht="12">
      <c r="G111" s="212"/>
      <c r="H111" s="212"/>
      <c r="I111" s="212"/>
    </row>
    <row r="112" spans="7:9" ht="12">
      <c r="G112" s="212"/>
      <c r="H112" s="212"/>
      <c r="I112" s="212"/>
    </row>
  </sheetData>
  <printOptions/>
  <pageMargins left="0.53" right="0.33" top="0.26" bottom="0.55" header="0.27" footer="0.5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4">
      <selection activeCell="A10" sqref="A10"/>
    </sheetView>
  </sheetViews>
  <sheetFormatPr defaultColWidth="9.33203125" defaultRowHeight="11.25"/>
  <cols>
    <col min="1" max="1" width="38.16015625" style="253" customWidth="1"/>
    <col min="2" max="3" width="12.16015625" style="253" customWidth="1"/>
    <col min="4" max="4" width="10.66015625" style="253" customWidth="1"/>
    <col min="5" max="5" width="9.5" style="253" customWidth="1"/>
    <col min="6" max="6" width="10.16015625" style="253" customWidth="1"/>
    <col min="7" max="7" width="9.83203125" style="253" customWidth="1"/>
    <col min="8" max="8" width="11" style="253" customWidth="1"/>
    <col min="9" max="9" width="10.83203125" style="253" customWidth="1"/>
    <col min="10" max="16384" width="10.66015625" style="253" customWidth="1"/>
  </cols>
  <sheetData>
    <row r="1" spans="1:9" s="256" customFormat="1" ht="12">
      <c r="A1" s="253"/>
      <c r="B1" s="253"/>
      <c r="C1" s="253"/>
      <c r="D1" s="253"/>
      <c r="E1" s="253"/>
      <c r="F1" s="253"/>
      <c r="G1" s="254"/>
      <c r="H1" s="255"/>
      <c r="I1" s="254"/>
    </row>
    <row r="2" spans="1:9" s="256" customFormat="1" ht="12.75">
      <c r="A2" s="253"/>
      <c r="B2" s="257"/>
      <c r="C2" s="254"/>
      <c r="D2" s="254"/>
      <c r="E2" s="257"/>
      <c r="F2" s="254"/>
      <c r="G2" s="254"/>
      <c r="H2" s="257"/>
      <c r="I2" s="257"/>
    </row>
    <row r="3" spans="1:9" s="256" customFormat="1" ht="12.75">
      <c r="A3" s="258"/>
      <c r="B3" s="257" t="s">
        <v>0</v>
      </c>
      <c r="C3" s="254"/>
      <c r="D3" s="254"/>
      <c r="E3" s="257"/>
      <c r="F3" s="254"/>
      <c r="G3" s="254"/>
      <c r="H3" s="257"/>
      <c r="I3" s="257" t="s">
        <v>263</v>
      </c>
    </row>
    <row r="4" spans="1:9" s="256" customFormat="1" ht="15.75">
      <c r="A4" s="259" t="s">
        <v>264</v>
      </c>
      <c r="B4" s="254"/>
      <c r="C4" s="254"/>
      <c r="D4" s="254"/>
      <c r="E4" s="254"/>
      <c r="F4" s="254"/>
      <c r="G4" s="254"/>
      <c r="H4" s="254"/>
      <c r="I4" s="254"/>
    </row>
    <row r="5" spans="1:9" s="256" customFormat="1" ht="15.75">
      <c r="A5" s="259" t="s">
        <v>265</v>
      </c>
      <c r="B5" s="254"/>
      <c r="C5" s="254"/>
      <c r="D5" s="254"/>
      <c r="E5" s="254"/>
      <c r="F5" s="254"/>
      <c r="G5" s="254"/>
      <c r="H5" s="254"/>
      <c r="I5" s="254"/>
    </row>
    <row r="6" spans="1:9" s="260" customFormat="1" ht="12.75" customHeight="1">
      <c r="A6" s="259"/>
      <c r="B6" s="254"/>
      <c r="C6" s="254"/>
      <c r="D6" s="254"/>
      <c r="E6" s="254"/>
      <c r="F6" s="254"/>
      <c r="G6" s="254"/>
      <c r="H6" s="254"/>
      <c r="I6" s="254"/>
    </row>
    <row r="7" spans="1:9" s="260" customFormat="1" ht="12.75">
      <c r="A7" s="254"/>
      <c r="B7" s="254"/>
      <c r="C7" s="254"/>
      <c r="D7" s="254"/>
      <c r="E7" s="257"/>
      <c r="F7" s="254"/>
      <c r="G7" s="254"/>
      <c r="H7" s="255"/>
      <c r="I7" s="261" t="s">
        <v>4</v>
      </c>
    </row>
    <row r="8" spans="1:9" s="263" customFormat="1" ht="78.75" customHeight="1">
      <c r="A8" s="262" t="s">
        <v>5</v>
      </c>
      <c r="B8" s="262" t="s">
        <v>91</v>
      </c>
      <c r="C8" s="262" t="s">
        <v>266</v>
      </c>
      <c r="D8" s="262" t="s">
        <v>8</v>
      </c>
      <c r="E8" s="262" t="s">
        <v>267</v>
      </c>
      <c r="F8" s="262" t="s">
        <v>268</v>
      </c>
      <c r="G8" s="262" t="s">
        <v>269</v>
      </c>
      <c r="H8" s="262" t="s">
        <v>12</v>
      </c>
      <c r="I8" s="262" t="s">
        <v>270</v>
      </c>
    </row>
    <row r="9" spans="1:9" s="263" customFormat="1" ht="12">
      <c r="A9" s="262">
        <v>1</v>
      </c>
      <c r="B9" s="262">
        <v>2</v>
      </c>
      <c r="C9" s="262">
        <v>3</v>
      </c>
      <c r="D9" s="262">
        <v>4</v>
      </c>
      <c r="E9" s="262">
        <v>5</v>
      </c>
      <c r="F9" s="262">
        <v>6</v>
      </c>
      <c r="G9" s="262">
        <v>7</v>
      </c>
      <c r="H9" s="262">
        <v>8</v>
      </c>
      <c r="I9" s="262">
        <v>9</v>
      </c>
    </row>
    <row r="10" spans="1:9" s="263" customFormat="1" ht="20.25" customHeight="1">
      <c r="A10" s="264" t="s">
        <v>271</v>
      </c>
      <c r="B10" s="265">
        <f>SUM(B11+B28+B31)</f>
        <v>694142</v>
      </c>
      <c r="C10" s="265">
        <f>SUM(C11+C28+C31)</f>
        <v>268111</v>
      </c>
      <c r="D10" s="265">
        <f>SUM(D11+D28+D31)</f>
        <v>242413</v>
      </c>
      <c r="E10" s="266">
        <f>SUM(D10/B10)</f>
        <v>0.34922681526258315</v>
      </c>
      <c r="F10" s="267" t="s">
        <v>272</v>
      </c>
      <c r="G10" s="265">
        <f>SUM(G11+G28+G31)</f>
        <v>52683</v>
      </c>
      <c r="H10" s="265">
        <f>SUM(H11+H28+H31)</f>
        <v>49948</v>
      </c>
      <c r="I10" s="267" t="s">
        <v>272</v>
      </c>
    </row>
    <row r="11" spans="1:9" s="263" customFormat="1" ht="17.25" customHeight="1">
      <c r="A11" s="268" t="s">
        <v>273</v>
      </c>
      <c r="B11" s="269">
        <f>SUM(B12+B16+B19+B27)</f>
        <v>589946</v>
      </c>
      <c r="C11" s="269">
        <f>SUM(C12+C16+C19+C27)</f>
        <v>245351</v>
      </c>
      <c r="D11" s="269">
        <f>SUM(D12+D16+D19+D27)</f>
        <v>225602</v>
      </c>
      <c r="E11" s="266">
        <f>SUM(D11/B11)</f>
        <v>0.38241127154010707</v>
      </c>
      <c r="F11" s="270">
        <f>SUM(D11/C11)</f>
        <v>0.9195071550554104</v>
      </c>
      <c r="G11" s="269">
        <f>SUM(G12+G16+G19+G27)</f>
        <v>47642</v>
      </c>
      <c r="H11" s="269">
        <f>SUM(H12+H16+H19+H27)</f>
        <v>45338</v>
      </c>
      <c r="I11" s="270">
        <f>SUM(H11/G11)</f>
        <v>0.951639309852651</v>
      </c>
    </row>
    <row r="12" spans="1:9" s="263" customFormat="1" ht="15" customHeight="1">
      <c r="A12" s="271" t="s">
        <v>274</v>
      </c>
      <c r="B12" s="272">
        <v>306008</v>
      </c>
      <c r="C12" s="272">
        <v>129856</v>
      </c>
      <c r="D12" s="272">
        <f>SUM(D13+D14+D15)</f>
        <v>119233</v>
      </c>
      <c r="E12" s="273">
        <f>SUM(D12/B12)</f>
        <v>0.3896401401270555</v>
      </c>
      <c r="F12" s="274">
        <f>SUM(D12/C12)</f>
        <v>0.9181939995071464</v>
      </c>
      <c r="G12" s="272">
        <v>25225</v>
      </c>
      <c r="H12" s="272">
        <f>SUM(D12-'[5]Sheet4'!D12)</f>
        <v>24232</v>
      </c>
      <c r="I12" s="274">
        <f>SUM(H12/G12)</f>
        <v>0.9606342913776016</v>
      </c>
    </row>
    <row r="13" spans="1:9" s="263" customFormat="1" ht="12">
      <c r="A13" s="275" t="s">
        <v>275</v>
      </c>
      <c r="B13" s="272">
        <v>139403</v>
      </c>
      <c r="C13" s="272">
        <v>56942</v>
      </c>
      <c r="D13" s="272">
        <v>52471</v>
      </c>
      <c r="E13" s="273">
        <f>SUM(D13/B13)</f>
        <v>0.37639792543919426</v>
      </c>
      <c r="F13" s="274">
        <f>SUM(D13/C13)</f>
        <v>0.9214815074988585</v>
      </c>
      <c r="G13" s="272">
        <v>11396</v>
      </c>
      <c r="H13" s="272">
        <f>SUM(D13-'[5]Sheet4'!D13)</f>
        <v>10651</v>
      </c>
      <c r="I13" s="274">
        <f>SUM(H13/G13)</f>
        <v>0.9346261846261846</v>
      </c>
    </row>
    <row r="14" spans="1:9" s="263" customFormat="1" ht="22.5">
      <c r="A14" s="276" t="s">
        <v>276</v>
      </c>
      <c r="B14" s="272"/>
      <c r="C14" s="272"/>
      <c r="D14" s="272">
        <v>14763</v>
      </c>
      <c r="E14" s="273"/>
      <c r="F14" s="274"/>
      <c r="G14" s="272"/>
      <c r="H14" s="272">
        <f>SUM(D14-'[5]Sheet4'!D14)</f>
        <v>2987</v>
      </c>
      <c r="I14" s="274"/>
    </row>
    <row r="15" spans="1:9" s="263" customFormat="1" ht="22.5">
      <c r="A15" s="276" t="s">
        <v>277</v>
      </c>
      <c r="B15" s="272"/>
      <c r="C15" s="272"/>
      <c r="D15" s="272">
        <v>51999</v>
      </c>
      <c r="E15" s="273"/>
      <c r="F15" s="274"/>
      <c r="G15" s="272"/>
      <c r="H15" s="272">
        <f>SUM(D15-'[5]Sheet4'!D15)</f>
        <v>10594</v>
      </c>
      <c r="I15" s="274"/>
    </row>
    <row r="16" spans="1:9" s="263" customFormat="1" ht="18.75" customHeight="1">
      <c r="A16" s="276" t="s">
        <v>278</v>
      </c>
      <c r="B16" s="272">
        <v>50609</v>
      </c>
      <c r="C16" s="272">
        <v>16467</v>
      </c>
      <c r="D16" s="272">
        <f>SUM(D17+D18)</f>
        <v>10973</v>
      </c>
      <c r="E16" s="273">
        <f>SUM(D16/B16)</f>
        <v>0.21681914284020629</v>
      </c>
      <c r="F16" s="274">
        <f>SUM(D16/C16)</f>
        <v>0.66636302908848</v>
      </c>
      <c r="G16" s="272">
        <v>3094</v>
      </c>
      <c r="H16" s="272">
        <f>SUM(D16-'[5]Sheet4'!D16)</f>
        <v>2181</v>
      </c>
      <c r="I16" s="274">
        <f>SUM(H16/G16)</f>
        <v>0.7049127343244991</v>
      </c>
    </row>
    <row r="17" spans="1:9" s="263" customFormat="1" ht="21.75" customHeight="1">
      <c r="A17" s="276" t="s">
        <v>279</v>
      </c>
      <c r="B17" s="272"/>
      <c r="C17" s="272"/>
      <c r="D17" s="272">
        <v>5715</v>
      </c>
      <c r="E17" s="273"/>
      <c r="F17" s="274"/>
      <c r="G17" s="272"/>
      <c r="H17" s="272">
        <f>SUM(D17-'[5]Sheet4'!D17)</f>
        <v>917</v>
      </c>
      <c r="I17" s="274"/>
    </row>
    <row r="18" spans="1:9" s="263" customFormat="1" ht="22.5">
      <c r="A18" s="276" t="s">
        <v>280</v>
      </c>
      <c r="B18" s="272"/>
      <c r="C18" s="272"/>
      <c r="D18" s="272">
        <v>5258</v>
      </c>
      <c r="E18" s="273"/>
      <c r="F18" s="274"/>
      <c r="G18" s="272"/>
      <c r="H18" s="272">
        <f>SUM(D18-'[5]Sheet4'!D18)</f>
        <v>1264</v>
      </c>
      <c r="I18" s="274"/>
    </row>
    <row r="19" spans="1:9" s="263" customFormat="1" ht="14.25" customHeight="1">
      <c r="A19" s="275" t="s">
        <v>281</v>
      </c>
      <c r="B19" s="272">
        <v>226075</v>
      </c>
      <c r="C19" s="272">
        <v>95546</v>
      </c>
      <c r="D19" s="272">
        <f>SUM(D20+D21+D22+D23+D24+D25+D26)</f>
        <v>93550</v>
      </c>
      <c r="E19" s="273">
        <f>SUM(D19/B19)</f>
        <v>0.41380072984628996</v>
      </c>
      <c r="F19" s="274">
        <f>SUM(D19/C19)</f>
        <v>0.9791095388608628</v>
      </c>
      <c r="G19" s="272">
        <v>18657</v>
      </c>
      <c r="H19" s="272">
        <f>SUM(D19-'[5]Sheet4'!D19)</f>
        <v>18565</v>
      </c>
      <c r="I19" s="274">
        <f>SUM(H19/G19)</f>
        <v>0.9950688749531007</v>
      </c>
    </row>
    <row r="20" spans="1:9" s="263" customFormat="1" ht="14.25" customHeight="1">
      <c r="A20" s="275" t="s">
        <v>282</v>
      </c>
      <c r="B20" s="272"/>
      <c r="C20" s="272"/>
      <c r="D20" s="272">
        <v>5669</v>
      </c>
      <c r="E20" s="273"/>
      <c r="F20" s="274"/>
      <c r="G20" s="272"/>
      <c r="H20" s="272">
        <f>SUM(D20-'[5]Sheet4'!D20)</f>
        <v>1363</v>
      </c>
      <c r="I20" s="274"/>
    </row>
    <row r="21" spans="1:9" s="263" customFormat="1" ht="22.5">
      <c r="A21" s="276" t="s">
        <v>283</v>
      </c>
      <c r="B21" s="272"/>
      <c r="C21" s="272"/>
      <c r="D21" s="272">
        <v>32416</v>
      </c>
      <c r="E21" s="273"/>
      <c r="F21" s="274"/>
      <c r="G21" s="272"/>
      <c r="H21" s="272">
        <f>SUM(D21-'[5]Sheet4'!D21)</f>
        <v>6696</v>
      </c>
      <c r="I21" s="274"/>
    </row>
    <row r="22" spans="1:9" s="263" customFormat="1" ht="22.5">
      <c r="A22" s="276" t="s">
        <v>284</v>
      </c>
      <c r="B22" s="272"/>
      <c r="C22" s="272"/>
      <c r="D22" s="272">
        <v>1791</v>
      </c>
      <c r="E22" s="273"/>
      <c r="F22" s="274"/>
      <c r="G22" s="272"/>
      <c r="H22" s="272">
        <f>SUM(D22-'[5]Sheet4'!D22)</f>
        <v>149</v>
      </c>
      <c r="I22" s="274"/>
    </row>
    <row r="23" spans="1:9" s="263" customFormat="1" ht="22.5">
      <c r="A23" s="276" t="s">
        <v>285</v>
      </c>
      <c r="B23" s="272"/>
      <c r="C23" s="272"/>
      <c r="D23" s="272">
        <v>23490</v>
      </c>
      <c r="E23" s="273"/>
      <c r="F23" s="274"/>
      <c r="G23" s="272"/>
      <c r="H23" s="272">
        <f>SUM(D23-'[5]Sheet4'!D23)</f>
        <v>4487</v>
      </c>
      <c r="I23" s="274"/>
    </row>
    <row r="24" spans="1:9" s="263" customFormat="1" ht="22.5">
      <c r="A24" s="276" t="s">
        <v>286</v>
      </c>
      <c r="B24" s="272"/>
      <c r="C24" s="272"/>
      <c r="D24" s="272"/>
      <c r="E24" s="273"/>
      <c r="F24" s="274"/>
      <c r="G24" s="272"/>
      <c r="H24" s="272">
        <f>SUM(D24-'[5]Sheet4'!D24)</f>
        <v>0</v>
      </c>
      <c r="I24" s="274"/>
    </row>
    <row r="25" spans="1:9" s="256" customFormat="1" ht="12">
      <c r="A25" s="276" t="s">
        <v>287</v>
      </c>
      <c r="B25" s="272"/>
      <c r="C25" s="272"/>
      <c r="D25" s="272">
        <v>28439</v>
      </c>
      <c r="E25" s="273"/>
      <c r="F25" s="274"/>
      <c r="G25" s="272"/>
      <c r="H25" s="272">
        <f>SUM(D25-'[5]Sheet4'!D25)</f>
        <v>5456</v>
      </c>
      <c r="I25" s="274"/>
    </row>
    <row r="26" spans="1:9" s="256" customFormat="1" ht="22.5">
      <c r="A26" s="276" t="s">
        <v>288</v>
      </c>
      <c r="B26" s="272">
        <v>3079</v>
      </c>
      <c r="C26" s="272">
        <v>1915</v>
      </c>
      <c r="D26" s="272">
        <v>1745</v>
      </c>
      <c r="E26" s="273">
        <f>SUM(D26/B26)</f>
        <v>0.5667424488470283</v>
      </c>
      <c r="F26" s="274">
        <f>SUM(D26/C26)</f>
        <v>0.9112271540469974</v>
      </c>
      <c r="G26" s="272">
        <v>372</v>
      </c>
      <c r="H26" s="272">
        <f>SUM(D26-'[5]Sheet4'!D26)</f>
        <v>414</v>
      </c>
      <c r="I26" s="274">
        <f>SUM(H26/G26)</f>
        <v>1.1129032258064515</v>
      </c>
    </row>
    <row r="27" spans="1:9" s="256" customFormat="1" ht="12">
      <c r="A27" s="276" t="s">
        <v>289</v>
      </c>
      <c r="B27" s="272">
        <v>7254</v>
      </c>
      <c r="C27" s="272">
        <v>3482</v>
      </c>
      <c r="D27" s="272">
        <v>1846</v>
      </c>
      <c r="E27" s="273">
        <f>SUM(D27/B27)</f>
        <v>0.25448028673835127</v>
      </c>
      <c r="F27" s="274">
        <f>SUM(D27/C27)</f>
        <v>0.5301550832854681</v>
      </c>
      <c r="G27" s="272">
        <v>666</v>
      </c>
      <c r="H27" s="272">
        <f>SUM(D27-'[5]Sheet4'!D27)</f>
        <v>360</v>
      </c>
      <c r="I27" s="274">
        <f>SUM(H27/G27)</f>
        <v>0.5405405405405406</v>
      </c>
    </row>
    <row r="28" spans="1:9" s="256" customFormat="1" ht="17.25" customHeight="1">
      <c r="A28" s="277" t="s">
        <v>290</v>
      </c>
      <c r="B28" s="269">
        <v>57998</v>
      </c>
      <c r="C28" s="269">
        <v>22760</v>
      </c>
      <c r="D28" s="269">
        <f>SUM(D29+D30)</f>
        <v>16960</v>
      </c>
      <c r="E28" s="266">
        <f>SUM(D28/B28)</f>
        <v>0.29242387668540293</v>
      </c>
      <c r="F28" s="270">
        <f>SUM(D28/C28)</f>
        <v>0.7451669595782073</v>
      </c>
      <c r="G28" s="269">
        <v>5041</v>
      </c>
      <c r="H28" s="269">
        <f>SUM(D28-'[5]Sheet4'!D28)</f>
        <v>4815</v>
      </c>
      <c r="I28" s="270">
        <f>SUM(H28/G28)</f>
        <v>0.9551676254711366</v>
      </c>
    </row>
    <row r="29" spans="1:9" s="256" customFormat="1" ht="22.5">
      <c r="A29" s="278" t="s">
        <v>291</v>
      </c>
      <c r="B29" s="272"/>
      <c r="C29" s="272"/>
      <c r="D29" s="272">
        <v>4597</v>
      </c>
      <c r="E29" s="273"/>
      <c r="F29" s="274"/>
      <c r="G29" s="272"/>
      <c r="H29" s="272">
        <f>SUM(D29-'[5]Sheet4'!D29)</f>
        <v>1027</v>
      </c>
      <c r="I29" s="274"/>
    </row>
    <row r="30" spans="1:9" s="256" customFormat="1" ht="12">
      <c r="A30" s="276" t="s">
        <v>292</v>
      </c>
      <c r="B30" s="272">
        <v>43372</v>
      </c>
      <c r="C30" s="272">
        <v>15856</v>
      </c>
      <c r="D30" s="272">
        <v>12363</v>
      </c>
      <c r="E30" s="273">
        <f>SUM(D30/B30)</f>
        <v>0.28504565157244305</v>
      </c>
      <c r="F30" s="274">
        <f>SUM(D30/C30)</f>
        <v>0.7797048435923309</v>
      </c>
      <c r="G30" s="272">
        <v>3786</v>
      </c>
      <c r="H30" s="272">
        <f>SUM(D30-'[5]Sheet4'!D30)</f>
        <v>3788</v>
      </c>
      <c r="I30" s="274">
        <f>SUM(H30/G30)</f>
        <v>1.000528262017961</v>
      </c>
    </row>
    <row r="31" spans="1:9" s="256" customFormat="1" ht="28.5" customHeight="1">
      <c r="A31" s="279" t="s">
        <v>293</v>
      </c>
      <c r="B31" s="269">
        <f>SUM(B32-B33)</f>
        <v>46198</v>
      </c>
      <c r="C31" s="269"/>
      <c r="D31" s="269">
        <f>SUM(D32-D33)</f>
        <v>-149</v>
      </c>
      <c r="E31" s="266">
        <f>SUM(D31/B31)</f>
        <v>-0.0032252478462271093</v>
      </c>
      <c r="F31" s="274"/>
      <c r="G31" s="269"/>
      <c r="H31" s="269">
        <f>SUM(H32-H33)</f>
        <v>-205</v>
      </c>
      <c r="I31" s="274"/>
    </row>
    <row r="32" spans="1:9" s="256" customFormat="1" ht="12">
      <c r="A32" s="275" t="s">
        <v>294</v>
      </c>
      <c r="B32" s="272">
        <v>89885</v>
      </c>
      <c r="C32" s="272"/>
      <c r="D32" s="280">
        <v>8691</v>
      </c>
      <c r="E32" s="273">
        <f>SUM(D32/B32)</f>
        <v>0.09669021527507371</v>
      </c>
      <c r="F32" s="274"/>
      <c r="G32" s="272"/>
      <c r="H32" s="272">
        <f>SUM(D32-'[5]Sheet4'!D32)</f>
        <v>1077</v>
      </c>
      <c r="I32" s="274"/>
    </row>
    <row r="33" spans="1:9" s="256" customFormat="1" ht="12">
      <c r="A33" s="281" t="s">
        <v>295</v>
      </c>
      <c r="B33" s="272">
        <v>43687</v>
      </c>
      <c r="C33" s="272"/>
      <c r="D33" s="272">
        <v>8840</v>
      </c>
      <c r="E33" s="273">
        <f>SUM(D33/B33)</f>
        <v>0.20234852473275802</v>
      </c>
      <c r="F33" s="274"/>
      <c r="G33" s="272"/>
      <c r="H33" s="272">
        <f>SUM(D33-'[5]Sheet4'!D33)</f>
        <v>1282</v>
      </c>
      <c r="I33" s="274"/>
    </row>
    <row r="34" spans="1:9" s="256" customFormat="1" ht="12.75">
      <c r="A34" s="255" t="s">
        <v>296</v>
      </c>
      <c r="B34" s="282"/>
      <c r="C34" s="282"/>
      <c r="D34" s="282"/>
      <c r="E34" s="283"/>
      <c r="F34" s="284"/>
      <c r="G34" s="254"/>
      <c r="H34" s="254"/>
      <c r="I34" s="254"/>
    </row>
    <row r="35" spans="1:9" s="256" customFormat="1" ht="12.75">
      <c r="A35" s="255"/>
      <c r="B35" s="282"/>
      <c r="C35" s="282"/>
      <c r="D35" s="282"/>
      <c r="E35" s="283"/>
      <c r="F35" s="284"/>
      <c r="G35" s="254"/>
      <c r="H35" s="254"/>
      <c r="I35" s="254"/>
    </row>
    <row r="36" spans="1:9" s="256" customFormat="1" ht="12.75">
      <c r="A36" s="255"/>
      <c r="B36" s="282"/>
      <c r="C36" s="282"/>
      <c r="D36" s="282"/>
      <c r="E36" s="283"/>
      <c r="F36" s="284"/>
      <c r="G36" s="254"/>
      <c r="H36" s="254"/>
      <c r="I36" s="254"/>
    </row>
    <row r="37" spans="1:9" s="256" customFormat="1" ht="12.75">
      <c r="A37" s="255"/>
      <c r="B37" s="282"/>
      <c r="C37" s="282"/>
      <c r="D37" s="282"/>
      <c r="E37" s="283"/>
      <c r="F37" s="284"/>
      <c r="G37" s="254"/>
      <c r="H37" s="254"/>
      <c r="I37" s="254"/>
    </row>
    <row r="38" spans="1:9" s="256" customFormat="1" ht="12.75">
      <c r="A38" s="255"/>
      <c r="B38" s="282"/>
      <c r="C38" s="282"/>
      <c r="D38" s="282"/>
      <c r="E38" s="283"/>
      <c r="F38" s="284"/>
      <c r="G38" s="254"/>
      <c r="H38" s="254"/>
      <c r="I38" s="254"/>
    </row>
    <row r="39" spans="1:9" s="256" customFormat="1" ht="14.25">
      <c r="A39" s="285"/>
      <c r="B39" s="282"/>
      <c r="C39" s="282"/>
      <c r="D39" s="282"/>
      <c r="E39" s="286"/>
      <c r="F39" s="284"/>
      <c r="G39" s="254"/>
      <c r="H39" s="254"/>
      <c r="I39" s="254"/>
    </row>
    <row r="40" spans="1:9" s="256" customFormat="1" ht="12">
      <c r="A40" s="254" t="s">
        <v>51</v>
      </c>
      <c r="B40" s="287"/>
      <c r="C40" s="287"/>
      <c r="D40" s="287"/>
      <c r="E40" s="288" t="s">
        <v>52</v>
      </c>
      <c r="F40" s="289"/>
      <c r="G40" s="255"/>
      <c r="H40" s="255"/>
      <c r="I40" s="255"/>
    </row>
    <row r="41" spans="1:9" s="256" customFormat="1" ht="12">
      <c r="A41" s="255"/>
      <c r="B41" s="287"/>
      <c r="C41" s="290"/>
      <c r="D41" s="280"/>
      <c r="E41" s="255"/>
      <c r="F41" s="289"/>
      <c r="G41" s="255"/>
      <c r="H41" s="255"/>
      <c r="I41" s="255"/>
    </row>
    <row r="42" spans="1:9" s="256" customFormat="1" ht="12">
      <c r="A42" s="255"/>
      <c r="B42" s="287"/>
      <c r="C42" s="290"/>
      <c r="D42" s="280"/>
      <c r="E42" s="255"/>
      <c r="F42" s="289"/>
      <c r="G42" s="255"/>
      <c r="H42" s="255"/>
      <c r="I42" s="255"/>
    </row>
    <row r="43" spans="1:9" s="256" customFormat="1" ht="12">
      <c r="A43" s="255"/>
      <c r="B43" s="287"/>
      <c r="C43" s="290"/>
      <c r="D43" s="280"/>
      <c r="E43" s="255"/>
      <c r="F43" s="289"/>
      <c r="G43" s="255"/>
      <c r="H43" s="255"/>
      <c r="I43" s="255"/>
    </row>
    <row r="44" spans="1:9" s="256" customFormat="1" ht="12">
      <c r="A44" s="254"/>
      <c r="B44" s="287"/>
      <c r="C44" s="290"/>
      <c r="D44" s="287"/>
      <c r="E44" s="254"/>
      <c r="F44" s="291"/>
      <c r="G44" s="255"/>
      <c r="H44" s="255"/>
      <c r="I44" s="255"/>
    </row>
    <row r="45" spans="1:9" s="256" customFormat="1" ht="12">
      <c r="A45" s="255"/>
      <c r="B45" s="287"/>
      <c r="C45" s="290"/>
      <c r="D45" s="255"/>
      <c r="E45" s="255"/>
      <c r="F45" s="255"/>
      <c r="G45" s="255"/>
      <c r="H45" s="255"/>
      <c r="I45" s="255"/>
    </row>
    <row r="46" spans="1:9" s="256" customFormat="1" ht="12">
      <c r="A46" s="254" t="s">
        <v>53</v>
      </c>
      <c r="B46" s="255"/>
      <c r="C46" s="255"/>
      <c r="D46" s="255"/>
      <c r="E46" s="255"/>
      <c r="F46" s="255"/>
      <c r="G46" s="255"/>
      <c r="H46" s="255"/>
      <c r="I46" s="255"/>
    </row>
    <row r="47" spans="1:9" s="256" customFormat="1" ht="12">
      <c r="A47" s="254" t="s">
        <v>54</v>
      </c>
      <c r="B47" s="254"/>
      <c r="C47" s="254"/>
      <c r="D47" s="254"/>
      <c r="E47" s="254"/>
      <c r="F47" s="254"/>
      <c r="G47" s="254"/>
      <c r="H47" s="254"/>
      <c r="I47" s="254"/>
    </row>
    <row r="48" spans="1:9" s="256" customFormat="1" ht="12">
      <c r="A48" s="254"/>
      <c r="B48" s="254"/>
      <c r="C48" s="254"/>
      <c r="D48" s="254"/>
      <c r="E48" s="254"/>
      <c r="F48" s="254"/>
      <c r="G48" s="254"/>
      <c r="H48" s="254"/>
      <c r="I48" s="254"/>
    </row>
    <row r="49" spans="1:9" s="256" customFormat="1" ht="12">
      <c r="A49" s="254"/>
      <c r="B49" s="254"/>
      <c r="C49" s="254"/>
      <c r="D49" s="254"/>
      <c r="E49" s="254"/>
      <c r="F49" s="254"/>
      <c r="G49" s="254"/>
      <c r="H49" s="254"/>
      <c r="I49" s="254"/>
    </row>
    <row r="50" spans="1:9" s="256" customFormat="1" ht="12">
      <c r="A50" s="254"/>
      <c r="B50" s="254"/>
      <c r="C50" s="254"/>
      <c r="D50" s="254"/>
      <c r="E50" s="254"/>
      <c r="F50" s="254"/>
      <c r="G50" s="254"/>
      <c r="H50" s="254"/>
      <c r="I50" s="254"/>
    </row>
    <row r="51" spans="1:9" s="256" customFormat="1" ht="12">
      <c r="A51" s="292"/>
      <c r="B51" s="292"/>
      <c r="C51" s="292"/>
      <c r="D51" s="292"/>
      <c r="E51" s="292"/>
      <c r="F51" s="292"/>
      <c r="G51" s="254"/>
      <c r="H51" s="254"/>
      <c r="I51" s="254"/>
    </row>
    <row r="52" spans="1:9" s="256" customFormat="1" ht="12">
      <c r="A52" s="292"/>
      <c r="B52" s="292"/>
      <c r="C52" s="292"/>
      <c r="D52" s="292"/>
      <c r="E52" s="292"/>
      <c r="F52" s="292"/>
      <c r="G52" s="254"/>
      <c r="H52" s="254"/>
      <c r="I52" s="254"/>
    </row>
    <row r="53" spans="1:9" s="256" customFormat="1" ht="12">
      <c r="A53" s="253"/>
      <c r="B53" s="253"/>
      <c r="C53" s="253"/>
      <c r="D53" s="253"/>
      <c r="E53" s="253"/>
      <c r="F53" s="253"/>
      <c r="G53" s="254"/>
      <c r="H53" s="254"/>
      <c r="I53" s="254"/>
    </row>
    <row r="54" spans="1:9" s="256" customFormat="1" ht="12">
      <c r="A54" s="254"/>
      <c r="B54" s="254"/>
      <c r="C54" s="254"/>
      <c r="D54" s="254"/>
      <c r="E54" s="254"/>
      <c r="F54" s="254"/>
      <c r="G54" s="253"/>
      <c r="H54" s="253"/>
      <c r="I54" s="253"/>
    </row>
    <row r="55" spans="1:9" s="256" customFormat="1" ht="12">
      <c r="A55" s="254"/>
      <c r="B55" s="254"/>
      <c r="C55" s="254"/>
      <c r="D55" s="254"/>
      <c r="E55" s="254"/>
      <c r="F55" s="254"/>
      <c r="G55" s="253"/>
      <c r="H55" s="253"/>
      <c r="I55" s="253"/>
    </row>
    <row r="56" spans="1:9" s="256" customFormat="1" ht="12">
      <c r="A56" s="254"/>
      <c r="B56" s="254"/>
      <c r="C56" s="254"/>
      <c r="D56" s="254"/>
      <c r="E56" s="254"/>
      <c r="F56" s="254"/>
      <c r="G56" s="253"/>
      <c r="H56" s="253"/>
      <c r="I56" s="253"/>
    </row>
    <row r="57" spans="1:9" s="256" customFormat="1" ht="12">
      <c r="A57" s="254"/>
      <c r="B57" s="254"/>
      <c r="C57" s="254"/>
      <c r="D57" s="254"/>
      <c r="E57" s="254"/>
      <c r="F57" s="254"/>
      <c r="G57" s="253"/>
      <c r="H57" s="253"/>
      <c r="I57" s="253"/>
    </row>
    <row r="58" spans="1:9" s="256" customFormat="1" ht="12">
      <c r="A58" s="254"/>
      <c r="B58" s="254"/>
      <c r="C58" s="254"/>
      <c r="D58" s="254"/>
      <c r="E58" s="254"/>
      <c r="F58" s="254"/>
      <c r="G58" s="253"/>
      <c r="H58" s="253"/>
      <c r="I58" s="253"/>
    </row>
    <row r="59" spans="1:9" s="256" customFormat="1" ht="12">
      <c r="A59" s="254"/>
      <c r="B59" s="254"/>
      <c r="C59" s="254"/>
      <c r="D59" s="254"/>
      <c r="E59" s="254"/>
      <c r="F59" s="254"/>
      <c r="G59" s="253"/>
      <c r="H59" s="253"/>
      <c r="I59" s="253"/>
    </row>
    <row r="60" spans="1:9" s="256" customFormat="1" ht="12">
      <c r="A60" s="254"/>
      <c r="B60" s="254"/>
      <c r="C60" s="254"/>
      <c r="D60" s="254"/>
      <c r="E60" s="254"/>
      <c r="F60" s="254"/>
      <c r="G60" s="253"/>
      <c r="H60" s="253"/>
      <c r="I60" s="253"/>
    </row>
    <row r="61" spans="1:6" s="256" customFormat="1" ht="12">
      <c r="A61" s="253"/>
      <c r="B61" s="253"/>
      <c r="C61" s="253"/>
      <c r="D61" s="253"/>
      <c r="E61" s="253"/>
      <c r="F61" s="253"/>
    </row>
    <row r="62" spans="1:6" s="256" customFormat="1" ht="12">
      <c r="A62" s="253"/>
      <c r="B62" s="253"/>
      <c r="C62" s="253"/>
      <c r="D62" s="253"/>
      <c r="E62" s="253"/>
      <c r="F62" s="253"/>
    </row>
    <row r="63" spans="1:6" s="256" customFormat="1" ht="12">
      <c r="A63" s="253"/>
      <c r="B63" s="253"/>
      <c r="C63" s="253"/>
      <c r="D63" s="253"/>
      <c r="E63" s="253"/>
      <c r="F63" s="253"/>
    </row>
    <row r="64" spans="1:6" s="256" customFormat="1" ht="12">
      <c r="A64" s="253"/>
      <c r="B64" s="253"/>
      <c r="C64" s="253"/>
      <c r="D64" s="253"/>
      <c r="E64" s="253"/>
      <c r="F64" s="253"/>
    </row>
    <row r="65" spans="1:6" s="256" customFormat="1" ht="12">
      <c r="A65" s="253"/>
      <c r="B65" s="253"/>
      <c r="C65" s="253"/>
      <c r="D65" s="253"/>
      <c r="E65" s="253"/>
      <c r="F65" s="253"/>
    </row>
    <row r="66" spans="1:6" s="256" customFormat="1" ht="12">
      <c r="A66" s="253"/>
      <c r="B66" s="253"/>
      <c r="C66" s="253"/>
      <c r="D66" s="253"/>
      <c r="E66" s="253"/>
      <c r="F66" s="253"/>
    </row>
    <row r="67" spans="1:6" s="256" customFormat="1" ht="12">
      <c r="A67" s="253"/>
      <c r="B67" s="253"/>
      <c r="C67" s="253"/>
      <c r="D67" s="253"/>
      <c r="E67" s="253"/>
      <c r="F67" s="253"/>
    </row>
    <row r="68" spans="1:6" s="256" customFormat="1" ht="12">
      <c r="A68" s="253"/>
      <c r="B68" s="253"/>
      <c r="C68" s="253"/>
      <c r="D68" s="253"/>
      <c r="E68" s="253"/>
      <c r="F68" s="253"/>
    </row>
    <row r="69" spans="1:6" s="256" customFormat="1" ht="12">
      <c r="A69" s="253"/>
      <c r="B69" s="253"/>
      <c r="C69" s="253"/>
      <c r="D69" s="253"/>
      <c r="E69" s="253"/>
      <c r="F69" s="253"/>
    </row>
    <row r="70" spans="1:6" s="256" customFormat="1" ht="12">
      <c r="A70" s="253"/>
      <c r="B70" s="253"/>
      <c r="C70" s="253"/>
      <c r="D70" s="253"/>
      <c r="E70" s="253"/>
      <c r="F70" s="253"/>
    </row>
    <row r="71" spans="1:6" s="256" customFormat="1" ht="12">
      <c r="A71" s="253"/>
      <c r="B71" s="253"/>
      <c r="C71" s="253"/>
      <c r="D71" s="253"/>
      <c r="E71" s="253"/>
      <c r="F71" s="253"/>
    </row>
    <row r="72" spans="1:6" s="256" customFormat="1" ht="12">
      <c r="A72" s="253"/>
      <c r="B72" s="253"/>
      <c r="C72" s="253"/>
      <c r="D72" s="253"/>
      <c r="E72" s="253"/>
      <c r="F72" s="253"/>
    </row>
    <row r="73" spans="1:6" s="256" customFormat="1" ht="12">
      <c r="A73" s="253"/>
      <c r="B73" s="253"/>
      <c r="C73" s="253"/>
      <c r="D73" s="253"/>
      <c r="E73" s="253"/>
      <c r="F73" s="253"/>
    </row>
    <row r="74" spans="1:6" s="256" customFormat="1" ht="12">
      <c r="A74" s="253"/>
      <c r="B74" s="253"/>
      <c r="C74" s="253"/>
      <c r="D74" s="253"/>
      <c r="E74" s="253"/>
      <c r="F74" s="253"/>
    </row>
    <row r="75" spans="1:6" s="256" customFormat="1" ht="12">
      <c r="A75" s="253"/>
      <c r="B75" s="253"/>
      <c r="C75" s="253"/>
      <c r="D75" s="253"/>
      <c r="E75" s="253"/>
      <c r="F75" s="253"/>
    </row>
    <row r="76" spans="1:6" s="256" customFormat="1" ht="12">
      <c r="A76" s="253"/>
      <c r="B76" s="253"/>
      <c r="C76" s="253"/>
      <c r="D76" s="253"/>
      <c r="E76" s="253"/>
      <c r="F76" s="253"/>
    </row>
    <row r="77" spans="1:6" s="256" customFormat="1" ht="12">
      <c r="A77" s="253"/>
      <c r="B77" s="253"/>
      <c r="C77" s="253"/>
      <c r="D77" s="253"/>
      <c r="E77" s="253"/>
      <c r="F77" s="253"/>
    </row>
    <row r="78" spans="1:6" s="256" customFormat="1" ht="12">
      <c r="A78" s="253"/>
      <c r="B78" s="253"/>
      <c r="C78" s="253"/>
      <c r="D78" s="253"/>
      <c r="E78" s="253"/>
      <c r="F78" s="253"/>
    </row>
    <row r="79" spans="1:6" s="256" customFormat="1" ht="12">
      <c r="A79" s="253"/>
      <c r="B79" s="253"/>
      <c r="C79" s="253"/>
      <c r="D79" s="253"/>
      <c r="E79" s="253"/>
      <c r="F79" s="253"/>
    </row>
    <row r="80" spans="1:6" s="256" customFormat="1" ht="12">
      <c r="A80" s="253"/>
      <c r="B80" s="253"/>
      <c r="C80" s="253"/>
      <c r="D80" s="253"/>
      <c r="E80" s="253"/>
      <c r="F80" s="253"/>
    </row>
    <row r="81" spans="1:6" s="256" customFormat="1" ht="12">
      <c r="A81" s="253"/>
      <c r="B81" s="253"/>
      <c r="C81" s="253"/>
      <c r="D81" s="253"/>
      <c r="E81" s="253"/>
      <c r="F81" s="253"/>
    </row>
    <row r="82" spans="1:6" s="256" customFormat="1" ht="12">
      <c r="A82" s="253"/>
      <c r="B82" s="253"/>
      <c r="C82" s="253"/>
      <c r="D82" s="253"/>
      <c r="E82" s="253"/>
      <c r="F82" s="253"/>
    </row>
    <row r="83" spans="1:6" s="256" customFormat="1" ht="12">
      <c r="A83" s="253"/>
      <c r="B83" s="253"/>
      <c r="C83" s="253"/>
      <c r="D83" s="253"/>
      <c r="E83" s="253"/>
      <c r="F83" s="253"/>
    </row>
    <row r="84" spans="1:6" s="256" customFormat="1" ht="12">
      <c r="A84" s="253"/>
      <c r="B84" s="253"/>
      <c r="C84" s="253"/>
      <c r="D84" s="253"/>
      <c r="E84" s="253"/>
      <c r="F84" s="253"/>
    </row>
    <row r="85" spans="1:6" s="256" customFormat="1" ht="12">
      <c r="A85" s="253"/>
      <c r="B85" s="253"/>
      <c r="C85" s="253"/>
      <c r="D85" s="253"/>
      <c r="E85" s="253"/>
      <c r="F85" s="253"/>
    </row>
    <row r="86" spans="1:6" s="256" customFormat="1" ht="12">
      <c r="A86" s="253"/>
      <c r="B86" s="253"/>
      <c r="C86" s="253"/>
      <c r="D86" s="253"/>
      <c r="E86" s="253"/>
      <c r="F86" s="253"/>
    </row>
    <row r="87" spans="1:6" s="256" customFormat="1" ht="12">
      <c r="A87" s="253"/>
      <c r="B87" s="253"/>
      <c r="C87" s="253"/>
      <c r="D87" s="253"/>
      <c r="E87" s="253"/>
      <c r="F87" s="253"/>
    </row>
    <row r="88" spans="1:6" s="256" customFormat="1" ht="12">
      <c r="A88" s="253"/>
      <c r="B88" s="253"/>
      <c r="C88" s="253"/>
      <c r="D88" s="253"/>
      <c r="E88" s="253"/>
      <c r="F88" s="253"/>
    </row>
    <row r="89" spans="1:6" s="256" customFormat="1" ht="12">
      <c r="A89" s="253"/>
      <c r="B89" s="253"/>
      <c r="C89" s="253"/>
      <c r="D89" s="253"/>
      <c r="E89" s="253"/>
      <c r="F89" s="253"/>
    </row>
    <row r="90" spans="1:6" s="256" customFormat="1" ht="12">
      <c r="A90" s="253"/>
      <c r="B90" s="253"/>
      <c r="C90" s="253"/>
      <c r="D90" s="253"/>
      <c r="E90" s="253"/>
      <c r="F90" s="253"/>
    </row>
  </sheetData>
  <printOptions/>
  <pageMargins left="0.44" right="0.32" top="0.5" bottom="0.24" header="0.5" footer="0.2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A8" sqref="A8"/>
    </sheetView>
  </sheetViews>
  <sheetFormatPr defaultColWidth="9.33203125" defaultRowHeight="11.25"/>
  <cols>
    <col min="1" max="1" width="43.5" style="0" customWidth="1"/>
    <col min="2" max="2" width="12.83203125" style="0" customWidth="1"/>
    <col min="3" max="3" width="13.16015625" style="0" customWidth="1"/>
    <col min="4" max="4" width="12.66015625" style="0" customWidth="1"/>
    <col min="5" max="5" width="10.66015625" style="0" customWidth="1"/>
    <col min="6" max="7" width="12.33203125" style="0" customWidth="1"/>
    <col min="8" max="8" width="11.5" style="0" customWidth="1"/>
  </cols>
  <sheetData>
    <row r="1" spans="1:8" ht="12.75">
      <c r="A1" s="1"/>
      <c r="B1" s="1"/>
      <c r="C1" s="1"/>
      <c r="D1" s="1"/>
      <c r="E1" s="2"/>
      <c r="F1" s="2"/>
      <c r="G1" s="1"/>
      <c r="H1" s="1"/>
    </row>
    <row r="2" spans="1:8" ht="12.75">
      <c r="A2" s="2" t="s">
        <v>297</v>
      </c>
      <c r="B2" s="1"/>
      <c r="C2" s="1"/>
      <c r="D2" s="1"/>
      <c r="E2" s="2"/>
      <c r="F2" s="2"/>
      <c r="G2" s="1"/>
      <c r="H2" s="2" t="s">
        <v>298</v>
      </c>
    </row>
    <row r="3" spans="1:8" ht="18">
      <c r="A3" s="6" t="s">
        <v>299</v>
      </c>
      <c r="B3" s="6"/>
      <c r="C3" s="6"/>
      <c r="D3" s="6"/>
      <c r="E3" s="293"/>
      <c r="F3" s="293"/>
      <c r="G3" s="293"/>
      <c r="H3" s="293"/>
    </row>
    <row r="4" spans="1:8" ht="18">
      <c r="A4" s="6" t="s">
        <v>300</v>
      </c>
      <c r="B4" s="6"/>
      <c r="C4" s="6"/>
      <c r="D4" s="6"/>
      <c r="E4" s="293"/>
      <c r="F4" s="293"/>
      <c r="G4" s="293"/>
      <c r="H4" s="293"/>
    </row>
    <row r="5" spans="1:8" ht="12.75">
      <c r="A5" s="294"/>
      <c r="B5" s="1"/>
      <c r="C5" s="1"/>
      <c r="D5" s="1"/>
      <c r="E5" s="2"/>
      <c r="F5" s="2"/>
      <c r="G5" s="1"/>
      <c r="H5" s="1" t="s">
        <v>301</v>
      </c>
    </row>
    <row r="6" spans="1:8" ht="45">
      <c r="A6" s="8" t="s">
        <v>5</v>
      </c>
      <c r="B6" s="8" t="s">
        <v>91</v>
      </c>
      <c r="C6" s="8" t="s">
        <v>302</v>
      </c>
      <c r="D6" s="8" t="s">
        <v>8</v>
      </c>
      <c r="E6" s="8" t="s">
        <v>303</v>
      </c>
      <c r="F6" s="8" t="s">
        <v>304</v>
      </c>
      <c r="G6" s="8" t="s">
        <v>12</v>
      </c>
      <c r="H6" s="8" t="s">
        <v>200</v>
      </c>
    </row>
    <row r="7" spans="1:8" ht="11.25">
      <c r="A7" s="295">
        <v>1</v>
      </c>
      <c r="B7" s="9">
        <v>2</v>
      </c>
      <c r="C7" s="296">
        <v>3</v>
      </c>
      <c r="D7" s="296">
        <v>4</v>
      </c>
      <c r="E7" s="296">
        <v>5</v>
      </c>
      <c r="F7" s="9">
        <v>6</v>
      </c>
      <c r="G7" s="295">
        <v>7</v>
      </c>
      <c r="H7" s="9">
        <v>8</v>
      </c>
    </row>
    <row r="8" spans="1:8" ht="18.75" customHeight="1">
      <c r="A8" s="297" t="s">
        <v>305</v>
      </c>
      <c r="B8" s="11">
        <f>SUM(B9+B19+B24+B33+B40+B51+B55+B59+B66+B68)</f>
        <v>631263</v>
      </c>
      <c r="C8" s="298">
        <v>1.0046</v>
      </c>
      <c r="D8" s="11">
        <f>SUM(D9+D19+D24+D33+D40+D51+D55+D59+D66+D68)</f>
        <v>241407</v>
      </c>
      <c r="E8" s="12">
        <f>SUM(D8/B8)</f>
        <v>0.38241905513232993</v>
      </c>
      <c r="F8" s="11">
        <f>SUM(F9+F19+F24+F33+F40+F51+F55+F59+F66+F68)</f>
        <v>51752</v>
      </c>
      <c r="G8" s="11">
        <f>SUM(G9+G19+G24+G33+G40+G51+G55+G59+G66+G68)</f>
        <v>49877</v>
      </c>
      <c r="H8" s="299">
        <f>SUM(G8/F8)</f>
        <v>0.9637695161539651</v>
      </c>
    </row>
    <row r="9" spans="1:8" ht="16.5" customHeight="1">
      <c r="A9" s="16" t="s">
        <v>306</v>
      </c>
      <c r="B9" s="11">
        <f>SUM(B10+B14)</f>
        <v>487054</v>
      </c>
      <c r="C9" s="298">
        <v>1.011</v>
      </c>
      <c r="D9" s="11">
        <f>SUM(D10+D14)</f>
        <v>201009</v>
      </c>
      <c r="E9" s="12">
        <f>SUM(D9/B9)</f>
        <v>0.4127037248436518</v>
      </c>
      <c r="F9" s="11">
        <f>SUM(F10+F14)</f>
        <v>39581</v>
      </c>
      <c r="G9" s="11">
        <f>SUM(G10+G14)</f>
        <v>40643</v>
      </c>
      <c r="H9" s="299">
        <f>SUM(G9/F9)</f>
        <v>1.0268310553043127</v>
      </c>
    </row>
    <row r="10" spans="1:8" ht="11.25">
      <c r="A10" s="13" t="s">
        <v>307</v>
      </c>
      <c r="B10" s="14">
        <f>SUM(B11+B12+B13)</f>
        <v>65203</v>
      </c>
      <c r="C10" s="300">
        <v>1.0441</v>
      </c>
      <c r="D10" s="14">
        <f>SUM(D11+D12+D13)</f>
        <v>29691</v>
      </c>
      <c r="E10" s="15">
        <f>SUM(D10/B10)</f>
        <v>0.45536248332131957</v>
      </c>
      <c r="F10" s="14">
        <f>SUM(F11+F12+F13)</f>
        <v>5558</v>
      </c>
      <c r="G10" s="14">
        <f>SUM(G11+G12+G13)</f>
        <v>6096</v>
      </c>
      <c r="H10" s="301">
        <f>SUM(G10/F10)</f>
        <v>1.0967974091399784</v>
      </c>
    </row>
    <row r="11" spans="1:8" ht="11.25">
      <c r="A11" s="13" t="s">
        <v>308</v>
      </c>
      <c r="B11" s="14">
        <v>54560</v>
      </c>
      <c r="C11" s="300">
        <v>1.0537</v>
      </c>
      <c r="D11" s="14">
        <v>24145</v>
      </c>
      <c r="E11" s="15">
        <f>SUM(D11/B11)</f>
        <v>0.4425403225806452</v>
      </c>
      <c r="F11" s="14">
        <v>4853</v>
      </c>
      <c r="G11" s="14">
        <f>SUM(D11-'[6]Sheet4'!D11)</f>
        <v>5396</v>
      </c>
      <c r="H11" s="301">
        <f>SUM(G11/F11)</f>
        <v>1.1118895528539048</v>
      </c>
    </row>
    <row r="12" spans="1:8" ht="11.25">
      <c r="A12" s="13" t="s">
        <v>309</v>
      </c>
      <c r="B12" s="14">
        <v>10643</v>
      </c>
      <c r="C12" s="300">
        <v>1</v>
      </c>
      <c r="D12" s="14">
        <v>5707</v>
      </c>
      <c r="E12" s="15">
        <f>SUM(D12/B12)</f>
        <v>0.5362209903222775</v>
      </c>
      <c r="F12" s="14">
        <v>705</v>
      </c>
      <c r="G12" s="14">
        <f>SUM(D12-'[6]Sheet4'!D12)</f>
        <v>705</v>
      </c>
      <c r="H12" s="301">
        <f>SUM(G12/F12)</f>
        <v>1</v>
      </c>
    </row>
    <row r="13" spans="1:8" ht="11.25">
      <c r="A13" s="13" t="s">
        <v>310</v>
      </c>
      <c r="B13" s="302"/>
      <c r="C13" s="300"/>
      <c r="D13" s="14">
        <v>-161</v>
      </c>
      <c r="E13" s="15"/>
      <c r="F13" s="14"/>
      <c r="G13" s="14">
        <f>SUM(D13-'[6]Sheet4'!D13)</f>
        <v>-5</v>
      </c>
      <c r="H13" s="301"/>
    </row>
    <row r="14" spans="1:8" ht="13.5" customHeight="1">
      <c r="A14" s="13" t="s">
        <v>311</v>
      </c>
      <c r="B14" s="14">
        <f>SUM(B15+B16+B17+B18)</f>
        <v>421851</v>
      </c>
      <c r="C14" s="300">
        <v>1.0024</v>
      </c>
      <c r="D14" s="14">
        <f>SUM(D15+D16+D17+D18)</f>
        <v>171318</v>
      </c>
      <c r="E14" s="15">
        <f aca="true" t="shared" si="0" ref="E14:E21">SUM(D14/B14)</f>
        <v>0.40611021426996735</v>
      </c>
      <c r="F14" s="14">
        <v>34023</v>
      </c>
      <c r="G14" s="14">
        <f>SUM(G15+G16+G17+G18)</f>
        <v>34547</v>
      </c>
      <c r="H14" s="301">
        <f>SUM(G14/F14)</f>
        <v>1.0154013461481939</v>
      </c>
    </row>
    <row r="15" spans="1:8" ht="11.25">
      <c r="A15" s="13" t="s">
        <v>312</v>
      </c>
      <c r="B15" s="14">
        <v>317138</v>
      </c>
      <c r="C15" s="300"/>
      <c r="D15" s="14">
        <v>129527</v>
      </c>
      <c r="E15" s="15">
        <f t="shared" si="0"/>
        <v>0.4084247236218933</v>
      </c>
      <c r="F15" s="14"/>
      <c r="G15" s="14">
        <f>SUM(D15-'[6]Sheet4'!D15)</f>
        <v>26097</v>
      </c>
      <c r="H15" s="301"/>
    </row>
    <row r="16" spans="1:8" ht="11.25">
      <c r="A16" s="13" t="s">
        <v>313</v>
      </c>
      <c r="B16" s="14">
        <v>33356</v>
      </c>
      <c r="C16" s="300"/>
      <c r="D16" s="14">
        <v>13210</v>
      </c>
      <c r="E16" s="15">
        <f t="shared" si="0"/>
        <v>0.39603069912459526</v>
      </c>
      <c r="F16" s="14"/>
      <c r="G16" s="14">
        <f>SUM(D16-'[6]Sheet4'!D16)</f>
        <v>2663</v>
      </c>
      <c r="H16" s="301"/>
    </row>
    <row r="17" spans="1:8" ht="11.25">
      <c r="A17" s="13" t="s">
        <v>314</v>
      </c>
      <c r="B17" s="14">
        <v>1081</v>
      </c>
      <c r="C17" s="300"/>
      <c r="D17" s="14">
        <v>421</v>
      </c>
      <c r="E17" s="15">
        <f t="shared" si="0"/>
        <v>0.3894542090656799</v>
      </c>
      <c r="F17" s="14"/>
      <c r="G17" s="14">
        <f>SUM(D17-'[6]Sheet4'!D17)</f>
        <v>86</v>
      </c>
      <c r="H17" s="301"/>
    </row>
    <row r="18" spans="1:8" ht="22.5">
      <c r="A18" s="17" t="s">
        <v>315</v>
      </c>
      <c r="B18" s="14">
        <v>70276</v>
      </c>
      <c r="C18" s="300"/>
      <c r="D18" s="14">
        <v>28160</v>
      </c>
      <c r="E18" s="15">
        <f t="shared" si="0"/>
        <v>0.4007057886049291</v>
      </c>
      <c r="F18" s="14"/>
      <c r="G18" s="14">
        <f>SUM(D18-'[6]Sheet4'!D18)</f>
        <v>5701</v>
      </c>
      <c r="H18" s="301"/>
    </row>
    <row r="19" spans="1:8" ht="29.25" customHeight="1">
      <c r="A19" s="303" t="s">
        <v>249</v>
      </c>
      <c r="B19" s="11">
        <f>SUM(B20+B23)</f>
        <v>9870</v>
      </c>
      <c r="C19" s="12">
        <v>0.9607</v>
      </c>
      <c r="D19" s="11">
        <f>SUM(D20+D23)</f>
        <v>4011</v>
      </c>
      <c r="E19" s="12">
        <f t="shared" si="0"/>
        <v>0.40638297872340423</v>
      </c>
      <c r="F19" s="11">
        <f>SUM(F20+F23)</f>
        <v>708</v>
      </c>
      <c r="G19" s="11">
        <f>SUM(G20+G23)</f>
        <v>923</v>
      </c>
      <c r="H19" s="299">
        <f>SUM(G19/F19)</f>
        <v>1.3036723163841808</v>
      </c>
    </row>
    <row r="20" spans="1:8" ht="11.25">
      <c r="A20" s="13" t="s">
        <v>25</v>
      </c>
      <c r="B20" s="14">
        <f>SUM(B21+B22)</f>
        <v>8500</v>
      </c>
      <c r="C20" s="300">
        <v>0.9749</v>
      </c>
      <c r="D20" s="14">
        <f>SUM(D21+D22)</f>
        <v>3275</v>
      </c>
      <c r="E20" s="15">
        <f t="shared" si="0"/>
        <v>0.38529411764705884</v>
      </c>
      <c r="F20" s="14">
        <f>SUM(F21+F22)</f>
        <v>708</v>
      </c>
      <c r="G20" s="14">
        <f>SUM(G21+G22)</f>
        <v>925</v>
      </c>
      <c r="H20" s="301">
        <f>SUM(G20/F20)</f>
        <v>1.3064971751412429</v>
      </c>
    </row>
    <row r="21" spans="1:8" ht="11.25">
      <c r="A21" s="13" t="s">
        <v>316</v>
      </c>
      <c r="B21" s="14">
        <v>8500</v>
      </c>
      <c r="C21" s="300">
        <v>0.9544</v>
      </c>
      <c r="D21" s="14">
        <v>3259</v>
      </c>
      <c r="E21" s="15">
        <f t="shared" si="0"/>
        <v>0.38341176470588234</v>
      </c>
      <c r="F21" s="14">
        <v>708</v>
      </c>
      <c r="G21" s="14">
        <f>SUM(D21-'[6]Sheet4'!D21)</f>
        <v>921</v>
      </c>
      <c r="H21" s="301">
        <f>SUM(G21/F21)</f>
        <v>1.3008474576271187</v>
      </c>
    </row>
    <row r="22" spans="1:8" ht="11.25">
      <c r="A22" s="13" t="s">
        <v>317</v>
      </c>
      <c r="B22" s="14"/>
      <c r="C22" s="300"/>
      <c r="D22" s="14">
        <v>16</v>
      </c>
      <c r="E22" s="15"/>
      <c r="F22" s="14"/>
      <c r="G22" s="14">
        <f>SUM(D22-'[6]Sheet4'!D22)</f>
        <v>4</v>
      </c>
      <c r="H22" s="301"/>
    </row>
    <row r="23" spans="1:8" ht="11.25">
      <c r="A23" s="13" t="s">
        <v>318</v>
      </c>
      <c r="B23" s="14">
        <v>1370</v>
      </c>
      <c r="C23" s="300">
        <v>1</v>
      </c>
      <c r="D23" s="14">
        <v>736</v>
      </c>
      <c r="E23" s="15">
        <f aca="true" t="shared" si="1" ref="E23:E30">SUM(D23/B23)</f>
        <v>0.5372262773722628</v>
      </c>
      <c r="F23" s="14">
        <v>0</v>
      </c>
      <c r="G23" s="14">
        <f>SUM(D23-'[6]Sheet4'!D23)</f>
        <v>-2</v>
      </c>
      <c r="H23" s="301">
        <v>0</v>
      </c>
    </row>
    <row r="24" spans="1:8" ht="17.25" customHeight="1">
      <c r="A24" s="16" t="s">
        <v>27</v>
      </c>
      <c r="B24" s="11">
        <f>SUM(B25+B29+B32)</f>
        <v>57237</v>
      </c>
      <c r="C24" s="12">
        <v>1.0113</v>
      </c>
      <c r="D24" s="11">
        <f>SUM(D25+D29+D32)</f>
        <v>20428</v>
      </c>
      <c r="E24" s="12">
        <f t="shared" si="1"/>
        <v>0.35690200394849486</v>
      </c>
      <c r="F24" s="11">
        <f>SUM(F25+F29+F32)</f>
        <v>4363</v>
      </c>
      <c r="G24" s="11">
        <f>SUM(G25+G29+G32)</f>
        <v>4958</v>
      </c>
      <c r="H24" s="299">
        <f aca="true" t="shared" si="2" ref="H24:H30">SUM(G24/F24)</f>
        <v>1.136374054549622</v>
      </c>
    </row>
    <row r="25" spans="1:8" ht="11.25">
      <c r="A25" s="13" t="s">
        <v>28</v>
      </c>
      <c r="B25" s="14">
        <f>SUM(B26+B27+B28)</f>
        <v>54650</v>
      </c>
      <c r="C25" s="300">
        <v>1.0116</v>
      </c>
      <c r="D25" s="14">
        <f>SUM(D26+D27+D28)</f>
        <v>19491</v>
      </c>
      <c r="E25" s="15">
        <f t="shared" si="1"/>
        <v>0.35665141811527906</v>
      </c>
      <c r="F25" s="14">
        <f>SUM(F26+F27+F28)</f>
        <v>4140</v>
      </c>
      <c r="G25" s="14">
        <f>SUM(G26+G27+G28)</f>
        <v>4793</v>
      </c>
      <c r="H25" s="301">
        <f t="shared" si="2"/>
        <v>1.1577294685990338</v>
      </c>
    </row>
    <row r="26" spans="1:8" ht="11.25">
      <c r="A26" s="13" t="s">
        <v>319</v>
      </c>
      <c r="B26" s="14">
        <v>7500</v>
      </c>
      <c r="C26" s="300">
        <v>1.0623</v>
      </c>
      <c r="D26" s="14">
        <v>3623</v>
      </c>
      <c r="E26" s="15">
        <f t="shared" si="1"/>
        <v>0.48306666666666664</v>
      </c>
      <c r="F26" s="14">
        <v>863</v>
      </c>
      <c r="G26" s="14">
        <f>SUM(D26-'[6]Sheet4'!D26)</f>
        <v>775</v>
      </c>
      <c r="H26" s="301">
        <f t="shared" si="2"/>
        <v>0.8980301274623407</v>
      </c>
    </row>
    <row r="27" spans="1:8" ht="11.25">
      <c r="A27" s="13" t="s">
        <v>320</v>
      </c>
      <c r="B27" s="14">
        <v>47050</v>
      </c>
      <c r="C27" s="300">
        <v>1.004</v>
      </c>
      <c r="D27" s="14">
        <v>15853</v>
      </c>
      <c r="E27" s="15">
        <f t="shared" si="1"/>
        <v>0.3369394261424017</v>
      </c>
      <c r="F27" s="14">
        <v>3268</v>
      </c>
      <c r="G27" s="14">
        <f>SUM(D27-'[6]Sheet4'!D27)</f>
        <v>4010</v>
      </c>
      <c r="H27" s="301">
        <f t="shared" si="2"/>
        <v>1.2270501835985312</v>
      </c>
    </row>
    <row r="28" spans="1:8" ht="11.25">
      <c r="A28" s="13" t="s">
        <v>321</v>
      </c>
      <c r="B28" s="14">
        <v>100</v>
      </c>
      <c r="C28" s="300">
        <v>0.8</v>
      </c>
      <c r="D28" s="14">
        <v>15</v>
      </c>
      <c r="E28" s="15">
        <f t="shared" si="1"/>
        <v>0.15</v>
      </c>
      <c r="F28" s="14">
        <v>9</v>
      </c>
      <c r="G28" s="14">
        <f>SUM(D28-'[6]Sheet4'!D28)</f>
        <v>8</v>
      </c>
      <c r="H28" s="301">
        <f t="shared" si="2"/>
        <v>0.8888888888888888</v>
      </c>
    </row>
    <row r="29" spans="1:8" ht="11.25">
      <c r="A29" s="13" t="s">
        <v>30</v>
      </c>
      <c r="B29" s="14">
        <f>SUM(B30+B31)</f>
        <v>795</v>
      </c>
      <c r="C29" s="300">
        <v>1.038</v>
      </c>
      <c r="D29" s="14">
        <f>SUM(D30+D31)</f>
        <v>385</v>
      </c>
      <c r="E29" s="15">
        <f t="shared" si="1"/>
        <v>0.48427672955974843</v>
      </c>
      <c r="F29" s="14">
        <f>SUM(F30+F31)</f>
        <v>67</v>
      </c>
      <c r="G29" s="14">
        <f>SUM(G30+G31)</f>
        <v>77</v>
      </c>
      <c r="H29" s="301">
        <f t="shared" si="2"/>
        <v>1.1492537313432836</v>
      </c>
    </row>
    <row r="30" spans="1:8" ht="11.25">
      <c r="A30" s="13" t="s">
        <v>322</v>
      </c>
      <c r="B30" s="14">
        <v>795</v>
      </c>
      <c r="C30" s="300">
        <v>1.038</v>
      </c>
      <c r="D30" s="14">
        <v>383</v>
      </c>
      <c r="E30" s="15">
        <f t="shared" si="1"/>
        <v>0.4817610062893082</v>
      </c>
      <c r="F30" s="14">
        <v>67</v>
      </c>
      <c r="G30" s="14">
        <f>SUM(D30-'[6]Sheet4'!D30)</f>
        <v>76</v>
      </c>
      <c r="H30" s="301">
        <f t="shared" si="2"/>
        <v>1.1343283582089552</v>
      </c>
    </row>
    <row r="31" spans="1:8" ht="11.25">
      <c r="A31" s="13" t="s">
        <v>317</v>
      </c>
      <c r="B31" s="14"/>
      <c r="C31" s="300"/>
      <c r="D31" s="14">
        <v>2</v>
      </c>
      <c r="E31" s="15"/>
      <c r="F31" s="14"/>
      <c r="G31" s="14">
        <f>SUM(D31-'[6]Sheet4'!D31)</f>
        <v>1</v>
      </c>
      <c r="H31" s="301"/>
    </row>
    <row r="32" spans="1:8" ht="11.25">
      <c r="A32" s="13" t="s">
        <v>31</v>
      </c>
      <c r="B32" s="14">
        <v>1792</v>
      </c>
      <c r="C32" s="300">
        <v>0.9886</v>
      </c>
      <c r="D32" s="14">
        <v>552</v>
      </c>
      <c r="E32" s="15">
        <f>SUM(D32/B32)</f>
        <v>0.3080357142857143</v>
      </c>
      <c r="F32" s="14">
        <v>156</v>
      </c>
      <c r="G32" s="14">
        <f>SUM(D32-'[6]Sheet4'!D32)</f>
        <v>88</v>
      </c>
      <c r="H32" s="301">
        <f aca="true" t="shared" si="3" ref="H32:H43">SUM(G32/F32)</f>
        <v>0.5641025641025641</v>
      </c>
    </row>
    <row r="33" spans="1:8" ht="16.5" customHeight="1">
      <c r="A33" s="16" t="s">
        <v>32</v>
      </c>
      <c r="B33" s="11">
        <f>SUM(B34+B38)</f>
        <v>54350</v>
      </c>
      <c r="C33" s="304">
        <v>1.0003</v>
      </c>
      <c r="D33" s="11">
        <f>SUM(D34+D38)</f>
        <v>3021</v>
      </c>
      <c r="E33" s="12">
        <f>SUM(D33/B33)</f>
        <v>0.05558417663293468</v>
      </c>
      <c r="F33" s="11">
        <f>SUM(F34+F38)</f>
        <v>5180</v>
      </c>
      <c r="G33" s="11">
        <f>SUM(G34+G38)</f>
        <v>643</v>
      </c>
      <c r="H33" s="299">
        <f t="shared" si="3"/>
        <v>0.12413127413127413</v>
      </c>
    </row>
    <row r="34" spans="1:8" ht="15" customHeight="1">
      <c r="A34" s="13" t="s">
        <v>33</v>
      </c>
      <c r="B34" s="14">
        <f>SUM(B35+B36+B37)</f>
        <v>51200</v>
      </c>
      <c r="C34" s="300">
        <v>0.9273</v>
      </c>
      <c r="D34" s="14">
        <f>SUM(D35+D36+D37)</f>
        <v>2283</v>
      </c>
      <c r="E34" s="15">
        <f>SUM(D34/B34)</f>
        <v>0.04458984375</v>
      </c>
      <c r="F34" s="14">
        <f>SUM(F35+F36+F37)</f>
        <v>5000</v>
      </c>
      <c r="G34" s="14">
        <f>SUM(G35+G36+G37)</f>
        <v>484</v>
      </c>
      <c r="H34" s="301">
        <f t="shared" si="3"/>
        <v>0.0968</v>
      </c>
    </row>
    <row r="35" spans="1:8" ht="21.75" customHeight="1">
      <c r="A35" s="19" t="s">
        <v>323</v>
      </c>
      <c r="B35" s="14">
        <v>50700</v>
      </c>
      <c r="C35" s="300">
        <v>0.9269</v>
      </c>
      <c r="D35" s="14">
        <v>2195</v>
      </c>
      <c r="E35" s="15">
        <f>SUM(D35/B35)</f>
        <v>0.04329388560157791</v>
      </c>
      <c r="F35" s="14">
        <v>4972</v>
      </c>
      <c r="G35" s="14">
        <f>SUM(D35-'[6]Sheet4'!D35)</f>
        <v>469</v>
      </c>
      <c r="H35" s="301">
        <f t="shared" si="3"/>
        <v>0.09432823813354786</v>
      </c>
    </row>
    <row r="36" spans="1:8" ht="23.25" customHeight="1">
      <c r="A36" s="19" t="s">
        <v>324</v>
      </c>
      <c r="B36" s="14">
        <v>140</v>
      </c>
      <c r="C36" s="300">
        <v>1.05</v>
      </c>
      <c r="D36" s="14">
        <v>88</v>
      </c>
      <c r="E36" s="15">
        <f>SUM(D36/B36)</f>
        <v>0.6285714285714286</v>
      </c>
      <c r="F36" s="14">
        <v>8</v>
      </c>
      <c r="G36" s="14">
        <f>SUM(D36-'[6]Sheet4'!D36)</f>
        <v>15</v>
      </c>
      <c r="H36" s="301">
        <f t="shared" si="3"/>
        <v>1.875</v>
      </c>
    </row>
    <row r="37" spans="1:8" ht="11.25">
      <c r="A37" s="13" t="s">
        <v>321</v>
      </c>
      <c r="B37" s="14">
        <v>360</v>
      </c>
      <c r="C37" s="300">
        <v>0.9444</v>
      </c>
      <c r="D37" s="14">
        <v>0</v>
      </c>
      <c r="E37" s="15">
        <v>0</v>
      </c>
      <c r="F37" s="14">
        <v>20</v>
      </c>
      <c r="G37" s="14">
        <f>SUM(D37-'[6]Sheet4'!D37)</f>
        <v>0</v>
      </c>
      <c r="H37" s="301">
        <f t="shared" si="3"/>
        <v>0</v>
      </c>
    </row>
    <row r="38" spans="1:8" ht="15" customHeight="1">
      <c r="A38" s="13" t="s">
        <v>325</v>
      </c>
      <c r="B38" s="14">
        <f>SUM(B39)</f>
        <v>3150</v>
      </c>
      <c r="C38" s="300">
        <v>1.007</v>
      </c>
      <c r="D38" s="14">
        <f>SUM(D39)</f>
        <v>738</v>
      </c>
      <c r="E38" s="15">
        <f aca="true" t="shared" si="4" ref="E38:E45">SUM(D38/B38)</f>
        <v>0.2342857142857143</v>
      </c>
      <c r="F38" s="14">
        <f>SUM(F39)</f>
        <v>180</v>
      </c>
      <c r="G38" s="14">
        <f>SUM(G39)</f>
        <v>159</v>
      </c>
      <c r="H38" s="301">
        <f t="shared" si="3"/>
        <v>0.8833333333333333</v>
      </c>
    </row>
    <row r="39" spans="1:8" ht="11.25">
      <c r="A39" s="13" t="s">
        <v>321</v>
      </c>
      <c r="B39" s="14">
        <v>3150</v>
      </c>
      <c r="C39" s="300">
        <v>1.007</v>
      </c>
      <c r="D39" s="14">
        <v>738</v>
      </c>
      <c r="E39" s="15">
        <f t="shared" si="4"/>
        <v>0.2342857142857143</v>
      </c>
      <c r="F39" s="14">
        <v>180</v>
      </c>
      <c r="G39" s="14">
        <f>SUM(D39-'[6]Sheet4'!D39)</f>
        <v>159</v>
      </c>
      <c r="H39" s="301">
        <f t="shared" si="3"/>
        <v>0.8833333333333333</v>
      </c>
    </row>
    <row r="40" spans="1:8" ht="17.25" customHeight="1">
      <c r="A40" s="16" t="s">
        <v>35</v>
      </c>
      <c r="B40" s="11">
        <f>SUM(B41+B44+B47)</f>
        <v>1692</v>
      </c>
      <c r="C40" s="304">
        <v>0.484</v>
      </c>
      <c r="D40" s="11">
        <f>SUM(D41+D44+D47)</f>
        <v>132</v>
      </c>
      <c r="E40" s="12">
        <f t="shared" si="4"/>
        <v>0.07801418439716312</v>
      </c>
      <c r="F40" s="11">
        <f>SUM(F41+F44+F47)</f>
        <v>110</v>
      </c>
      <c r="G40" s="11">
        <f>SUM(G41+G44+G47)</f>
        <v>485</v>
      </c>
      <c r="H40" s="299">
        <f t="shared" si="3"/>
        <v>4.409090909090909</v>
      </c>
    </row>
    <row r="41" spans="1:8" ht="23.25" customHeight="1">
      <c r="A41" s="19" t="s">
        <v>326</v>
      </c>
      <c r="B41" s="14">
        <f>SUM(B42+B43)</f>
        <v>1499</v>
      </c>
      <c r="C41" s="300">
        <v>0.4216</v>
      </c>
      <c r="D41" s="14">
        <f>SUM(D42+D43)</f>
        <v>52</v>
      </c>
      <c r="E41" s="15">
        <f t="shared" si="4"/>
        <v>0.03468979319546364</v>
      </c>
      <c r="F41" s="14">
        <f>SUM(F42+F43)</f>
        <v>110</v>
      </c>
      <c r="G41" s="14">
        <f>SUM(G42+G43)</f>
        <v>485</v>
      </c>
      <c r="H41" s="301">
        <f t="shared" si="3"/>
        <v>4.409090909090909</v>
      </c>
    </row>
    <row r="42" spans="1:8" ht="27" customHeight="1">
      <c r="A42" s="19" t="s">
        <v>327</v>
      </c>
      <c r="B42" s="14">
        <v>1495</v>
      </c>
      <c r="C42" s="300">
        <v>0.4187</v>
      </c>
      <c r="D42" s="14">
        <v>171</v>
      </c>
      <c r="E42" s="15">
        <f t="shared" si="4"/>
        <v>0.11438127090301003</v>
      </c>
      <c r="F42" s="14">
        <v>108</v>
      </c>
      <c r="G42" s="14">
        <f>SUM(D42-'[6]Sheet4'!D42)</f>
        <v>588</v>
      </c>
      <c r="H42" s="301">
        <f t="shared" si="3"/>
        <v>5.444444444444445</v>
      </c>
    </row>
    <row r="43" spans="1:8" ht="11.25">
      <c r="A43" s="13" t="s">
        <v>321</v>
      </c>
      <c r="B43" s="14">
        <v>4</v>
      </c>
      <c r="C43" s="300">
        <v>1.5</v>
      </c>
      <c r="D43" s="14">
        <v>-119</v>
      </c>
      <c r="E43" s="15">
        <f t="shared" si="4"/>
        <v>-29.75</v>
      </c>
      <c r="F43" s="14">
        <v>2</v>
      </c>
      <c r="G43" s="14">
        <f>SUM(D43-'[6]Sheet4'!D43)</f>
        <v>-103</v>
      </c>
      <c r="H43" s="301">
        <f t="shared" si="3"/>
        <v>-51.5</v>
      </c>
    </row>
    <row r="44" spans="1:8" ht="31.5" customHeight="1">
      <c r="A44" s="19" t="s">
        <v>328</v>
      </c>
      <c r="B44" s="14">
        <f>SUM(B45+B46)</f>
        <v>121</v>
      </c>
      <c r="C44" s="300">
        <v>0.9546</v>
      </c>
      <c r="D44" s="14">
        <f>SUM(D45+D46)</f>
        <v>48</v>
      </c>
      <c r="E44" s="15">
        <f t="shared" si="4"/>
        <v>0.39669421487603307</v>
      </c>
      <c r="F44" s="14">
        <f>SUM(F45+F46)</f>
        <v>0</v>
      </c>
      <c r="G44" s="14">
        <f>SUM(G45+G46)</f>
        <v>0</v>
      </c>
      <c r="H44" s="301">
        <v>0</v>
      </c>
    </row>
    <row r="45" spans="1:8" ht="24" customHeight="1">
      <c r="A45" s="17" t="s">
        <v>327</v>
      </c>
      <c r="B45" s="14">
        <v>121</v>
      </c>
      <c r="C45" s="300">
        <v>0.9546</v>
      </c>
      <c r="D45" s="14">
        <v>48</v>
      </c>
      <c r="E45" s="15">
        <f t="shared" si="4"/>
        <v>0.39669421487603307</v>
      </c>
      <c r="F45" s="14">
        <v>0</v>
      </c>
      <c r="G45" s="14">
        <f>SUM(D45-'[6]Sheet4'!D45)</f>
        <v>0</v>
      </c>
      <c r="H45" s="301">
        <v>0</v>
      </c>
    </row>
    <row r="46" spans="1:8" ht="15" customHeight="1">
      <c r="A46" s="13" t="s">
        <v>321</v>
      </c>
      <c r="B46" s="14"/>
      <c r="C46" s="300"/>
      <c r="D46" s="14"/>
      <c r="E46" s="15"/>
      <c r="F46" s="14">
        <v>0</v>
      </c>
      <c r="G46" s="14">
        <f>SUM(D46-'[6]Sheet4'!D46)</f>
        <v>0</v>
      </c>
      <c r="H46" s="301">
        <v>0</v>
      </c>
    </row>
    <row r="47" spans="1:8" ht="25.5" customHeight="1">
      <c r="A47" s="19" t="s">
        <v>39</v>
      </c>
      <c r="B47" s="14">
        <f>SUM(B48)</f>
        <v>72</v>
      </c>
      <c r="C47" s="300">
        <v>0.9961</v>
      </c>
      <c r="D47" s="14">
        <f>SUM(D48)</f>
        <v>32</v>
      </c>
      <c r="E47" s="15">
        <f>SUM(D47/B47)</f>
        <v>0.4444444444444444</v>
      </c>
      <c r="F47" s="14">
        <f>SUM(F48)</f>
        <v>0</v>
      </c>
      <c r="G47" s="14">
        <f>SUM(G48)</f>
        <v>0</v>
      </c>
      <c r="H47" s="301">
        <v>0</v>
      </c>
    </row>
    <row r="48" spans="1:8" ht="21.75" customHeight="1">
      <c r="A48" s="17" t="s">
        <v>327</v>
      </c>
      <c r="B48" s="14">
        <v>72</v>
      </c>
      <c r="C48" s="300">
        <v>0.9961</v>
      </c>
      <c r="D48" s="14">
        <v>32</v>
      </c>
      <c r="E48" s="15">
        <f>SUM(D48/B48)</f>
        <v>0.4444444444444444</v>
      </c>
      <c r="F48" s="14">
        <v>0</v>
      </c>
      <c r="G48" s="14">
        <f>SUM(D48-'[6]Sheet4'!D48)</f>
        <v>0</v>
      </c>
      <c r="H48" s="301">
        <v>0</v>
      </c>
    </row>
    <row r="49" spans="1:8" ht="48" customHeight="1">
      <c r="A49" s="8" t="s">
        <v>5</v>
      </c>
      <c r="B49" s="8" t="s">
        <v>91</v>
      </c>
      <c r="C49" s="8" t="s">
        <v>302</v>
      </c>
      <c r="D49" s="8" t="s">
        <v>8</v>
      </c>
      <c r="E49" s="8" t="s">
        <v>303</v>
      </c>
      <c r="F49" s="8" t="s">
        <v>304</v>
      </c>
      <c r="G49" s="8" t="s">
        <v>12</v>
      </c>
      <c r="H49" s="8" t="s">
        <v>200</v>
      </c>
    </row>
    <row r="50" spans="1:8" ht="11.25">
      <c r="A50" s="295">
        <v>1</v>
      </c>
      <c r="B50" s="9">
        <v>2</v>
      </c>
      <c r="C50" s="296">
        <v>3</v>
      </c>
      <c r="D50" s="296">
        <v>4</v>
      </c>
      <c r="E50" s="296">
        <v>5</v>
      </c>
      <c r="F50" s="9">
        <v>6</v>
      </c>
      <c r="G50" s="295">
        <v>7</v>
      </c>
      <c r="H50" s="9">
        <v>8</v>
      </c>
    </row>
    <row r="51" spans="1:8" ht="19.5" customHeight="1">
      <c r="A51" s="16" t="s">
        <v>40</v>
      </c>
      <c r="B51" s="11">
        <f>SUM(B52)</f>
        <v>1200</v>
      </c>
      <c r="C51" s="12">
        <v>1.0008</v>
      </c>
      <c r="D51" s="11">
        <f>SUM(D52)</f>
        <v>635</v>
      </c>
      <c r="E51" s="12">
        <f>SUM(D51/B51)</f>
        <v>0.5291666666666667</v>
      </c>
      <c r="F51" s="11">
        <f>SUM(F52)</f>
        <v>100</v>
      </c>
      <c r="G51" s="11">
        <f>SUM(G52)</f>
        <v>0</v>
      </c>
      <c r="H51" s="12">
        <f>SUM(G51/F51)</f>
        <v>0</v>
      </c>
    </row>
    <row r="52" spans="1:8" ht="14.25" customHeight="1">
      <c r="A52" s="13" t="s">
        <v>329</v>
      </c>
      <c r="B52" s="14">
        <f>SUM(B53+B54)</f>
        <v>1200</v>
      </c>
      <c r="C52" s="15">
        <v>1.0008</v>
      </c>
      <c r="D52" s="14">
        <f>SUM(D53+D54)</f>
        <v>635</v>
      </c>
      <c r="E52" s="15">
        <f>SUM(D52/B52)</f>
        <v>0.5291666666666667</v>
      </c>
      <c r="F52" s="14">
        <f>SUM(F53+F54)</f>
        <v>100</v>
      </c>
      <c r="G52" s="14">
        <f>SUM(G53+G54)</f>
        <v>0</v>
      </c>
      <c r="H52" s="15">
        <f>SUM(G52/F52)</f>
        <v>0</v>
      </c>
    </row>
    <row r="53" spans="1:8" ht="24.75" customHeight="1">
      <c r="A53" s="19" t="s">
        <v>330</v>
      </c>
      <c r="B53" s="14">
        <v>1200</v>
      </c>
      <c r="C53" s="15">
        <v>1.0008</v>
      </c>
      <c r="D53" s="14">
        <v>635</v>
      </c>
      <c r="E53" s="15">
        <f>SUM(D53/B53)</f>
        <v>0.5291666666666667</v>
      </c>
      <c r="F53" s="14">
        <v>100</v>
      </c>
      <c r="G53" s="14">
        <f>SUM(D53-'[6]Sheet4'!D53)</f>
        <v>0</v>
      </c>
      <c r="H53" s="15">
        <f>SUM(G53/F53)</f>
        <v>0</v>
      </c>
    </row>
    <row r="54" spans="1:8" ht="14.25" customHeight="1">
      <c r="A54" s="17" t="s">
        <v>321</v>
      </c>
      <c r="B54" s="14"/>
      <c r="C54" s="15"/>
      <c r="D54" s="14"/>
      <c r="E54" s="15"/>
      <c r="F54" s="14"/>
      <c r="G54" s="14"/>
      <c r="H54" s="15"/>
    </row>
    <row r="55" spans="1:8" ht="16.5" customHeight="1">
      <c r="A55" s="16" t="s">
        <v>42</v>
      </c>
      <c r="B55" s="11">
        <f>SUM(B56)</f>
        <v>1200</v>
      </c>
      <c r="C55" s="12">
        <v>1.0067</v>
      </c>
      <c r="D55" s="11">
        <f>SUM(D56)</f>
        <v>602</v>
      </c>
      <c r="E55" s="12">
        <f>SUM(D55/B55)</f>
        <v>0.5016666666666667</v>
      </c>
      <c r="F55" s="11">
        <f>SUM(F56)</f>
        <v>100</v>
      </c>
      <c r="G55" s="11">
        <f>SUM(G56)</f>
        <v>21</v>
      </c>
      <c r="H55" s="12">
        <v>0</v>
      </c>
    </row>
    <row r="56" spans="1:8" ht="14.25" customHeight="1">
      <c r="A56" s="13" t="s">
        <v>331</v>
      </c>
      <c r="B56" s="14">
        <f>SUM(B57+B58)</f>
        <v>1200</v>
      </c>
      <c r="C56" s="15">
        <v>1.0067</v>
      </c>
      <c r="D56" s="14">
        <f>SUM(D57+D58)</f>
        <v>602</v>
      </c>
      <c r="E56" s="15">
        <f>SUM(D56/B56)</f>
        <v>0.5016666666666667</v>
      </c>
      <c r="F56" s="14">
        <f>SUM(F57)</f>
        <v>100</v>
      </c>
      <c r="G56" s="14">
        <f>SUM(G57+G58)</f>
        <v>21</v>
      </c>
      <c r="H56" s="15">
        <v>0</v>
      </c>
    </row>
    <row r="57" spans="1:8" ht="22.5" customHeight="1">
      <c r="A57" s="19" t="s">
        <v>330</v>
      </c>
      <c r="B57" s="14">
        <v>1200</v>
      </c>
      <c r="C57" s="15">
        <v>1.0067</v>
      </c>
      <c r="D57" s="14">
        <v>602</v>
      </c>
      <c r="E57" s="15">
        <f>SUM(D57/B57)</f>
        <v>0.5016666666666667</v>
      </c>
      <c r="F57" s="14">
        <v>100</v>
      </c>
      <c r="G57" s="14">
        <f>SUM(D57-'[6]Sheet4'!D57)</f>
        <v>21</v>
      </c>
      <c r="H57" s="15">
        <v>0</v>
      </c>
    </row>
    <row r="58" spans="1:8" ht="13.5" customHeight="1">
      <c r="A58" s="17" t="s">
        <v>321</v>
      </c>
      <c r="B58" s="14"/>
      <c r="C58" s="15"/>
      <c r="D58" s="14"/>
      <c r="E58" s="15"/>
      <c r="F58" s="14"/>
      <c r="G58" s="14"/>
      <c r="H58" s="15"/>
    </row>
    <row r="59" spans="1:8" ht="16.5" customHeight="1">
      <c r="A59" s="303" t="s">
        <v>44</v>
      </c>
      <c r="B59" s="11">
        <f>SUM(B60+B63)</f>
        <v>18600</v>
      </c>
      <c r="C59" s="12">
        <v>1.1403</v>
      </c>
      <c r="D59" s="11">
        <f>SUM(D60+D63)</f>
        <v>9463</v>
      </c>
      <c r="E59" s="12">
        <f aca="true" t="shared" si="5" ref="E59:E67">SUM(D59/B59)</f>
        <v>0.5087634408602151</v>
      </c>
      <c r="F59" s="11">
        <f>SUM(F60+F63)</f>
        <v>1609</v>
      </c>
      <c r="G59" s="11">
        <f>SUM(G60+G63)</f>
        <v>1490</v>
      </c>
      <c r="H59" s="12">
        <f aca="true" t="shared" si="6" ref="H59:H67">SUM(G59/F59)</f>
        <v>0.9260410192666252</v>
      </c>
    </row>
    <row r="60" spans="1:8" ht="13.5" customHeight="1">
      <c r="A60" s="13" t="s">
        <v>45</v>
      </c>
      <c r="B60" s="14">
        <f>SUM(B61+B62)</f>
        <v>600</v>
      </c>
      <c r="C60" s="15">
        <v>0.9867</v>
      </c>
      <c r="D60" s="14">
        <f>SUM(D61+D62)</f>
        <v>469</v>
      </c>
      <c r="E60" s="15">
        <f t="shared" si="5"/>
        <v>0.7816666666666666</v>
      </c>
      <c r="F60" s="14">
        <f>SUM(F61+F62)</f>
        <v>22</v>
      </c>
      <c r="G60" s="14">
        <f>SUM(G61+G62)</f>
        <v>61</v>
      </c>
      <c r="H60" s="15">
        <f t="shared" si="6"/>
        <v>2.772727272727273</v>
      </c>
    </row>
    <row r="61" spans="1:8" ht="21.75" customHeight="1">
      <c r="A61" s="19" t="s">
        <v>332</v>
      </c>
      <c r="B61" s="14">
        <v>161</v>
      </c>
      <c r="C61" s="15">
        <v>1.0903</v>
      </c>
      <c r="D61" s="14">
        <v>154</v>
      </c>
      <c r="E61" s="15">
        <f t="shared" si="5"/>
        <v>0.9565217391304348</v>
      </c>
      <c r="F61" s="14">
        <v>10</v>
      </c>
      <c r="G61" s="14">
        <f>SUM(D61-'[6]Sheet4'!D61)</f>
        <v>41</v>
      </c>
      <c r="H61" s="15">
        <f t="shared" si="6"/>
        <v>4.1</v>
      </c>
    </row>
    <row r="62" spans="1:8" ht="15.75" customHeight="1">
      <c r="A62" s="17" t="s">
        <v>321</v>
      </c>
      <c r="B62" s="14">
        <v>439</v>
      </c>
      <c r="C62" s="15">
        <v>0.9488</v>
      </c>
      <c r="D62" s="14">
        <v>315</v>
      </c>
      <c r="E62" s="15">
        <f t="shared" si="5"/>
        <v>0.7175398633257403</v>
      </c>
      <c r="F62" s="14">
        <v>12</v>
      </c>
      <c r="G62" s="14">
        <f>SUM(D62-'[6]Sheet4'!D62)</f>
        <v>20</v>
      </c>
      <c r="H62" s="15">
        <f t="shared" si="6"/>
        <v>1.6666666666666667</v>
      </c>
    </row>
    <row r="63" spans="1:8" ht="16.5" customHeight="1">
      <c r="A63" s="13" t="s">
        <v>333</v>
      </c>
      <c r="B63" s="14">
        <f>SUM(B64+B65)</f>
        <v>18000</v>
      </c>
      <c r="C63" s="15">
        <v>1.1455</v>
      </c>
      <c r="D63" s="14">
        <f>SUM(D64+D65)</f>
        <v>8994</v>
      </c>
      <c r="E63" s="15">
        <f t="shared" si="5"/>
        <v>0.49966666666666665</v>
      </c>
      <c r="F63" s="14">
        <f>SUM(F64+F65)</f>
        <v>1587</v>
      </c>
      <c r="G63" s="14">
        <f>SUM(G64+G65)</f>
        <v>1429</v>
      </c>
      <c r="H63" s="15">
        <f t="shared" si="6"/>
        <v>0.9004410838059231</v>
      </c>
    </row>
    <row r="64" spans="1:8" ht="22.5" customHeight="1">
      <c r="A64" s="19" t="s">
        <v>334</v>
      </c>
      <c r="B64" s="14">
        <v>11000</v>
      </c>
      <c r="C64" s="15">
        <v>1.2758</v>
      </c>
      <c r="D64" s="14">
        <v>8018</v>
      </c>
      <c r="E64" s="15">
        <f t="shared" si="5"/>
        <v>0.728909090909091</v>
      </c>
      <c r="F64" s="14">
        <v>917</v>
      </c>
      <c r="G64" s="14">
        <f>SUM(D64-'[6]Sheet4'!D64)</f>
        <v>1215</v>
      </c>
      <c r="H64" s="15">
        <f t="shared" si="6"/>
        <v>1.3249727371864777</v>
      </c>
    </row>
    <row r="65" spans="1:8" ht="11.25">
      <c r="A65" s="13" t="s">
        <v>335</v>
      </c>
      <c r="B65" s="14">
        <v>7000</v>
      </c>
      <c r="C65" s="15">
        <v>0.9407</v>
      </c>
      <c r="D65" s="14">
        <v>976</v>
      </c>
      <c r="E65" s="15">
        <f t="shared" si="5"/>
        <v>0.13942857142857143</v>
      </c>
      <c r="F65" s="14">
        <v>670</v>
      </c>
      <c r="G65" s="14">
        <f>SUM(D65-'[6]Sheet4'!D65)</f>
        <v>214</v>
      </c>
      <c r="H65" s="15">
        <f t="shared" si="6"/>
        <v>0.3194029850746269</v>
      </c>
    </row>
    <row r="66" spans="1:8" ht="15.75" customHeight="1">
      <c r="A66" s="16" t="s">
        <v>47</v>
      </c>
      <c r="B66" s="11">
        <f>SUM(B67)</f>
        <v>60</v>
      </c>
      <c r="C66" s="12">
        <v>0.95</v>
      </c>
      <c r="D66" s="11">
        <f>SUM(D67)</f>
        <v>52</v>
      </c>
      <c r="E66" s="12">
        <f t="shared" si="5"/>
        <v>0.8666666666666667</v>
      </c>
      <c r="F66" s="11">
        <f>SUM(F67)</f>
        <v>1</v>
      </c>
      <c r="G66" s="11">
        <f>SUM(G67)</f>
        <v>2</v>
      </c>
      <c r="H66" s="12">
        <f t="shared" si="6"/>
        <v>2</v>
      </c>
    </row>
    <row r="67" spans="1:8" ht="11.25">
      <c r="A67" s="13" t="s">
        <v>335</v>
      </c>
      <c r="B67" s="14">
        <v>60</v>
      </c>
      <c r="C67" s="15">
        <v>0.95</v>
      </c>
      <c r="D67" s="14">
        <v>52</v>
      </c>
      <c r="E67" s="15">
        <f t="shared" si="5"/>
        <v>0.8666666666666667</v>
      </c>
      <c r="F67" s="14">
        <v>1</v>
      </c>
      <c r="G67" s="14">
        <f>SUM(D67-'[6]Sheet4'!D67)</f>
        <v>2</v>
      </c>
      <c r="H67" s="15">
        <f t="shared" si="6"/>
        <v>2</v>
      </c>
    </row>
    <row r="68" spans="1:8" ht="16.5" customHeight="1">
      <c r="A68" s="18" t="s">
        <v>336</v>
      </c>
      <c r="B68" s="11">
        <f>SUM(B69+B70)</f>
        <v>0</v>
      </c>
      <c r="C68" s="12"/>
      <c r="D68" s="11">
        <f>SUM(D69+D70)</f>
        <v>2054</v>
      </c>
      <c r="E68" s="12">
        <v>0</v>
      </c>
      <c r="F68" s="11">
        <v>0</v>
      </c>
      <c r="G68" s="11">
        <f>SUM(G69+G70)</f>
        <v>712</v>
      </c>
      <c r="H68" s="12">
        <v>0</v>
      </c>
    </row>
    <row r="69" spans="1:8" ht="11.25">
      <c r="A69" s="13" t="s">
        <v>337</v>
      </c>
      <c r="B69" s="14"/>
      <c r="C69" s="300"/>
      <c r="D69" s="14">
        <v>1033</v>
      </c>
      <c r="E69" s="15"/>
      <c r="F69" s="14"/>
      <c r="G69" s="14">
        <f>SUM(D69-'[6]Sheet4'!D69)</f>
        <v>319</v>
      </c>
      <c r="H69" s="305"/>
    </row>
    <row r="70" spans="1:8" ht="11.25">
      <c r="A70" s="13" t="s">
        <v>338</v>
      </c>
      <c r="B70" s="14"/>
      <c r="C70" s="300"/>
      <c r="D70" s="14">
        <v>1021</v>
      </c>
      <c r="E70" s="15"/>
      <c r="F70" s="14"/>
      <c r="G70" s="14">
        <f>SUM(D70-'[6]Sheet4'!D70)</f>
        <v>393</v>
      </c>
      <c r="H70" s="305"/>
    </row>
    <row r="71" spans="1:8" ht="11.25">
      <c r="A71" s="23" t="s">
        <v>339</v>
      </c>
      <c r="B71" s="23"/>
      <c r="C71" s="23"/>
      <c r="D71" s="23"/>
      <c r="E71" s="23"/>
      <c r="F71" s="23"/>
      <c r="G71" s="1"/>
      <c r="H71" s="1"/>
    </row>
    <row r="72" spans="1:8" ht="11.25">
      <c r="A72" s="23" t="s">
        <v>50</v>
      </c>
      <c r="B72" s="23"/>
      <c r="C72" s="23"/>
      <c r="D72" s="23"/>
      <c r="E72" s="23"/>
      <c r="F72" s="23"/>
      <c r="G72" s="1"/>
      <c r="H72" s="1"/>
    </row>
    <row r="73" spans="1:8" ht="14.25">
      <c r="A73" s="306"/>
      <c r="B73" s="23"/>
      <c r="C73" s="23"/>
      <c r="D73" s="23"/>
      <c r="E73" s="23"/>
      <c r="F73" s="23"/>
      <c r="G73" s="1"/>
      <c r="H73" s="1"/>
    </row>
    <row r="74" spans="1:8" ht="14.25">
      <c r="A74" s="306"/>
      <c r="B74" s="23"/>
      <c r="C74" s="23"/>
      <c r="D74" s="23"/>
      <c r="E74" s="23"/>
      <c r="F74" s="23"/>
      <c r="G74" s="1"/>
      <c r="H74" s="1"/>
    </row>
    <row r="75" spans="1:8" ht="14.25">
      <c r="A75" s="306"/>
      <c r="B75" s="23"/>
      <c r="C75" s="23"/>
      <c r="D75" s="23"/>
      <c r="E75" s="23"/>
      <c r="F75" s="23"/>
      <c r="G75" s="1"/>
      <c r="H75" s="1"/>
    </row>
    <row r="76" spans="1:8" ht="14.25">
      <c r="A76" s="306"/>
      <c r="B76" s="23"/>
      <c r="C76" s="23"/>
      <c r="D76" s="23"/>
      <c r="E76" s="23"/>
      <c r="F76" s="23"/>
      <c r="G76" s="1"/>
      <c r="H76" s="1"/>
    </row>
    <row r="77" spans="1:8" ht="14.25">
      <c r="A77" s="306"/>
      <c r="B77" s="23"/>
      <c r="C77" s="23"/>
      <c r="D77" s="23"/>
      <c r="E77" s="23"/>
      <c r="F77" s="23"/>
      <c r="G77" s="1"/>
      <c r="H77" s="1"/>
    </row>
    <row r="78" spans="1:8" ht="14.25">
      <c r="A78" s="306"/>
      <c r="B78" s="23"/>
      <c r="C78" s="23"/>
      <c r="D78" s="23"/>
      <c r="E78" s="23"/>
      <c r="F78" s="23"/>
      <c r="G78" s="1"/>
      <c r="H78" s="1"/>
    </row>
    <row r="79" spans="1:8" ht="14.25">
      <c r="A79" s="306"/>
      <c r="B79" s="23"/>
      <c r="C79" s="23"/>
      <c r="D79" s="23"/>
      <c r="E79" s="23"/>
      <c r="F79" s="23"/>
      <c r="G79" s="1"/>
      <c r="H79" s="1"/>
    </row>
    <row r="80" spans="1:8" ht="14.25">
      <c r="A80" s="306"/>
      <c r="B80" s="23"/>
      <c r="C80" s="23"/>
      <c r="D80" s="23"/>
      <c r="E80" s="23"/>
      <c r="F80" s="23"/>
      <c r="G80" s="1"/>
      <c r="H80" s="1"/>
    </row>
    <row r="81" spans="1:8" ht="14.25">
      <c r="A81" s="306"/>
      <c r="B81" s="23"/>
      <c r="C81" s="23"/>
      <c r="D81" s="23"/>
      <c r="E81" s="23"/>
      <c r="F81" s="23"/>
      <c r="G81" s="1"/>
      <c r="H81" s="1"/>
    </row>
    <row r="82" spans="1:8" ht="14.25">
      <c r="A82" s="306"/>
      <c r="B82" s="23"/>
      <c r="C82" s="23"/>
      <c r="D82" s="23"/>
      <c r="E82" s="23"/>
      <c r="F82" s="23"/>
      <c r="G82" s="1"/>
      <c r="H82" s="1"/>
    </row>
    <row r="83" spans="1:8" ht="12.75">
      <c r="A83" s="24"/>
      <c r="B83" s="23"/>
      <c r="C83" s="23"/>
      <c r="D83" s="23"/>
      <c r="E83" s="23"/>
      <c r="F83" s="23"/>
      <c r="G83" s="1"/>
      <c r="H83" s="1"/>
    </row>
    <row r="84" spans="1:8" ht="12">
      <c r="A84" s="26" t="s">
        <v>340</v>
      </c>
      <c r="B84" s="26"/>
      <c r="C84" s="26" t="s">
        <v>52</v>
      </c>
      <c r="D84" s="26"/>
      <c r="E84" s="1"/>
      <c r="F84" s="1"/>
      <c r="G84" s="1"/>
      <c r="H84" s="1"/>
    </row>
    <row r="85" spans="1:8" ht="12">
      <c r="A85" s="26"/>
      <c r="B85" s="26"/>
      <c r="C85" s="26"/>
      <c r="D85" s="26"/>
      <c r="E85" s="1"/>
      <c r="F85" s="1"/>
      <c r="G85" s="1"/>
      <c r="H85" s="1"/>
    </row>
    <row r="100" ht="12">
      <c r="A100" s="26" t="s">
        <v>53</v>
      </c>
    </row>
    <row r="101" ht="12">
      <c r="A101" s="26" t="s">
        <v>341</v>
      </c>
    </row>
  </sheetData>
  <printOptions/>
  <pageMargins left="0.5" right="0.43" top="0.49" bottom="1.13" header="0.5" footer="1.1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2" sqref="A2"/>
    </sheetView>
  </sheetViews>
  <sheetFormatPr defaultColWidth="9.33203125" defaultRowHeight="11.25"/>
  <cols>
    <col min="1" max="1" width="40.33203125" style="0" customWidth="1"/>
    <col min="2" max="2" width="10.66015625" style="0" customWidth="1"/>
    <col min="3" max="3" width="11.5" style="0" customWidth="1"/>
    <col min="4" max="4" width="11" style="0" customWidth="1"/>
    <col min="5" max="5" width="10" style="0" customWidth="1"/>
    <col min="6" max="6" width="12.33203125" style="0" customWidth="1"/>
    <col min="7" max="7" width="10" style="0" customWidth="1"/>
    <col min="8" max="8" width="11" style="0" customWidth="1"/>
    <col min="9" max="9" width="12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2" t="s">
        <v>0</v>
      </c>
      <c r="C2" s="1"/>
      <c r="D2" s="1"/>
      <c r="E2" s="2"/>
      <c r="F2" s="2"/>
      <c r="G2" s="1"/>
      <c r="H2" s="2"/>
      <c r="I2" s="2" t="s">
        <v>1</v>
      </c>
    </row>
    <row r="3" spans="1:9" ht="20.25">
      <c r="A3" s="3" t="s">
        <v>2</v>
      </c>
      <c r="B3" s="4"/>
      <c r="C3" s="4"/>
      <c r="D3" s="4"/>
      <c r="E3" s="4"/>
      <c r="F3" s="4"/>
      <c r="G3" s="5"/>
      <c r="H3" s="1"/>
      <c r="I3" s="1"/>
    </row>
    <row r="4" spans="1:9" ht="15.75">
      <c r="A4" s="6" t="s">
        <v>3</v>
      </c>
      <c r="B4" s="1"/>
      <c r="C4" s="1"/>
      <c r="D4" s="1"/>
      <c r="E4" s="1"/>
      <c r="F4" s="7"/>
      <c r="G4" s="1"/>
      <c r="H4" s="1"/>
      <c r="I4" s="1"/>
    </row>
    <row r="5" spans="1:9" ht="15.75">
      <c r="A5" s="6"/>
      <c r="B5" s="1"/>
      <c r="C5" s="1"/>
      <c r="D5" s="1"/>
      <c r="E5" s="1"/>
      <c r="F5" s="7"/>
      <c r="G5" s="1"/>
      <c r="H5" s="1"/>
      <c r="I5" s="1" t="s">
        <v>4</v>
      </c>
    </row>
    <row r="6" spans="1:9" ht="67.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</row>
    <row r="7" spans="1:9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9">
        <v>8</v>
      </c>
      <c r="I7" s="9">
        <v>9</v>
      </c>
    </row>
    <row r="8" spans="1:9" ht="18.75" customHeight="1">
      <c r="A8" s="10" t="s">
        <v>14</v>
      </c>
      <c r="B8" s="11">
        <f>SUM(B9+B10)</f>
        <v>659824</v>
      </c>
      <c r="C8" s="11">
        <f>SUM(C9+C10)</f>
        <v>250476</v>
      </c>
      <c r="D8" s="11">
        <f>SUM(D9+D10)</f>
        <v>229832</v>
      </c>
      <c r="E8" s="12">
        <f aca="true" t="shared" si="0" ref="E8:E51">SUM(D8/B8)</f>
        <v>0.34832318921409344</v>
      </c>
      <c r="F8" s="12">
        <f aca="true" t="shared" si="1" ref="F8:F27">SUM(D8/C8)</f>
        <v>0.917580925917054</v>
      </c>
      <c r="G8" s="11">
        <f>SUM(G9+G10)</f>
        <v>51550</v>
      </c>
      <c r="H8" s="11">
        <f>SUM(H9+H10)</f>
        <v>49528</v>
      </c>
      <c r="I8" s="12">
        <f aca="true" t="shared" si="2" ref="I8:I13">SUM(H8/G8)</f>
        <v>0.9607759456838021</v>
      </c>
    </row>
    <row r="9" spans="1:9" ht="11.25">
      <c r="A9" s="13" t="s">
        <v>15</v>
      </c>
      <c r="B9" s="14">
        <f>SUM(B13+B16+B29+B32+B36+B39+B45+B47+B51+B55+B57+B60+B64+B68+B71+B74+B76)</f>
        <v>633004</v>
      </c>
      <c r="C9" s="14">
        <f>SUM(C13+C16+C29+C32+C36+C39+C45+C47+C51+C55+C57+C60+C64+C68+C71+C74+C76)</f>
        <v>236180</v>
      </c>
      <c r="D9" s="14">
        <f>SUM(D13+D16+D29+D32+D36+D39+D45+D47+D51+D55+D57+D60+D64+D68+D71+D74+D76)</f>
        <v>225940</v>
      </c>
      <c r="E9" s="15">
        <f t="shared" si="0"/>
        <v>0.35693297356730763</v>
      </c>
      <c r="F9" s="15">
        <f t="shared" si="1"/>
        <v>0.9566432382081463</v>
      </c>
      <c r="G9" s="14">
        <f>SUM(G13+G16+G29+G32+G36+G39+G45+G47+G51+G55+G57+G60+G64+G68+G71+G74+G76)</f>
        <v>48740</v>
      </c>
      <c r="H9" s="14">
        <f>SUM(H13+H16+H29+H32+H36+H39+H45+H47+H51+H55+H57+H60+H64+H68+H71+H74+H76)</f>
        <v>48164</v>
      </c>
      <c r="I9" s="15">
        <f t="shared" si="2"/>
        <v>0.9881821912187115</v>
      </c>
    </row>
    <row r="10" spans="1:9" ht="11.25">
      <c r="A10" s="13" t="s">
        <v>16</v>
      </c>
      <c r="B10" s="14">
        <f>SUM(B14+B17+B30+B33+B37+B40+B42+B48+B61+B65+B69+B72+B77)</f>
        <v>26820</v>
      </c>
      <c r="C10" s="14">
        <f>SUM(C14+C17+C30+C33+C37+C40+C42+C48+C61+C65+C69+C72+C77)</f>
        <v>14296</v>
      </c>
      <c r="D10" s="14">
        <f>SUM(D14+D17+D30+D33+D37+D40+D42+D48+D61+D65+D69+D72+D77)</f>
        <v>3892</v>
      </c>
      <c r="E10" s="15">
        <f t="shared" si="0"/>
        <v>0.14511558538404176</v>
      </c>
      <c r="F10" s="15">
        <f t="shared" si="1"/>
        <v>0.2722439843312815</v>
      </c>
      <c r="G10" s="14">
        <f>SUM(G14+G17+G30+G33+G37+G40+G42+G48+G61+G65+G69+G72+G77)</f>
        <v>2810</v>
      </c>
      <c r="H10" s="14">
        <f>SUM(H14+H17+H30+H33+H37+H40+H42+H48+H61+H65+H69+H72+H77)</f>
        <v>1364</v>
      </c>
      <c r="I10" s="15">
        <f t="shared" si="2"/>
        <v>0.48540925266903917</v>
      </c>
    </row>
    <row r="11" spans="1:9" ht="17.25" customHeight="1">
      <c r="A11" s="16" t="s">
        <v>17</v>
      </c>
      <c r="B11" s="11">
        <f>SUM(B12+B15)</f>
        <v>488754</v>
      </c>
      <c r="C11" s="11">
        <f>SUM(C12+C15)</f>
        <v>202588</v>
      </c>
      <c r="D11" s="11">
        <f>SUM(D12+D15)</f>
        <v>193240</v>
      </c>
      <c r="E11" s="12">
        <f t="shared" si="0"/>
        <v>0.3953727232922902</v>
      </c>
      <c r="F11" s="12">
        <f t="shared" si="1"/>
        <v>0.9538570892649121</v>
      </c>
      <c r="G11" s="11">
        <f>SUM(G12+G15)</f>
        <v>40912</v>
      </c>
      <c r="H11" s="11">
        <f>SUM(H12+H15)</f>
        <v>41220</v>
      </c>
      <c r="I11" s="12">
        <f t="shared" si="2"/>
        <v>1.0075283535393038</v>
      </c>
    </row>
    <row r="12" spans="1:9" ht="11.25">
      <c r="A12" s="13" t="s">
        <v>18</v>
      </c>
      <c r="B12" s="14">
        <f>SUM(B13+B14)</f>
        <v>66903</v>
      </c>
      <c r="C12" s="14">
        <f>SUM(C13+C14)</f>
        <v>36705</v>
      </c>
      <c r="D12" s="14">
        <f>SUM(D13+D14)</f>
        <v>30081</v>
      </c>
      <c r="E12" s="15">
        <f t="shared" si="0"/>
        <v>0.4496210932245191</v>
      </c>
      <c r="F12" s="15">
        <f t="shared" si="1"/>
        <v>0.8195341234164283</v>
      </c>
      <c r="G12" s="14">
        <f>SUM(G13+G14)</f>
        <v>5252</v>
      </c>
      <c r="H12" s="14">
        <f>SUM(H13+H14)</f>
        <v>6234</v>
      </c>
      <c r="I12" s="15">
        <f t="shared" si="2"/>
        <v>1.186976389946687</v>
      </c>
    </row>
    <row r="13" spans="1:9" ht="11.25">
      <c r="A13" s="13" t="s">
        <v>15</v>
      </c>
      <c r="B13" s="14">
        <v>65070</v>
      </c>
      <c r="C13" s="14">
        <v>34585</v>
      </c>
      <c r="D13" s="14">
        <v>30046</v>
      </c>
      <c r="E13" s="15">
        <f t="shared" si="0"/>
        <v>0.46174888581527584</v>
      </c>
      <c r="F13" s="15">
        <f t="shared" si="1"/>
        <v>0.8687581321382102</v>
      </c>
      <c r="G13" s="14">
        <v>5252</v>
      </c>
      <c r="H13" s="14">
        <f>SUM(D13-'[1]Sheet4'!D13)</f>
        <v>6204</v>
      </c>
      <c r="I13" s="15">
        <f t="shared" si="2"/>
        <v>1.1812642802741813</v>
      </c>
    </row>
    <row r="14" spans="1:9" ht="11.25">
      <c r="A14" s="13" t="s">
        <v>16</v>
      </c>
      <c r="B14" s="14">
        <v>1833</v>
      </c>
      <c r="C14" s="14">
        <v>2120</v>
      </c>
      <c r="D14" s="14">
        <v>35</v>
      </c>
      <c r="E14" s="15">
        <f t="shared" si="0"/>
        <v>0.019094380796508457</v>
      </c>
      <c r="F14" s="15">
        <f t="shared" si="1"/>
        <v>0.01650943396226415</v>
      </c>
      <c r="G14" s="14">
        <v>0</v>
      </c>
      <c r="H14" s="14">
        <f>SUM(D14-'[1]Sheet4'!D14)</f>
        <v>30</v>
      </c>
      <c r="I14" s="15">
        <v>0</v>
      </c>
    </row>
    <row r="15" spans="1:9" ht="11.25">
      <c r="A15" s="13" t="s">
        <v>19</v>
      </c>
      <c r="B15" s="14">
        <f>SUM(B16+B17)</f>
        <v>421851</v>
      </c>
      <c r="C15" s="14">
        <f>SUM(C16+C17)</f>
        <v>165883</v>
      </c>
      <c r="D15" s="14">
        <f>SUM(D16+D17)</f>
        <v>163159</v>
      </c>
      <c r="E15" s="15">
        <f t="shared" si="0"/>
        <v>0.38676926213283835</v>
      </c>
      <c r="F15" s="15">
        <f t="shared" si="1"/>
        <v>0.9835787874586305</v>
      </c>
      <c r="G15" s="14">
        <f>SUM(G16+G17)</f>
        <v>35660</v>
      </c>
      <c r="H15" s="14">
        <f>SUM(H16+H17)</f>
        <v>34986</v>
      </c>
      <c r="I15" s="15">
        <f>SUM(H15/G15)</f>
        <v>0.9810992708917554</v>
      </c>
    </row>
    <row r="16" spans="1:9" ht="11.25">
      <c r="A16" s="13" t="s">
        <v>15</v>
      </c>
      <c r="B16" s="14">
        <f>SUM(B19+B21+B24+B26)</f>
        <v>421826</v>
      </c>
      <c r="C16" s="14">
        <f>SUM(C19+C21+C24+C26)</f>
        <v>165878</v>
      </c>
      <c r="D16" s="14">
        <f>SUM(D19+D21+D24+D26)</f>
        <v>163154</v>
      </c>
      <c r="E16" s="15">
        <f t="shared" si="0"/>
        <v>0.38678033122661953</v>
      </c>
      <c r="F16" s="15">
        <f t="shared" si="1"/>
        <v>0.9835782924800154</v>
      </c>
      <c r="G16" s="14">
        <f>SUM(G19+G21+G24+G26)</f>
        <v>35660</v>
      </c>
      <c r="H16" s="14">
        <f>SUM(H19+H21+H24+H26)</f>
        <v>34984</v>
      </c>
      <c r="I16" s="15">
        <f>SUM(H16/G16)</f>
        <v>0.9810431856421761</v>
      </c>
    </row>
    <row r="17" spans="1:9" ht="11.25">
      <c r="A17" s="13" t="s">
        <v>16</v>
      </c>
      <c r="B17" s="14">
        <f>SUM(B22)</f>
        <v>25</v>
      </c>
      <c r="C17" s="14">
        <f>SUM(C22)</f>
        <v>5</v>
      </c>
      <c r="D17" s="14">
        <f>SUM(D22)</f>
        <v>5</v>
      </c>
      <c r="E17" s="15">
        <f t="shared" si="0"/>
        <v>0.2</v>
      </c>
      <c r="F17" s="15">
        <f t="shared" si="1"/>
        <v>1</v>
      </c>
      <c r="G17" s="14">
        <f>SUM(G22)</f>
        <v>0</v>
      </c>
      <c r="H17" s="14">
        <f>SUM(H22)</f>
        <v>2</v>
      </c>
      <c r="I17" s="15">
        <v>0</v>
      </c>
    </row>
    <row r="18" spans="1:9" ht="11.25">
      <c r="A18" s="13" t="s">
        <v>20</v>
      </c>
      <c r="B18" s="14">
        <f>SUM(B19)</f>
        <v>327326</v>
      </c>
      <c r="C18" s="14">
        <f>SUM(C19)</f>
        <v>129376</v>
      </c>
      <c r="D18" s="14">
        <f>SUM(D19)</f>
        <v>129186</v>
      </c>
      <c r="E18" s="15">
        <f t="shared" si="0"/>
        <v>0.394670756371324</v>
      </c>
      <c r="F18" s="15">
        <f t="shared" si="1"/>
        <v>0.9985314123175859</v>
      </c>
      <c r="G18" s="14">
        <f>SUM(G19)</f>
        <v>26260</v>
      </c>
      <c r="H18" s="14">
        <f>SUM(H19)</f>
        <v>26133</v>
      </c>
      <c r="I18" s="15">
        <f>SUM(H18/G18)</f>
        <v>0.9951637471439452</v>
      </c>
    </row>
    <row r="19" spans="1:9" ht="11.25">
      <c r="A19" s="13" t="s">
        <v>15</v>
      </c>
      <c r="B19" s="14">
        <v>327326</v>
      </c>
      <c r="C19" s="14">
        <v>129376</v>
      </c>
      <c r="D19" s="14">
        <v>129186</v>
      </c>
      <c r="E19" s="15">
        <f t="shared" si="0"/>
        <v>0.394670756371324</v>
      </c>
      <c r="F19" s="15">
        <f t="shared" si="1"/>
        <v>0.9985314123175859</v>
      </c>
      <c r="G19" s="14">
        <v>26260</v>
      </c>
      <c r="H19" s="14">
        <f>SUM(D19-'[1]Sheet4'!D19)</f>
        <v>26133</v>
      </c>
      <c r="I19" s="15">
        <f>SUM(H19/G19)</f>
        <v>0.9951637471439452</v>
      </c>
    </row>
    <row r="20" spans="1:9" ht="11.25">
      <c r="A20" s="13" t="s">
        <v>21</v>
      </c>
      <c r="B20" s="14">
        <f>SUM(B21+B22)</f>
        <v>29242</v>
      </c>
      <c r="C20" s="14">
        <f>SUM(C21+C22)</f>
        <v>8653</v>
      </c>
      <c r="D20" s="14">
        <f>SUM(D21+D22)</f>
        <v>6366</v>
      </c>
      <c r="E20" s="15">
        <f t="shared" si="0"/>
        <v>0.21770056767662951</v>
      </c>
      <c r="F20" s="15">
        <f t="shared" si="1"/>
        <v>0.7356986016410494</v>
      </c>
      <c r="G20" s="14">
        <f>SUM(G21+G22)</f>
        <v>2051</v>
      </c>
      <c r="H20" s="14">
        <f>SUM(H21+H22)</f>
        <v>1587</v>
      </c>
      <c r="I20" s="15">
        <f>SUM(H20/G20)</f>
        <v>0.7737688932228182</v>
      </c>
    </row>
    <row r="21" spans="1:9" ht="11.25">
      <c r="A21" s="13" t="s">
        <v>15</v>
      </c>
      <c r="B21" s="14">
        <v>29217</v>
      </c>
      <c r="C21" s="14">
        <v>8648</v>
      </c>
      <c r="D21" s="14">
        <v>6361</v>
      </c>
      <c r="E21" s="15">
        <f t="shared" si="0"/>
        <v>0.21771571345449567</v>
      </c>
      <c r="F21" s="15">
        <f t="shared" si="1"/>
        <v>0.73554579093432</v>
      </c>
      <c r="G21" s="14">
        <v>2051</v>
      </c>
      <c r="H21" s="14">
        <f>SUM(D21-'[1]Sheet4'!D21)</f>
        <v>1585</v>
      </c>
      <c r="I21" s="15">
        <f>SUM(H21/G21)</f>
        <v>0.772793759141882</v>
      </c>
    </row>
    <row r="22" spans="1:9" ht="11.25">
      <c r="A22" s="13" t="s">
        <v>16</v>
      </c>
      <c r="B22" s="14">
        <v>25</v>
      </c>
      <c r="C22" s="14">
        <v>5</v>
      </c>
      <c r="D22" s="14">
        <v>5</v>
      </c>
      <c r="E22" s="15">
        <f t="shared" si="0"/>
        <v>0.2</v>
      </c>
      <c r="F22" s="15">
        <f t="shared" si="1"/>
        <v>1</v>
      </c>
      <c r="G22" s="14">
        <v>0</v>
      </c>
      <c r="H22" s="14">
        <f>SUM(D22-'[1]Sheet4'!D22)</f>
        <v>2</v>
      </c>
      <c r="I22" s="15">
        <v>0</v>
      </c>
    </row>
    <row r="23" spans="1:9" ht="11.25">
      <c r="A23" s="13" t="s">
        <v>22</v>
      </c>
      <c r="B23" s="14">
        <f>SUM(B24)</f>
        <v>1023</v>
      </c>
      <c r="C23" s="14">
        <f>SUM(C24)</f>
        <v>360</v>
      </c>
      <c r="D23" s="14">
        <f>SUM(D24)</f>
        <v>124</v>
      </c>
      <c r="E23" s="15">
        <f t="shared" si="0"/>
        <v>0.12121212121212122</v>
      </c>
      <c r="F23" s="15">
        <f t="shared" si="1"/>
        <v>0.34444444444444444</v>
      </c>
      <c r="G23" s="14">
        <f>SUM(G24)</f>
        <v>92</v>
      </c>
      <c r="H23" s="14">
        <f>SUM(H24)</f>
        <v>33</v>
      </c>
      <c r="I23" s="15">
        <f aca="true" t="shared" si="3" ref="I23:I36">SUM(H23/G23)</f>
        <v>0.358695652173913</v>
      </c>
    </row>
    <row r="24" spans="1:9" ht="11.25">
      <c r="A24" s="13" t="s">
        <v>15</v>
      </c>
      <c r="B24" s="14">
        <v>1023</v>
      </c>
      <c r="C24" s="14">
        <v>360</v>
      </c>
      <c r="D24" s="14">
        <v>124</v>
      </c>
      <c r="E24" s="15">
        <f t="shared" si="0"/>
        <v>0.12121212121212122</v>
      </c>
      <c r="F24" s="15">
        <f t="shared" si="1"/>
        <v>0.34444444444444444</v>
      </c>
      <c r="G24" s="14">
        <v>92</v>
      </c>
      <c r="H24" s="14">
        <f>SUM(D24-'[1]Sheet4'!D24)</f>
        <v>33</v>
      </c>
      <c r="I24" s="15">
        <f t="shared" si="3"/>
        <v>0.358695652173913</v>
      </c>
    </row>
    <row r="25" spans="1:9" ht="22.5">
      <c r="A25" s="17" t="s">
        <v>23</v>
      </c>
      <c r="B25" s="14">
        <f>SUM(B26)</f>
        <v>64260</v>
      </c>
      <c r="C25" s="14">
        <f>SUM(C26)</f>
        <v>27494</v>
      </c>
      <c r="D25" s="14">
        <f>SUM(D26)</f>
        <v>27483</v>
      </c>
      <c r="E25" s="15">
        <f t="shared" si="0"/>
        <v>0.4276844070961718</v>
      </c>
      <c r="F25" s="15">
        <f t="shared" si="1"/>
        <v>0.9995999127082272</v>
      </c>
      <c r="G25" s="14">
        <f>SUM(G26)</f>
        <v>7257</v>
      </c>
      <c r="H25" s="14">
        <f>SUM(H26)</f>
        <v>7233</v>
      </c>
      <c r="I25" s="15">
        <f t="shared" si="3"/>
        <v>0.9966928482844151</v>
      </c>
    </row>
    <row r="26" spans="1:9" ht="11.25">
      <c r="A26" s="13" t="s">
        <v>15</v>
      </c>
      <c r="B26" s="14">
        <v>64260</v>
      </c>
      <c r="C26" s="14">
        <v>27494</v>
      </c>
      <c r="D26" s="14">
        <v>27483</v>
      </c>
      <c r="E26" s="15">
        <f t="shared" si="0"/>
        <v>0.4276844070961718</v>
      </c>
      <c r="F26" s="15">
        <f t="shared" si="1"/>
        <v>0.9995999127082272</v>
      </c>
      <c r="G26" s="14">
        <v>7257</v>
      </c>
      <c r="H26" s="14">
        <f>SUM(D26-'[1]Sheet4'!D26)</f>
        <v>7233</v>
      </c>
      <c r="I26" s="15">
        <f t="shared" si="3"/>
        <v>0.9966928482844151</v>
      </c>
    </row>
    <row r="27" spans="1:9" ht="25.5">
      <c r="A27" s="18" t="s">
        <v>24</v>
      </c>
      <c r="B27" s="11">
        <f>SUM(B28+B31)</f>
        <v>9870</v>
      </c>
      <c r="C27" s="11">
        <f>SUM(C28+C31)</f>
        <v>4734</v>
      </c>
      <c r="D27" s="11">
        <f>SUM(D28+D31)</f>
        <v>3336</v>
      </c>
      <c r="E27" s="12">
        <f t="shared" si="0"/>
        <v>0.33799392097264436</v>
      </c>
      <c r="F27" s="12">
        <f t="shared" si="1"/>
        <v>0.7046894803548795</v>
      </c>
      <c r="G27" s="11">
        <f>SUM(G28+G31)</f>
        <v>902</v>
      </c>
      <c r="H27" s="11">
        <f>SUM(H28+H31)</f>
        <v>340</v>
      </c>
      <c r="I27" s="12">
        <f t="shared" si="3"/>
        <v>0.376940133037694</v>
      </c>
    </row>
    <row r="28" spans="1:9" ht="11.25">
      <c r="A28" s="13" t="s">
        <v>25</v>
      </c>
      <c r="B28" s="14">
        <f>SUM(B29+B30)</f>
        <v>8500</v>
      </c>
      <c r="C28" s="14">
        <f>SUM(C29+C30)</f>
        <v>3540</v>
      </c>
      <c r="D28" s="14">
        <f>SUM(D29+D30)</f>
        <v>2510</v>
      </c>
      <c r="E28" s="15">
        <f t="shared" si="0"/>
        <v>0.2952941176470588</v>
      </c>
      <c r="F28" s="15">
        <v>0</v>
      </c>
      <c r="G28" s="14">
        <f>SUM(G29+G30)</f>
        <v>708</v>
      </c>
      <c r="H28" s="14">
        <f>SUM(H29+H30)</f>
        <v>339</v>
      </c>
      <c r="I28" s="15">
        <f t="shared" si="3"/>
        <v>0.4788135593220339</v>
      </c>
    </row>
    <row r="29" spans="1:9" ht="11.25">
      <c r="A29" s="13" t="s">
        <v>15</v>
      </c>
      <c r="B29" s="14">
        <v>8475</v>
      </c>
      <c r="C29" s="14">
        <v>3525</v>
      </c>
      <c r="D29" s="14">
        <v>2247</v>
      </c>
      <c r="E29" s="15">
        <f t="shared" si="0"/>
        <v>0.2651327433628319</v>
      </c>
      <c r="F29" s="15">
        <f aca="true" t="shared" si="4" ref="F29:F49">SUM(D29/C29)</f>
        <v>0.6374468085106383</v>
      </c>
      <c r="G29" s="14">
        <v>703</v>
      </c>
      <c r="H29" s="14">
        <f>SUM(D29-'[1]Sheet4'!D29)</f>
        <v>302</v>
      </c>
      <c r="I29" s="15">
        <f t="shared" si="3"/>
        <v>0.4295874822190612</v>
      </c>
    </row>
    <row r="30" spans="1:9" ht="11.25">
      <c r="A30" s="13" t="s">
        <v>16</v>
      </c>
      <c r="B30" s="14">
        <v>25</v>
      </c>
      <c r="C30" s="14">
        <v>15</v>
      </c>
      <c r="D30" s="14">
        <v>263</v>
      </c>
      <c r="E30" s="15">
        <f t="shared" si="0"/>
        <v>10.52</v>
      </c>
      <c r="F30" s="15">
        <f t="shared" si="4"/>
        <v>17.533333333333335</v>
      </c>
      <c r="G30" s="14">
        <v>5</v>
      </c>
      <c r="H30" s="14">
        <f>SUM(D30-'[1]Sheet4'!D30)</f>
        <v>37</v>
      </c>
      <c r="I30" s="15">
        <f t="shared" si="3"/>
        <v>7.4</v>
      </c>
    </row>
    <row r="31" spans="1:9" ht="11.25">
      <c r="A31" s="13" t="s">
        <v>26</v>
      </c>
      <c r="B31" s="14">
        <f>SUM(B32+B33)</f>
        <v>1370</v>
      </c>
      <c r="C31" s="14">
        <f>SUM(C32+C33)</f>
        <v>1194</v>
      </c>
      <c r="D31" s="14">
        <f>SUM(D32+D33)</f>
        <v>826</v>
      </c>
      <c r="E31" s="15">
        <f t="shared" si="0"/>
        <v>0.602919708029197</v>
      </c>
      <c r="F31" s="15">
        <f t="shared" si="4"/>
        <v>0.6917922948073701</v>
      </c>
      <c r="G31" s="14">
        <f>SUM(G32+G33)</f>
        <v>194</v>
      </c>
      <c r="H31" s="14">
        <f>SUM(H32+H33)</f>
        <v>1</v>
      </c>
      <c r="I31" s="15">
        <f t="shared" si="3"/>
        <v>0.005154639175257732</v>
      </c>
    </row>
    <row r="32" spans="1:9" ht="11.25">
      <c r="A32" s="13" t="s">
        <v>15</v>
      </c>
      <c r="B32" s="14">
        <v>25</v>
      </c>
      <c r="C32" s="14">
        <v>19</v>
      </c>
      <c r="D32" s="14">
        <v>7</v>
      </c>
      <c r="E32" s="15">
        <f t="shared" si="0"/>
        <v>0.28</v>
      </c>
      <c r="F32" s="15">
        <f t="shared" si="4"/>
        <v>0.3684210526315789</v>
      </c>
      <c r="G32" s="14">
        <v>4</v>
      </c>
      <c r="H32" s="14">
        <f>SUM(D32-'[1]Sheet4'!D32)</f>
        <v>1</v>
      </c>
      <c r="I32" s="15">
        <f t="shared" si="3"/>
        <v>0.25</v>
      </c>
    </row>
    <row r="33" spans="1:9" ht="11.25">
      <c r="A33" s="13" t="s">
        <v>16</v>
      </c>
      <c r="B33" s="14">
        <v>1345</v>
      </c>
      <c r="C33" s="14">
        <v>1175</v>
      </c>
      <c r="D33" s="14">
        <v>819</v>
      </c>
      <c r="E33" s="15">
        <f t="shared" si="0"/>
        <v>0.6089219330855019</v>
      </c>
      <c r="F33" s="15">
        <f t="shared" si="4"/>
        <v>0.6970212765957446</v>
      </c>
      <c r="G33" s="14">
        <v>190</v>
      </c>
      <c r="H33" s="14">
        <f>SUM(D33-'[1]Sheet4'!D33)</f>
        <v>0</v>
      </c>
      <c r="I33" s="15">
        <f t="shared" si="3"/>
        <v>0</v>
      </c>
    </row>
    <row r="34" spans="1:9" ht="15.75" customHeight="1">
      <c r="A34" s="16" t="s">
        <v>27</v>
      </c>
      <c r="B34" s="11">
        <f>SUM(B35+B38+B41)</f>
        <v>67331</v>
      </c>
      <c r="C34" s="11">
        <f>SUM(C35+C38+C41)</f>
        <v>26946</v>
      </c>
      <c r="D34" s="11">
        <f>SUM(D35+D38+D41)</f>
        <v>19995</v>
      </c>
      <c r="E34" s="12">
        <f t="shared" si="0"/>
        <v>0.29696573643641117</v>
      </c>
      <c r="F34" s="12">
        <f t="shared" si="4"/>
        <v>0.742039634825206</v>
      </c>
      <c r="G34" s="11">
        <f>SUM(G35+G38+G41)</f>
        <v>6673</v>
      </c>
      <c r="H34" s="11">
        <f>SUM(H35+H38+H41)</f>
        <v>4616</v>
      </c>
      <c r="I34" s="12">
        <f t="shared" si="3"/>
        <v>0.691742844297917</v>
      </c>
    </row>
    <row r="35" spans="1:9" ht="11.25">
      <c r="A35" s="13" t="s">
        <v>28</v>
      </c>
      <c r="B35" s="14">
        <f>SUM(B36+B37)</f>
        <v>64539</v>
      </c>
      <c r="C35" s="14">
        <f>SUM(C36+C37)</f>
        <v>25839</v>
      </c>
      <c r="D35" s="14">
        <f>SUM(D36+D37)</f>
        <v>19583</v>
      </c>
      <c r="E35" s="15">
        <f t="shared" si="0"/>
        <v>0.30342893444274005</v>
      </c>
      <c r="F35" s="15">
        <f t="shared" si="4"/>
        <v>0.7578853670807694</v>
      </c>
      <c r="G35" s="14">
        <f>SUM(G36+G37)</f>
        <v>6425</v>
      </c>
      <c r="H35" s="14">
        <f>SUM(H36+H37)</f>
        <v>4546</v>
      </c>
      <c r="I35" s="15">
        <f t="shared" si="3"/>
        <v>0.7075486381322957</v>
      </c>
    </row>
    <row r="36" spans="1:9" ht="11.25">
      <c r="A36" s="13" t="s">
        <v>15</v>
      </c>
      <c r="B36" s="14">
        <v>45788</v>
      </c>
      <c r="C36" s="14">
        <v>17603</v>
      </c>
      <c r="D36" s="14">
        <v>18421</v>
      </c>
      <c r="E36" s="15">
        <f t="shared" si="0"/>
        <v>0.4023106490783611</v>
      </c>
      <c r="F36" s="15">
        <f t="shared" si="4"/>
        <v>1.0464693518150314</v>
      </c>
      <c r="G36" s="14">
        <v>4485</v>
      </c>
      <c r="H36" s="14">
        <f>SUM(D36-'[1]Sheet4'!D36)</f>
        <v>3940</v>
      </c>
      <c r="I36" s="15">
        <f t="shared" si="3"/>
        <v>0.8784838350055741</v>
      </c>
    </row>
    <row r="37" spans="1:9" ht="11.25">
      <c r="A37" s="13" t="s">
        <v>29</v>
      </c>
      <c r="B37" s="14">
        <v>18751</v>
      </c>
      <c r="C37" s="14">
        <v>8236</v>
      </c>
      <c r="D37" s="14">
        <v>1162</v>
      </c>
      <c r="E37" s="15">
        <f t="shared" si="0"/>
        <v>0.06197002826515919</v>
      </c>
      <c r="F37" s="15">
        <f t="shared" si="4"/>
        <v>0.14108790675084992</v>
      </c>
      <c r="G37" s="14">
        <v>1940</v>
      </c>
      <c r="H37" s="14">
        <f>SUM(D37-'[1]Sheet4'!D37)</f>
        <v>606</v>
      </c>
      <c r="I37" s="15">
        <v>0</v>
      </c>
    </row>
    <row r="38" spans="1:9" ht="11.25">
      <c r="A38" s="13" t="s">
        <v>30</v>
      </c>
      <c r="B38" s="14">
        <f>SUM(B39+B40)</f>
        <v>1000</v>
      </c>
      <c r="C38" s="14">
        <f>SUM(C39+C40)</f>
        <v>432</v>
      </c>
      <c r="D38" s="14">
        <f>SUM(D39+D40)</f>
        <v>218</v>
      </c>
      <c r="E38" s="15">
        <f t="shared" si="0"/>
        <v>0.218</v>
      </c>
      <c r="F38" s="15">
        <f t="shared" si="4"/>
        <v>0.5046296296296297</v>
      </c>
      <c r="G38" s="14">
        <f>SUM(G39+G40)</f>
        <v>92</v>
      </c>
      <c r="H38" s="14">
        <f>SUM(H39+H40)</f>
        <v>13</v>
      </c>
      <c r="I38" s="15">
        <f>SUM(H38/G38)</f>
        <v>0.14130434782608695</v>
      </c>
    </row>
    <row r="39" spans="1:9" ht="11.25">
      <c r="A39" s="13" t="s">
        <v>15</v>
      </c>
      <c r="B39" s="14">
        <v>488</v>
      </c>
      <c r="C39" s="14">
        <v>250</v>
      </c>
      <c r="D39" s="14">
        <v>179</v>
      </c>
      <c r="E39" s="15">
        <f t="shared" si="0"/>
        <v>0.3668032786885246</v>
      </c>
      <c r="F39" s="15">
        <f t="shared" si="4"/>
        <v>0.716</v>
      </c>
      <c r="G39" s="14">
        <v>42</v>
      </c>
      <c r="H39" s="14">
        <f>SUM(D39-'[1]Sheet4'!D39)</f>
        <v>12</v>
      </c>
      <c r="I39" s="15">
        <f>SUM(H39/G39)</f>
        <v>0.2857142857142857</v>
      </c>
    </row>
    <row r="40" spans="1:9" ht="11.25">
      <c r="A40" s="13" t="s">
        <v>16</v>
      </c>
      <c r="B40" s="14">
        <v>512</v>
      </c>
      <c r="C40" s="14">
        <v>182</v>
      </c>
      <c r="D40" s="14">
        <v>39</v>
      </c>
      <c r="E40" s="15">
        <f t="shared" si="0"/>
        <v>0.076171875</v>
      </c>
      <c r="F40" s="15">
        <f t="shared" si="4"/>
        <v>0.21428571428571427</v>
      </c>
      <c r="G40" s="14">
        <v>50</v>
      </c>
      <c r="H40" s="14">
        <f>SUM(D40-'[1]Sheet4'!D40)</f>
        <v>1</v>
      </c>
      <c r="I40" s="15">
        <f>SUM(H40/G40)</f>
        <v>0.02</v>
      </c>
    </row>
    <row r="41" spans="1:9" ht="11.25">
      <c r="A41" s="13" t="s">
        <v>31</v>
      </c>
      <c r="B41" s="14">
        <f>SUM(B42)</f>
        <v>1792</v>
      </c>
      <c r="C41" s="14">
        <f>SUM(C42)</f>
        <v>675</v>
      </c>
      <c r="D41" s="14">
        <f>SUM(D42)</f>
        <v>194</v>
      </c>
      <c r="E41" s="15">
        <f t="shared" si="0"/>
        <v>0.10825892857142858</v>
      </c>
      <c r="F41" s="15">
        <f t="shared" si="4"/>
        <v>0.2874074074074074</v>
      </c>
      <c r="G41" s="14">
        <f>SUM(G42)</f>
        <v>156</v>
      </c>
      <c r="H41" s="14">
        <f>SUM(H42)</f>
        <v>57</v>
      </c>
      <c r="I41" s="15">
        <f>SUM(H41/G41)</f>
        <v>0.36538461538461536</v>
      </c>
    </row>
    <row r="42" spans="1:9" ht="11.25">
      <c r="A42" s="13" t="s">
        <v>16</v>
      </c>
      <c r="B42" s="14">
        <v>1792</v>
      </c>
      <c r="C42" s="14">
        <v>675</v>
      </c>
      <c r="D42" s="14">
        <v>194</v>
      </c>
      <c r="E42" s="15">
        <f t="shared" si="0"/>
        <v>0.10825892857142858</v>
      </c>
      <c r="F42" s="15">
        <f t="shared" si="4"/>
        <v>0.2874074074074074</v>
      </c>
      <c r="G42" s="14">
        <v>156</v>
      </c>
      <c r="H42" s="14">
        <f>SUM(D42-'[1]Sheet4'!D42)</f>
        <v>57</v>
      </c>
      <c r="I42" s="15">
        <f>SUM(H42/G42)</f>
        <v>0.36538461538461536</v>
      </c>
    </row>
    <row r="43" spans="1:9" ht="15.75" customHeight="1">
      <c r="A43" s="16" t="s">
        <v>32</v>
      </c>
      <c r="B43" s="11">
        <f>SUM(B44+B46)</f>
        <v>69350</v>
      </c>
      <c r="C43" s="11">
        <f>SUM(C44+C46)</f>
        <v>3280</v>
      </c>
      <c r="D43" s="11">
        <f>SUM(D44+D46)</f>
        <v>2836</v>
      </c>
      <c r="E43" s="12">
        <f t="shared" si="0"/>
        <v>0.040894015861571736</v>
      </c>
      <c r="F43" s="12">
        <f t="shared" si="4"/>
        <v>0.8646341463414634</v>
      </c>
      <c r="G43" s="11">
        <f>SUM(G44+G46)</f>
        <v>580</v>
      </c>
      <c r="H43" s="11">
        <f>SUM(H44+H46)</f>
        <v>491</v>
      </c>
      <c r="I43" s="15">
        <v>-2.0188</v>
      </c>
    </row>
    <row r="44" spans="1:9" ht="11.25">
      <c r="A44" s="13" t="s">
        <v>33</v>
      </c>
      <c r="B44" s="14">
        <f>SUM(B45)</f>
        <v>66200</v>
      </c>
      <c r="C44" s="14">
        <f>SUM(C45)</f>
        <v>2550</v>
      </c>
      <c r="D44" s="14">
        <f>SUM(D45)</f>
        <v>2241</v>
      </c>
      <c r="E44" s="15">
        <f t="shared" si="0"/>
        <v>0.03385196374622357</v>
      </c>
      <c r="F44" s="15">
        <f t="shared" si="4"/>
        <v>0.8788235294117647</v>
      </c>
      <c r="G44" s="14">
        <f>SUM(G45)</f>
        <v>400</v>
      </c>
      <c r="H44" s="14">
        <f>SUM(H45)</f>
        <v>330</v>
      </c>
      <c r="I44" s="15">
        <v>-2.0112</v>
      </c>
    </row>
    <row r="45" spans="1:9" ht="11.25">
      <c r="A45" s="13" t="s">
        <v>15</v>
      </c>
      <c r="B45" s="14">
        <v>66200</v>
      </c>
      <c r="C45" s="14">
        <v>2550</v>
      </c>
      <c r="D45" s="14">
        <v>2241</v>
      </c>
      <c r="E45" s="15">
        <f t="shared" si="0"/>
        <v>0.03385196374622357</v>
      </c>
      <c r="F45" s="15">
        <f t="shared" si="4"/>
        <v>0.8788235294117647</v>
      </c>
      <c r="G45" s="14">
        <v>400</v>
      </c>
      <c r="H45" s="14">
        <f>SUM(D45-'[1]Sheet4'!D45)</f>
        <v>330</v>
      </c>
      <c r="I45" s="15">
        <v>-2.0112</v>
      </c>
    </row>
    <row r="46" spans="1:9" ht="11.25">
      <c r="A46" s="17" t="s">
        <v>34</v>
      </c>
      <c r="B46" s="14">
        <f>SUM(B47+B48)</f>
        <v>3150</v>
      </c>
      <c r="C46" s="14">
        <f>SUM(C47+C48)</f>
        <v>730</v>
      </c>
      <c r="D46" s="14">
        <f>SUM(D47+D48)</f>
        <v>595</v>
      </c>
      <c r="E46" s="15">
        <f t="shared" si="0"/>
        <v>0.18888888888888888</v>
      </c>
      <c r="F46" s="15">
        <f t="shared" si="4"/>
        <v>0.815068493150685</v>
      </c>
      <c r="G46" s="14">
        <f>SUM(G47+G48)</f>
        <v>180</v>
      </c>
      <c r="H46" s="14">
        <f>SUM(H47+H48)</f>
        <v>161</v>
      </c>
      <c r="I46" s="15">
        <f aca="true" t="shared" si="5" ref="I46:I51">SUM(H46/G46)</f>
        <v>0.8944444444444445</v>
      </c>
    </row>
    <row r="47" spans="1:9" ht="11.25">
      <c r="A47" s="13" t="s">
        <v>15</v>
      </c>
      <c r="B47" s="14">
        <v>2849</v>
      </c>
      <c r="C47" s="14">
        <v>562</v>
      </c>
      <c r="D47" s="14">
        <v>557</v>
      </c>
      <c r="E47" s="15">
        <f t="shared" si="0"/>
        <v>0.1955071955071955</v>
      </c>
      <c r="F47" s="15">
        <f t="shared" si="4"/>
        <v>0.9911032028469751</v>
      </c>
      <c r="G47" s="14">
        <v>158</v>
      </c>
      <c r="H47" s="14">
        <f>SUM(D47-'[1]Sheet4'!D47)</f>
        <v>154</v>
      </c>
      <c r="I47" s="15">
        <f t="shared" si="5"/>
        <v>0.9746835443037974</v>
      </c>
    </row>
    <row r="48" spans="1:9" ht="11.25">
      <c r="A48" s="13" t="s">
        <v>16</v>
      </c>
      <c r="B48" s="14">
        <v>301</v>
      </c>
      <c r="C48" s="14">
        <v>168</v>
      </c>
      <c r="D48" s="14">
        <v>38</v>
      </c>
      <c r="E48" s="15">
        <f t="shared" si="0"/>
        <v>0.12624584717607973</v>
      </c>
      <c r="F48" s="15">
        <f t="shared" si="4"/>
        <v>0.2261904761904762</v>
      </c>
      <c r="G48" s="14">
        <v>22</v>
      </c>
      <c r="H48" s="14">
        <f>SUM(D48-'[1]Sheet4'!D48)</f>
        <v>7</v>
      </c>
      <c r="I48" s="15">
        <f t="shared" si="5"/>
        <v>0.3181818181818182</v>
      </c>
    </row>
    <row r="49" spans="1:9" ht="17.25" customHeight="1">
      <c r="A49" s="10" t="s">
        <v>35</v>
      </c>
      <c r="B49" s="11">
        <f>SUM(B50+B54+B56)</f>
        <v>2464</v>
      </c>
      <c r="C49" s="11">
        <f>SUM(C50+C54+C56)</f>
        <v>1157</v>
      </c>
      <c r="D49" s="11">
        <f>SUM(D50+D54+D56)</f>
        <v>207</v>
      </c>
      <c r="E49" s="12">
        <f t="shared" si="0"/>
        <v>0.08400974025974026</v>
      </c>
      <c r="F49" s="12">
        <f t="shared" si="4"/>
        <v>0.17891097666378566</v>
      </c>
      <c r="G49" s="11">
        <f>SUM(G50+G54+G56)</f>
        <v>198</v>
      </c>
      <c r="H49" s="11">
        <f>SUM(H50+H54+H56)</f>
        <v>33</v>
      </c>
      <c r="I49" s="12">
        <f t="shared" si="5"/>
        <v>0.16666666666666666</v>
      </c>
    </row>
    <row r="50" spans="1:9" ht="22.5">
      <c r="A50" s="19" t="s">
        <v>36</v>
      </c>
      <c r="B50" s="14">
        <f>SUM(B51)</f>
        <v>2350</v>
      </c>
      <c r="C50" s="14">
        <f>SUM(C51)</f>
        <v>1125</v>
      </c>
      <c r="D50" s="14">
        <f>SUM(D51)</f>
        <v>207</v>
      </c>
      <c r="E50" s="15">
        <f t="shared" si="0"/>
        <v>0.08808510638297873</v>
      </c>
      <c r="F50" s="15">
        <v>0</v>
      </c>
      <c r="G50" s="14">
        <f>SUM(G51)</f>
        <v>198</v>
      </c>
      <c r="H50" s="14">
        <f>SUM(H51)</f>
        <v>33</v>
      </c>
      <c r="I50" s="15">
        <f t="shared" si="5"/>
        <v>0.16666666666666666</v>
      </c>
    </row>
    <row r="51" spans="1:9" ht="11.25">
      <c r="A51" s="13" t="s">
        <v>15</v>
      </c>
      <c r="B51" s="14">
        <v>2350</v>
      </c>
      <c r="C51" s="14">
        <v>1125</v>
      </c>
      <c r="D51" s="14">
        <v>207</v>
      </c>
      <c r="E51" s="15">
        <f t="shared" si="0"/>
        <v>0.08808510638297873</v>
      </c>
      <c r="F51" s="15">
        <v>0</v>
      </c>
      <c r="G51" s="14">
        <v>198</v>
      </c>
      <c r="H51" s="14">
        <f>SUM(D51-'[1]Sheet4'!D51)</f>
        <v>33</v>
      </c>
      <c r="I51" s="15">
        <f t="shared" si="5"/>
        <v>0.16666666666666666</v>
      </c>
    </row>
    <row r="52" spans="1:9" ht="67.5">
      <c r="A52" s="8" t="s">
        <v>5</v>
      </c>
      <c r="B52" s="8" t="s">
        <v>6</v>
      </c>
      <c r="C52" s="8" t="s">
        <v>7</v>
      </c>
      <c r="D52" s="8" t="s">
        <v>8</v>
      </c>
      <c r="E52" s="8" t="s">
        <v>9</v>
      </c>
      <c r="F52" s="8" t="s">
        <v>10</v>
      </c>
      <c r="G52" s="8" t="s">
        <v>37</v>
      </c>
      <c r="H52" s="8" t="s">
        <v>12</v>
      </c>
      <c r="I52" s="8" t="s">
        <v>13</v>
      </c>
    </row>
    <row r="53" spans="1:9" ht="11.2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9">
        <v>7</v>
      </c>
      <c r="H53" s="9">
        <v>8</v>
      </c>
      <c r="I53" s="9">
        <v>9</v>
      </c>
    </row>
    <row r="54" spans="1:9" ht="33.75">
      <c r="A54" s="19" t="s">
        <v>38</v>
      </c>
      <c r="B54" s="14">
        <f>SUM(B55)</f>
        <v>42</v>
      </c>
      <c r="C54" s="14">
        <f>SUM(C55)</f>
        <v>0</v>
      </c>
      <c r="D54" s="14">
        <f>SUM(D55)</f>
        <v>0</v>
      </c>
      <c r="E54" s="15">
        <f aca="true" t="shared" si="6" ref="E54:E64">SUM(D54/B54)</f>
        <v>0</v>
      </c>
      <c r="F54" s="15">
        <v>0</v>
      </c>
      <c r="G54" s="14">
        <f>SUM(G55)</f>
        <v>0</v>
      </c>
      <c r="H54" s="14">
        <f>SUM(H55)</f>
        <v>0</v>
      </c>
      <c r="I54" s="15">
        <v>0</v>
      </c>
    </row>
    <row r="55" spans="1:9" ht="11.25">
      <c r="A55" s="13" t="s">
        <v>15</v>
      </c>
      <c r="B55" s="14">
        <v>42</v>
      </c>
      <c r="C55" s="14">
        <v>0</v>
      </c>
      <c r="D55" s="14">
        <v>0</v>
      </c>
      <c r="E55" s="15">
        <f t="shared" si="6"/>
        <v>0</v>
      </c>
      <c r="F55" s="15">
        <v>0</v>
      </c>
      <c r="G55" s="14">
        <v>0</v>
      </c>
      <c r="H55" s="14">
        <f>SUM(D55-'[1]Sheet4'!D55)</f>
        <v>0</v>
      </c>
      <c r="I55" s="15">
        <v>0</v>
      </c>
    </row>
    <row r="56" spans="1:9" ht="22.5">
      <c r="A56" s="19" t="s">
        <v>39</v>
      </c>
      <c r="B56" s="20">
        <f>SUM(B57)</f>
        <v>72</v>
      </c>
      <c r="C56" s="20">
        <f>SUM(C57)</f>
        <v>32</v>
      </c>
      <c r="D56" s="20">
        <f>SUM(D57)</f>
        <v>0</v>
      </c>
      <c r="E56" s="15">
        <f t="shared" si="6"/>
        <v>0</v>
      </c>
      <c r="F56" s="15">
        <f aca="true" t="shared" si="7" ref="F56:F64">SUM(D56/C56)</f>
        <v>0</v>
      </c>
      <c r="G56" s="20">
        <f>SUM(G57)</f>
        <v>0</v>
      </c>
      <c r="H56" s="21">
        <f>SUM(H57)</f>
        <v>0</v>
      </c>
      <c r="I56" s="15">
        <v>0</v>
      </c>
    </row>
    <row r="57" spans="1:9" ht="11.25">
      <c r="A57" s="13" t="s">
        <v>15</v>
      </c>
      <c r="B57" s="21">
        <v>72</v>
      </c>
      <c r="C57" s="20">
        <v>32</v>
      </c>
      <c r="D57" s="20">
        <v>0</v>
      </c>
      <c r="E57" s="15">
        <f t="shared" si="6"/>
        <v>0</v>
      </c>
      <c r="F57" s="15">
        <f t="shared" si="7"/>
        <v>0</v>
      </c>
      <c r="G57" s="21">
        <v>0</v>
      </c>
      <c r="H57" s="14">
        <f>SUM(D57-'[1]Sheet4'!D57)</f>
        <v>0</v>
      </c>
      <c r="I57" s="15">
        <v>0</v>
      </c>
    </row>
    <row r="58" spans="1:9" ht="17.25" customHeight="1">
      <c r="A58" s="16" t="s">
        <v>40</v>
      </c>
      <c r="B58" s="11">
        <f>SUM(B59)</f>
        <v>2000</v>
      </c>
      <c r="C58" s="11">
        <f>SUM(C59)</f>
        <v>1120</v>
      </c>
      <c r="D58" s="11">
        <f>SUM(D59)</f>
        <v>942</v>
      </c>
      <c r="E58" s="12">
        <f t="shared" si="6"/>
        <v>0.471</v>
      </c>
      <c r="F58" s="12">
        <f t="shared" si="7"/>
        <v>0.8410714285714286</v>
      </c>
      <c r="G58" s="11">
        <f>SUM(G59)</f>
        <v>300</v>
      </c>
      <c r="H58" s="11">
        <f>SUM(H59)</f>
        <v>276</v>
      </c>
      <c r="I58" s="12">
        <f aca="true" t="shared" si="8" ref="I58:I64">SUM(H58/G58)</f>
        <v>0.92</v>
      </c>
    </row>
    <row r="59" spans="1:9" ht="11.25">
      <c r="A59" s="13" t="s">
        <v>41</v>
      </c>
      <c r="B59" s="14">
        <f>SUM(B60+B61)</f>
        <v>2000</v>
      </c>
      <c r="C59" s="14">
        <f>SUM(C60+C61)</f>
        <v>1120</v>
      </c>
      <c r="D59" s="14">
        <f>SUM(D60+D61)</f>
        <v>942</v>
      </c>
      <c r="E59" s="15">
        <f t="shared" si="6"/>
        <v>0.471</v>
      </c>
      <c r="F59" s="15">
        <f t="shared" si="7"/>
        <v>0.8410714285714286</v>
      </c>
      <c r="G59" s="14">
        <f>SUM(G60+G61)</f>
        <v>300</v>
      </c>
      <c r="H59" s="14">
        <f>SUM(H60+H61)</f>
        <v>276</v>
      </c>
      <c r="I59" s="15">
        <f t="shared" si="8"/>
        <v>0.92</v>
      </c>
    </row>
    <row r="60" spans="1:9" ht="11.25">
      <c r="A60" s="13" t="s">
        <v>15</v>
      </c>
      <c r="B60" s="14">
        <v>959</v>
      </c>
      <c r="C60" s="14">
        <v>426</v>
      </c>
      <c r="D60" s="14">
        <v>398</v>
      </c>
      <c r="E60" s="15">
        <f t="shared" si="6"/>
        <v>0.41501564129301355</v>
      </c>
      <c r="F60" s="15">
        <f t="shared" si="7"/>
        <v>0.9342723004694836</v>
      </c>
      <c r="G60" s="14">
        <v>33</v>
      </c>
      <c r="H60" s="14">
        <f>SUM(D60-'[1]Sheet4'!D60)</f>
        <v>53</v>
      </c>
      <c r="I60" s="15">
        <f t="shared" si="8"/>
        <v>1.606060606060606</v>
      </c>
    </row>
    <row r="61" spans="1:9" ht="11.25">
      <c r="A61" s="13" t="s">
        <v>16</v>
      </c>
      <c r="B61" s="14">
        <v>1041</v>
      </c>
      <c r="C61" s="14">
        <v>694</v>
      </c>
      <c r="D61" s="14">
        <v>544</v>
      </c>
      <c r="E61" s="15">
        <f t="shared" si="6"/>
        <v>0.5225744476464937</v>
      </c>
      <c r="F61" s="15">
        <f t="shared" si="7"/>
        <v>0.7838616714697406</v>
      </c>
      <c r="G61" s="14">
        <v>267</v>
      </c>
      <c r="H61" s="14">
        <f>SUM(D61-'[1]Sheet4'!D61)</f>
        <v>223</v>
      </c>
      <c r="I61" s="15">
        <f t="shared" si="8"/>
        <v>0.8352059925093633</v>
      </c>
    </row>
    <row r="62" spans="1:9" ht="17.25" customHeight="1">
      <c r="A62" s="16" t="s">
        <v>42</v>
      </c>
      <c r="B62" s="11">
        <f>SUM(B63)</f>
        <v>1200</v>
      </c>
      <c r="C62" s="11">
        <f>SUM(C63)</f>
        <v>703</v>
      </c>
      <c r="D62" s="11">
        <f>SUM(D63)</f>
        <v>3</v>
      </c>
      <c r="E62" s="12">
        <f t="shared" si="6"/>
        <v>0.0025</v>
      </c>
      <c r="F62" s="12">
        <f t="shared" si="7"/>
        <v>0.004267425320056899</v>
      </c>
      <c r="G62" s="11">
        <f>SUM(G63)</f>
        <v>103</v>
      </c>
      <c r="H62" s="11">
        <f>SUM(H63)</f>
        <v>3</v>
      </c>
      <c r="I62" s="12">
        <f t="shared" si="8"/>
        <v>0.02912621359223301</v>
      </c>
    </row>
    <row r="63" spans="1:9" ht="11.25">
      <c r="A63" s="13" t="s">
        <v>43</v>
      </c>
      <c r="B63" s="14">
        <f>SUM(B64+B65)</f>
        <v>1200</v>
      </c>
      <c r="C63" s="14">
        <f>SUM(C64+C65)</f>
        <v>703</v>
      </c>
      <c r="D63" s="14">
        <f>SUM(D64+D65)</f>
        <v>3</v>
      </c>
      <c r="E63" s="15">
        <f t="shared" si="6"/>
        <v>0.0025</v>
      </c>
      <c r="F63" s="15">
        <f t="shared" si="7"/>
        <v>0.004267425320056899</v>
      </c>
      <c r="G63" s="14">
        <f>SUM(G64+G65)</f>
        <v>103</v>
      </c>
      <c r="H63" s="14">
        <f>SUM(H64+H65)</f>
        <v>3</v>
      </c>
      <c r="I63" s="15">
        <f t="shared" si="8"/>
        <v>0.02912621359223301</v>
      </c>
    </row>
    <row r="64" spans="1:9" ht="11.25">
      <c r="A64" s="13" t="s">
        <v>15</v>
      </c>
      <c r="B64" s="14">
        <v>1200</v>
      </c>
      <c r="C64" s="14">
        <v>703</v>
      </c>
      <c r="D64" s="14">
        <v>3</v>
      </c>
      <c r="E64" s="15">
        <f t="shared" si="6"/>
        <v>0.0025</v>
      </c>
      <c r="F64" s="15">
        <f t="shared" si="7"/>
        <v>0.004267425320056899</v>
      </c>
      <c r="G64" s="14">
        <v>103</v>
      </c>
      <c r="H64" s="14">
        <f>SUM(D64-'[1]Sheet4'!D64)</f>
        <v>3</v>
      </c>
      <c r="I64" s="15">
        <f t="shared" si="8"/>
        <v>0.02912621359223301</v>
      </c>
    </row>
    <row r="65" spans="1:9" ht="12.75">
      <c r="A65" s="13" t="s">
        <v>16</v>
      </c>
      <c r="B65" s="14"/>
      <c r="C65" s="14"/>
      <c r="D65" s="22"/>
      <c r="E65" s="15"/>
      <c r="F65" s="15"/>
      <c r="G65" s="14"/>
      <c r="H65" s="14"/>
      <c r="I65" s="15"/>
    </row>
    <row r="66" spans="1:9" ht="17.25" customHeight="1">
      <c r="A66" s="16" t="s">
        <v>44</v>
      </c>
      <c r="B66" s="11">
        <f>SUM(B67+B70)</f>
        <v>18795</v>
      </c>
      <c r="C66" s="11">
        <f>SUM(C67+C70)</f>
        <v>9908</v>
      </c>
      <c r="D66" s="11">
        <f>SUM(D67+D70)</f>
        <v>7982</v>
      </c>
      <c r="E66" s="12">
        <f>SUM(D66/B66)</f>
        <v>0.42468741686618783</v>
      </c>
      <c r="F66" s="12">
        <f>SUM(D66/C66)</f>
        <v>0.8056116269681066</v>
      </c>
      <c r="G66" s="11">
        <f>SUM(G67+G70)</f>
        <v>1877</v>
      </c>
      <c r="H66" s="11">
        <f>SUM(H67+H70)</f>
        <v>1979</v>
      </c>
      <c r="I66" s="12">
        <f>SUM(H66/G66)</f>
        <v>1.0543420351624933</v>
      </c>
    </row>
    <row r="67" spans="1:9" ht="11.25">
      <c r="A67" s="13" t="s">
        <v>45</v>
      </c>
      <c r="B67" s="14">
        <f>SUM(B68+B69)</f>
        <v>600</v>
      </c>
      <c r="C67" s="14">
        <f>SUM(C68+C69)</f>
        <v>514</v>
      </c>
      <c r="D67" s="14">
        <f>SUM(D68+D69)</f>
        <v>314</v>
      </c>
      <c r="E67" s="15">
        <f>SUM(D67/B67)</f>
        <v>0.5233333333333333</v>
      </c>
      <c r="F67" s="15">
        <f>SUM(D67/C67)</f>
        <v>0.6108949416342413</v>
      </c>
      <c r="G67" s="14">
        <f>SUM(G68+G69)</f>
        <v>22</v>
      </c>
      <c r="H67" s="14">
        <f>SUM(H68+H69)</f>
        <v>103</v>
      </c>
      <c r="I67" s="15">
        <f>SUM(H67/G67)</f>
        <v>4.681818181818182</v>
      </c>
    </row>
    <row r="68" spans="1:9" ht="11.25">
      <c r="A68" s="13" t="s">
        <v>15</v>
      </c>
      <c r="B68" s="14">
        <v>600</v>
      </c>
      <c r="C68" s="14">
        <v>514</v>
      </c>
      <c r="D68" s="14">
        <v>314</v>
      </c>
      <c r="E68" s="15">
        <f>SUM(D68/B68)</f>
        <v>0.5233333333333333</v>
      </c>
      <c r="F68" s="15">
        <f>SUM(D68/C68)</f>
        <v>0.6108949416342413</v>
      </c>
      <c r="G68" s="14">
        <v>22</v>
      </c>
      <c r="H68" s="14">
        <f>SUM(D68-'[1]Sheet4'!D68)</f>
        <v>103</v>
      </c>
      <c r="I68" s="15">
        <f>SUM(H68/G68)</f>
        <v>4.681818181818182</v>
      </c>
    </row>
    <row r="69" spans="1:9" ht="11.25">
      <c r="A69" s="13" t="s">
        <v>16</v>
      </c>
      <c r="B69" s="14"/>
      <c r="C69" s="14"/>
      <c r="D69" s="14"/>
      <c r="E69" s="15"/>
      <c r="F69" s="15"/>
      <c r="G69" s="14"/>
      <c r="H69" s="14"/>
      <c r="I69" s="15"/>
    </row>
    <row r="70" spans="1:9" ht="11.25">
      <c r="A70" s="13" t="s">
        <v>46</v>
      </c>
      <c r="B70" s="14">
        <f>SUM(B71+B72)</f>
        <v>18195</v>
      </c>
      <c r="C70" s="14">
        <f>SUM(C71+C72)</f>
        <v>9394</v>
      </c>
      <c r="D70" s="14">
        <f>SUM(D71+D72)</f>
        <v>7668</v>
      </c>
      <c r="E70" s="15">
        <f>SUM(D70/B70)</f>
        <v>0.42143446001648804</v>
      </c>
      <c r="F70" s="15">
        <f>SUM(D70/C70)</f>
        <v>0.8162657015116032</v>
      </c>
      <c r="G70" s="14">
        <f>SUM(G71+G72)</f>
        <v>1855</v>
      </c>
      <c r="H70" s="14">
        <f>SUM(H71+H72)</f>
        <v>1876</v>
      </c>
      <c r="I70" s="15">
        <f>SUM(H70/G70)</f>
        <v>1.0113207547169811</v>
      </c>
    </row>
    <row r="71" spans="1:9" ht="11.25">
      <c r="A71" s="13" t="s">
        <v>15</v>
      </c>
      <c r="B71" s="14">
        <v>17000</v>
      </c>
      <c r="C71" s="14">
        <v>8368</v>
      </c>
      <c r="D71" s="14">
        <v>7258</v>
      </c>
      <c r="E71" s="15">
        <f>SUM(D71/B71)</f>
        <v>0.4269411764705882</v>
      </c>
      <c r="F71" s="15">
        <f>SUM(D71/C71)</f>
        <v>0.8673518164435946</v>
      </c>
      <c r="G71" s="14">
        <v>1675</v>
      </c>
      <c r="H71" s="14">
        <f>SUM(D71-'[1]Sheet4'!D71)</f>
        <v>1767</v>
      </c>
      <c r="I71" s="15">
        <f>SUM(H71/G71)</f>
        <v>1.0549253731343284</v>
      </c>
    </row>
    <row r="72" spans="1:9" ht="11.25">
      <c r="A72" s="13" t="s">
        <v>16</v>
      </c>
      <c r="B72" s="14">
        <v>1195</v>
      </c>
      <c r="C72" s="14">
        <v>1026</v>
      </c>
      <c r="D72" s="14">
        <v>410</v>
      </c>
      <c r="E72" s="15">
        <f>SUM(D72/B72)</f>
        <v>0.34309623430962344</v>
      </c>
      <c r="F72" s="15">
        <f>SUM(D72/C72)</f>
        <v>0.3996101364522417</v>
      </c>
      <c r="G72" s="14">
        <v>180</v>
      </c>
      <c r="H72" s="14">
        <f>SUM(D72-'[1]Sheet4'!D72)</f>
        <v>109</v>
      </c>
      <c r="I72" s="15">
        <f>SUM(H72/G72)</f>
        <v>0.6055555555555555</v>
      </c>
    </row>
    <row r="73" spans="1:9" ht="15.75" customHeight="1">
      <c r="A73" s="16" t="s">
        <v>47</v>
      </c>
      <c r="B73" s="11">
        <f>SUM(B74)</f>
        <v>60</v>
      </c>
      <c r="C73" s="11">
        <f>SUM(C74)</f>
        <v>40</v>
      </c>
      <c r="D73" s="11">
        <f>SUM(D74)</f>
        <v>38</v>
      </c>
      <c r="E73" s="12">
        <f>SUM(D73/B73)</f>
        <v>0.6333333333333333</v>
      </c>
      <c r="F73" s="12">
        <f>SUM(D73/C73)</f>
        <v>0.95</v>
      </c>
      <c r="G73" s="11">
        <f>SUM(G74)</f>
        <v>5</v>
      </c>
      <c r="H73" s="11">
        <f>SUM(H74)</f>
        <v>7</v>
      </c>
      <c r="I73" s="12">
        <f>SUM(H73/G73)</f>
        <v>1.4</v>
      </c>
    </row>
    <row r="74" spans="1:9" ht="13.5" customHeight="1">
      <c r="A74" s="13" t="s">
        <v>15</v>
      </c>
      <c r="B74" s="14">
        <v>60</v>
      </c>
      <c r="C74" s="14">
        <v>40</v>
      </c>
      <c r="D74" s="14">
        <v>38</v>
      </c>
      <c r="E74" s="15">
        <f>SUM(D74/B74)</f>
        <v>0.6333333333333333</v>
      </c>
      <c r="F74" s="15">
        <f>SUM(D74/C74)</f>
        <v>0.95</v>
      </c>
      <c r="G74" s="14">
        <v>5</v>
      </c>
      <c r="H74" s="14">
        <f>SUM(D74-'[1]Sheet4'!D74)</f>
        <v>7</v>
      </c>
      <c r="I74" s="15">
        <f>SUM(H74/G74)</f>
        <v>1.4</v>
      </c>
    </row>
    <row r="75" spans="1:9" ht="28.5" customHeight="1">
      <c r="A75" s="18" t="s">
        <v>48</v>
      </c>
      <c r="B75" s="11">
        <f>SUM(B76+B77)</f>
        <v>0</v>
      </c>
      <c r="C75" s="11">
        <f>SUM(C76+C77)</f>
        <v>0</v>
      </c>
      <c r="D75" s="11">
        <f>SUM(D76+D77)</f>
        <v>1253</v>
      </c>
      <c r="E75" s="12">
        <v>0</v>
      </c>
      <c r="F75" s="12">
        <v>0</v>
      </c>
      <c r="G75" s="11">
        <f>SUM(G76+G77)</f>
        <v>0</v>
      </c>
      <c r="H75" s="11">
        <f>SUM(H76+H77)</f>
        <v>563</v>
      </c>
      <c r="I75" s="12">
        <v>0</v>
      </c>
    </row>
    <row r="76" spans="1:9" ht="12.75">
      <c r="A76" s="13" t="s">
        <v>15</v>
      </c>
      <c r="B76" s="14"/>
      <c r="C76" s="22"/>
      <c r="D76" s="14">
        <v>870</v>
      </c>
      <c r="E76" s="15"/>
      <c r="F76" s="15"/>
      <c r="G76" s="22"/>
      <c r="H76" s="14">
        <f>SUM(D76-'[1]Sheet4'!D76)</f>
        <v>271</v>
      </c>
      <c r="I76" s="15"/>
    </row>
    <row r="77" spans="1:9" ht="12.75">
      <c r="A77" s="13" t="s">
        <v>16</v>
      </c>
      <c r="B77" s="14"/>
      <c r="C77" s="22"/>
      <c r="D77" s="14">
        <v>383</v>
      </c>
      <c r="E77" s="15"/>
      <c r="F77" s="15"/>
      <c r="G77" s="22"/>
      <c r="H77" s="14">
        <f>SUM(D77-'[1]Sheet4'!D77)</f>
        <v>292</v>
      </c>
      <c r="I77" s="15"/>
    </row>
    <row r="78" spans="1:9" ht="12.75">
      <c r="A78" s="23" t="s">
        <v>49</v>
      </c>
      <c r="B78" s="24"/>
      <c r="C78" s="24"/>
      <c r="D78" s="24"/>
      <c r="E78" s="24"/>
      <c r="F78" s="24"/>
      <c r="G78" s="1"/>
      <c r="H78" s="1"/>
      <c r="I78" s="1"/>
    </row>
    <row r="79" spans="1:9" ht="12.75">
      <c r="A79" s="23" t="s">
        <v>50</v>
      </c>
      <c r="B79" s="24"/>
      <c r="C79" s="24"/>
      <c r="D79" s="24"/>
      <c r="E79" s="24"/>
      <c r="F79" s="24"/>
      <c r="G79" s="1"/>
      <c r="H79" s="1"/>
      <c r="I79" s="1"/>
    </row>
    <row r="80" spans="1:9" ht="12.75">
      <c r="A80" s="25"/>
      <c r="B80" s="24"/>
      <c r="C80" s="24"/>
      <c r="D80" s="24"/>
      <c r="E80" s="24"/>
      <c r="F80" s="24"/>
      <c r="G80" s="1"/>
      <c r="H80" s="1"/>
      <c r="I80" s="1"/>
    </row>
    <row r="81" spans="1:9" ht="12.75">
      <c r="A81" s="25"/>
      <c r="B81" s="24"/>
      <c r="C81" s="24"/>
      <c r="D81" s="24"/>
      <c r="E81" s="24"/>
      <c r="F81" s="24"/>
      <c r="G81" s="1"/>
      <c r="H81" s="1"/>
      <c r="I81" s="1"/>
    </row>
    <row r="82" spans="1:9" ht="12.75">
      <c r="A82" s="25"/>
      <c r="B82" s="24"/>
      <c r="C82" s="24"/>
      <c r="D82" s="24"/>
      <c r="E82" s="24"/>
      <c r="F82" s="24"/>
      <c r="G82" s="1"/>
      <c r="H82" s="1"/>
      <c r="I82" s="1"/>
    </row>
    <row r="83" spans="1:9" ht="12.75">
      <c r="A83" s="25"/>
      <c r="B83" s="24"/>
      <c r="C83" s="24"/>
      <c r="D83" s="24"/>
      <c r="E83" s="24"/>
      <c r="F83" s="24"/>
      <c r="G83" s="1"/>
      <c r="H83" s="1"/>
      <c r="I83" s="1"/>
    </row>
    <row r="84" spans="1:9" ht="12.75">
      <c r="A84" s="25"/>
      <c r="B84" s="24"/>
      <c r="C84" s="24"/>
      <c r="D84" s="24"/>
      <c r="E84" s="24"/>
      <c r="F84" s="24"/>
      <c r="G84" s="1"/>
      <c r="H84" s="1"/>
      <c r="I84" s="1"/>
    </row>
    <row r="85" spans="1:9" ht="12.75">
      <c r="A85" s="25"/>
      <c r="B85" s="24"/>
      <c r="C85" s="24"/>
      <c r="D85" s="24"/>
      <c r="E85" s="24"/>
      <c r="F85" s="24"/>
      <c r="G85" s="1"/>
      <c r="H85" s="1"/>
      <c r="I85" s="1"/>
    </row>
    <row r="86" spans="1:9" ht="12.75">
      <c r="A86" s="25"/>
      <c r="B86" s="24"/>
      <c r="C86" s="24"/>
      <c r="D86" s="24"/>
      <c r="E86" s="24"/>
      <c r="F86" s="24"/>
      <c r="G86" s="1"/>
      <c r="H86" s="1"/>
      <c r="I86" s="1"/>
    </row>
    <row r="87" spans="1:9" ht="12.75">
      <c r="A87" s="25"/>
      <c r="B87" s="24"/>
      <c r="C87" s="24"/>
      <c r="D87" s="24"/>
      <c r="E87" s="24"/>
      <c r="F87" s="24"/>
      <c r="G87" s="1"/>
      <c r="H87" s="1"/>
      <c r="I87" s="1"/>
    </row>
    <row r="88" spans="1:9" ht="12.75">
      <c r="A88" s="25"/>
      <c r="B88" s="24"/>
      <c r="C88" s="24"/>
      <c r="D88" s="24"/>
      <c r="E88" s="24"/>
      <c r="F88" s="24"/>
      <c r="G88" s="1"/>
      <c r="H88" s="1"/>
      <c r="I88" s="1"/>
    </row>
    <row r="89" spans="1:9" ht="12.75">
      <c r="A89" s="25"/>
      <c r="B89" s="24"/>
      <c r="C89" s="24"/>
      <c r="D89" s="24"/>
      <c r="E89" s="24"/>
      <c r="F89" s="24"/>
      <c r="G89" s="1"/>
      <c r="H89" s="1"/>
      <c r="I89" s="1"/>
    </row>
    <row r="90" spans="1:9" ht="12.75">
      <c r="A90" s="25"/>
      <c r="B90" s="24"/>
      <c r="C90" s="24"/>
      <c r="D90" s="24"/>
      <c r="E90" s="24"/>
      <c r="F90" s="24"/>
      <c r="G90" s="1"/>
      <c r="H90" s="1"/>
      <c r="I90" s="1"/>
    </row>
    <row r="91" spans="1:9" ht="12.75">
      <c r="A91" s="25"/>
      <c r="B91" s="24"/>
      <c r="C91" s="24"/>
      <c r="D91" s="24"/>
      <c r="E91" s="24"/>
      <c r="F91" s="24"/>
      <c r="G91" s="1"/>
      <c r="H91" s="1"/>
      <c r="I91" s="1"/>
    </row>
    <row r="92" spans="1:9" ht="12.75">
      <c r="A92" s="26"/>
      <c r="B92" s="26"/>
      <c r="C92" s="26"/>
      <c r="D92" s="26"/>
      <c r="E92" s="26"/>
      <c r="F92" s="2"/>
      <c r="G92" s="1"/>
      <c r="H92" s="1"/>
      <c r="I92" s="1"/>
    </row>
    <row r="93" spans="1:9" ht="12">
      <c r="A93" s="26" t="s">
        <v>51</v>
      </c>
      <c r="B93" s="26"/>
      <c r="C93" s="26"/>
      <c r="D93" s="26" t="s">
        <v>52</v>
      </c>
      <c r="E93" s="26"/>
      <c r="F93" s="1"/>
      <c r="G93" s="1"/>
      <c r="H93" s="1"/>
      <c r="I93" s="1"/>
    </row>
    <row r="94" spans="1:9" ht="12">
      <c r="A94" s="26"/>
      <c r="B94" s="26"/>
      <c r="C94" s="26"/>
      <c r="D94" s="26"/>
      <c r="E94" s="26"/>
      <c r="F94" s="1"/>
      <c r="G94" s="1"/>
      <c r="H94" s="1"/>
      <c r="I94" s="1"/>
    </row>
    <row r="95" spans="1:9" ht="12">
      <c r="A95" s="26"/>
      <c r="B95" s="26"/>
      <c r="C95" s="26"/>
      <c r="D95" s="26"/>
      <c r="E95" s="26"/>
      <c r="F95" s="1"/>
      <c r="G95" s="1"/>
      <c r="H95" s="1"/>
      <c r="I95" s="1"/>
    </row>
    <row r="96" spans="1:9" ht="12">
      <c r="A96" s="26"/>
      <c r="B96" s="26"/>
      <c r="C96" s="26"/>
      <c r="D96" s="26"/>
      <c r="E96" s="26"/>
      <c r="F96" s="1"/>
      <c r="G96" s="1"/>
      <c r="H96" s="1"/>
      <c r="I96" s="1"/>
    </row>
    <row r="97" spans="1:9" ht="12">
      <c r="A97" s="26"/>
      <c r="B97" s="26"/>
      <c r="C97" s="26"/>
      <c r="D97" s="26"/>
      <c r="E97" s="26"/>
      <c r="F97" s="1"/>
      <c r="G97" s="1"/>
      <c r="H97" s="1"/>
      <c r="I97" s="1"/>
    </row>
    <row r="98" spans="1:9" ht="12">
      <c r="A98" s="26"/>
      <c r="B98" s="26"/>
      <c r="C98" s="26"/>
      <c r="D98" s="26"/>
      <c r="E98" s="26"/>
      <c r="F98" s="1"/>
      <c r="G98" s="1"/>
      <c r="H98" s="1"/>
      <c r="I98" s="1"/>
    </row>
    <row r="99" spans="1:9" ht="12.75">
      <c r="A99" s="2"/>
      <c r="B99" s="26"/>
      <c r="C99" s="2"/>
      <c r="D99" s="2"/>
      <c r="E99" s="2"/>
      <c r="F99" s="2"/>
      <c r="G99" s="1"/>
      <c r="H99" s="1"/>
      <c r="I99" s="1"/>
    </row>
    <row r="100" spans="1:9" ht="12.75">
      <c r="A100" s="2"/>
      <c r="B100" s="2"/>
      <c r="C100" s="2"/>
      <c r="D100" s="2"/>
      <c r="E100" s="2"/>
      <c r="F100" s="2"/>
      <c r="G100" s="1"/>
      <c r="H100" s="1"/>
      <c r="I100" s="1"/>
    </row>
    <row r="101" spans="1:9" ht="12.75">
      <c r="A101" s="2"/>
      <c r="B101" s="2"/>
      <c r="C101" s="2"/>
      <c r="D101" s="2"/>
      <c r="E101" s="2"/>
      <c r="F101" s="2"/>
      <c r="G101" s="1"/>
      <c r="H101" s="1"/>
      <c r="I101" s="1"/>
    </row>
    <row r="102" spans="1:9" ht="12.75">
      <c r="A102" s="2"/>
      <c r="B102" s="2"/>
      <c r="C102" s="2"/>
      <c r="D102" s="2"/>
      <c r="E102" s="2"/>
      <c r="F102" s="2"/>
      <c r="G102" s="1"/>
      <c r="H102" s="1"/>
      <c r="I102" s="1"/>
    </row>
    <row r="103" spans="1:9" ht="12">
      <c r="A103" s="26" t="s">
        <v>53</v>
      </c>
      <c r="B103" s="1"/>
      <c r="C103" s="1"/>
      <c r="D103" s="1"/>
      <c r="E103" s="1"/>
      <c r="F103" s="1"/>
      <c r="G103" s="1"/>
      <c r="H103" s="1"/>
      <c r="I103" s="1"/>
    </row>
    <row r="104" spans="1:9" ht="12">
      <c r="A104" s="26" t="s">
        <v>54</v>
      </c>
      <c r="B104" s="1"/>
      <c r="C104" s="1"/>
      <c r="D104" s="1"/>
      <c r="E104" s="1"/>
      <c r="F104" s="1"/>
      <c r="G104" s="1"/>
      <c r="H104" s="1"/>
      <c r="I104" s="1"/>
    </row>
    <row r="105" spans="1:9" ht="11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1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1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1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">
      <c r="A109" s="26"/>
      <c r="B109" s="1"/>
      <c r="C109" s="1"/>
      <c r="D109" s="1"/>
      <c r="E109" s="1"/>
      <c r="F109" s="1"/>
      <c r="G109" s="1"/>
      <c r="H109" s="1"/>
      <c r="I109" s="1"/>
    </row>
    <row r="110" spans="1:9" ht="12">
      <c r="A110" s="26"/>
      <c r="B110" s="1"/>
      <c r="C110" s="1"/>
      <c r="D110" s="1"/>
      <c r="E110" s="1"/>
      <c r="F110" s="1"/>
      <c r="G110" s="1"/>
      <c r="H110" s="1"/>
      <c r="I110" s="1"/>
    </row>
    <row r="111" spans="1:9" ht="11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1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1.25">
      <c r="A113" s="1"/>
      <c r="B113" s="1"/>
      <c r="C113" s="1"/>
      <c r="D113" s="1"/>
      <c r="E113" s="1"/>
      <c r="F113" s="1"/>
      <c r="G113" s="1"/>
      <c r="H113" s="1"/>
      <c r="I113" s="1"/>
    </row>
  </sheetData>
  <printOptions/>
  <pageMargins left="0.5" right="0.43" top="1" bottom="0.72" header="0.5" footer="0.7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1" sqref="A11"/>
    </sheetView>
  </sheetViews>
  <sheetFormatPr defaultColWidth="9.33203125" defaultRowHeight="11.25"/>
  <cols>
    <col min="1" max="1" width="31.16015625" style="0" customWidth="1"/>
    <col min="2" max="2" width="12.5" style="0" customWidth="1"/>
    <col min="3" max="3" width="13.16015625" style="0" customWidth="1"/>
    <col min="4" max="4" width="12.33203125" style="0" customWidth="1"/>
    <col min="5" max="5" width="10.83203125" style="0" customWidth="1"/>
    <col min="6" max="6" width="12.83203125" style="0" customWidth="1"/>
    <col min="7" max="7" width="13.16015625" style="0" customWidth="1"/>
    <col min="8" max="8" width="11.5" style="0" customWidth="1"/>
    <col min="9" max="9" width="13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1"/>
      <c r="C2" s="1"/>
      <c r="D2" s="1"/>
      <c r="E2" s="2"/>
      <c r="F2" s="2"/>
      <c r="G2" s="1"/>
      <c r="H2" s="1"/>
      <c r="I2" s="1"/>
    </row>
    <row r="3" spans="1:9" ht="12" customHeight="1">
      <c r="A3" s="1"/>
      <c r="B3" s="1"/>
      <c r="C3" s="1"/>
      <c r="D3" s="1"/>
      <c r="E3" s="2"/>
      <c r="F3" s="2"/>
      <c r="G3" s="1"/>
      <c r="H3" s="1"/>
      <c r="I3" s="1"/>
    </row>
    <row r="4" spans="1:9" ht="18.75" customHeight="1">
      <c r="A4" s="1"/>
      <c r="B4" s="2" t="s">
        <v>342</v>
      </c>
      <c r="C4" s="1"/>
      <c r="D4" s="1"/>
      <c r="E4" s="2"/>
      <c r="F4" s="2"/>
      <c r="G4" s="1"/>
      <c r="H4" s="1"/>
      <c r="I4" s="2" t="s">
        <v>343</v>
      </c>
    </row>
    <row r="5" spans="1:9" ht="20.25" customHeight="1">
      <c r="A5" s="6" t="s">
        <v>344</v>
      </c>
      <c r="B5" s="5"/>
      <c r="C5" s="5"/>
      <c r="D5" s="5"/>
      <c r="E5" s="5"/>
      <c r="F5" s="5"/>
      <c r="G5" s="5"/>
      <c r="H5" s="5"/>
      <c r="I5" s="5"/>
    </row>
    <row r="6" spans="1:9" ht="15" customHeight="1">
      <c r="A6" s="6" t="s">
        <v>345</v>
      </c>
      <c r="B6" s="5"/>
      <c r="C6" s="5"/>
      <c r="D6" s="5"/>
      <c r="E6" s="5"/>
      <c r="F6" s="5"/>
      <c r="G6" s="5"/>
      <c r="H6" s="5"/>
      <c r="I6" s="5"/>
    </row>
    <row r="7" spans="1:9" ht="14.25" customHeight="1">
      <c r="A7" s="6"/>
      <c r="B7" s="5"/>
      <c r="C7" s="5"/>
      <c r="D7" s="5"/>
      <c r="E7" s="5"/>
      <c r="F7" s="5"/>
      <c r="G7" s="5"/>
      <c r="H7" s="5"/>
      <c r="I7" s="5"/>
    </row>
    <row r="8" spans="1:9" ht="12.75">
      <c r="A8" s="1"/>
      <c r="B8" s="1"/>
      <c r="C8" s="1"/>
      <c r="D8" s="1"/>
      <c r="E8" s="2"/>
      <c r="F8" s="2"/>
      <c r="G8" s="1"/>
      <c r="H8" s="1"/>
      <c r="I8" s="1" t="s">
        <v>4</v>
      </c>
    </row>
    <row r="9" spans="1:9" ht="45">
      <c r="A9" s="8" t="s">
        <v>5</v>
      </c>
      <c r="B9" s="8" t="s">
        <v>91</v>
      </c>
      <c r="C9" s="8" t="s">
        <v>346</v>
      </c>
      <c r="D9" s="8" t="s">
        <v>8</v>
      </c>
      <c r="E9" s="8" t="s">
        <v>267</v>
      </c>
      <c r="F9" s="8" t="s">
        <v>347</v>
      </c>
      <c r="G9" s="8" t="s">
        <v>348</v>
      </c>
      <c r="H9" s="8" t="s">
        <v>12</v>
      </c>
      <c r="I9" s="8" t="s">
        <v>349</v>
      </c>
    </row>
    <row r="10" spans="1:9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 t="s">
        <v>187</v>
      </c>
      <c r="I10" s="8">
        <v>9</v>
      </c>
    </row>
    <row r="11" spans="1:9" ht="25.5">
      <c r="A11" s="307" t="s">
        <v>350</v>
      </c>
      <c r="B11" s="308">
        <f>SUM(B12+B28)</f>
        <v>659824</v>
      </c>
      <c r="C11" s="308">
        <f>SUM(C12+C28)</f>
        <v>250476</v>
      </c>
      <c r="D11" s="308">
        <f>SUM(D12+D28)</f>
        <v>229832</v>
      </c>
      <c r="E11" s="299">
        <f>SUM(D11/B11)</f>
        <v>0.34832318921409344</v>
      </c>
      <c r="F11" s="309" t="s">
        <v>272</v>
      </c>
      <c r="G11" s="308">
        <f>SUM(G12+G28)</f>
        <v>51550</v>
      </c>
      <c r="H11" s="308">
        <f>SUM(H12+H28)</f>
        <v>49528</v>
      </c>
      <c r="I11" s="309" t="s">
        <v>272</v>
      </c>
    </row>
    <row r="12" spans="1:9" ht="12.75">
      <c r="A12" s="310" t="s">
        <v>351</v>
      </c>
      <c r="B12" s="11">
        <f>SUM(B13+B17+B20+B27)</f>
        <v>633004</v>
      </c>
      <c r="C12" s="11">
        <f>SUM(C13+C17+C20+C27)</f>
        <v>236180</v>
      </c>
      <c r="D12" s="11">
        <f>SUM(D13+D17+D20+D27)</f>
        <v>225940</v>
      </c>
      <c r="E12" s="299">
        <f>SUM(D12/B12)</f>
        <v>0.35693297356730763</v>
      </c>
      <c r="F12" s="12">
        <f>SUM(D12/C12)</f>
        <v>0.9566432382081463</v>
      </c>
      <c r="G12" s="11">
        <f>SUM(G13+G17+G20+G27)</f>
        <v>48740</v>
      </c>
      <c r="H12" s="11">
        <f>SUM(H13+H17+H20+H27)</f>
        <v>48164</v>
      </c>
      <c r="I12" s="12">
        <f>SUM(H12/G12)</f>
        <v>0.9881821912187115</v>
      </c>
    </row>
    <row r="13" spans="1:9" ht="14.25" customHeight="1">
      <c r="A13" s="311" t="s">
        <v>274</v>
      </c>
      <c r="B13" s="14">
        <v>51232</v>
      </c>
      <c r="C13" s="14">
        <v>21832</v>
      </c>
      <c r="D13" s="14">
        <f>SUM(D14+D15+D16)</f>
        <v>21861</v>
      </c>
      <c r="E13" s="301">
        <f>SUM(D13/B13)</f>
        <v>0.4267059650218613</v>
      </c>
      <c r="F13" s="15">
        <f>SUM(D13/C13)</f>
        <v>1.0013283253939171</v>
      </c>
      <c r="G13" s="13">
        <v>5278</v>
      </c>
      <c r="H13" s="14">
        <f>SUM(D13-'[7]Sheet4'!D13)</f>
        <v>4032</v>
      </c>
      <c r="I13" s="15">
        <f>SUM(H13/G13)</f>
        <v>0.7639257294429708</v>
      </c>
    </row>
    <row r="14" spans="1:9" ht="15" customHeight="1">
      <c r="A14" s="13" t="s">
        <v>275</v>
      </c>
      <c r="B14" s="14">
        <v>8304</v>
      </c>
      <c r="C14" s="14">
        <v>3482</v>
      </c>
      <c r="D14" s="14">
        <v>2975</v>
      </c>
      <c r="E14" s="301">
        <f>SUM(D14/B14)</f>
        <v>0.3582610789980732</v>
      </c>
      <c r="F14" s="15">
        <f>SUM(D14/C14)</f>
        <v>0.8543940264215968</v>
      </c>
      <c r="G14" s="13">
        <v>692</v>
      </c>
      <c r="H14" s="14">
        <f>SUM(D14-'[7]Sheet4'!D14)</f>
        <v>632</v>
      </c>
      <c r="I14" s="15">
        <f>SUM(H14/G14)</f>
        <v>0.9132947976878613</v>
      </c>
    </row>
    <row r="15" spans="1:9" ht="22.5">
      <c r="A15" s="17" t="s">
        <v>276</v>
      </c>
      <c r="B15" s="14"/>
      <c r="C15" s="14"/>
      <c r="D15" s="14">
        <v>851</v>
      </c>
      <c r="E15" s="301"/>
      <c r="F15" s="15"/>
      <c r="G15" s="13"/>
      <c r="H15" s="14">
        <f>SUM(D15-'[7]Sheet4'!D15)</f>
        <v>181</v>
      </c>
      <c r="I15" s="15"/>
    </row>
    <row r="16" spans="1:9" ht="21.75" customHeight="1">
      <c r="A16" s="17" t="s">
        <v>277</v>
      </c>
      <c r="B16" s="14"/>
      <c r="C16" s="14"/>
      <c r="D16" s="14">
        <v>18035</v>
      </c>
      <c r="E16" s="301"/>
      <c r="F16" s="15"/>
      <c r="G16" s="13"/>
      <c r="H16" s="14">
        <f>SUM(D16-'[7]Sheet4'!D16)</f>
        <v>3219</v>
      </c>
      <c r="I16" s="15"/>
    </row>
    <row r="17" spans="1:9" ht="22.5">
      <c r="A17" s="17" t="s">
        <v>278</v>
      </c>
      <c r="B17" s="14">
        <v>2675</v>
      </c>
      <c r="C17" s="14">
        <v>1153</v>
      </c>
      <c r="D17" s="14">
        <f>SUM(D18+D19)</f>
        <v>947</v>
      </c>
      <c r="E17" s="301">
        <f>SUM(D17/B17)</f>
        <v>0.3540186915887851</v>
      </c>
      <c r="F17" s="15">
        <f>SUM(D17/C17)</f>
        <v>0.821335646140503</v>
      </c>
      <c r="G17" s="13">
        <v>30</v>
      </c>
      <c r="H17" s="14">
        <f>SUM(D17-'[7]Sheet4'!D17)</f>
        <v>478</v>
      </c>
      <c r="I17" s="15">
        <f>SUM(H17/G17)</f>
        <v>15.933333333333334</v>
      </c>
    </row>
    <row r="18" spans="1:9" ht="22.5">
      <c r="A18" s="17" t="s">
        <v>279</v>
      </c>
      <c r="B18" s="14"/>
      <c r="C18" s="14"/>
      <c r="D18" s="14">
        <v>633</v>
      </c>
      <c r="E18" s="301"/>
      <c r="F18" s="15"/>
      <c r="G18" s="13"/>
      <c r="H18" s="14">
        <f>SUM(D18-'[7]Sheet4'!D18)</f>
        <v>477</v>
      </c>
      <c r="I18" s="15"/>
    </row>
    <row r="19" spans="1:9" ht="22.5">
      <c r="A19" s="17" t="s">
        <v>280</v>
      </c>
      <c r="B19" s="14"/>
      <c r="C19" s="14"/>
      <c r="D19" s="14">
        <v>314</v>
      </c>
      <c r="E19" s="301"/>
      <c r="F19" s="15"/>
      <c r="G19" s="13"/>
      <c r="H19" s="14">
        <f>SUM(D19-'[7]Sheet4'!D19)</f>
        <v>1</v>
      </c>
      <c r="I19" s="15"/>
    </row>
    <row r="20" spans="1:9" ht="14.25" customHeight="1">
      <c r="A20" s="13" t="s">
        <v>281</v>
      </c>
      <c r="B20" s="14">
        <v>512187</v>
      </c>
      <c r="C20" s="14">
        <v>210336</v>
      </c>
      <c r="D20" s="14">
        <f>SUM(D21+D22+D23+D24+D25+D26)</f>
        <v>201785</v>
      </c>
      <c r="E20" s="301">
        <f>SUM(D20/B20)</f>
        <v>0.3939674376741307</v>
      </c>
      <c r="F20" s="15">
        <f>SUM(D20/C20)</f>
        <v>0.9593459987828997</v>
      </c>
      <c r="G20" s="13">
        <v>42983</v>
      </c>
      <c r="H20" s="14">
        <f>SUM(D20-'[7]Sheet4'!D20)</f>
        <v>43308</v>
      </c>
      <c r="I20" s="15">
        <f>SUM(H20/G20)</f>
        <v>1.0075611288183701</v>
      </c>
    </row>
    <row r="21" spans="1:9" ht="11.25">
      <c r="A21" s="13" t="s">
        <v>282</v>
      </c>
      <c r="B21" s="14"/>
      <c r="C21" s="14"/>
      <c r="D21" s="14">
        <v>1639</v>
      </c>
      <c r="E21" s="301"/>
      <c r="F21" s="15"/>
      <c r="G21" s="13"/>
      <c r="H21" s="14">
        <f>SUM(D21-'[7]Sheet4'!D21)</f>
        <v>929</v>
      </c>
      <c r="I21" s="15"/>
    </row>
    <row r="22" spans="1:9" ht="22.5">
      <c r="A22" s="17" t="s">
        <v>352</v>
      </c>
      <c r="B22" s="14"/>
      <c r="C22" s="14"/>
      <c r="D22" s="14">
        <v>6904</v>
      </c>
      <c r="E22" s="301"/>
      <c r="F22" s="15"/>
      <c r="G22" s="13"/>
      <c r="H22" s="14">
        <f>SUM(D22-'[7]Sheet4'!D22)</f>
        <v>1637</v>
      </c>
      <c r="I22" s="15"/>
    </row>
    <row r="23" spans="1:9" ht="22.5">
      <c r="A23" s="17" t="s">
        <v>285</v>
      </c>
      <c r="B23" s="14"/>
      <c r="C23" s="14"/>
      <c r="D23" s="14">
        <v>34271</v>
      </c>
      <c r="E23" s="301"/>
      <c r="F23" s="15"/>
      <c r="G23" s="13"/>
      <c r="H23" s="14">
        <f>SUM(D23-'[7]Sheet4'!D23)</f>
        <v>7087</v>
      </c>
      <c r="I23" s="15"/>
    </row>
    <row r="24" spans="1:9" ht="42" customHeight="1">
      <c r="A24" s="19" t="s">
        <v>353</v>
      </c>
      <c r="B24" s="14">
        <v>1300</v>
      </c>
      <c r="C24" s="14"/>
      <c r="D24" s="14">
        <v>583</v>
      </c>
      <c r="E24" s="301"/>
      <c r="F24" s="15"/>
      <c r="G24" s="13"/>
      <c r="H24" s="14">
        <f>SUM(D24-'[7]Sheet4'!D24)</f>
        <v>100</v>
      </c>
      <c r="I24" s="15"/>
    </row>
    <row r="25" spans="1:9" ht="11.25">
      <c r="A25" s="17" t="s">
        <v>287</v>
      </c>
      <c r="B25" s="14"/>
      <c r="C25" s="14"/>
      <c r="D25" s="14">
        <v>158388</v>
      </c>
      <c r="E25" s="301"/>
      <c r="F25" s="15"/>
      <c r="G25" s="13"/>
      <c r="H25" s="14">
        <f>SUM(D25-'[7]Sheet4'!D25)</f>
        <v>33563</v>
      </c>
      <c r="I25" s="15"/>
    </row>
    <row r="26" spans="1:9" ht="22.5">
      <c r="A26" s="17" t="s">
        <v>288</v>
      </c>
      <c r="B26" s="14">
        <v>108</v>
      </c>
      <c r="C26" s="14">
        <v>90</v>
      </c>
      <c r="D26" s="14"/>
      <c r="E26" s="301">
        <f>SUM(D26/B26)</f>
        <v>0</v>
      </c>
      <c r="F26" s="15">
        <f>SUM(D26/C26)</f>
        <v>0</v>
      </c>
      <c r="G26" s="13">
        <v>15</v>
      </c>
      <c r="H26" s="14">
        <f>SUM(D26-'[7]Sheet4'!D26)</f>
        <v>-8</v>
      </c>
      <c r="I26" s="15">
        <f>SUM(H26/G26)</f>
        <v>-0.5333333333333333</v>
      </c>
    </row>
    <row r="27" spans="1:9" ht="13.5" customHeight="1">
      <c r="A27" s="17" t="s">
        <v>289</v>
      </c>
      <c r="B27" s="14">
        <v>66910</v>
      </c>
      <c r="C27" s="14">
        <v>2859</v>
      </c>
      <c r="D27" s="14">
        <v>1347</v>
      </c>
      <c r="E27" s="301">
        <f>SUM(D27/B27)</f>
        <v>0.020131519952174562</v>
      </c>
      <c r="F27" s="15">
        <f>SUM(D27/C27)</f>
        <v>0.47114375655823715</v>
      </c>
      <c r="G27" s="13">
        <v>449</v>
      </c>
      <c r="H27" s="14">
        <f>SUM(D27-'[7]Sheet4'!D27)</f>
        <v>346</v>
      </c>
      <c r="I27" s="15">
        <f>SUM(H27/G27)</f>
        <v>0.7706013363028953</v>
      </c>
    </row>
    <row r="28" spans="1:9" ht="25.5">
      <c r="A28" s="312" t="s">
        <v>354</v>
      </c>
      <c r="B28" s="11">
        <v>26820</v>
      </c>
      <c r="C28" s="11">
        <v>14296</v>
      </c>
      <c r="D28" s="11">
        <f>SUM(D29+D30)</f>
        <v>3892</v>
      </c>
      <c r="E28" s="299">
        <f>SUM(D28/B28)</f>
        <v>0.14511558538404176</v>
      </c>
      <c r="F28" s="12">
        <f>SUM(D28/C28)</f>
        <v>0.2722439843312815</v>
      </c>
      <c r="G28" s="16">
        <v>2810</v>
      </c>
      <c r="H28" s="11">
        <f>SUM(D28-'[7]Sheet4'!D28)</f>
        <v>1364</v>
      </c>
      <c r="I28" s="12">
        <f>SUM(H28/G28)</f>
        <v>0.48540925266903917</v>
      </c>
    </row>
    <row r="29" spans="1:9" ht="22.5">
      <c r="A29" s="19" t="s">
        <v>291</v>
      </c>
      <c r="B29" s="14"/>
      <c r="C29" s="14"/>
      <c r="D29" s="14">
        <v>1068</v>
      </c>
      <c r="E29" s="301"/>
      <c r="F29" s="15"/>
      <c r="G29" s="13"/>
      <c r="H29" s="14">
        <f>SUM(D29-'[7]Sheet4'!D29)</f>
        <v>-266</v>
      </c>
      <c r="I29" s="15"/>
    </row>
    <row r="30" spans="1:9" ht="11.25">
      <c r="A30" s="17" t="s">
        <v>355</v>
      </c>
      <c r="B30" s="14">
        <v>21283</v>
      </c>
      <c r="C30" s="14">
        <v>11175</v>
      </c>
      <c r="D30" s="14">
        <v>2824</v>
      </c>
      <c r="E30" s="301">
        <f>SUM(D30/B30)</f>
        <v>0.132688060893671</v>
      </c>
      <c r="F30" s="15">
        <f>SUM(D30/C30)</f>
        <v>0.2527069351230425</v>
      </c>
      <c r="G30" s="13">
        <v>2082</v>
      </c>
      <c r="H30" s="14">
        <f>SUM(D30-'[7]Sheet4'!D30)</f>
        <v>1630</v>
      </c>
      <c r="I30" s="15">
        <f>SUM(H30/G30)</f>
        <v>0.7829010566762729</v>
      </c>
    </row>
    <row r="31" spans="1:9" ht="25.5">
      <c r="A31" s="312" t="s">
        <v>356</v>
      </c>
      <c r="B31" s="11">
        <f>SUM(B32-B33)</f>
        <v>-559</v>
      </c>
      <c r="C31" s="11"/>
      <c r="D31" s="11">
        <f>SUM(D32-D33)</f>
        <v>0</v>
      </c>
      <c r="E31" s="299">
        <f>SUM(D31/B31)</f>
        <v>0</v>
      </c>
      <c r="F31" s="12"/>
      <c r="G31" s="11"/>
      <c r="H31" s="11">
        <f>SUM(H32-H33)</f>
        <v>0</v>
      </c>
      <c r="I31" s="15"/>
    </row>
    <row r="32" spans="1:9" ht="11.25">
      <c r="A32" s="13" t="s">
        <v>357</v>
      </c>
      <c r="B32" s="14">
        <v>4524</v>
      </c>
      <c r="C32" s="14"/>
      <c r="D32" s="14"/>
      <c r="E32" s="301"/>
      <c r="F32" s="15"/>
      <c r="G32" s="13"/>
      <c r="H32" s="14"/>
      <c r="I32" s="15"/>
    </row>
    <row r="33" spans="1:9" ht="22.5">
      <c r="A33" s="313" t="s">
        <v>358</v>
      </c>
      <c r="B33" s="14">
        <v>5083</v>
      </c>
      <c r="C33" s="14"/>
      <c r="D33" s="14"/>
      <c r="E33" s="301"/>
      <c r="F33" s="15"/>
      <c r="G33" s="13"/>
      <c r="H33" s="14">
        <f>SUM(D33-'[7]Marts'!D33)</f>
        <v>0</v>
      </c>
      <c r="I33" s="15"/>
    </row>
    <row r="34" spans="1:9" ht="12.75">
      <c r="A34" s="23" t="s">
        <v>49</v>
      </c>
      <c r="B34" s="314"/>
      <c r="C34" s="314"/>
      <c r="D34" s="314"/>
      <c r="E34" s="315"/>
      <c r="F34" s="316"/>
      <c r="G34" s="26"/>
      <c r="H34" s="26"/>
      <c r="I34" s="26"/>
    </row>
    <row r="35" spans="1:9" ht="12.75">
      <c r="A35" s="1" t="s">
        <v>359</v>
      </c>
      <c r="B35" s="314"/>
      <c r="C35" s="314"/>
      <c r="D35" s="314"/>
      <c r="E35" s="315"/>
      <c r="F35" s="316"/>
      <c r="G35" s="26"/>
      <c r="H35" s="26"/>
      <c r="I35" s="26"/>
    </row>
    <row r="36" spans="1:9" ht="12.75">
      <c r="A36" s="1"/>
      <c r="B36" s="314"/>
      <c r="C36" s="314"/>
      <c r="D36" s="314"/>
      <c r="E36" s="315"/>
      <c r="F36" s="316"/>
      <c r="G36" s="26"/>
      <c r="H36" s="26"/>
      <c r="I36" s="26"/>
    </row>
    <row r="37" spans="1:9" ht="12.75">
      <c r="A37" s="1"/>
      <c r="B37" s="314"/>
      <c r="C37" s="314"/>
      <c r="D37" s="314"/>
      <c r="E37" s="315"/>
      <c r="F37" s="316"/>
      <c r="G37" s="26"/>
      <c r="H37" s="26"/>
      <c r="I37" s="26"/>
    </row>
    <row r="38" spans="1:9" ht="14.25">
      <c r="A38" s="7"/>
      <c r="B38" s="314"/>
      <c r="C38" s="314"/>
      <c r="D38" s="314"/>
      <c r="E38" s="315"/>
      <c r="F38" s="316"/>
      <c r="G38" s="26"/>
      <c r="H38" s="26"/>
      <c r="I38" s="26"/>
    </row>
    <row r="39" spans="1:9" ht="14.25">
      <c r="A39" s="7"/>
      <c r="B39" s="314"/>
      <c r="C39" s="314"/>
      <c r="D39" s="314"/>
      <c r="E39" s="315"/>
      <c r="F39" s="316"/>
      <c r="G39" s="26"/>
      <c r="H39" s="26"/>
      <c r="I39" s="26"/>
    </row>
    <row r="40" spans="1:9" ht="12">
      <c r="A40" s="26" t="s">
        <v>51</v>
      </c>
      <c r="B40" s="317"/>
      <c r="C40" s="317"/>
      <c r="D40" s="317" t="s">
        <v>52</v>
      </c>
      <c r="E40" s="318"/>
      <c r="F40" s="319"/>
      <c r="G40" s="1"/>
      <c r="H40" s="1"/>
      <c r="I40" s="1"/>
    </row>
    <row r="41" spans="1:9" ht="12">
      <c r="A41" s="26"/>
      <c r="B41" s="317"/>
      <c r="C41" s="320"/>
      <c r="D41" s="317"/>
      <c r="E41" s="26"/>
      <c r="F41" s="319"/>
      <c r="G41" s="1"/>
      <c r="H41" s="1"/>
      <c r="I41" s="1"/>
    </row>
    <row r="42" spans="1:9" ht="12">
      <c r="A42" s="26"/>
      <c r="B42" s="317"/>
      <c r="C42" s="320"/>
      <c r="D42" s="317"/>
      <c r="E42" s="26"/>
      <c r="F42" s="321"/>
      <c r="G42" s="1"/>
      <c r="H42" s="1"/>
      <c r="I42" s="1"/>
    </row>
    <row r="43" spans="1:9" ht="12">
      <c r="A43" s="1"/>
      <c r="B43" s="26"/>
      <c r="C43" s="320"/>
      <c r="D43" s="1"/>
      <c r="E43" s="1"/>
      <c r="F43" s="1"/>
      <c r="G43" s="1"/>
      <c r="H43" s="1"/>
      <c r="I43" s="1"/>
    </row>
    <row r="44" spans="1:9" ht="12.75">
      <c r="A44" s="2"/>
      <c r="B44" s="1"/>
      <c r="C44" s="1"/>
      <c r="D44" s="2"/>
      <c r="E44" s="1"/>
      <c r="F44" s="1"/>
      <c r="G44" s="1"/>
      <c r="H44" s="1"/>
      <c r="I44" s="1"/>
    </row>
    <row r="45" spans="1:9" ht="12.75">
      <c r="A45" s="2"/>
      <c r="B45" s="1"/>
      <c r="C45" s="1"/>
      <c r="D45" s="2"/>
      <c r="E45" s="1"/>
      <c r="F45" s="1"/>
      <c r="G45" s="1"/>
      <c r="H45" s="1"/>
      <c r="I45" s="1"/>
    </row>
    <row r="46" spans="1:9" ht="12">
      <c r="A46" s="26" t="s">
        <v>53</v>
      </c>
      <c r="B46" s="1"/>
      <c r="C46" s="1"/>
      <c r="D46" s="1"/>
      <c r="E46" s="1"/>
      <c r="F46" s="1"/>
      <c r="G46" s="1"/>
      <c r="H46" s="1"/>
      <c r="I46" s="1"/>
    </row>
    <row r="47" spans="1:9" ht="12">
      <c r="A47" s="26" t="s">
        <v>54</v>
      </c>
      <c r="B47" s="1"/>
      <c r="C47" s="1"/>
      <c r="D47" s="1"/>
      <c r="E47" s="1"/>
      <c r="F47" s="1"/>
      <c r="G47" s="1"/>
      <c r="H47" s="1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</sheetData>
  <printOptions/>
  <pageMargins left="0.5" right="0.35" top="0.51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workbookViewId="0" topLeftCell="D30">
      <selection activeCell="D45" sqref="D45"/>
    </sheetView>
  </sheetViews>
  <sheetFormatPr defaultColWidth="9.33203125" defaultRowHeight="11.25"/>
  <cols>
    <col min="1" max="1" width="9.66015625" style="322" hidden="1" customWidth="1"/>
    <col min="2" max="2" width="44.33203125" style="323" customWidth="1"/>
    <col min="3" max="3" width="15.33203125" style="324" customWidth="1"/>
    <col min="4" max="4" width="12.33203125" style="324" customWidth="1"/>
    <col min="5" max="5" width="12.16015625" style="324" customWidth="1"/>
    <col min="6" max="6" width="14.33203125" style="324" customWidth="1"/>
    <col min="7" max="16384" width="9.33203125" style="324" customWidth="1"/>
  </cols>
  <sheetData>
    <row r="1" spans="5:6" ht="10.5">
      <c r="E1" s="325"/>
      <c r="F1" s="325"/>
    </row>
    <row r="2" spans="1:8" s="328" customFormat="1" ht="12.75">
      <c r="A2" s="326"/>
      <c r="B2" s="327" t="s">
        <v>360</v>
      </c>
      <c r="C2" s="326"/>
      <c r="F2" s="329" t="s">
        <v>361</v>
      </c>
      <c r="G2" s="330"/>
      <c r="H2" s="327" t="s">
        <v>362</v>
      </c>
    </row>
    <row r="4" spans="1:6" s="334" customFormat="1" ht="15.75">
      <c r="A4" s="331"/>
      <c r="B4" s="332" t="s">
        <v>363</v>
      </c>
      <c r="C4" s="333"/>
      <c r="D4" s="333"/>
      <c r="E4" s="333"/>
      <c r="F4" s="333"/>
    </row>
    <row r="5" spans="1:7" s="334" customFormat="1" ht="15.75">
      <c r="A5" s="331"/>
      <c r="B5" s="332" t="s">
        <v>364</v>
      </c>
      <c r="C5" s="335"/>
      <c r="D5" s="333"/>
      <c r="E5" s="333"/>
      <c r="F5" s="333"/>
      <c r="G5" s="333"/>
    </row>
    <row r="6" spans="3:5" ht="10.5">
      <c r="C6" s="325"/>
      <c r="D6" s="325"/>
      <c r="E6" s="325"/>
    </row>
    <row r="7" spans="4:6" ht="12.75" customHeight="1">
      <c r="D7" s="336"/>
      <c r="E7" s="325"/>
      <c r="F7" s="325"/>
    </row>
    <row r="8" spans="1:7" s="343" customFormat="1" ht="12.75" customHeight="1">
      <c r="A8" s="337"/>
      <c r="B8" s="338"/>
      <c r="C8" s="339"/>
      <c r="D8" s="340" t="s">
        <v>365</v>
      </c>
      <c r="E8" s="341"/>
      <c r="F8" s="342"/>
      <c r="G8" s="324"/>
    </row>
    <row r="9" spans="1:9" s="350" customFormat="1" ht="40.5" customHeight="1">
      <c r="A9" s="344" t="s">
        <v>366</v>
      </c>
      <c r="B9" s="345" t="s">
        <v>5</v>
      </c>
      <c r="C9" s="346" t="s">
        <v>367</v>
      </c>
      <c r="D9" s="346" t="s">
        <v>8</v>
      </c>
      <c r="E9" s="346" t="s">
        <v>368</v>
      </c>
      <c r="F9" s="347" t="s">
        <v>369</v>
      </c>
      <c r="G9" s="348"/>
      <c r="H9" s="348"/>
      <c r="I9" s="349"/>
    </row>
    <row r="10" spans="1:8" s="343" customFormat="1" ht="12.75">
      <c r="A10" s="351"/>
      <c r="B10" s="352" t="s">
        <v>370</v>
      </c>
      <c r="C10" s="353">
        <v>2</v>
      </c>
      <c r="D10" s="354">
        <v>3</v>
      </c>
      <c r="E10" s="355">
        <v>4</v>
      </c>
      <c r="F10" s="356">
        <v>5</v>
      </c>
      <c r="G10" s="348" t="s">
        <v>187</v>
      </c>
      <c r="H10" s="348"/>
    </row>
    <row r="11" spans="1:6" s="348" customFormat="1" ht="12.75">
      <c r="A11" s="357" t="s">
        <v>371</v>
      </c>
      <c r="B11" s="358" t="s">
        <v>372</v>
      </c>
      <c r="C11" s="359">
        <v>0</v>
      </c>
      <c r="D11" s="360">
        <v>149435</v>
      </c>
      <c r="E11" s="359">
        <v>0</v>
      </c>
      <c r="F11" s="361">
        <v>31308</v>
      </c>
    </row>
    <row r="12" spans="1:6" s="348" customFormat="1" ht="12.75">
      <c r="A12" s="357"/>
      <c r="B12" s="362" t="s">
        <v>373</v>
      </c>
      <c r="C12" s="363">
        <v>0</v>
      </c>
      <c r="D12" s="364"/>
      <c r="E12" s="364">
        <v>0</v>
      </c>
      <c r="F12" s="365"/>
    </row>
    <row r="13" spans="1:6" s="348" customFormat="1" ht="12.75">
      <c r="A13" s="357" t="s">
        <v>371</v>
      </c>
      <c r="B13" s="366" t="s">
        <v>374</v>
      </c>
      <c r="C13" s="367">
        <v>0</v>
      </c>
      <c r="D13" s="368">
        <v>101844</v>
      </c>
      <c r="E13" s="369">
        <v>0</v>
      </c>
      <c r="F13" s="370">
        <v>21349</v>
      </c>
    </row>
    <row r="14" spans="1:6" s="348" customFormat="1" ht="12.75">
      <c r="A14" s="357" t="s">
        <v>371</v>
      </c>
      <c r="B14" s="371" t="s">
        <v>375</v>
      </c>
      <c r="C14" s="359">
        <v>0</v>
      </c>
      <c r="D14" s="360">
        <v>84373</v>
      </c>
      <c r="E14" s="359">
        <v>0</v>
      </c>
      <c r="F14" s="370">
        <v>17682</v>
      </c>
    </row>
    <row r="15" spans="1:6" s="348" customFormat="1" ht="12.75">
      <c r="A15" s="357"/>
      <c r="B15" s="371" t="s">
        <v>376</v>
      </c>
      <c r="C15" s="360">
        <v>0</v>
      </c>
      <c r="D15" s="360">
        <v>83955</v>
      </c>
      <c r="E15" s="360">
        <v>0</v>
      </c>
      <c r="F15" s="370">
        <v>17719</v>
      </c>
    </row>
    <row r="16" spans="1:6" s="349" customFormat="1" ht="12">
      <c r="A16" s="372" t="s">
        <v>377</v>
      </c>
      <c r="B16" s="373" t="s">
        <v>378</v>
      </c>
      <c r="C16" s="374">
        <v>0</v>
      </c>
      <c r="D16" s="360">
        <v>61943</v>
      </c>
      <c r="E16" s="374">
        <v>0</v>
      </c>
      <c r="F16" s="370">
        <v>12885</v>
      </c>
    </row>
    <row r="17" spans="1:6" s="343" customFormat="1" ht="12">
      <c r="A17" s="375"/>
      <c r="B17" s="373" t="s">
        <v>379</v>
      </c>
      <c r="C17" s="374">
        <v>0</v>
      </c>
      <c r="D17" s="360">
        <v>6748</v>
      </c>
      <c r="E17" s="374">
        <v>0</v>
      </c>
      <c r="F17" s="370">
        <v>2551</v>
      </c>
    </row>
    <row r="18" spans="1:6" s="343" customFormat="1" ht="12">
      <c r="A18" s="375" t="s">
        <v>380</v>
      </c>
      <c r="B18" s="373" t="s">
        <v>381</v>
      </c>
      <c r="C18" s="374">
        <v>0</v>
      </c>
      <c r="D18" s="360">
        <v>13821</v>
      </c>
      <c r="E18" s="374">
        <v>0</v>
      </c>
      <c r="F18" s="370">
        <v>2167</v>
      </c>
    </row>
    <row r="19" spans="1:6" s="343" customFormat="1" ht="12">
      <c r="A19" s="375"/>
      <c r="B19" s="373" t="s">
        <v>382</v>
      </c>
      <c r="C19" s="374">
        <v>0</v>
      </c>
      <c r="D19" s="360">
        <v>1443</v>
      </c>
      <c r="E19" s="374">
        <v>0</v>
      </c>
      <c r="F19" s="370">
        <v>116</v>
      </c>
    </row>
    <row r="20" spans="1:6" s="348" customFormat="1" ht="12.75">
      <c r="A20" s="357"/>
      <c r="B20" s="371" t="s">
        <v>383</v>
      </c>
      <c r="C20" s="360">
        <v>0</v>
      </c>
      <c r="D20" s="360">
        <v>418</v>
      </c>
      <c r="E20" s="360">
        <v>0</v>
      </c>
      <c r="F20" s="370">
        <v>-37</v>
      </c>
    </row>
    <row r="21" spans="1:6" ht="12">
      <c r="A21" s="376" t="s">
        <v>384</v>
      </c>
      <c r="B21" s="373" t="s">
        <v>385</v>
      </c>
      <c r="C21" s="360">
        <v>0</v>
      </c>
      <c r="D21" s="360">
        <v>418</v>
      </c>
      <c r="E21" s="360">
        <v>0</v>
      </c>
      <c r="F21" s="370">
        <v>-37</v>
      </c>
    </row>
    <row r="22" spans="1:6" s="348" customFormat="1" ht="12.75">
      <c r="A22" s="357" t="s">
        <v>371</v>
      </c>
      <c r="B22" s="371" t="s">
        <v>386</v>
      </c>
      <c r="C22" s="360">
        <v>0</v>
      </c>
      <c r="D22" s="360">
        <v>17471</v>
      </c>
      <c r="E22" s="360">
        <v>0</v>
      </c>
      <c r="F22" s="370">
        <v>3667</v>
      </c>
    </row>
    <row r="23" spans="1:6" ht="12">
      <c r="A23" s="376" t="s">
        <v>387</v>
      </c>
      <c r="B23" s="373" t="s">
        <v>388</v>
      </c>
      <c r="C23" s="360">
        <v>0</v>
      </c>
      <c r="D23" s="360">
        <v>141</v>
      </c>
      <c r="E23" s="360">
        <v>0</v>
      </c>
      <c r="F23" s="370">
        <v>11</v>
      </c>
    </row>
    <row r="24" spans="1:6" ht="12">
      <c r="A24" s="376" t="s">
        <v>389</v>
      </c>
      <c r="B24" s="373" t="s">
        <v>390</v>
      </c>
      <c r="C24" s="360">
        <v>0</v>
      </c>
      <c r="D24" s="360">
        <v>988</v>
      </c>
      <c r="E24" s="360">
        <v>0</v>
      </c>
      <c r="F24" s="370">
        <v>253</v>
      </c>
    </row>
    <row r="25" spans="1:6" ht="21">
      <c r="A25" s="376" t="s">
        <v>391</v>
      </c>
      <c r="B25" s="377" t="s">
        <v>392</v>
      </c>
      <c r="C25" s="360">
        <v>0</v>
      </c>
      <c r="D25" s="360">
        <v>9830</v>
      </c>
      <c r="E25" s="360">
        <v>0</v>
      </c>
      <c r="F25" s="370">
        <v>843</v>
      </c>
    </row>
    <row r="26" spans="1:6" ht="12">
      <c r="A26" s="376" t="s">
        <v>393</v>
      </c>
      <c r="B26" s="373" t="s">
        <v>394</v>
      </c>
      <c r="C26" s="360">
        <v>0</v>
      </c>
      <c r="D26" s="378">
        <v>100</v>
      </c>
      <c r="E26" s="360">
        <v>0</v>
      </c>
      <c r="F26" s="370">
        <v>-40</v>
      </c>
    </row>
    <row r="27" spans="1:6" ht="12">
      <c r="A27" s="376" t="s">
        <v>395</v>
      </c>
      <c r="B27" s="373" t="s">
        <v>396</v>
      </c>
      <c r="C27" s="360">
        <v>0</v>
      </c>
      <c r="D27" s="360">
        <v>6227</v>
      </c>
      <c r="E27" s="360">
        <v>0</v>
      </c>
      <c r="F27" s="370">
        <v>2550</v>
      </c>
    </row>
    <row r="28" spans="1:6" ht="21">
      <c r="A28" s="376" t="s">
        <v>397</v>
      </c>
      <c r="B28" s="377" t="s">
        <v>398</v>
      </c>
      <c r="C28" s="360">
        <v>0</v>
      </c>
      <c r="D28" s="360">
        <v>175</v>
      </c>
      <c r="E28" s="360">
        <v>0</v>
      </c>
      <c r="F28" s="370">
        <v>50</v>
      </c>
    </row>
    <row r="29" spans="1:6" ht="12">
      <c r="A29" s="376" t="s">
        <v>399</v>
      </c>
      <c r="B29" s="373" t="s">
        <v>400</v>
      </c>
      <c r="C29" s="360">
        <v>0</v>
      </c>
      <c r="D29" s="360">
        <v>10</v>
      </c>
      <c r="E29" s="360">
        <v>0</v>
      </c>
      <c r="F29" s="370"/>
    </row>
    <row r="30" spans="1:6" ht="12.75">
      <c r="A30" s="376" t="s">
        <v>371</v>
      </c>
      <c r="B30" s="371" t="s">
        <v>401</v>
      </c>
      <c r="C30" s="360">
        <v>0</v>
      </c>
      <c r="D30" s="360">
        <v>47591</v>
      </c>
      <c r="E30" s="360">
        <v>0</v>
      </c>
      <c r="F30" s="370">
        <v>9959</v>
      </c>
    </row>
    <row r="31" spans="1:6" ht="12">
      <c r="A31" s="376" t="s">
        <v>402</v>
      </c>
      <c r="B31" s="379" t="s">
        <v>403</v>
      </c>
      <c r="C31" s="360">
        <v>0</v>
      </c>
      <c r="D31" s="360">
        <v>1340</v>
      </c>
      <c r="E31" s="360">
        <v>0</v>
      </c>
      <c r="F31" s="370">
        <v>370</v>
      </c>
    </row>
    <row r="32" spans="1:6" ht="21">
      <c r="A32" s="380" t="s">
        <v>404</v>
      </c>
      <c r="B32" s="377" t="s">
        <v>405</v>
      </c>
      <c r="C32" s="360">
        <v>0</v>
      </c>
      <c r="D32" s="360">
        <v>1125</v>
      </c>
      <c r="E32" s="360">
        <v>0</v>
      </c>
      <c r="F32" s="370">
        <v>337</v>
      </c>
    </row>
    <row r="33" spans="1:6" ht="21">
      <c r="A33" s="376" t="s">
        <v>406</v>
      </c>
      <c r="B33" s="377" t="s">
        <v>407</v>
      </c>
      <c r="C33" s="360">
        <v>0</v>
      </c>
      <c r="D33" s="360">
        <v>44</v>
      </c>
      <c r="E33" s="360">
        <v>0</v>
      </c>
      <c r="F33" s="370">
        <v>12</v>
      </c>
    </row>
    <row r="34" spans="1:6" ht="12">
      <c r="A34" s="375" t="s">
        <v>408</v>
      </c>
      <c r="B34" s="373" t="s">
        <v>409</v>
      </c>
      <c r="C34" s="360">
        <v>0</v>
      </c>
      <c r="D34" s="360">
        <v>171</v>
      </c>
      <c r="E34" s="360">
        <v>0</v>
      </c>
      <c r="F34" s="370">
        <v>21</v>
      </c>
    </row>
    <row r="35" spans="1:6" ht="12">
      <c r="A35" s="376" t="s">
        <v>410</v>
      </c>
      <c r="B35" s="379" t="s">
        <v>411</v>
      </c>
      <c r="C35" s="360">
        <v>0</v>
      </c>
      <c r="D35" s="360">
        <v>34818</v>
      </c>
      <c r="E35" s="360">
        <v>0</v>
      </c>
      <c r="F35" s="370">
        <v>7449</v>
      </c>
    </row>
    <row r="36" spans="1:6" ht="12">
      <c r="A36" s="376" t="s">
        <v>412</v>
      </c>
      <c r="B36" s="373" t="s">
        <v>413</v>
      </c>
      <c r="C36" s="360">
        <v>0</v>
      </c>
      <c r="D36" s="360">
        <v>23</v>
      </c>
      <c r="E36" s="360">
        <v>0</v>
      </c>
      <c r="F36" s="370">
        <v>3</v>
      </c>
    </row>
    <row r="37" spans="1:6" ht="12">
      <c r="A37" s="376"/>
      <c r="B37" s="373" t="s">
        <v>414</v>
      </c>
      <c r="C37" s="360">
        <v>0</v>
      </c>
      <c r="D37" s="360">
        <v>23</v>
      </c>
      <c r="E37" s="360">
        <v>0</v>
      </c>
      <c r="F37" s="370">
        <v>3</v>
      </c>
    </row>
    <row r="38" spans="1:6" ht="12">
      <c r="A38" s="376" t="s">
        <v>415</v>
      </c>
      <c r="B38" s="373" t="s">
        <v>416</v>
      </c>
      <c r="C38" s="360">
        <v>0</v>
      </c>
      <c r="D38" s="360">
        <v>34795</v>
      </c>
      <c r="E38" s="360">
        <v>0</v>
      </c>
      <c r="F38" s="370">
        <v>7446</v>
      </c>
    </row>
    <row r="39" spans="1:6" ht="21">
      <c r="A39" s="376" t="s">
        <v>417</v>
      </c>
      <c r="B39" s="352" t="s">
        <v>418</v>
      </c>
      <c r="C39" s="360">
        <v>0</v>
      </c>
      <c r="D39" s="360">
        <v>11423</v>
      </c>
      <c r="E39" s="360">
        <v>0</v>
      </c>
      <c r="F39" s="370">
        <v>2143</v>
      </c>
    </row>
    <row r="40" spans="1:6" ht="12">
      <c r="A40" s="376" t="s">
        <v>419</v>
      </c>
      <c r="B40" s="373" t="s">
        <v>413</v>
      </c>
      <c r="C40" s="360">
        <v>0</v>
      </c>
      <c r="D40" s="360">
        <v>11423</v>
      </c>
      <c r="E40" s="360">
        <v>0</v>
      </c>
      <c r="F40" s="370">
        <v>2143</v>
      </c>
    </row>
    <row r="41" spans="1:6" ht="12">
      <c r="A41" s="376" t="s">
        <v>420</v>
      </c>
      <c r="B41" s="373" t="s">
        <v>421</v>
      </c>
      <c r="C41" s="360">
        <v>0</v>
      </c>
      <c r="D41" s="360">
        <v>0</v>
      </c>
      <c r="E41" s="360">
        <v>0</v>
      </c>
      <c r="F41" s="370">
        <v>0</v>
      </c>
    </row>
    <row r="42" spans="1:6" ht="21">
      <c r="A42" s="376"/>
      <c r="B42" s="377" t="s">
        <v>422</v>
      </c>
      <c r="C42" s="360">
        <v>0</v>
      </c>
      <c r="D42" s="360"/>
      <c r="E42" s="360">
        <v>0</v>
      </c>
      <c r="F42" s="370"/>
    </row>
    <row r="43" spans="1:6" ht="12">
      <c r="A43" s="376" t="s">
        <v>420</v>
      </c>
      <c r="B43" s="381" t="s">
        <v>423</v>
      </c>
      <c r="C43" s="382">
        <v>0</v>
      </c>
      <c r="D43" s="382">
        <v>10</v>
      </c>
      <c r="E43" s="382">
        <v>0</v>
      </c>
      <c r="F43" s="383">
        <v>-3</v>
      </c>
    </row>
    <row r="44" spans="2:5" ht="10.5">
      <c r="B44" s="384" t="s">
        <v>424</v>
      </c>
      <c r="C44" s="385"/>
      <c r="D44" s="385"/>
      <c r="E44" s="386"/>
    </row>
    <row r="45" spans="1:2" ht="10.5">
      <c r="A45" s="324"/>
      <c r="B45" s="324"/>
    </row>
    <row r="46" spans="1:5" s="386" customFormat="1" ht="12">
      <c r="A46" s="387"/>
      <c r="B46" s="388"/>
      <c r="C46" s="389"/>
      <c r="D46" s="390"/>
      <c r="E46" s="391"/>
    </row>
    <row r="47" spans="1:6" s="396" customFormat="1" ht="12">
      <c r="A47" s="392"/>
      <c r="B47" s="393" t="s">
        <v>425</v>
      </c>
      <c r="C47" s="393"/>
      <c r="D47" s="394"/>
      <c r="E47" s="394"/>
      <c r="F47" s="395" t="s">
        <v>52</v>
      </c>
    </row>
    <row r="48" spans="2:5" ht="12.75">
      <c r="B48" s="397"/>
      <c r="C48" s="398"/>
      <c r="D48" s="386"/>
      <c r="E48" s="386"/>
    </row>
    <row r="49" spans="1:5" s="386" customFormat="1" ht="13.5" customHeight="1">
      <c r="A49" s="387"/>
      <c r="B49" s="399"/>
      <c r="D49" s="400"/>
      <c r="E49" s="324"/>
    </row>
    <row r="50" spans="2:5" ht="12.75">
      <c r="B50" s="397"/>
      <c r="C50" s="398"/>
      <c r="D50" s="386"/>
      <c r="E50" s="386"/>
    </row>
    <row r="51" spans="1:5" s="386" customFormat="1" ht="10.5">
      <c r="A51" s="387"/>
      <c r="B51" s="399"/>
      <c r="D51" s="400"/>
      <c r="E51" s="324"/>
    </row>
    <row r="52" spans="2:5" ht="13.5" customHeight="1">
      <c r="B52" s="397"/>
      <c r="C52" s="398"/>
      <c r="D52" s="386"/>
      <c r="E52" s="386"/>
    </row>
    <row r="53" spans="2:4" ht="12">
      <c r="B53" s="401"/>
      <c r="C53" s="402"/>
      <c r="D53" s="400"/>
    </row>
    <row r="54" spans="2:4" ht="12">
      <c r="B54" s="401"/>
      <c r="C54" s="402"/>
      <c r="D54" s="403"/>
    </row>
    <row r="56" spans="2:4" ht="12">
      <c r="B56" s="404"/>
      <c r="C56" s="402"/>
      <c r="D56" s="405"/>
    </row>
    <row r="57" spans="2:4" ht="12">
      <c r="B57" s="401"/>
      <c r="C57" s="402"/>
      <c r="D57" s="405"/>
    </row>
  </sheetData>
  <printOptions/>
  <pageMargins left="0.5511811023622047" right="0.15748031496062992" top="0.65" bottom="0.984251968503937" header="0" footer="0"/>
  <pageSetup horizontalDpi="600" verticalDpi="600" orientation="portrait" paperSize="9" r:id="rId1"/>
  <headerFooter alignWithMargins="0">
    <oddFooter>&amp;L&amp;"RimHelvetica,Roman"&amp;8Valsts  kase / Pārskatu departaments
15.06.98.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IlzeM</cp:lastModifiedBy>
  <dcterms:created xsi:type="dcterms:W3CDTF">2002-12-04T08:17:35Z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