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tabRatio="984" activeTab="0"/>
  </bookViews>
  <sheets>
    <sheet name="kopb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  <sheet name="16.tab." sheetId="17" r:id="rId17"/>
    <sheet name="17.tab." sheetId="18" r:id="rId18"/>
    <sheet name="18.tab." sheetId="19" r:id="rId19"/>
    <sheet name="19.tab." sheetId="20" r:id="rId20"/>
    <sheet name="20.tab." sheetId="21" r:id="rId21"/>
    <sheet name="21.tab." sheetId="22" r:id="rId22"/>
    <sheet name="22.tab." sheetId="23" r:id="rId23"/>
    <sheet name="23.tab." sheetId="24" r:id="rId24"/>
  </sheets>
  <externalReferences>
    <externalReference r:id="rId27"/>
    <externalReference r:id="rId28"/>
    <externalReference r:id="rId29"/>
    <externalReference r:id="rId30"/>
  </externalReferences>
  <definedNames>
    <definedName name="_xlnm.Print_Area" localSheetId="1">'1.tab.'!$A$1:$F$100</definedName>
    <definedName name="_xlnm.Print_Area" localSheetId="10">'10.tab.'!$A$1:$D$45</definedName>
    <definedName name="_xlnm.Print_Area" localSheetId="11">'11.tab.'!$A$1:$E$89</definedName>
    <definedName name="_xlnm.Print_Area" localSheetId="12">'12.tab.'!$A$1:$F$117</definedName>
    <definedName name="_xlnm.Print_Area" localSheetId="13">'13.tab.'!$A$1:$F$50</definedName>
    <definedName name="_xlnm.Print_Area" localSheetId="14">'14.tab.'!$A$1:$F$91</definedName>
    <definedName name="_xlnm.Print_Area" localSheetId="15">'15.tab.'!$A$1:$F$74</definedName>
    <definedName name="_xlnm.Print_Area" localSheetId="16">'16.tab.'!$A$1:$F$64</definedName>
    <definedName name="_xlnm.Print_Area" localSheetId="17">'17.tab.'!$A$1:$F$91</definedName>
    <definedName name="_xlnm.Print_Area" localSheetId="18">'18.tab.'!$A$1:$F$72</definedName>
    <definedName name="_xlnm.Print_Area" localSheetId="19">'19.tab.'!$A$1:$F$47</definedName>
    <definedName name="_xlnm.Print_Area" localSheetId="2">'2.tab.'!$A$1:$F$71</definedName>
    <definedName name="_xlnm.Print_Area" localSheetId="21">'21.tab.'!$A$1:$D$55</definedName>
    <definedName name="_xlnm.Print_Area" localSheetId="22">'22.tab.'!$A$1:$F$1563</definedName>
    <definedName name="_xlnm.Print_Area" localSheetId="3">'3.tab.'!$A$1:$F$87</definedName>
    <definedName name="_xlnm.Print_Area" localSheetId="4">'4.tab.'!$A$1:$H$622</definedName>
    <definedName name="_xlnm.Print_Area" localSheetId="5">'5.tab.'!$A$1:$I$84</definedName>
    <definedName name="_xlnm.Print_Area" localSheetId="6">'6.tab.'!$A$1:$F$42</definedName>
    <definedName name="_xlnm.Print_Area" localSheetId="7">'7.tab.'!$A$1:$I$262</definedName>
    <definedName name="_xlnm.Print_Area" localSheetId="8">'8.tab.'!$A$1:$C$605</definedName>
    <definedName name="_xlnm.Print_Area" localSheetId="9">'9.tab.'!$A$1:$D$51</definedName>
    <definedName name="_xlnm.Print_Area" localSheetId="0">'kopb'!$A:$E</definedName>
    <definedName name="_xlnm.Print_Titles" localSheetId="1">'1.tab.'!$12:$14</definedName>
    <definedName name="_xlnm.Print_Titles" localSheetId="11">'11.tab.'!$12:$14</definedName>
    <definedName name="_xlnm.Print_Titles" localSheetId="12">'12.tab.'!$12:$14</definedName>
    <definedName name="_xlnm.Print_Titles" localSheetId="14">'14.tab.'!$12:$14</definedName>
    <definedName name="_xlnm.Print_Titles" localSheetId="15">'15.tab.'!$13:$15</definedName>
    <definedName name="_xlnm.Print_Titles" localSheetId="17">'17.tab.'!$13:$15</definedName>
    <definedName name="_xlnm.Print_Titles" localSheetId="18">'18.tab.'!$12:$14</definedName>
    <definedName name="_xlnm.Print_Titles" localSheetId="2">'2.tab.'!$12:$14</definedName>
    <definedName name="_xlnm.Print_Titles" localSheetId="20">'20.tab.'!$12:$14</definedName>
    <definedName name="_xlnm.Print_Titles" localSheetId="22">'22.tab.'!$12:$14</definedName>
    <definedName name="_xlnm.Print_Titles" localSheetId="3">'3.tab.'!$12:$14</definedName>
    <definedName name="_xlnm.Print_Titles" localSheetId="4">'4.tab.'!$13:$15</definedName>
    <definedName name="_xlnm.Print_Titles" localSheetId="5">'5.tab.'!$12:$14</definedName>
    <definedName name="_xlnm.Print_Titles" localSheetId="6">'6.tab.'!$9:$11</definedName>
    <definedName name="_xlnm.Print_Titles" localSheetId="7">'7.tab.'!$13:$15</definedName>
    <definedName name="_xlnm.Print_Titles" localSheetId="8">'8.tab.'!$13:$15</definedName>
    <definedName name="Z_09517292_B97C_4555_8797_8F0E6F84F555_.wvu.FilterData" localSheetId="22" hidden="1">'22.tab.'!$A$11:$BI$1567</definedName>
    <definedName name="Z_09517292_B97C_4555_8797_8F0E6F84F555_.wvu.PrintArea" localSheetId="22" hidden="1">'22.tab.'!$A$11:$F$1555</definedName>
    <definedName name="Z_09517292_B97C_4555_8797_8F0E6F84F555_.wvu.PrintTitles" localSheetId="22" hidden="1">'22.tab.'!$12:$14</definedName>
    <definedName name="Z_09517292_B97C_4555_8797_8F0E6F84F555_.wvu.Rows" localSheetId="22" hidden="1">'22.tab.'!$16:$341,'22.tab.'!$195:$449,'22.tab.'!$453:$468,'22.tab.'!$490:$519,'22.tab.'!$528:$541,'22.tab.'!$583:$599,'22.tab.'!$601:$609,'22.tab.'!$610:$668,'22.tab.'!$670:$679,'22.tab.'!$703:$751,'22.tab.'!$753:$763,'22.tab.'!$794:$849,'22.tab.'!$860:$876,'22.tab.'!$908:$947,'22.tab.'!$957:$972,'22.tab.'!$985:$1015,'22.tab.'!$1017:$1066,'22.tab.'!$1068:$1104,'22.tab.'!$1150:$1172,'22.tab.'!#REF!,'22.tab.'!$1208:$1220,'22.tab.'!$1222:$1234,'22.tab.'!$1243:$1249,'22.tab.'!$1251:$1270,'22.tab.'!$1279:$1318,'22.tab.'!$1319:$1326,'22.tab.'!$1337:$1343,'22.tab.'!$1363:$1371,'22.tab.'!$1414:$1423,'22.tab.'!$1441:$1463</definedName>
    <definedName name="Z_0F575CE8_BE2F_43AA_B614_525803FA95EE_.wvu.FilterData" localSheetId="22" hidden="1">'22.tab.'!$A$11:$BI$1567</definedName>
    <definedName name="Z_19A7897A_3D49_48BF_BD4E_E4DF0ACCCC4B_.wvu.FilterData" localSheetId="22" hidden="1">'22.tab.'!$A$11:$BI$1567</definedName>
    <definedName name="Z_19A7897A_3D49_48BF_BD4E_E4DF0ACCCC4B_.wvu.PrintArea" localSheetId="22" hidden="1">'22.tab.'!$A$11:$F$1555</definedName>
    <definedName name="Z_19A7897A_3D49_48BF_BD4E_E4DF0ACCCC4B_.wvu.PrintTitles" localSheetId="22" hidden="1">'22.tab.'!$12:$14</definedName>
    <definedName name="Z_640C99E1_FCCB_11D4_856D_00105A71C5B5_.wvu.PrintArea" localSheetId="18" hidden="1">'18.tab.'!$B$7:$E$70</definedName>
    <definedName name="Z_640C99E1_FCCB_11D4_856D_00105A71C5B5_.wvu.PrintArea" localSheetId="19" hidden="1">'19.tab.'!$B$3:$F$42</definedName>
    <definedName name="Z_640C99E1_FCCB_11D4_856D_00105A71C5B5_.wvu.PrintTitles" localSheetId="22" hidden="1">'22.tab.'!$12:$14</definedName>
    <definedName name="Z_640C99E1_FCCB_11D4_856D_00105A71C5B5_.wvu.Rows" localSheetId="18" hidden="1">'18.tab.'!#REF!</definedName>
    <definedName name="Z_696A4F8A_27AC_11D7_B288_00105A71C5B5_.wvu.PrintArea" localSheetId="17" hidden="1">'17.tab.'!$A$13:$D$91</definedName>
    <definedName name="Z_696A4F8A_27AC_11D7_B288_00105A71C5B5_.wvu.PrintTitles" localSheetId="17" hidden="1">'17.tab.'!$14:$15</definedName>
    <definedName name="Z_696A4F8A_27AC_11D7_B288_00105A71C5B5_.wvu.Rows" localSheetId="17" hidden="1">'17.tab.'!#REF!</definedName>
    <definedName name="Z_BC5FEA1E_5696_4CF4_B8B2_A5CF94385785_.wvu.PrintArea" localSheetId="18" hidden="1">'18.tab.'!$B$7:$E$71</definedName>
    <definedName name="Z_BC5FEA1E_5696_4CF4_B8B2_A5CF94385785_.wvu.PrintArea" localSheetId="19" hidden="1">'19.tab.'!$B$3:$F$42</definedName>
    <definedName name="Z_BC5FEA1E_5696_4CF4_B8B2_A5CF94385785_.wvu.PrintTitles" localSheetId="22" hidden="1">'22.tab.'!$12:$14</definedName>
  </definedNames>
  <calcPr fullCalcOnLoad="1"/>
</workbook>
</file>

<file path=xl/sharedStrings.xml><?xml version="1.0" encoding="utf-8"?>
<sst xmlns="http://schemas.openxmlformats.org/spreadsheetml/2006/main" count="7233" uniqueCount="1923">
  <si>
    <t xml:space="preserve">   tai skaitā  atmaksa valsts pamatbudžetā par Eiropas Savienības politiku instrumentu, Eiropas Ekonomikas zonas finanšu instrumenta, Norvēģijas valdības divpusējā finanšu instrumenta līdzfinansēto projektu un (vai) pasākumu īstenošanā veiktajām subsīdijā</t>
  </si>
  <si>
    <t>4000,6000</t>
  </si>
  <si>
    <t xml:space="preserve">Kapitālie izdevumi </t>
  </si>
  <si>
    <t>4920</t>
  </si>
  <si>
    <t xml:space="preserve">   tai skaitā  atmaksa valsts pamatbudžetā par Eiropas Savienības politiku instrumentu, Eiropas Ekonomikas zonas finanšu instrumenta, Norvēģijas valdības divpusējā finanšu instrumenta līdzfinansēto projektu un (vai) pasākumu īstenošanā veiktajiem  kapitāl</t>
  </si>
  <si>
    <t xml:space="preserve">Investīcijas </t>
  </si>
  <si>
    <t xml:space="preserve">   tai skaitā  atmaksa valsts pamatbudžetā par Eiropas Savienības politiku instrumentu, Eiropas Ekonomikas zonas finanšu instrumenta, Norvēģijas valdības divpusējā finanšu instrumenta līdzfinansēto projektu un (vai) pasākumu īstenošanā veiktajām investīci</t>
  </si>
  <si>
    <t xml:space="preserve">     tai skaitā valsts budžeta transferti investīcijām no valsts pamatbudžeta uz pašvaldību pamatbudžetu</t>
  </si>
  <si>
    <t>3. Valsts budžeta aizdevumi un atmaksas                            (8100-8200)</t>
  </si>
  <si>
    <t>3.1.Valsts budžeta aizdevumi</t>
  </si>
  <si>
    <t>3.2.Valsts budžeta aizdevumu atmaksas</t>
  </si>
  <si>
    <t>Fiskālā bilance (1.-2.-3)</t>
  </si>
  <si>
    <t>Finansēšana</t>
  </si>
  <si>
    <t>Ieņēmumi no  valsts un pašvaldību īpašuma privatizācijas</t>
  </si>
  <si>
    <t>Aizņēmumi</t>
  </si>
  <si>
    <t>Maksas pakalpojumu un citu pašu ieņēmumu naudas līdzekļu atlikumu izmaiņas palielinājums (-) vai samazinājums (+)</t>
  </si>
  <si>
    <t xml:space="preserve">Pārvaldnieks                                                                         </t>
  </si>
  <si>
    <r>
      <t xml:space="preserve">1. Uzturēšanas izdevumi </t>
    </r>
    <r>
      <rPr>
        <sz val="10"/>
        <rFont val="Times New Roman"/>
        <family val="1"/>
      </rPr>
      <t>(1000+2000+3000)</t>
    </r>
  </si>
  <si>
    <r>
      <t xml:space="preserve">2. Izdevumi kapitālieguldījumiem 
</t>
    </r>
    <r>
      <rPr>
        <sz val="10"/>
        <rFont val="Times New Roman"/>
        <family val="1"/>
      </rPr>
      <t>(4000+6000+7000)</t>
    </r>
  </si>
  <si>
    <t>Valsts pamatbudžeta izdevumi un tīrie aizdevumi  atbilstoši funkcionālajām kategorijām</t>
  </si>
  <si>
    <t>6.tabula</t>
  </si>
  <si>
    <t>Izpilde % pret gada plānu          (4/3)</t>
  </si>
  <si>
    <t>01.000</t>
  </si>
  <si>
    <t>Vispārējie valdības dienesti</t>
  </si>
  <si>
    <t>02.000</t>
  </si>
  <si>
    <t>Aizsardzība</t>
  </si>
  <si>
    <t>03.000</t>
  </si>
  <si>
    <t>Sabiedriskā kārtība un drošība, tiesību aizsardzība</t>
  </si>
  <si>
    <t>04.000</t>
  </si>
  <si>
    <t>Izglītība</t>
  </si>
  <si>
    <t>05.000</t>
  </si>
  <si>
    <t>Veselības aprūpe</t>
  </si>
  <si>
    <t>06.000</t>
  </si>
  <si>
    <t>Sociālā apdrošināšana un sociālā nodrošināšana</t>
  </si>
  <si>
    <t>07.000</t>
  </si>
  <si>
    <t>Vides aizsardzība, radiācijas drošība un bīstamo atkritumu apsaimniekošana,dzīvokļu saimniecība un komunālie pakalpojumi</t>
  </si>
  <si>
    <t>08.000</t>
  </si>
  <si>
    <t xml:space="preserve">Brīvais laiks, sports,kultūra un reliģija </t>
  </si>
  <si>
    <t>09.000</t>
  </si>
  <si>
    <t>Kurināmā un enerģētikas dienesti un pasākumi</t>
  </si>
  <si>
    <t>10.000</t>
  </si>
  <si>
    <t xml:space="preserve">Lauksaimniecība (zemkopība), mežkopība un zvejniecība </t>
  </si>
  <si>
    <t>11.000</t>
  </si>
  <si>
    <t>Ieguves rūpniecība, rūpniecība, celtniecība, derīgie izrakteņi (izņemot kurināmo)</t>
  </si>
  <si>
    <t>12.000</t>
  </si>
  <si>
    <t>Transports, sakari</t>
  </si>
  <si>
    <t>13.000</t>
  </si>
  <si>
    <t>Pārējā ekonomiskā darbība un dienesti</t>
  </si>
  <si>
    <t>14.000</t>
  </si>
  <si>
    <t xml:space="preserve">Pārējie izdevumi, kas nav atspoguļoti pamatgrupās </t>
  </si>
  <si>
    <t>t.sk. tīrie aizdevumi</t>
  </si>
  <si>
    <t xml:space="preserve">Pārvaldnieks </t>
  </si>
  <si>
    <t>Brine, 7094251</t>
  </si>
  <si>
    <t>Valsts speciālā budžeta ieņēmumu un izdevumu atšifrējums pa programmām un apakšprogrammām</t>
  </si>
  <si>
    <t>7.tabula</t>
  </si>
  <si>
    <t xml:space="preserve"> (latos)</t>
  </si>
  <si>
    <t>Klasifi- kācijas kods</t>
  </si>
  <si>
    <t>Izpilde % pret gada plānu 
   (5/3)</t>
  </si>
  <si>
    <t>Izpilde % pret finansē-šanas plānu pārskata periodam           (5/4)</t>
  </si>
  <si>
    <t>Finansēšanas plāns mēnesim</t>
  </si>
  <si>
    <t xml:space="preserve">  Īpašiem mērķiem iezīmēti ieņēmumi*</t>
  </si>
  <si>
    <t xml:space="preserve">     tai skaitā dotācijas no valsts pamatbudžeta </t>
  </si>
  <si>
    <t xml:space="preserve">  Maksas pakalpojumi un citi pašu ieņēmumi</t>
  </si>
  <si>
    <t xml:space="preserve">     tai skaitā atalgojumi</t>
  </si>
  <si>
    <t xml:space="preserve">  tai skaitā valsts sociālās apdrošināšanas 
       obligātās iemaksas</t>
  </si>
  <si>
    <t>1400, 1500</t>
  </si>
  <si>
    <t xml:space="preserve">  tai skaitā pakalpojumu apmaksa un materiālu, 
       energoresursu, ūdens un inventāra 
       vērtībā līdz Ls 50 par vienu vienību
       iegāde</t>
  </si>
  <si>
    <t>1300, 1600, 1900</t>
  </si>
  <si>
    <t xml:space="preserve">  tai skaitā pārējie kārtējie izdevumi</t>
  </si>
  <si>
    <t xml:space="preserve">  tai skaitā aizņēmuma atmaksa pamatbudžetā</t>
  </si>
  <si>
    <t>Maksājumi par aizņēmumiem
 un kredītiem</t>
  </si>
  <si>
    <t>Subsīdijas un dotācijas*</t>
  </si>
  <si>
    <t>tai skaitā dotācijas iestādēm, organizācijām un 
     komersantiem</t>
  </si>
  <si>
    <t>tai skaitā dotācijas iedzīvotājiem</t>
  </si>
  <si>
    <t xml:space="preserve">     no tiem: pensijas</t>
  </si>
  <si>
    <t xml:space="preserve">                   pabalsti</t>
  </si>
  <si>
    <t xml:space="preserve">                  stipendijas</t>
  </si>
  <si>
    <t xml:space="preserve">                  pārējie</t>
  </si>
  <si>
    <t>4000,
6000</t>
  </si>
  <si>
    <t>Fiskālā bilance (1.-2.)</t>
  </si>
  <si>
    <t>Valsts speciālā budžeta naudas līdzekļu atlikumu izmaiņas palielinājums (-) vai samazinājums (+)</t>
  </si>
  <si>
    <t>No valsts pensiju speciālajam budžetam nodoto kapitāla daļu pārdošanas iegūto naudas līdzekļu palielinājums (-) vai samazinājums (+)</t>
  </si>
  <si>
    <t>18. Labklājības ministrija</t>
  </si>
  <si>
    <t>04.00.00. Sociālā apdrošināšana</t>
  </si>
  <si>
    <t>Īpašā (likumos un Ministru kabineta noteikumos noteiktajā) kārtībā noteiktie speciālā budžeta un iestāžu ieņēmumi</t>
  </si>
  <si>
    <t xml:space="preserve">     Iepriekšējos budžeta periodos speciālā budžeta 
     iestāžu saņemto un iepriekšējos gados 
     neizlietoto budžeta līdzekļu no īpašiem 
     mērķiem iezīmētiem ieņēmumiem atmaksa</t>
  </si>
  <si>
    <t xml:space="preserve">  Sociālās apdrošināšanas iemaksas</t>
  </si>
  <si>
    <t xml:space="preserve">Valsts sociālās apdrošināšanas obligātās iemaksas valsts pensiju apdrošināšanai </t>
  </si>
  <si>
    <t>Valsts sociālās apdrošināšanas obligātās iemaksas sociālajai apdrošināšanai bezdarba gadījumam</t>
  </si>
  <si>
    <t>Valsts sociālās apdrošināšanas obligātās iemaksas sociālajai apdrošināšanai pret nelaimes gadījumiem darbā un arodslimībām</t>
  </si>
  <si>
    <t>Valsts sociālās apdrošināšanas obligātās iemaksas invaliditātes, maternitātes un slimības apdrošināšanai</t>
  </si>
  <si>
    <t>Brīvprātīgās iemaksas valsts pensiju apdrošināšanai</t>
  </si>
  <si>
    <t>Brīvprātīgās iemaksas invaliditātes, maternitātes un slimības apdrošināšanai</t>
  </si>
  <si>
    <t xml:space="preserve">Valsts sociālās apdrošināšanas iemaksas fondēto pensiju shēmā </t>
  </si>
  <si>
    <t>Uzkrātā fondēto pensiju kapitāla iemaksas valsts pensiju speciālajā budžetā</t>
  </si>
  <si>
    <t xml:space="preserve">  Īpašiem (likumos un Ministru kabineta 
  noteikumos noteiktajiem) mērķiem noteiktie atskaitījumu 
  ieņēmumi</t>
  </si>
  <si>
    <t>Regresa prasības</t>
  </si>
  <si>
    <t>Dividendes no valsts pensiju speciālajam budžetam nodotajām kapitāla daļām</t>
  </si>
  <si>
    <t xml:space="preserve"> Citi īpašiem (likumos un Ministru kabineta 
 noteikumos noteiktajiem) mērķiem noteiktie ieņēmumi</t>
  </si>
  <si>
    <t>Iemaksas nodarbinātības fondā par privatizācijas līguma nosacījumu neizpildi</t>
  </si>
  <si>
    <t>Kapitalizācijas rezultātā atgūtie līdzekļi</t>
  </si>
  <si>
    <t>Pārējie iepriekš neklasificētie īpašiem mērķiem noteiktie ieņēmumi</t>
  </si>
  <si>
    <t>Saņemtie valsts budžeta transferta pārskaitījumi</t>
  </si>
  <si>
    <t xml:space="preserve">  Saņemtās dotācijas no valsts pamatbudžeta</t>
  </si>
  <si>
    <t>Valsts pamatbudžeta dotācija Valsts sociālās apdrošināšanas aģentūrai no valsts budžeta izmaksājamo valsts sociālo pabalstu aprēķināšanai, piešķiršanai un piegādei</t>
  </si>
  <si>
    <t>Valsts iemaksas valsts sociālajai apdrošināšanai valsts pensiju apdrošināšanai</t>
  </si>
  <si>
    <t>Valsts iemaksas sociālajai apdrošināšanai bezdarba gadījumam</t>
  </si>
  <si>
    <t>Valsts budžeta dotācija apgādnieka zaudējumu pensiju izmaksai</t>
  </si>
  <si>
    <t>Valsts budžeta dotācija AP deputātu pensiju izmaksai</t>
  </si>
  <si>
    <t>Valsts budžeta dotācija Valsts sociālās apdrošināšanas aģentūrai kompensāciju izmaksām spaidu darbos nodarbinātām personām</t>
  </si>
  <si>
    <t>Pārējās valsts pamatbudžeta dotācijas</t>
  </si>
  <si>
    <t>transferts</t>
  </si>
  <si>
    <t>04.01.00. Valsts pensiju speciālais budžets</t>
  </si>
  <si>
    <t xml:space="preserve">  Īpašiem mērķiem iezīmēti ieņēmumi </t>
  </si>
  <si>
    <t xml:space="preserve">  Sociālās apdrošināšanas iemaksas </t>
  </si>
  <si>
    <t>Brīvprātīgās iemaksas  valsts pensiju apdrošināšanai</t>
  </si>
  <si>
    <t xml:space="preserve"> Īpašiem (likumos un Ministru kabineta 
  noteikumos noteiktajiem) mērķiem noteiktie atskaitījumu 
  ieņēmumi</t>
  </si>
  <si>
    <t xml:space="preserve">Pārējie iepriekš neklasificētie īpašiem mērķiem noteiktie ieņēmumi </t>
  </si>
  <si>
    <t xml:space="preserve">  Valsts sociālās apdrošināšanas speciālā budžeta 
  saņemtie transferta pārskaitījumi</t>
  </si>
  <si>
    <t>No nodarbinātības speciālā budžeta valsts pensiju apdrošināšanai</t>
  </si>
  <si>
    <t>No darba negadījumu speciālā budžeta valsts pensiju apdrošināšanai</t>
  </si>
  <si>
    <t>No invaliditātes, maternitātes un slimības speciālā budžeta valsts pensiju apdrošināšanai</t>
  </si>
  <si>
    <t>Valsts budžeta dotācija apgādnieka zaudējuma pensiju izmaksai</t>
  </si>
  <si>
    <t>04.02.00. Nodarbinātības speciālais budžets</t>
  </si>
  <si>
    <t xml:space="preserve">  Īpašiem mērķiem iezīmēti ieņēmumi</t>
  </si>
  <si>
    <t xml:space="preserve"> Valsts sociālās apdrošināšanas speciālā budžeta saņemtie transferta pārskaitījumi</t>
  </si>
  <si>
    <t>No darba negadījumu speciālā budžeta 
sociālajai apdrošināšanai bezdarba gadījumam</t>
  </si>
  <si>
    <t>No invaliditātes, maternitātes un slimības speciālā budžeta apdrošināšanai bezdarba gadījumam</t>
  </si>
  <si>
    <t xml:space="preserve"> Saņemtās dotācijas no valsts pamatbudžeta</t>
  </si>
  <si>
    <t xml:space="preserve">  Maksas pakalpojumi un citi pašu ieņēmumi </t>
  </si>
  <si>
    <t>nekustamā īpašuma nodokļa par zemi kārtējā saimnieciskā gada ieņēmumi</t>
  </si>
  <si>
    <t>4.1.1.2.</t>
  </si>
  <si>
    <t>nekustamā īpašuma nodokļa par zemi iepriekšējo gadu parāda maksājumi</t>
  </si>
  <si>
    <t xml:space="preserve"> 4.1.2.0.</t>
  </si>
  <si>
    <t>Nekustamā īpašuma nodoklis par ēkām un būvēm</t>
  </si>
  <si>
    <t>4.1.2.1.</t>
  </si>
  <si>
    <t>nekustamā īpašuma nodokļa par ēkām un būvēm kārtējā saimnieciskā gada ieņēmumi</t>
  </si>
  <si>
    <t>4.1.2.2.</t>
  </si>
  <si>
    <t>nekustamā īpašuma nodokļa par ēkām un būvēm iepriekšējo gadu parāda maksājumi</t>
  </si>
  <si>
    <t xml:space="preserve"> 4.2.0.0.</t>
  </si>
  <si>
    <t>Īpašuma nodokļa parāda maksājumi</t>
  </si>
  <si>
    <t xml:space="preserve"> 4.3.0.0.</t>
  </si>
  <si>
    <t>Zemes nodokļa parāda maksājumi</t>
  </si>
  <si>
    <t>5.4.0.0.</t>
  </si>
  <si>
    <t>Nodokļi atsevišķiem pakalpojumu veidiem</t>
  </si>
  <si>
    <t xml:space="preserve"> 5.4.1.0.</t>
  </si>
  <si>
    <t>Azartspēļu nodoklis</t>
  </si>
  <si>
    <t xml:space="preserve"> 5.4.2.0.</t>
  </si>
  <si>
    <t>Izložu nodoklis</t>
  </si>
  <si>
    <t>IV Nenodokļu ieņēmumi</t>
  </si>
  <si>
    <t xml:space="preserve"> 8.0.0.0.</t>
  </si>
  <si>
    <t>Ieņēmumi no uzņēmējdarbības un īpašuma</t>
  </si>
  <si>
    <t xml:space="preserve"> 8.3.0.0.</t>
  </si>
  <si>
    <t>Dividendes (maksājumi par valsts (pašvaldību) kapitāla izmantošanu)</t>
  </si>
  <si>
    <t xml:space="preserve"> 9.0.0.0.</t>
  </si>
  <si>
    <t>Valsts (pašvaldību) nodevas un maksājumi</t>
  </si>
  <si>
    <t>Valsts nodevas un maksājumi par speciālu atļauju (licenču) izsniegšanu un profesionālās kvalifikācijas atbilstības dokumentu reģistrāciju</t>
  </si>
  <si>
    <t xml:space="preserve"> 9.4.0.0.</t>
  </si>
  <si>
    <t>Valsts un pašvaldību nodevas, kuras ieskaita pašvaldību budžetā</t>
  </si>
  <si>
    <t>9.4.1.0.</t>
  </si>
  <si>
    <t>Valsts nodevas, kas ieskaitāmas pašvaldību budžetā</t>
  </si>
  <si>
    <t>9.4.2.0.</t>
  </si>
  <si>
    <t>Pašvaldību nodevas</t>
  </si>
  <si>
    <t xml:space="preserve"> 9.5.0.0.</t>
  </si>
  <si>
    <t>Ieņēmumi no budžeta iestāžu sniegtajiem maksas pakalpojumiem un citi pašu ieņēmumi</t>
  </si>
  <si>
    <t>9.5.1.0.</t>
  </si>
  <si>
    <t>Maksa par izglītības pakalpojumiem</t>
  </si>
  <si>
    <t>9.5.2.0.</t>
  </si>
  <si>
    <t>Ieņēmumi no lauksaimnieciskās darbības un meža resursu realizācijas</t>
  </si>
  <si>
    <t>9.5.3.0.</t>
  </si>
  <si>
    <t>Ieņēmumi no dokumentu izsniegšanas un kancelejas pakalpojumiem</t>
  </si>
  <si>
    <t>9.5.4.0.</t>
  </si>
  <si>
    <t>Ieņēmumi par nomu un īri</t>
  </si>
  <si>
    <t>9.5.6.0.</t>
  </si>
  <si>
    <t>Ieņēmumi par pārējiem budžeta iestāžu maksas pakalpojumiem</t>
  </si>
  <si>
    <t>9.5.8.0.</t>
  </si>
  <si>
    <t>Ieņēmumi no palīgražošanas</t>
  </si>
  <si>
    <t>9.5.9.0.</t>
  </si>
  <si>
    <t>Citi iepriekš neklasificētie maksas pakalpojumi un pašu ieņēmumi</t>
  </si>
  <si>
    <t xml:space="preserve"> 9.6.0.0.</t>
  </si>
  <si>
    <t>Ienākumi no valsts un pašvaldību īpašuma iznomāšanas</t>
  </si>
  <si>
    <t>Sodi un sankcijas</t>
  </si>
  <si>
    <t>12.0.0.0.</t>
  </si>
  <si>
    <t>Pārējie nenodokļu ieņēmumi</t>
  </si>
  <si>
    <t>12.0.1.0.</t>
  </si>
  <si>
    <t>Kreditoru un deponentu parādu summas, kurām 
iestājas prasību noilgums</t>
  </si>
  <si>
    <t>12.0.5.0.</t>
  </si>
  <si>
    <t>Ieņēmumi no mežu resursu realizācijas</t>
  </si>
  <si>
    <t>12.0.6.0.</t>
  </si>
  <si>
    <t>Ieņēmumi par dzīvokļu un komunālajiem pakalpojumiem</t>
  </si>
  <si>
    <t>12.0.7.0.</t>
  </si>
  <si>
    <t>Kredītiestāžu iemaksas no atgūtajiem zaudētajiem kredītiem</t>
  </si>
  <si>
    <t>12.0.9.0.</t>
  </si>
  <si>
    <t>Citi nenodokļu maksājumi</t>
  </si>
  <si>
    <t>12.1.0.0.</t>
  </si>
  <si>
    <t>Pārējie ieņēmumi</t>
  </si>
  <si>
    <t>13.0.0.0.</t>
  </si>
  <si>
    <t>Ieņēmumi no valsts (pašvaldības) nekustamā īpašuma pārdošanas</t>
  </si>
  <si>
    <t>13.1.0.0.</t>
  </si>
  <si>
    <t>Ieņēmumi no ēku un būvju īpašuma pārdošanas</t>
  </si>
  <si>
    <t>13.2.0.0.</t>
  </si>
  <si>
    <t>Naudas sodi par zivju resursiem nodarītajiem kaitējumiem</t>
  </si>
  <si>
    <t>12.0.8.7.</t>
  </si>
  <si>
    <t>Ieņēmumi no konfiscēto zvejas rīku, zvejas līdzekļu un zivju realizācijas</t>
  </si>
  <si>
    <t>12.1.0.3.</t>
  </si>
  <si>
    <t>Zaudējumu atlīdzība par meža resursiem nodarītiem kaitējumiem</t>
  </si>
  <si>
    <t>Zaudējumu atlīdzība, ko fiziskās vai juridiskās personas nodarījušas, pārkāpjot Medību likumā vai citos medības reglamentējošos normatīvajos aktos noteiktās prasības, kā arī nelikumīgi iegūtās medību produkcijas vērtības atlīdzība</t>
  </si>
  <si>
    <t>12.1.1.9.</t>
  </si>
  <si>
    <t>Kompensācija par zivju resursiem nodarītajiem zaudējumiem</t>
  </si>
  <si>
    <t>12.1.1.8.</t>
  </si>
  <si>
    <t>Maksājums par ūdenstilpju un zvejas tiesību normu un zvejas tiesību izmantošanu (licenci, makšķerēšanas karti)</t>
  </si>
  <si>
    <t>19.9.3.0</t>
  </si>
  <si>
    <t xml:space="preserve">Ieņēmumi no Eiropas Komisijas par Latvijas valsts programmas "Forest Focus" īstenošanu </t>
  </si>
  <si>
    <t>19.9.4.0</t>
  </si>
  <si>
    <t xml:space="preserve">Ieņēmumi no Eiropas Savienības Latvijas Nacionālās zivsaimniecības datu vākšanas programmas īstenošanu </t>
  </si>
  <si>
    <t>Satiksmes ministrija - kopā</t>
  </si>
  <si>
    <t>12.1.1.4.</t>
  </si>
  <si>
    <t>Ostu pārvalžu iemaksas</t>
  </si>
  <si>
    <t>12.1.0.2.</t>
  </si>
  <si>
    <t>Iemaksas no Dzelzceļa infrastruktūras fonda</t>
  </si>
  <si>
    <t>12.1.1.6.</t>
  </si>
  <si>
    <t>Ieņēmumu daļa par aeronavigācijas pakalpojumiem Rīgas lidojumu informācijas rajonā</t>
  </si>
  <si>
    <t>Labklājības ministrija - kopā</t>
  </si>
  <si>
    <t>9.1.8.4.</t>
  </si>
  <si>
    <t>Nodeva par darba atļaujas pieprasīšanai nepieciešamo dokumetu izskatīšanu</t>
  </si>
  <si>
    <t>Tieslietu ministrija - kopā</t>
  </si>
  <si>
    <t>9.1.1.1.</t>
  </si>
  <si>
    <t>Kancelejas nodeva tiesu iestādē</t>
  </si>
  <si>
    <t>9.1.1.2.</t>
  </si>
  <si>
    <t>Nodeva par darbības veikšanu tiesu iestādē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</si>
  <si>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</si>
  <si>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</si>
  <si>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</si>
  <si>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</si>
  <si>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</si>
  <si>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</si>
  <si>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9.1.3.4.</t>
  </si>
  <si>
    <t>Nodeva par sertifikācijas pakalpojumu sniedzēja akreditāciju un akreditācijas atjaunošanu</t>
  </si>
  <si>
    <t>9.1.7.1.</t>
  </si>
  <si>
    <t>Zemesgrāmatu kancelejas nodeva</t>
  </si>
  <si>
    <t>9.1.9.3.</t>
  </si>
  <si>
    <t>Nodeva par rūpnieciskā īpašuma aizsardzību</t>
  </si>
  <si>
    <t>9.1.9.4.</t>
  </si>
  <si>
    <t>Ieņēmumi par izziņu sagatavošanu un izsniegšanu par nekustamo īpašumu piederību un sastāvu</t>
  </si>
  <si>
    <t>Uzņēmējdarbības riska valsts nodeva</t>
  </si>
  <si>
    <t>Nodeva par personas datu apstrādes sistēmas reģistrēšanu un Fizisko personu datu aizsardzības likumā noteikto reģistrējamo izmaiņu reģistrēšanu</t>
  </si>
  <si>
    <t>10.1.0.1.</t>
  </si>
  <si>
    <t>Naudas sodi, ko uzliek tiesu iestādes</t>
  </si>
  <si>
    <t>10.1.1.5.</t>
  </si>
  <si>
    <t>Naudas sodi, ko uzliek Datu valsts inspekcija</t>
  </si>
  <si>
    <t>Kultūras ministrija - kopā</t>
  </si>
  <si>
    <t>9.1.3.3.</t>
  </si>
  <si>
    <t>Nodeva par filmu producētāja (ražotāja) un izplatītāja, filmu izplatīšanas vietas un filmas reģistrāciju</t>
  </si>
  <si>
    <t>Radio un televīzija - kopā</t>
  </si>
  <si>
    <t>9.2.1.3.</t>
  </si>
  <si>
    <t>Nodeva par speciālu atļauju (licenci) darbībai elektronisko plašsaziņas līdzekļu jomā</t>
  </si>
  <si>
    <t>Reģionālās attīstības un pašvaldību lietu ministrija - kopā</t>
  </si>
  <si>
    <t>12.1.1.5.</t>
  </si>
  <si>
    <t>Ieņēmumi no dzīvojamo māju privatizācijas</t>
  </si>
  <si>
    <t>* ārvalstu finanšu palīdzības līdzekļi noteiktu programmu īstenošanai</t>
  </si>
  <si>
    <t>Pārvaldnieks</t>
  </si>
  <si>
    <t>Reinfelde, 7094286</t>
  </si>
  <si>
    <t xml:space="preserve"> </t>
  </si>
  <si>
    <t xml:space="preserve">Oficiālais mēneša pārskats </t>
  </si>
  <si>
    <t xml:space="preserve">     Valsts pamatbudžeta ieņēmumi un  izdevumi pa ministrijām un citām centrālām valsts iestādēm </t>
  </si>
  <si>
    <t xml:space="preserve"> kopā ar ārvalstu finanšu palīdzību</t>
  </si>
  <si>
    <t xml:space="preserve"> (2006.gada janvāris - novembris)</t>
  </si>
  <si>
    <t xml:space="preserve"> Rīgā</t>
  </si>
  <si>
    <t>Nr. 1.8-12.10.2/11</t>
  </si>
  <si>
    <t>4.tabula</t>
  </si>
  <si>
    <t>Finansēšanas plāns pārskata periodam</t>
  </si>
  <si>
    <t>Izpilde % pret gada plānu
(4/2)</t>
  </si>
  <si>
    <t>Izpilde % pret finansē-
šanas plānu pārskata periodam
(4/3)</t>
  </si>
  <si>
    <t>Pārskata mēneša plāns</t>
  </si>
  <si>
    <t>Ieņēmumi - kopā</t>
  </si>
  <si>
    <t>Resursi izdevumu segšanai</t>
  </si>
  <si>
    <t xml:space="preserve"> Dotācija no vispārējiem ieņēmumiem</t>
  </si>
  <si>
    <t xml:space="preserve"> Maksas pakalpojumi un citi pašu ieņēmumi</t>
  </si>
  <si>
    <t xml:space="preserve"> Ārvalstu finanšu palīdzība</t>
  </si>
  <si>
    <t>Izdevumi - kopā</t>
  </si>
  <si>
    <t xml:space="preserve"> Uzturēšanas izdevumi</t>
  </si>
  <si>
    <t xml:space="preserve">  Kārtējie izdevumi</t>
  </si>
  <si>
    <t xml:space="preserve">    tai skaitā atalgojumi</t>
  </si>
  <si>
    <t>Maksājumi par aizņēmumiem un kredītiem</t>
  </si>
  <si>
    <t xml:space="preserve">  Subsīdijas un dotācijas</t>
  </si>
  <si>
    <t xml:space="preserve">    tai skaitā transferts uz valsts speciālo budžetu</t>
  </si>
  <si>
    <t xml:space="preserve">    no tiem - pašvaldību budžetiem</t>
  </si>
  <si>
    <t xml:space="preserve">    tai skaitā dotācijas iestādēm, organizācijām un komersantiem</t>
  </si>
  <si>
    <t xml:space="preserve">    tai skaitā dotācijas iedzīvotājiem</t>
  </si>
  <si>
    <t xml:space="preserve">    tai skaitā biedru naudas, dalības maksas</t>
  </si>
  <si>
    <t>Izdevumi kapitālieguldījumiem</t>
  </si>
  <si>
    <t xml:space="preserve">   kapitālie izdevumi</t>
  </si>
  <si>
    <t xml:space="preserve">   investīcijas</t>
  </si>
  <si>
    <t xml:space="preserve">Tīrie aizdevumi </t>
  </si>
  <si>
    <t>Fiskālā bilance</t>
  </si>
  <si>
    <t xml:space="preserve">Finansēšana: </t>
  </si>
  <si>
    <t>Ieņēmumi no valsts un pašvaldību īpašuma privatizācijas</t>
  </si>
  <si>
    <t xml:space="preserve"> Aizņēmumi </t>
  </si>
  <si>
    <t>Maksas pakalpojumi un citi pašu ieņēmumu naudas līdzekļu atlikumu izmaiņas palielinājums (-) vai samazinājums (+)</t>
  </si>
  <si>
    <t>Ārvalstu finanšu palīdzības naudas līdzekļu atlikumu palielinājums (-) vai samazinājums (+)</t>
  </si>
  <si>
    <t>01.  Valsts prezidenta kanceleja</t>
  </si>
  <si>
    <t xml:space="preserve">Uzturēšanas izdevumi </t>
  </si>
  <si>
    <t xml:space="preserve"> Kārtējie izdevumi</t>
  </si>
  <si>
    <t>02.  Saeima</t>
  </si>
  <si>
    <t xml:space="preserve">Izdevumi - kopā </t>
  </si>
  <si>
    <t>jauna rinda</t>
  </si>
  <si>
    <t>03.  Ministru Kabinets</t>
  </si>
  <si>
    <t>Uzturēšanas izdevumi</t>
  </si>
  <si>
    <t>10.  Aizsardzības ministrija</t>
  </si>
  <si>
    <t>11.  Ārlietu ministrija</t>
  </si>
  <si>
    <t xml:space="preserve">  Maksājumi par aizņēmumiem un kredītiem</t>
  </si>
  <si>
    <t>12.  Ekonomikas ministrija</t>
  </si>
  <si>
    <t>Transferts no dotācijas no vispārējiem ieņēmumiem</t>
  </si>
  <si>
    <t xml:space="preserve">Transferts no ārvalstu finanšu palīdzības </t>
  </si>
  <si>
    <t>13.  Finanšu ministrija</t>
  </si>
  <si>
    <t>tai skaitā dotācijas no vispārējiem ieņēmumiem transferts uz valsts pamatbudžetu</t>
  </si>
  <si>
    <t>tai skaitā ārvalstu finanšu palīdzības transferts uz valsts pamatbudžetu</t>
  </si>
  <si>
    <t>Tīrie aizdevumi</t>
  </si>
  <si>
    <t>14.  Iekšlietu ministrija</t>
  </si>
  <si>
    <t>15.  Izglītības un zinātnes ministrija</t>
  </si>
  <si>
    <t xml:space="preserve"> Transferts no dotācijas no vispārējiem ieņēmumiem</t>
  </si>
  <si>
    <t xml:space="preserve"> Transferts no ārvalstu finanšu palīdzības</t>
  </si>
  <si>
    <t>Aizdevumi</t>
  </si>
  <si>
    <t>Aizdevumu atmaksas</t>
  </si>
  <si>
    <t xml:space="preserve">    aizņēmums no pamatbudžeta</t>
  </si>
  <si>
    <t>16.  Zemkopības ministrija</t>
  </si>
  <si>
    <t>17.  Satiksmes ministrija</t>
  </si>
  <si>
    <t>Ārvalstu finanšu palīdzības naudas līdzekļu atlikumu izmaiņas palielinājums (-) vai samazinājums (+)</t>
  </si>
  <si>
    <t>18.  Labklājības ministrija</t>
  </si>
  <si>
    <t xml:space="preserve"> Ārvalstu finanšu palīdzība *</t>
  </si>
  <si>
    <t>19.  Tieslietu ministrija</t>
  </si>
  <si>
    <t>21.  Vides ministrija</t>
  </si>
  <si>
    <t xml:space="preserve">x </t>
  </si>
  <si>
    <t>22.  Kultūras ministrija</t>
  </si>
  <si>
    <t>24.  Valsts kontrole</t>
  </si>
  <si>
    <t>28.  Augstākā tiesa</t>
  </si>
  <si>
    <t>29.  Veselības ministrija</t>
  </si>
  <si>
    <t>30.  Satversmes tiesa</t>
  </si>
  <si>
    <t>32.  Prokuratūra</t>
  </si>
  <si>
    <t xml:space="preserve">   tai skaitā dotācijas iedzīvotājiem</t>
  </si>
  <si>
    <t>35.  Centrālā vēlēšanu komisija</t>
  </si>
  <si>
    <t>36.  Bērnu un ģimenes lietu ministrija</t>
  </si>
  <si>
    <t>37.  Centrālā zemes komisija</t>
  </si>
  <si>
    <t>45. Īpašu uzdevumu ministra sabiedrības integrācijas lietās sekretariāts</t>
  </si>
  <si>
    <t>47.  Radio un televīzija</t>
  </si>
  <si>
    <t>48.  Valsts cilvēktiesību birojs</t>
  </si>
  <si>
    <t>57.  Īpašu uzdevumu ministra elektroniskās pārvaldes lietās sekretariāts</t>
  </si>
  <si>
    <t>58.  Reģionālās attīstības un pašvaldību lietu ministrija</t>
  </si>
  <si>
    <t xml:space="preserve">    tai skaitā dotācijas iestādēm, organizācijām un komersantiem *</t>
  </si>
  <si>
    <t>62.  Mērķdotācijas pašvaldībām</t>
  </si>
  <si>
    <t>64.  Dotācija pašvaldībām</t>
  </si>
  <si>
    <t>68. NATO valstu valdību vadītāju sanāksmes un ar to saistīto  drošības pasākumu nodrošināšana</t>
  </si>
  <si>
    <t>70. Valsts un pašvaldību institūcijām jauno klasifikāciju, pārskatu un grāmatvedības noteikumu  ieviešanai</t>
  </si>
  <si>
    <t>72. Programmatūras licenču pirkšana, noma un regulāra atjaunošana</t>
  </si>
  <si>
    <t>Informatīvi</t>
  </si>
  <si>
    <t>Atmaksa valsts pamatbudžetā par ERAF, ESF, ELVGF, EK iniciatīvu "EQUAL" un "INTERREG" finansējumu - konsolidējamā pozīcija</t>
  </si>
  <si>
    <t xml:space="preserve">Valsts pamatbudžeta savstarpējie maksājumi - konsolidējamā pozīcija </t>
  </si>
  <si>
    <t xml:space="preserve">   Transferts no dotācijas no vispārējiem ieņēmumiem</t>
  </si>
  <si>
    <t xml:space="preserve">   Transferts no ārvalstu finanšu palīdzības</t>
  </si>
  <si>
    <t xml:space="preserve">   tai skaitā dotācijas no vispārējiem ieņēmumiem transferts uz valsts pamatbudžetu</t>
  </si>
  <si>
    <t xml:space="preserve">   tai skaitā  ārvalstu finanšu palīdzības transferts uz valsts pamatbudžetu</t>
  </si>
  <si>
    <t>* izmaiņas ailē "Finansēšanas plāns pārskata periodam" veiktas decembra mēnesī</t>
  </si>
  <si>
    <t>Krūmiņa, 7094384</t>
  </si>
  <si>
    <t>Valsts pamatbudžeta ieņēmumi un izdevumi atbilstoši ekonomiskajām kategorijām</t>
  </si>
  <si>
    <t>5.tabula</t>
  </si>
  <si>
    <t>Klasifikā-cijas kods</t>
  </si>
  <si>
    <t>Izpilde % pret gada plānu      (5/3)</t>
  </si>
  <si>
    <t>Valsts Autoceļu fonda mērķdotācijas pašvaldību budžetiem (rajona padomēm, pilsētām) - kopā</t>
  </si>
  <si>
    <t>Transferta maksājumi no rajona padomes - valsts budžeta mērķdotācijas autoceļu (ielu) fondiem un regulāriem pasažieru pārvadājumiem - kopā</t>
  </si>
  <si>
    <t>Transferti no citām pašvaldībām un rajona padomes - kopā</t>
  </si>
  <si>
    <t>Valsts budžeta iestāžu transferti uz pašvaldību  speciālo budžetu - kopā</t>
  </si>
  <si>
    <t>II   Ieņēmumu sadalījums pa speciālā budžeta veidiem</t>
  </si>
  <si>
    <t>Privatizācijas fonda līdzekļi</t>
  </si>
  <si>
    <t>Īpašiem mērķiem iezīmēti līdzekļi</t>
  </si>
  <si>
    <t>Valsts budžeta iestāžu transferti uz pašvaldību  speciālo budžetu</t>
  </si>
  <si>
    <t>Dabas resursu nodoklis</t>
  </si>
  <si>
    <t>Autoceļu (ielu) fonda līdzekļi</t>
  </si>
  <si>
    <t>Valsts budžeta līdzfinansējuma maksājumi projektu realizācijai</t>
  </si>
  <si>
    <t>Citu pašvaldību līdzfinansējuma maksājumi projektu realizācijai</t>
  </si>
  <si>
    <t>Valsts Autoceļu fonda mērķdotācijas pašvaldību budžetiem (rajona padomēm, pilsētām)</t>
  </si>
  <si>
    <t xml:space="preserve">Transferta maksājumi no rajona padomes - valsts budžeta mērķdotācijas autoceļu (ielu) fondiem </t>
  </si>
  <si>
    <t>Transferti no citām pašvaldībām un rajona padomes</t>
  </si>
  <si>
    <t>Valsts budžeta transferti uz pašvaldību  speciālo budžetu</t>
  </si>
  <si>
    <t>Dotācijas pasažieru regulārajiem  pārvadājumiem ar autobusiem</t>
  </si>
  <si>
    <t>Valsts Autoceļu fonda dotācija pašvaldību budžetiem (rajona padomēm, pilsētām)</t>
  </si>
  <si>
    <t>Transferts no rajona padomes - valsts budžeta dotācija pasažieru regulāriem pārvadājumiem</t>
  </si>
  <si>
    <t>Pārējie speciālā budžeta līdzekļi</t>
  </si>
  <si>
    <t>Valsts budžeta transferti uz pašvaldību speciālo budžetu</t>
  </si>
  <si>
    <t>pārvaldnieka vietnieks</t>
  </si>
  <si>
    <t>V.Lindemanis</t>
  </si>
  <si>
    <r>
      <t>Ārvalstu finanšu palīdzība - kopā</t>
    </r>
  </si>
  <si>
    <t>Pašvaldību speciālā budžeta izdevumi un tīrie aizdevumi atbilstoši funkcionālajām kategorijām</t>
  </si>
  <si>
    <t>16.tabula</t>
  </si>
  <si>
    <t>1.</t>
  </si>
  <si>
    <t>1.1.</t>
  </si>
  <si>
    <t xml:space="preserve">Izdevumi, aizdevumi un atmaksas </t>
  </si>
  <si>
    <t>Pašvaldību budžetu transferti</t>
  </si>
  <si>
    <t>1.2.</t>
  </si>
  <si>
    <t>1.3.</t>
  </si>
  <si>
    <t>1.4.</t>
  </si>
  <si>
    <t>Mērķdotācijas regulāriem pasažieru pārvadājumiem</t>
  </si>
  <si>
    <t>1.5.</t>
  </si>
  <si>
    <t>2.</t>
  </si>
  <si>
    <t>Izdevumi atbilstoši funkcionālajām kategorijām un norēķini</t>
  </si>
  <si>
    <t>2.1.</t>
  </si>
  <si>
    <t>Izdevumi pēc valdības funkcijām</t>
  </si>
  <si>
    <t>2.2.</t>
  </si>
  <si>
    <t>Norēķini</t>
  </si>
  <si>
    <r>
      <t xml:space="preserve">Izdevumi pa speciālo budžetu veidiem </t>
    </r>
    <r>
      <rPr>
        <sz val="10"/>
        <rFont val="Times New Roman"/>
        <family val="1"/>
      </rPr>
      <t>(1.1.+1.2.+1.3.+1.4.+1.5.)</t>
    </r>
  </si>
  <si>
    <t>Pašvaldību speciālā budžeta izdevumi atbilstoši ekonomiskajām kategorijām un finansēšana</t>
  </si>
  <si>
    <t>17.tabula</t>
  </si>
  <si>
    <t>Ieņēmumi kopā</t>
  </si>
  <si>
    <t xml:space="preserve">II </t>
  </si>
  <si>
    <t>Izdevumi pēc ekonomiskās klasifikācijas (1+2)</t>
  </si>
  <si>
    <t xml:space="preserve">   Atalgojumi </t>
  </si>
  <si>
    <t xml:space="preserve">   Valsts sociālās apdrošināšanas obligātās iemaksas</t>
  </si>
  <si>
    <t xml:space="preserve">   Komandējumu un dienesta braucienu izdevumi</t>
  </si>
  <si>
    <t xml:space="preserve">   Pakalpojumu apmaksa</t>
  </si>
  <si>
    <t>zemes nodoklis</t>
  </si>
  <si>
    <t xml:space="preserve">   Materiālu, energoresursu, ūdens un inventāra vērtībā līdz Ls 50 par vienu vienību iegāde</t>
  </si>
  <si>
    <t xml:space="preserve">   Grāmatu un žurnālu iegāde</t>
  </si>
  <si>
    <t xml:space="preserve">Maksājumi par aizdevumiem un kredītiem </t>
  </si>
  <si>
    <t>Kredītu procentu samaksa komercbankām</t>
  </si>
  <si>
    <t>2140</t>
  </si>
  <si>
    <t>Procentu samaksa par pašvaldību ņemtajiem aizņēmumiem no Valsts kases</t>
  </si>
  <si>
    <t>Kredītu procentu samaksa pārējām organizācijām</t>
  </si>
  <si>
    <t xml:space="preserve">Subsīdijas un dotācijas </t>
  </si>
  <si>
    <t>Dotācijas iestādēm, organizācijām un uzņēmumiem</t>
  </si>
  <si>
    <t>3800</t>
  </si>
  <si>
    <t>Pašvaldību budžeta transferti uzturēšanas izdevumiem</t>
  </si>
  <si>
    <t>3870</t>
  </si>
  <si>
    <t>Valsts konsolidētā budžeta izpilde (neieskaitot ziedojumus un dāvinājumus)</t>
  </si>
  <si>
    <t>1.tabula</t>
  </si>
  <si>
    <t>(latos)</t>
  </si>
  <si>
    <t xml:space="preserve">Rādītāji </t>
  </si>
  <si>
    <t>Likumā apstiprinātais gada plāns</t>
  </si>
  <si>
    <t>Izpilde no gada sākuma</t>
  </si>
  <si>
    <t>Izpilde % pret gada plānu            (4/3)</t>
  </si>
  <si>
    <t xml:space="preserve">Pārskata mēneša  izpilde </t>
  </si>
  <si>
    <t>A.1.</t>
  </si>
  <si>
    <t>Valsts budžeta ieņēmumi (B.1.+C.1.)</t>
  </si>
  <si>
    <t>Valsts pamatbudžeta ieņēmumi (bruto)</t>
  </si>
  <si>
    <t xml:space="preserve">   Nodokļu ieņēmumi</t>
  </si>
  <si>
    <t xml:space="preserve">      - Tiešie nodokļi</t>
  </si>
  <si>
    <t xml:space="preserve">          Iedzīvotāju ienākuma nodoklis</t>
  </si>
  <si>
    <t xml:space="preserve">          Uzņēmumu ienākuma nodoklis</t>
  </si>
  <si>
    <t xml:space="preserve">      - Netiešie nodokļi</t>
  </si>
  <si>
    <t xml:space="preserve">           Pievienotās vērtības nodoklis</t>
  </si>
  <si>
    <t xml:space="preserve">           Akcīzes nodoklis</t>
  </si>
  <si>
    <t xml:space="preserve">           Vieglo automobiļu un motociklu nodoklis </t>
  </si>
  <si>
    <t xml:space="preserve">           Muitas nodoklis</t>
  </si>
  <si>
    <t xml:space="preserve">      - Pārējie nodokļi</t>
  </si>
  <si>
    <t xml:space="preserve">           Azartspēļu nodoklis</t>
  </si>
  <si>
    <t xml:space="preserve">           Izložu nodoklis</t>
  </si>
  <si>
    <t xml:space="preserve">           Dabas resursu nodoklis</t>
  </si>
  <si>
    <t xml:space="preserve">     Citiem budžetiem sadalāmie nodokļi</t>
  </si>
  <si>
    <t xml:space="preserve">     Nenodokļu ieņēmumi</t>
  </si>
  <si>
    <t xml:space="preserve">     Maksas pakalpojumi un citi pašu ieņēmumi</t>
  </si>
  <si>
    <t xml:space="preserve">     Ārvalstu finanšu palīdzība</t>
  </si>
  <si>
    <t xml:space="preserve">B.1. </t>
  </si>
  <si>
    <t>Valsts pamatbudžeta ieņēmumi (neto)</t>
  </si>
  <si>
    <t>Valsts speciālā budžeta ieņēmumi (bruto)</t>
  </si>
  <si>
    <t xml:space="preserve">     Nodokļu ieņēmumi</t>
  </si>
  <si>
    <t xml:space="preserve">             - Sociālās apdrošināšanas iemaksas</t>
  </si>
  <si>
    <t xml:space="preserve">                  mīnus transferts no valsts pamatbudžeta</t>
  </si>
  <si>
    <t xml:space="preserve">C.1. </t>
  </si>
  <si>
    <t>Valsts speciālā budžeta ieņēmumi (neto)</t>
  </si>
  <si>
    <t xml:space="preserve">A.2. </t>
  </si>
  <si>
    <t>Valsts budžeta izdevumi  (A.2.1.+A.2.2.+A.2.3.)</t>
  </si>
  <si>
    <t xml:space="preserve">A.2.1. </t>
  </si>
  <si>
    <t>Valsts budžeta uzturēšanas izdevumi (B.2.1.+C.2.1.)</t>
  </si>
  <si>
    <t xml:space="preserve">A.2.2. </t>
  </si>
  <si>
    <t>Valsts budžeta kapitālie izdevumi (B.2.2.+C.2.2.)</t>
  </si>
  <si>
    <t xml:space="preserve">A.2.3. </t>
  </si>
  <si>
    <t>Valsts budžeta izdevumi investīcijām (B.2.3.+C.2.3.)</t>
  </si>
  <si>
    <t>A.3.</t>
  </si>
  <si>
    <t xml:space="preserve"> Valsts budžeta finansiālais deficīts (-), pārpalikums (+) (A.1.-A.2.)</t>
  </si>
  <si>
    <t xml:space="preserve">A.4. </t>
  </si>
  <si>
    <t>Valsts budžeta tīrie aizdevumi (B.4.+C.4.)</t>
  </si>
  <si>
    <t>Valsts budžeta izdevumi, ieskaitot tīros aizdevumus (A.2.+A.4.)</t>
  </si>
  <si>
    <t xml:space="preserve">A.5. </t>
  </si>
  <si>
    <t>Valsts budžeta fiskālais deficīts (-), pārpalikums (+) (A.3.-A.4.)</t>
  </si>
  <si>
    <t>Finansēšana:</t>
  </si>
  <si>
    <t xml:space="preserve">   aizņēmumi</t>
  </si>
  <si>
    <t xml:space="preserve">ieņēmumi no valsts un pašvaldību īpašuma privatizācijas </t>
  </si>
  <si>
    <t xml:space="preserve">   valsts pamatbudžeta maksas pakalpojumu un citu pašu ieņēmumu naudas līdzekļu atlikumu izmaiņas palielinājums (-) vai samazinājums (+)</t>
  </si>
  <si>
    <t xml:space="preserve">   valsts speciālā budžeta naudas līdzekļu atlikumu izmaiņas palielinājums (-) vai samazinājums (+)</t>
  </si>
  <si>
    <t xml:space="preserve">   valsts pamatbudžeta ārvalstu finanšu palīdzības naudas līdzekļu atlikumu izmaiņas palielinājums (-) vai samazinājums (+)</t>
  </si>
  <si>
    <t xml:space="preserve">   no valsts pensiju speciālajam budžetam nodoto kapitāla daļu pārdošanas iegūto līdzekļu palielinājums (-) vai samazinājums (+)</t>
  </si>
  <si>
    <t>Valsts pamatbudžeta izdevumi (bruto)</t>
  </si>
  <si>
    <t xml:space="preserve">              mīnus transferts valsts speciālajam  budžetam</t>
  </si>
  <si>
    <t xml:space="preserve">B.2. </t>
  </si>
  <si>
    <t>Valsts pamatbudžeta izdevumi (neto)</t>
  </si>
  <si>
    <t xml:space="preserve">   Valsts pamatbudžeta uzturēšanas izdevumi (bruto)</t>
  </si>
  <si>
    <t xml:space="preserve">             mīnus transferts valsts speciālajam  budžetam</t>
  </si>
  <si>
    <t>B.2.1.</t>
  </si>
  <si>
    <t>Valsts pamatbudžeta uzturēšanas izdevumi (neto)</t>
  </si>
  <si>
    <t>Valsts pamatbudžeta kapitālie izdevumi (bruto)</t>
  </si>
  <si>
    <t xml:space="preserve">B.2.2. </t>
  </si>
  <si>
    <t>Valsts pamatbudžeta kapitālie izdevumi (neto)</t>
  </si>
  <si>
    <t>Valsts pamatbudžeta investīcijas (bruto)</t>
  </si>
  <si>
    <t>B.2.3.</t>
  </si>
  <si>
    <t>Valsts pamatbudžeta investīcijas (neto)</t>
  </si>
  <si>
    <t>B.3.</t>
  </si>
  <si>
    <t>Valsts pamatbudžeta finansiālais deficīts (-), pārpalikums (+)</t>
  </si>
  <si>
    <t xml:space="preserve">B.4. </t>
  </si>
  <si>
    <t xml:space="preserve">Valsts pamatbudžeta tīrie aizdevumi </t>
  </si>
  <si>
    <t xml:space="preserve">   Valsts pamatbudžeta tīrie aizdevumi (bruto)</t>
  </si>
  <si>
    <t xml:space="preserve">   Valsts pamatbudžeta tīrie aizdevumi (neto)</t>
  </si>
  <si>
    <t xml:space="preserve">B.5. </t>
  </si>
  <si>
    <t>Valsts pamatbudžeta fiskālais deficīts (-), pārpalikums (+)</t>
  </si>
  <si>
    <t xml:space="preserve">   ieņēmumi no valsts un pašvaldību īpašuma privatizācijas</t>
  </si>
  <si>
    <t xml:space="preserve"> Valsts speciālā budžeta izdevumi (bruto)</t>
  </si>
  <si>
    <t>C.2.</t>
  </si>
  <si>
    <t xml:space="preserve"> Valsts speciālā budžeta izdevumi (neto)</t>
  </si>
  <si>
    <t>Valsts speciālā budžeta uzturēšanas izdevumi (bruto)</t>
  </si>
  <si>
    <t>C.2.1.</t>
  </si>
  <si>
    <t>Valsts speciālā budžeta uzturēšanas izdevumi (neto)</t>
  </si>
  <si>
    <t>Valsts speciālā budžeta kapitālie izdevumi (bruto)</t>
  </si>
  <si>
    <t>C.2.2.</t>
  </si>
  <si>
    <t>Valsts speciālā budžeta kapitālie izdevumi (neto)</t>
  </si>
  <si>
    <t>Valsts speciālā budžeta investīcijas (bruto)</t>
  </si>
  <si>
    <t>C.2.3.</t>
  </si>
  <si>
    <t>Valsts speciālā budžeta investīcijas (neto)</t>
  </si>
  <si>
    <t>C.3.</t>
  </si>
  <si>
    <t>Valsts speciālā budžeta finansiālais deficīts
 (-), pārpalikums (+)</t>
  </si>
  <si>
    <t>C.5.</t>
  </si>
  <si>
    <t xml:space="preserve"> Valsts speciālā budžeta fiskālais deficīts
(-), pārpalikums (+)</t>
  </si>
  <si>
    <t xml:space="preserve">Pārvaldnieks                                                                      </t>
  </si>
  <si>
    <t>Pašvaldību konsolidētā budžeta izpilde  (neieskaitot ziedojumus un dāvinājumus)</t>
  </si>
  <si>
    <t>11.tabula</t>
  </si>
  <si>
    <t>Gada plāns</t>
  </si>
  <si>
    <t>Izpilde  % pret gada plānu         (3/2)</t>
  </si>
  <si>
    <t>A.1. Kopējie ieņēmumi (B.1.+ C.1)</t>
  </si>
  <si>
    <t>Pašvaldību pamatbudžeta ieņēmumi (bruto)</t>
  </si>
  <si>
    <t>Nodokļu ieņēmumi</t>
  </si>
  <si>
    <t>Nenodokļu ieņēmumi</t>
  </si>
  <si>
    <t>Maksas pakalpojumi un citi pašu ieņēmumi</t>
  </si>
  <si>
    <t>Ārvalstu finanšu palīdzība</t>
  </si>
  <si>
    <t>Saņemtie maksājumi</t>
  </si>
  <si>
    <t>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</si>
  <si>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</si>
  <si>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</si>
  <si>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>Pašvaldību speciālā budžeta ieņēmumi (bruto)</t>
  </si>
  <si>
    <t>Īpašiem mērķiem iezīmēti  līdzekļi</t>
  </si>
  <si>
    <t>mīnus ieņēmumi no pašvaldību īpašuma privatizācijas</t>
  </si>
  <si>
    <t>mīnus saņemtie transfertu pārskaitījumi no citām pašvaldībām</t>
  </si>
  <si>
    <t>C.1. Pašvaldību speciālā budžeta ieņēmumi (neto)</t>
  </si>
  <si>
    <t>A.2. Kopējie pašvaldību budžeta izdevumi (A.2.1.+
       A.2.2. + A.2.3.)</t>
  </si>
  <si>
    <t>A.2.1. Kopējie pašvaldību uzturēšanas izdevumi 
          (B.2.1.+ C.2.1.)</t>
  </si>
  <si>
    <t>A.2.2.Kopējie pašvaldību kapitālie izdevumi (B.2.2.+ 
         C.2.2.)</t>
  </si>
  <si>
    <t>A.2.3.Kopējie pašvaldību izdevumi investīcijām (B.2.3.+ 
         C.2.3.)</t>
  </si>
  <si>
    <t>A.3.Pašvaldību budžeta finansiālais deficīts (-), 
      pārpalikums (+), (A.1.-A.2.)</t>
  </si>
  <si>
    <t>A.4. Kopējie pašvaldību budžeta tīrie aizdevumi 
       (B.4.+ C.4.)</t>
  </si>
  <si>
    <t>Kopējie pašvaldību budžeta izdevumi, ieskaitot tīros aizdevumus (A.2.+ A.4.)</t>
  </si>
  <si>
    <t>A.5.Pašvaldību budžeta fiskālais deficīts (-), 
      pārpalikums (+), (A.3.-A.4.)</t>
  </si>
  <si>
    <t>Finansēšana: t.sk.</t>
  </si>
  <si>
    <t xml:space="preserve">   ieņēmumi no pašvaldību īpašuma  privatizācijas</t>
  </si>
  <si>
    <t xml:space="preserve">   aizņēmumi no Valsts pamatbudžeta</t>
  </si>
  <si>
    <t xml:space="preserve">   naudas līdzekļu atlikumu izmaiņas</t>
  </si>
  <si>
    <t xml:space="preserve">   pārējā finansēšana</t>
  </si>
  <si>
    <t xml:space="preserve"> Pašvaldību pamatbudžeta  izdevumi (bruto)</t>
  </si>
  <si>
    <t xml:space="preserve">   mīnus savstarpējo norēķinu kārtībā veiktie maksājumi</t>
  </si>
  <si>
    <t>B.2. Pašvaldību pamatbudžeta  izdevumi (neto)</t>
  </si>
  <si>
    <t xml:space="preserve"> Pašvaldību pamatbudžeta uzturēšanas izdevumi (bruto)</t>
  </si>
  <si>
    <t xml:space="preserve">    mīnus transferti uzturēšanās izdevumiem</t>
  </si>
  <si>
    <t xml:space="preserve"> B.2.1.Pašvaldību pamatbudžeta  uzturēšanas izdevumi (neto)</t>
  </si>
  <si>
    <t>Pašvaldību pamatbudžeta  kapitālie izdevumi (bruto)</t>
  </si>
  <si>
    <t xml:space="preserve">    mīnus transferti kapitālajiem izdevumiem</t>
  </si>
  <si>
    <t>B.2.2.Pašvaldību pamatbudžeta  kapitālie izdevumi (neto)</t>
  </si>
  <si>
    <t>Pašvaldību pamatbudžeta  investīcijas (bruto)</t>
  </si>
  <si>
    <t xml:space="preserve">    mīnus transferti investīcijām</t>
  </si>
  <si>
    <t>B.2.3.Pašvaldību pamatbudžeta  investīcijas (neto)</t>
  </si>
  <si>
    <t>B.3.Pašvaldību pamatbudžeta finansiālais deficīts
      (-), pārpalikums (+)</t>
  </si>
  <si>
    <t>B.4.Pašvaldību pamatbudžeta  tīrie aizdevumi (neto)</t>
  </si>
  <si>
    <t>B.5.Pašvaldību pamatbudžeta fiskālais deficīts (-), pārpalikums (+) (B.3. - B.4.)</t>
  </si>
  <si>
    <t>Pašvaldību speciālā budžeta  izdevumi (bruto)</t>
  </si>
  <si>
    <t xml:space="preserve">   mīnuss pašvaldību budžeta transferti</t>
  </si>
  <si>
    <t>C.2. Pašvaldību speciālā budžeta  izdevumi (neto)</t>
  </si>
  <si>
    <t>Pašvaldību speciālā budžeta uzturēšanas izdevumi (bruto)</t>
  </si>
  <si>
    <t>C.2.1.Pašvaldību speciālā budžeta uzturēšanas 
         izdevumi (neto)</t>
  </si>
  <si>
    <t>Pašvaldību speciālā budžeta  kapitālie izdevumi (bruto)</t>
  </si>
  <si>
    <t>C.2.2.Pašvaldību speciālā budžeta  kapitālie izdevumi (neto)</t>
  </si>
  <si>
    <t>Pašvaldību speciālā budžeta  investīcijas (bruto)</t>
  </si>
  <si>
    <t>C.2.3.Pašvaldību speciālā budžeta  investīcijas (neto)</t>
  </si>
  <si>
    <t xml:space="preserve">C.3.Pašvaldību speciālā budžeta finansiālais deficīts (-), pārpalikums (+) </t>
  </si>
  <si>
    <t>C.4.Pašvaldību speciālā budžeta  tīrie aizdevumi (neto)</t>
  </si>
  <si>
    <t>C.5.Pašvaldību speciālā budžeta fiskālais deficīts
(-), pārpalikums (+) (C.3. - C.4.)</t>
  </si>
  <si>
    <t>Informatīvi:</t>
  </si>
  <si>
    <t>ārpus Valsts kases ņemto aizņēmumu plānotās atmaksas līdz pārskata perioda beigām, Ls</t>
  </si>
  <si>
    <t>ārpus Valsts kases ņemto aizņēmumu faktiski veiktās atmaksas pārskata periodā, Ls</t>
  </si>
  <si>
    <t xml:space="preserve">Pārvaldnieks                                                              </t>
  </si>
  <si>
    <t>Parfenkova, 7094248</t>
  </si>
  <si>
    <t xml:space="preserve">Valsts pamatbudžeta ieņēmumi </t>
  </si>
  <si>
    <t>2.tabula</t>
  </si>
  <si>
    <t>Klasifikācijas kods</t>
  </si>
  <si>
    <t>1.Ieņēmumi - kopā  (1.1.+1.2.+1.3.+1.4+1.5.)</t>
  </si>
  <si>
    <t>1.1. Nodokļu ieņēmumi(1.1.1.+1.1.2.+1.1.3.)</t>
  </si>
  <si>
    <t>1.1.1.Tiešie nodokļi</t>
  </si>
  <si>
    <t>1.1.0.0.</t>
  </si>
  <si>
    <t xml:space="preserve">   Iedzīvotāju ienākuma nodoklis</t>
  </si>
  <si>
    <t>1.2.0.0.</t>
  </si>
  <si>
    <t xml:space="preserve">   Uzņēmuma ienākuma nodoklis</t>
  </si>
  <si>
    <t>1.1.2.Netiešie nodokļi</t>
  </si>
  <si>
    <t>5.1.0.0.</t>
  </si>
  <si>
    <t xml:space="preserve">   Pievienotās vērtības nodoklis</t>
  </si>
  <si>
    <t>5.2.0.0.,5.3.0.0.
5.6.0.0.</t>
  </si>
  <si>
    <t xml:space="preserve">   Akcīzes nodoklis</t>
  </si>
  <si>
    <t>5.4.3.0</t>
  </si>
  <si>
    <t xml:space="preserve">   Vieglo automobīļu un motociklu nodoklis</t>
  </si>
  <si>
    <t>6.0.0.0.</t>
  </si>
  <si>
    <t xml:space="preserve">   Muitas nodoklis</t>
  </si>
  <si>
    <t>1.1.3.Pārējie nodokļi</t>
  </si>
  <si>
    <t>5.4.1.0.</t>
  </si>
  <si>
    <t xml:space="preserve">   Azartspēļu nodoklis</t>
  </si>
  <si>
    <t>5.4.2.0.</t>
  </si>
  <si>
    <t xml:space="preserve">   Izložu nodoklis</t>
  </si>
  <si>
    <t>5.5.3.0.</t>
  </si>
  <si>
    <t xml:space="preserve">   Dabas resursu nodoklis</t>
  </si>
  <si>
    <t xml:space="preserve">1.2. Īpašuma  nodokļi </t>
  </si>
  <si>
    <t>4.0.0.0.</t>
  </si>
  <si>
    <t xml:space="preserve">   Īpašuma nodokļi</t>
  </si>
  <si>
    <t>1.3. Nenodokļu ieņēmumi</t>
  </si>
  <si>
    <t>8.2.0.0.</t>
  </si>
  <si>
    <t xml:space="preserve">   Latvijas Bankas maksājums</t>
  </si>
  <si>
    <t>8.3.0.0.</t>
  </si>
  <si>
    <t xml:space="preserve">   Dividendes (maksājumi par valsts (pašvaldību) kapitāla izmantošanu)</t>
  </si>
  <si>
    <t xml:space="preserve">       Valsts a/s "Latvijas meži" maksājums</t>
  </si>
  <si>
    <t>8.4.0.0.,8.5.0.0.</t>
  </si>
  <si>
    <t xml:space="preserve">   Procentu maksājumi par kredītiem </t>
  </si>
  <si>
    <t>8.6.0.0.</t>
  </si>
  <si>
    <t xml:space="preserve">   Procentu maksājumi par valdības depozītu </t>
  </si>
  <si>
    <t>8.7.0.0</t>
  </si>
  <si>
    <t>Ieņēmumi no atvasināto finanšu instrumentu darbības rezultāta</t>
  </si>
  <si>
    <t>9.1.0.0.</t>
  </si>
  <si>
    <t xml:space="preserve">   Valsts nodevas un maksājumi par valsts sniegto nodrošinājumu un juridiskajiem un citiem pakalpojumiem</t>
  </si>
  <si>
    <t>9.2.0.0.</t>
  </si>
  <si>
    <t xml:space="preserve">  Valsts nodevas un maksājumi par speciālu atļauju (licenču) izsniegšanu un profesionālās kvalifikācijas atbilstības dokumentu reģistrāciju</t>
  </si>
  <si>
    <t>9.2.1.8.</t>
  </si>
  <si>
    <t xml:space="preserve">       Preču un pakalpojumu loterijas organizēšana</t>
  </si>
  <si>
    <t>9.3.0.0.</t>
  </si>
  <si>
    <t>9.3.1.0.</t>
  </si>
  <si>
    <t xml:space="preserve">       Transportlīdzekļu ikgadējā nodeva</t>
  </si>
  <si>
    <t>9.3.4.0.</t>
  </si>
  <si>
    <t xml:space="preserve">       Izložu un azartspēļu valsts nodeva</t>
  </si>
  <si>
    <t>9.3.5.0.</t>
  </si>
  <si>
    <t xml:space="preserve">       Uzņēmējdarbības riska valsts nodeva</t>
  </si>
  <si>
    <t>9.3.6.0.</t>
  </si>
  <si>
    <t xml:space="preserve">       Cukura ražošanas nodeva</t>
  </si>
  <si>
    <t>9.3.9.0.</t>
  </si>
  <si>
    <t xml:space="preserve">       Pārējās speciāliem mērķiem paredzētās valsts nodevas</t>
  </si>
  <si>
    <t>9.6.0.0.</t>
  </si>
  <si>
    <t xml:space="preserve">   Ienākumi no valsts īpašuma iznomāšanas</t>
  </si>
  <si>
    <t>9.9.0.0.</t>
  </si>
  <si>
    <t xml:space="preserve">   Pārējās valsts nodevas</t>
  </si>
  <si>
    <t>9.9.3.0.</t>
  </si>
  <si>
    <t xml:space="preserve">       Nodeva par azartspēļu iekārtu marķēšanu</t>
  </si>
  <si>
    <t>9.9.4.0.</t>
  </si>
  <si>
    <t xml:space="preserve">       Nodeva par muitas pakalpojumiem</t>
  </si>
  <si>
    <t>9.9.5.0.</t>
  </si>
  <si>
    <t xml:space="preserve">       Nodeva par personas datu apstrādes sistēmas reģistrēšanu un Fizisko personu datu aizsardzības likumā noteikto reģistrējamo izmaiņu reģistrēšanu</t>
  </si>
  <si>
    <t>9.9.9.0.</t>
  </si>
  <si>
    <t xml:space="preserve">       Citas valsts nodevas</t>
  </si>
  <si>
    <t>10.0.0.0.</t>
  </si>
  <si>
    <t xml:space="preserve">   Sodi un sankcijas</t>
  </si>
  <si>
    <t xml:space="preserve">                     biedru naudas, dalības maksa</t>
  </si>
  <si>
    <t xml:space="preserve">                     pārējās subsīdijas un dotācijas</t>
  </si>
  <si>
    <t xml:space="preserve"> Izdevumi kapitālieguldījumiem</t>
  </si>
  <si>
    <t xml:space="preserve">Naudas līdzekļu atlikumu izmaiņas palielinājums (-) vai samazinājums (+) </t>
  </si>
  <si>
    <t>01. Valsts prezidenta kanceleja</t>
  </si>
  <si>
    <t>Ieņēmumi</t>
  </si>
  <si>
    <t xml:space="preserve">   Maksājumi par aizņēmumiem un kredītiem</t>
  </si>
  <si>
    <t>02. Saeima</t>
  </si>
  <si>
    <t>03. Ministru kabinets</t>
  </si>
  <si>
    <t>10. Aizsardzības ministrija</t>
  </si>
  <si>
    <t>11. Ārlietu ministrija</t>
  </si>
  <si>
    <t>12. Ekonomikas ministrija</t>
  </si>
  <si>
    <t>13. Finanšu ministrija</t>
  </si>
  <si>
    <t xml:space="preserve">                    pārējie kārtējie</t>
  </si>
  <si>
    <t>14. Iekšlietu ministrija</t>
  </si>
  <si>
    <t xml:space="preserve">     tai skaitā dotācijas iedzīvotājiem</t>
  </si>
  <si>
    <t>15. Izglītības un zinātnes ministrija</t>
  </si>
  <si>
    <t>16. Zemkopības ministrija</t>
  </si>
  <si>
    <t>17. Satiksmes ministrija</t>
  </si>
  <si>
    <t xml:space="preserve">     tai skaitā pārējie kārtējie</t>
  </si>
  <si>
    <t>19. Tieslietu ministrija</t>
  </si>
  <si>
    <t>21. Vides ministrija</t>
  </si>
  <si>
    <t>22. Kultūras ministrija</t>
  </si>
  <si>
    <t xml:space="preserve">Ieņēmumi </t>
  </si>
  <si>
    <t>24. Valsts kontrole</t>
  </si>
  <si>
    <t>28. Augstākā tiesa</t>
  </si>
  <si>
    <t>29. Veselības ministrija</t>
  </si>
  <si>
    <t>30. Satversmes tiesa</t>
  </si>
  <si>
    <t>32. Prokuratūra</t>
  </si>
  <si>
    <t>35. Centrālā vēlēšanu komisija</t>
  </si>
  <si>
    <t>36. Bērnu un ģimenes lietu ministrija</t>
  </si>
  <si>
    <t>37. Centrālā zemes komisija</t>
  </si>
  <si>
    <t>47. Radio un televīzija</t>
  </si>
  <si>
    <t>48. Valsts cilvēktiesību birojs</t>
  </si>
  <si>
    <t>57. Īpašu uzdevumu ministra elektroniskās pārvaldes lietās sekretariāts</t>
  </si>
  <si>
    <t>58. Reģionālās attīstības un pašvaldību lietu ministrija</t>
  </si>
  <si>
    <t>62. Mērķdotācijas pašvaldībām</t>
  </si>
  <si>
    <t>64. Dotācija pašvaldībām</t>
  </si>
  <si>
    <t>66. Ar Ministru kabineta lēmumu sadalāmais finansējums</t>
  </si>
  <si>
    <t>* aile "Izpilde no gada sākuma" konsolidēta par Kultūrkapitāla fonda līdzekļiem: ieņēmumi - Kultūras ministrija Ls 90 680;</t>
  </si>
  <si>
    <t xml:space="preserve"> izdevumi - Kultūras ministrijai Ls 204 477</t>
  </si>
  <si>
    <t xml:space="preserve">Pārvaldnieks                           </t>
  </si>
  <si>
    <t xml:space="preserve">                     Valsts budžeta ziedojumu un dāvinājumu ieņēmumi un izdevumi 
atbilstoši ekonomiskajām kategorijām</t>
  </si>
  <si>
    <t>9.tabula</t>
  </si>
  <si>
    <t>Klasifi- kācijas kodi</t>
  </si>
  <si>
    <t xml:space="preserve">Izpilde no gada sākuma </t>
  </si>
  <si>
    <t xml:space="preserve">1. Saņemtie dāvinājumi un ziedojumi - kopā </t>
  </si>
  <si>
    <t>No iekšzemes juridiskajām un fiziskajām personām *</t>
  </si>
  <si>
    <t xml:space="preserve">No ārvalstu juridiskajām un fiziskajām personām  </t>
  </si>
  <si>
    <t>2.Izdevumi - kopā (2.1.+2.2.) *</t>
  </si>
  <si>
    <t>2.1.Uzturēšanas izdevumi</t>
  </si>
  <si>
    <t>Kārtējie izdevumi</t>
  </si>
  <si>
    <t xml:space="preserve">        atalgojumi </t>
  </si>
  <si>
    <t xml:space="preserve">        valsts sociālās apdrošināšanas obligātās iemaksas</t>
  </si>
  <si>
    <t xml:space="preserve">                    pārējie kārtējie izdevumi</t>
  </si>
  <si>
    <t>pakalpojumu apmaksa un materiālu, energoresursu, ūdens un inventāra vērtībā līdz Ls 50 par vienu vienību iegāde</t>
  </si>
  <si>
    <t xml:space="preserve">   Subsīdijas</t>
  </si>
  <si>
    <t xml:space="preserve">   Dotācijas iestādēm, organizācijām un komersantiem</t>
  </si>
  <si>
    <t xml:space="preserve">   Dotācijas iedzīvotājiem </t>
  </si>
  <si>
    <t xml:space="preserve">   Biedru naudas, dalības maksa</t>
  </si>
  <si>
    <t xml:space="preserve">   Pārējās subsīdijas un dotācijas</t>
  </si>
  <si>
    <t>2.2.Izdevumi  kapitālieguldījumiem</t>
  </si>
  <si>
    <t>4000, 6000</t>
  </si>
  <si>
    <t xml:space="preserve">   Kapitālie izdevumi </t>
  </si>
  <si>
    <t>Naudas līdzekļu atlikumu izmaiņas palielinājums (-) vai samazinājums (+)</t>
  </si>
  <si>
    <t xml:space="preserve">  izdevumi - par Ls 204 477</t>
  </si>
  <si>
    <t xml:space="preserve">Pārvaldnieks                                 </t>
  </si>
  <si>
    <r>
      <t>* aile "Izpilde no gada sākuma" konsolidēta par Kultūrkapitāla fonda līdzekļiem: ieņēmumi - par</t>
    </r>
    <r>
      <rPr>
        <sz val="9"/>
        <color indexed="51"/>
        <rFont val="Times New Roman"/>
        <family val="1"/>
      </rPr>
      <t xml:space="preserve"> </t>
    </r>
    <r>
      <rPr>
        <sz val="9"/>
        <rFont val="Times New Roman"/>
        <family val="1"/>
      </rPr>
      <t xml:space="preserve">Ls 90 680; </t>
    </r>
  </si>
  <si>
    <t xml:space="preserve">Valsts budžeta aizdevumi un aizdevumu atmaksas </t>
  </si>
  <si>
    <t>Nr.1.8.-12.10.2/11</t>
  </si>
  <si>
    <t>20.tabula</t>
  </si>
  <si>
    <t xml:space="preserve">           (latos)</t>
  </si>
  <si>
    <t>Aizdevumi - atmaksas</t>
  </si>
  <si>
    <t>Valsts pamatbudžeta aizdevumi</t>
  </si>
  <si>
    <t>1.Pamatbudžetam</t>
  </si>
  <si>
    <t>1.1. Studējošo un studiju kreditēšanai</t>
  </si>
  <si>
    <t>Izglītības un zinātnes ministrija</t>
  </si>
  <si>
    <t xml:space="preserve">        - studējošo un studiju kreditēšana </t>
  </si>
  <si>
    <t>2. Speciālajam budžetam</t>
  </si>
  <si>
    <t>3. Pašvaldībām</t>
  </si>
  <si>
    <t>3.1. Pašvaldību budžetiem</t>
  </si>
  <si>
    <t xml:space="preserve">      - Pašvaldību finanšu stabilizācija</t>
  </si>
  <si>
    <t>Mazozolu pagasts</t>
  </si>
  <si>
    <t>Rendas pagasts</t>
  </si>
  <si>
    <t xml:space="preserve">Sedas pilsēta </t>
  </si>
  <si>
    <t xml:space="preserve">      - ES fondu līdzfinansēto projektu un pasākumu īstenošana</t>
  </si>
  <si>
    <t>Aizkraukles novads</t>
  </si>
  <si>
    <t>Amatas novads</t>
  </si>
  <si>
    <t>Ances pagasts</t>
  </si>
  <si>
    <t>Andrupenes pagasts</t>
  </si>
  <si>
    <t>Aronas pagasts</t>
  </si>
  <si>
    <t>Audriņu pagasts</t>
  </si>
  <si>
    <t>Ābeļu pagasts</t>
  </si>
  <si>
    <t>Ādažu novads</t>
  </si>
  <si>
    <t>Bauskas pilsēta</t>
  </si>
  <si>
    <t>Bērzaunes pagasts</t>
  </si>
  <si>
    <t>Bilskas pagasts</t>
  </si>
  <si>
    <t>Birzgales pagasts</t>
  </si>
  <si>
    <t>Brīvzemnieku pagasts</t>
  </si>
  <si>
    <t>Burtnieku novads</t>
  </si>
  <si>
    <t>Codes pagasts</t>
  </si>
  <si>
    <t>Dikļu pagasts</t>
  </si>
  <si>
    <t>Drustu pagasts</t>
  </si>
  <si>
    <t>Durbes novads</t>
  </si>
  <si>
    <t>Dvietes pagasts</t>
  </si>
  <si>
    <t>Ezernieku pagasts</t>
  </si>
  <si>
    <t>Ērgļu novads</t>
  </si>
  <si>
    <t>Grobiņas pilsēta</t>
  </si>
  <si>
    <t>Ilūkstes novads</t>
  </si>
  <si>
    <t>Irlavas pagasts</t>
  </si>
  <si>
    <t>Īles pagasts</t>
  </si>
  <si>
    <t>Jelgavas pilsēta</t>
  </si>
  <si>
    <t>Jeru pagasts</t>
  </si>
  <si>
    <t>Jēkabpils pilsēta</t>
  </si>
  <si>
    <t>Kandavas novads</t>
  </si>
  <si>
    <t>Krimuldas pagasts</t>
  </si>
  <si>
    <t>Kuldīgas pilsēta</t>
  </si>
  <si>
    <t>Ķeipenes pagasts</t>
  </si>
  <si>
    <t>Ķoņu pagasts</t>
  </si>
  <si>
    <t>Lapmežciema novads</t>
  </si>
  <si>
    <t>Lejasciema pagasts</t>
  </si>
  <si>
    <t>Liepas pagasts</t>
  </si>
  <si>
    <t>Liepupes pagasts</t>
  </si>
  <si>
    <t>Limbažu pilsēta</t>
  </si>
  <si>
    <t>Madlienas pagasts</t>
  </si>
  <si>
    <t>Meņģeles pagasts</t>
  </si>
  <si>
    <t>Mērdzenes pagasts</t>
  </si>
  <si>
    <t>Mērsraga pagasts</t>
  </si>
  <si>
    <t>Mētrienas pagasts</t>
  </si>
  <si>
    <t>Nautrēnu pagasts</t>
  </si>
  <si>
    <t>Nītaures pagasts</t>
  </si>
  <si>
    <t>Olaines pagasts</t>
  </si>
  <si>
    <t>Pilskalnes pagasts</t>
  </si>
  <si>
    <t>Preiļu novads</t>
  </si>
  <si>
    <t>Ramatas pagasts</t>
  </si>
  <si>
    <t>Rīgas pilsēta</t>
  </si>
  <si>
    <t>Rundāles pagasts</t>
  </si>
  <si>
    <t>Rūjienas pilsēta</t>
  </si>
  <si>
    <t>Sakas novads</t>
  </si>
  <si>
    <t>Sakstagala pagasts</t>
  </si>
  <si>
    <t>Salacgrīvas pilsēta ar lauku teritoriju</t>
  </si>
  <si>
    <t>Salienas pagasts</t>
  </si>
  <si>
    <t>Saulkrastu pilsēta</t>
  </si>
  <si>
    <t>Sesavas pagasts</t>
  </si>
  <si>
    <t>Skultes pagasts</t>
  </si>
  <si>
    <t>Staiceles pilsēta</t>
  </si>
  <si>
    <t>Strenču pilsēta</t>
  </si>
  <si>
    <t>Stružānu pagasts</t>
  </si>
  <si>
    <t>Sventes pagasts</t>
  </si>
  <si>
    <t>Svētes pagasts</t>
  </si>
  <si>
    <t>Taurenes pagasts</t>
  </si>
  <si>
    <t>Tukuma pilsēta</t>
  </si>
  <si>
    <t>Užavas pagasts</t>
  </si>
  <si>
    <t>Valkas pagasts</t>
  </si>
  <si>
    <t>Valkas pilsēta</t>
  </si>
  <si>
    <t>Valmieras pagasts</t>
  </si>
  <si>
    <t>Varakļānu pilsēta</t>
  </si>
  <si>
    <t>Zantes pagasts</t>
  </si>
  <si>
    <t>Zirņu pagasts</t>
  </si>
  <si>
    <t xml:space="preserve">      - Pārējie aizdevumi pašvaldībām</t>
  </si>
  <si>
    <t>Aglonas pagasta padome</t>
  </si>
  <si>
    <t>Aizputes pilsēta</t>
  </si>
  <si>
    <t>Aknīstes pilsēta ar lauku teritoriju</t>
  </si>
  <si>
    <t>Allažu pagasts</t>
  </si>
  <si>
    <t>Alūksnes pilsēta</t>
  </si>
  <si>
    <t>Alūksnes rajona padome</t>
  </si>
  <si>
    <t>Apes pilsēta</t>
  </si>
  <si>
    <t>Auces pilsēta</t>
  </si>
  <si>
    <t>Aulejas pagasts</t>
  </si>
  <si>
    <t>Babītes pagasts</t>
  </si>
  <si>
    <t>Balvu pagasts</t>
  </si>
  <si>
    <t>Balvu pilsēta</t>
  </si>
  <si>
    <t>Beļavas pagasts</t>
  </si>
  <si>
    <t>Bēnes pagasts</t>
  </si>
  <si>
    <t>Bērzgales pagasts</t>
  </si>
  <si>
    <t>Bērzpils pagasts</t>
  </si>
  <si>
    <t>Bikstu pagasts</t>
  </si>
  <si>
    <t>Braslavas pagasts</t>
  </si>
  <si>
    <t>Bunkas pagasts</t>
  </si>
  <si>
    <t>Cēsu pilsēta</t>
  </si>
  <si>
    <t>Daugavpils pilsēta</t>
  </si>
  <si>
    <t>Daugavpils rajona padome</t>
  </si>
  <si>
    <t>Daukstu pagasts</t>
  </si>
  <si>
    <t>Dobeles pilsēta</t>
  </si>
  <si>
    <t>Dobeles rajona padome</t>
  </si>
  <si>
    <t>Dunalkas pagasts</t>
  </si>
  <si>
    <t>Engures pagasts</t>
  </si>
  <si>
    <t>Gaigalavas pagasts</t>
  </si>
  <si>
    <t>Gailīšu pagasts</t>
  </si>
  <si>
    <t>Galgauskas pagasts</t>
  </si>
  <si>
    <t>Jaunbērzes pagasts</t>
  </si>
  <si>
    <t>Jaunjelgavas pilsēta ar lauku teritoriju</t>
  </si>
  <si>
    <t>Jaunpiebalgas pagasts</t>
  </si>
  <si>
    <t>Jaunsvirlaukas pagasts</t>
  </si>
  <si>
    <t>Jūrmalas pilsēta</t>
  </si>
  <si>
    <t>Kalnciema pilsēta ar lauku teritoriju</t>
  </si>
  <si>
    <t>Kalnciema pilsētas ar lauku teritoriju dome</t>
  </si>
  <si>
    <t>Kantinieku pagasts</t>
  </si>
  <si>
    <t>Kazdangas pagasts</t>
  </si>
  <si>
    <t>Kokneses pagasts</t>
  </si>
  <si>
    <t>Krāslavas novads</t>
  </si>
  <si>
    <t>Kuldīgas rajona padome</t>
  </si>
  <si>
    <t>Leimaņu pagasts</t>
  </si>
  <si>
    <t>Lestenes pagasts</t>
  </si>
  <si>
    <t>Lēdurgas pagasts</t>
  </si>
  <si>
    <t>Liepājas pilsēta</t>
  </si>
  <si>
    <t>Lizuma pagasts</t>
  </si>
  <si>
    <t>Lībagu pagasts</t>
  </si>
  <si>
    <t>Līgatnes pilsēta</t>
  </si>
  <si>
    <t>Līvānu novads</t>
  </si>
  <si>
    <t>Ludzas pilsēta</t>
  </si>
  <si>
    <t>Ludzas rajona padome</t>
  </si>
  <si>
    <t>Lutriņu pagasts</t>
  </si>
  <si>
    <t>Lūznavas pagasts</t>
  </si>
  <si>
    <t>Madonas pilsēta</t>
  </si>
  <si>
    <t>Madonas rajona padome</t>
  </si>
  <si>
    <t>Malienas pagasts</t>
  </si>
  <si>
    <t>Mārcienas pagasts</t>
  </si>
  <si>
    <t>Medņevas pagasts</t>
  </si>
  <si>
    <t>Nirzas pagasts</t>
  </si>
  <si>
    <t>Olaines pilsēta</t>
  </si>
  <si>
    <t>Palsmanes pagasts</t>
  </si>
  <si>
    <t>Pāles pagasts</t>
  </si>
  <si>
    <t>Preiļu rajona padome</t>
  </si>
  <si>
    <t>Puzres pagasts</t>
  </si>
  <si>
    <t>Pūres pagasts</t>
  </si>
  <si>
    <t>Rēzeknes pilsēta</t>
  </si>
  <si>
    <t>Riebiņu novads</t>
  </si>
  <si>
    <t>Ropažu novads</t>
  </si>
  <si>
    <t>Rubas pagasts</t>
  </si>
  <si>
    <t>Rudbāržu pagasts</t>
  </si>
  <si>
    <t>Rugāju pagasts</t>
  </si>
  <si>
    <t>Saldus pagasts</t>
  </si>
  <si>
    <t>Saldus pilsēta</t>
  </si>
  <si>
    <t>Sēlpils pagasts</t>
  </si>
  <si>
    <t xml:space="preserve">Siguldas novads </t>
  </si>
  <si>
    <t>Skrīveru pagasts</t>
  </si>
  <si>
    <t>Skrudalienas pagasts</t>
  </si>
  <si>
    <t>Skujenes pagasts</t>
  </si>
  <si>
    <t>Smiltenes pilsēta</t>
  </si>
  <si>
    <t>Smārdes pagasts</t>
  </si>
  <si>
    <t>Snēpeles pagasts</t>
  </si>
  <si>
    <t>Sokolku pagasts</t>
  </si>
  <si>
    <t>Šķilbēnu pagasts</t>
  </si>
  <si>
    <t>Talsu pilsētas dome</t>
  </si>
  <si>
    <t>Tirzas pagasts</t>
  </si>
  <si>
    <t>Trapenes pagasts</t>
  </si>
  <si>
    <t>Turlavas pagasts</t>
  </si>
  <si>
    <t>Vaboles pagasts</t>
  </si>
  <si>
    <t>Valdgales pagasts</t>
  </si>
  <si>
    <t>Valkas rajona padome</t>
  </si>
  <si>
    <t>Valmieras pilsētas dome</t>
  </si>
  <si>
    <t>Vangažu pagasts</t>
  </si>
  <si>
    <t>Vecpiebalgas pagasts</t>
  </si>
  <si>
    <t>Vecsaules pagasts</t>
  </si>
  <si>
    <t>Vecumnieku pagasta padome</t>
  </si>
  <si>
    <t>Vectilžas pagasts</t>
  </si>
  <si>
    <t>Vidrižu pagasts</t>
  </si>
  <si>
    <t>Vilces pagasts</t>
  </si>
  <si>
    <t>Viļānu pilsēta</t>
  </si>
  <si>
    <t>Zaļenieku pagasts</t>
  </si>
  <si>
    <t>Zilupes novads</t>
  </si>
  <si>
    <t>3.2. Pašvaldību kapitālsabiedrībām</t>
  </si>
  <si>
    <t xml:space="preserve">      - Preiļu pilsētas siltumapgādes sistēmas rekonstrukcija
(SIA "Preiļu saimnieks")</t>
  </si>
  <si>
    <t xml:space="preserve">      - CSP likvidācija un sadales siltumtīklu rekonstrukcija Daugavpilī
(AS "Daugavpils siltumtīkli") </t>
  </si>
  <si>
    <t xml:space="preserve">      - Ventspils ūdenssaimniecības attīstība (Pašvaldības SIA "Ūdeka")</t>
  </si>
  <si>
    <t xml:space="preserve">      - Ūdenssaimniecības attīstība Ventspilī  2.kārta
(Pašvaldības SIA "Ūdeka")                                                                         </t>
  </si>
  <si>
    <t xml:space="preserve">      - Sadzīves atkritumu apsaimniekošana Austrumlatgales reģionā
(SIA "Austrumlatgales atkritumu apsaimniekošanas sabiedrība")</t>
  </si>
  <si>
    <t xml:space="preserve">      - Jūrmalas ūdenssaimniecības attīstība (SIA "Jūrmalas ūdens")</t>
  </si>
  <si>
    <t xml:space="preserve">      - Dienvidlatgales reģiona sadzīves atkritumu apsaimniekošana
(SIA "Atkritumu apsaimniekošanas Dienvidlatgales starppašvaldību organizācija")</t>
  </si>
  <si>
    <t xml:space="preserve">      - Pārējie aizdevumi pašvaldību kapitālsabiedrībām</t>
  </si>
  <si>
    <t>4.Pārējie</t>
  </si>
  <si>
    <t xml:space="preserve">      - Teātra darbības nodrošināšana (VSIA "Latvijas Nacionālais teātris")</t>
  </si>
  <si>
    <t xml:space="preserve">      - Aizdevumi pārējām kapitālsabiedrībām</t>
  </si>
  <si>
    <t>SIA "Liepājas RAS"</t>
  </si>
  <si>
    <t>Valsts pamatbudžeta aizdevumu atmaksas</t>
  </si>
  <si>
    <t>1. No pamatbudžeta</t>
  </si>
  <si>
    <t>1.1. No studējošo un studiju kreditēšanas</t>
  </si>
  <si>
    <t xml:space="preserve">      - studējošo un studiju kreditēšanai                                           (atmaksa)</t>
  </si>
  <si>
    <t>(dzēšana)</t>
  </si>
  <si>
    <t>1.2. No pārējiem</t>
  </si>
  <si>
    <t>Satiksmes  ministrija</t>
  </si>
  <si>
    <t xml:space="preserve">   - Ceļu projekti</t>
  </si>
  <si>
    <t>Veselības ministrija</t>
  </si>
  <si>
    <t xml:space="preserve">       - WE09-54 Vizuālās diagnostikas aparatūras iegāde Latvijā</t>
  </si>
  <si>
    <t xml:space="preserve">       - WE09-55 Veselības reformas projekts</t>
  </si>
  <si>
    <t>Tieslietu ministrija</t>
  </si>
  <si>
    <t xml:space="preserve">      - Lauksaimniecības attīstības projekts</t>
  </si>
  <si>
    <t>2. No speciālā budžeta</t>
  </si>
  <si>
    <t>Labklājības   ministrija</t>
  </si>
  <si>
    <t xml:space="preserve">      - WE02 Labklājības sistēmas reforma</t>
  </si>
  <si>
    <t xml:space="preserve">      - Valsts pensiju speciālais budžets </t>
  </si>
  <si>
    <t xml:space="preserve">      - Invaliditātes, maternitātes un slimības speciālais budžets</t>
  </si>
  <si>
    <t xml:space="preserve">      - Darba negadījumu speciālais budžets</t>
  </si>
  <si>
    <t>3. No pašvaldībām</t>
  </si>
  <si>
    <t>3.1. No pašvaldību budžetiem</t>
  </si>
  <si>
    <t xml:space="preserve">    - Pašvaldību finanšu stabilizācija</t>
  </si>
  <si>
    <t>Ēdoles pagasts</t>
  </si>
  <si>
    <t>Kalncempju pagasts</t>
  </si>
  <si>
    <t>Kārķu pagasts</t>
  </si>
  <si>
    <t>Maļinovas pagasts</t>
  </si>
  <si>
    <t>Naujenes pagasts</t>
  </si>
  <si>
    <t>Ozolnieku novads</t>
  </si>
  <si>
    <t>Salas pagasts (Jēkabpils rajons)</t>
  </si>
  <si>
    <t>Sedas pilsēta ar lauku teritoriju</t>
  </si>
  <si>
    <t>Slampes pagasts</t>
  </si>
  <si>
    <t>Staicele ar lauku teritoriju</t>
  </si>
  <si>
    <t>Stradu pagasts</t>
  </si>
  <si>
    <t>Tumes pagasts</t>
  </si>
  <si>
    <t>Ugāles pagasts</t>
  </si>
  <si>
    <t>Valdemārpils pilsēta</t>
  </si>
  <si>
    <t>Vērēmu pagasts</t>
  </si>
  <si>
    <t xml:space="preserve">     - ES fondu līdzfinansēto projektu un pasākumu īstenošana</t>
  </si>
  <si>
    <t>Alojas pilsēta ar lauku teritoriju</t>
  </si>
  <si>
    <t>Balgales pagasts</t>
  </si>
  <si>
    <t>Daugmales pagasts</t>
  </si>
  <si>
    <t>Ipiķu pagasts</t>
  </si>
  <si>
    <t>Kalvenes pagasts</t>
  </si>
  <si>
    <t>Maltas pagasts</t>
  </si>
  <si>
    <t>Izpilde % pret finansē-šanas plānu pārskata periodam       (5/4)</t>
  </si>
  <si>
    <t>I</t>
  </si>
  <si>
    <t xml:space="preserve">Resursi izdevumu segšanai </t>
  </si>
  <si>
    <t xml:space="preserve">   Dotācija no vispārējiem ieņēmumiem</t>
  </si>
  <si>
    <t xml:space="preserve">   Maksas pakalpojumi un citi pašu ieņēmumi</t>
  </si>
  <si>
    <t xml:space="preserve">   Ārvalstu finanšu palīdzība </t>
  </si>
  <si>
    <t>II</t>
  </si>
  <si>
    <t>KOPĀ IZDEVUMI</t>
  </si>
  <si>
    <t xml:space="preserve">Kārtējie izdevumi </t>
  </si>
  <si>
    <t xml:space="preserve"> tai skaitā:  atalgojumi</t>
  </si>
  <si>
    <t xml:space="preserve">        valsts sociālās apdrošināšanas 
       obligātās iemaksas</t>
  </si>
  <si>
    <t>1400,
1500</t>
  </si>
  <si>
    <t xml:space="preserve">        pakalpojumu apmaksa un materiālu, 
        energoresursu, ūdens un inventāra 
        vērtībā līdz Ls 50 par vienu vienību
        iegāde</t>
  </si>
  <si>
    <t>1486,1487</t>
  </si>
  <si>
    <t xml:space="preserve">   tai skaitā  atmaksa valsts pamatbudžetā par Eiropas Savienības politiku instrumentu, Eiropas Ekonomikas zonas finanšu instrumenta, Norvēģijas valdības divpusējā finanšu instrumenta līdzfinansēto projektu un (vai) pasākumu īstenošanā veiktajiem kārtējie</t>
  </si>
  <si>
    <t>1300, 1600,1900</t>
  </si>
  <si>
    <t xml:space="preserve">        pārēji kārtējie izdevumi</t>
  </si>
  <si>
    <t xml:space="preserve">        aizņēmumu atmaksa pamatbudžetā</t>
  </si>
  <si>
    <t xml:space="preserve">      Kredītu procentu samaksa</t>
  </si>
  <si>
    <t xml:space="preserve">       Procentu samaksa ārvalstu institūcijām</t>
  </si>
  <si>
    <t>Subsīdijas un dotācijas</t>
  </si>
  <si>
    <t>Subsīdijas</t>
  </si>
  <si>
    <t xml:space="preserve"> tai skaitā valsts budžeta līdzfinansējums  SAPARD projektiem pašvaldībām</t>
  </si>
  <si>
    <t>Mērķdotācijas pašvaldību budžetiem</t>
  </si>
  <si>
    <t xml:space="preserve">     tai skaitā autoceļu (ielu) fondiem</t>
  </si>
  <si>
    <t xml:space="preserve">     tai skaitā pasažieru regulārajiem pārvadājumiem ar autobusiem:</t>
  </si>
  <si>
    <t xml:space="preserve">        no tiem: pašvaldībām</t>
  </si>
  <si>
    <t xml:space="preserve">                       pārējiem pārvadātājiem</t>
  </si>
  <si>
    <t>Dotācijas pašvaldību budžetiem</t>
  </si>
  <si>
    <t>Dotācijas iestādēm, organizācijām un komersantiem</t>
  </si>
  <si>
    <t xml:space="preserve">     tai skaitā pašvaldību budžetiem</t>
  </si>
  <si>
    <t>Dotācijas iedzīvotājiem</t>
  </si>
  <si>
    <t xml:space="preserve">     tai skaitā: pensijas</t>
  </si>
  <si>
    <t xml:space="preserve">                       pabalsti</t>
  </si>
  <si>
    <t xml:space="preserve">                      stipendijas</t>
  </si>
  <si>
    <t xml:space="preserve">                      pārējie</t>
  </si>
  <si>
    <t>Biedru naudas, dalības maksa</t>
  </si>
  <si>
    <t xml:space="preserve">    tai skaitā biedru naudas iemaksas starptautiskajās organizācijās</t>
  </si>
  <si>
    <t>Valsts budžeta transferti uzturēšanas izdevumiem</t>
  </si>
  <si>
    <t>tai skaitā valsts budžeta transferti uzturēšanas izdevumiem no valsts pamatbudžeta uz valsts speciālo budžetu</t>
  </si>
  <si>
    <t>tai skaitā valsts budžeta transferti uzturēšanas izdevumiem no valsts pamatbudžeta uz valsts pamatbudžetu</t>
  </si>
  <si>
    <t>Pārējās subsīdijas un dotācijas</t>
  </si>
  <si>
    <t xml:space="preserve">  tai skaitā izdevumi no ES  pirmsstrukturālā fonda palīdzības programmas SAPARD līdzekļiem</t>
  </si>
  <si>
    <t>tai skaitā atmaksas valsts pamatbudžetam</t>
  </si>
  <si>
    <t>tai skaitā Eiropas komisijai atmaksājamie līdzekļi</t>
  </si>
  <si>
    <t>no tiem: pašvaldību budžeta transferti uzturēšanās izdevumiem no pašvaldību speciālā budžeta uz valsts speciālo budžetu</t>
  </si>
  <si>
    <t>4800</t>
  </si>
  <si>
    <t>t.sk. pašvaldību budžeta transferti kapitālajiem izdevumiem</t>
  </si>
  <si>
    <t>4870</t>
  </si>
  <si>
    <t>no tiem: pašvaldību budžeta transferti kapitālajiem izdevumiem no pašvaldību speciālā budžeta uz valsts speciālo budžetu</t>
  </si>
  <si>
    <t>7800</t>
  </si>
  <si>
    <t>7870</t>
  </si>
  <si>
    <t>no tiem: pašvaldību budžeta transferti investīcijām no pašvaldību speciālā budžeta uz valsts speciālo budžetu</t>
  </si>
  <si>
    <t xml:space="preserve">Valsts (pašvaldību) budžeta aizdevumi </t>
  </si>
  <si>
    <t>t.sk. aizdevumi pašvaldību budžetiem</t>
  </si>
  <si>
    <t>t.sk. atmaksas no pašvaldību budžetiem</t>
  </si>
  <si>
    <t>1.2. No citiem valsts pārvaldes līmeņiem</t>
  </si>
  <si>
    <t>2.2. Budžeta līdzekļu atlikums gada beigās</t>
  </si>
  <si>
    <r>
      <t>1. Uzturēšanas izdevumi</t>
    </r>
    <r>
      <rPr>
        <sz val="10"/>
        <rFont val="Times New Roman"/>
        <family val="1"/>
      </rPr>
      <t xml:space="preserve"> (1000+2000+3000)</t>
    </r>
  </si>
  <si>
    <r>
      <t>Valsts (pašvaldību) budžeta aizdevumi un atmaksas</t>
    </r>
    <r>
      <rPr>
        <sz val="10"/>
        <rFont val="Times New Roman"/>
        <family val="1"/>
      </rPr>
      <t xml:space="preserve"> (8100-8200)</t>
    </r>
  </si>
  <si>
    <r>
      <t>Pavisam izdevumi, tīrie aizdevumi</t>
    </r>
    <r>
      <rPr>
        <sz val="10"/>
        <rFont val="Times New Roman"/>
        <family val="1"/>
      </rPr>
      <t xml:space="preserve"> (II+III)</t>
    </r>
  </si>
  <si>
    <r>
      <t xml:space="preserve">Ieņēmumu pārsniegums (+) vai deficīts (-) </t>
    </r>
    <r>
      <rPr>
        <sz val="10"/>
        <rFont val="Times New Roman"/>
        <family val="1"/>
      </rPr>
      <t>(I - IV)</t>
    </r>
  </si>
  <si>
    <r>
      <t xml:space="preserve">Finansēšana </t>
    </r>
    <r>
      <rPr>
        <sz val="10"/>
        <rFont val="Times New Roman"/>
        <family val="1"/>
      </rPr>
      <t>(1+2+3+4)</t>
    </r>
  </si>
  <si>
    <t>Pašvaldību  budžeta ziedojumu un dāvinājumu ieņēmumi un izdevumi atbilstoši ekonomiskajām kategorijām un finansēšana</t>
  </si>
  <si>
    <t xml:space="preserve">18.tabula </t>
  </si>
  <si>
    <t>1.1. No iekšzemes juridiskajām un fiziskajām personām</t>
  </si>
  <si>
    <t>1.2.No ārvalstu juridiskajām un fiziskajām personām</t>
  </si>
  <si>
    <t>2. Saņemtie transfertu pārskaitījumi no citām pašvaldībām</t>
  </si>
  <si>
    <t xml:space="preserve">Atalgojumi </t>
  </si>
  <si>
    <t>Materiālu, energoresursu, ūdens un inventāra vērtībā līdz Ls 50 par vienu vienību iegāde</t>
  </si>
  <si>
    <t xml:space="preserve">Budžeta aizdevumi un atmaksas </t>
  </si>
  <si>
    <t xml:space="preserve">   Pašvaldību budžeta aizdevumu atmaksas</t>
  </si>
  <si>
    <t>1.1. Budžeta līdzekļu atlikums gada sākumā</t>
  </si>
  <si>
    <t>1.2. Budžeta līdzekļu atlikums perioda beigās</t>
  </si>
  <si>
    <t xml:space="preserve">    K.Āboliņš</t>
  </si>
  <si>
    <t>Kļaviņa, 7094247</t>
  </si>
  <si>
    <r>
      <t xml:space="preserve">Ieņēmumi kopā </t>
    </r>
    <r>
      <rPr>
        <sz val="10"/>
        <rFont val="Times New Roman"/>
        <family val="1"/>
      </rPr>
      <t>(1+2)</t>
    </r>
  </si>
  <si>
    <r>
      <t xml:space="preserve">1. Saņemtie ziedojumi un dāvinājumi - kopā </t>
    </r>
    <r>
      <rPr>
        <sz val="10"/>
        <rFont val="Times New Roman"/>
        <family val="1"/>
      </rPr>
      <t>(1.1.+1.2.)</t>
    </r>
  </si>
  <si>
    <r>
      <t xml:space="preserve">Izdevumi pēc ekonomiskās klasifikācijas </t>
    </r>
    <r>
      <rPr>
        <sz val="10"/>
        <rFont val="Times New Roman"/>
        <family val="1"/>
      </rPr>
      <t>(1+2)</t>
    </r>
  </si>
  <si>
    <r>
      <t xml:space="preserve">1. Uzturēšanas izdevumi </t>
    </r>
    <r>
      <rPr>
        <sz val="10"/>
        <rFont val="Times New Roman"/>
        <family val="1"/>
      </rPr>
      <t>(1000+3000)</t>
    </r>
  </si>
  <si>
    <r>
      <t xml:space="preserve">Finansēšana </t>
    </r>
    <r>
      <rPr>
        <sz val="10"/>
        <rFont val="Times New Roman"/>
        <family val="1"/>
      </rPr>
      <t>(1)</t>
    </r>
  </si>
  <si>
    <r>
      <t xml:space="preserve">1. Budžeta līdzekļu izmaiņas </t>
    </r>
    <r>
      <rPr>
        <sz val="10"/>
        <rFont val="Times New Roman"/>
        <family val="1"/>
      </rPr>
      <t>(1.1.-1.2.)</t>
    </r>
  </si>
  <si>
    <t>Pašvaldību budžeta ziedojumu un dāvinājumu izdevumi atbilstoši ekonomiskajām kategorijām</t>
  </si>
  <si>
    <t xml:space="preserve">19.tabula </t>
  </si>
  <si>
    <t xml:space="preserve">1. Izdevumi kopā (1.1. + 1.2.) </t>
  </si>
  <si>
    <t>1.1. Izdevumi pēc valdības funkcijām</t>
  </si>
  <si>
    <t>Transports,sakari</t>
  </si>
  <si>
    <t>1.2. Norēķini ar pašvaldību budžetiem</t>
  </si>
  <si>
    <t xml:space="preserve">Ārvalstu finanšu palīdzības un valsts budžeta investīciju projekti </t>
  </si>
  <si>
    <t>22.tabula</t>
  </si>
  <si>
    <t>Finansēšanas plāns pārskata periodam**</t>
  </si>
  <si>
    <t>Izpilde % pret gada plānu (4/2)</t>
  </si>
  <si>
    <t>pārbaude</t>
  </si>
  <si>
    <t>Pamatbudžets kopsavilkums</t>
  </si>
  <si>
    <t>Resursi izdevumu segšanai - kopā</t>
  </si>
  <si>
    <t>Dotācija no vispārējiem ieņēmumiem</t>
  </si>
  <si>
    <t>Transferti no dotācijas no vispārējiem ieņēmumiem</t>
  </si>
  <si>
    <t>Transferti ārvalstu finanšu palīdzībai</t>
  </si>
  <si>
    <t xml:space="preserve">     Izdevumi - kopā*</t>
  </si>
  <si>
    <t xml:space="preserve">            Iemaksas starptautiskajās organizācijās</t>
  </si>
  <si>
    <t xml:space="preserve">Ārvalstu finanšu palīdzības transferts uz valsts pamatbudžetu </t>
  </si>
  <si>
    <t xml:space="preserve">            Pārējās subsīdijas un dotācijas </t>
  </si>
  <si>
    <t xml:space="preserve">         Kapitālie izdevumi</t>
  </si>
  <si>
    <t xml:space="preserve">  Investīcijas</t>
  </si>
  <si>
    <t xml:space="preserve">Ārvalstu finanšu palīdzības naudas līdzekļu atlikumu izmaiņas palielinājums (-) vai samazinājums (+) </t>
  </si>
  <si>
    <t>Maksas pakalpojumi un citu pašu ieņēmumu naudas līdzekļu atlikumu izmaiņas palielinājums (-) vai samazinājums (+)</t>
  </si>
  <si>
    <t>Atmaksa valsts pamatbudžetā par ERAF, ESF, ELVGF, EK iniciatīvas "EQUAL" un "INTERREG" finansējumu - konsolidējamā pozīcija</t>
  </si>
  <si>
    <t xml:space="preserve">Pārējās subsīdijas un dotācijas </t>
  </si>
  <si>
    <t>Valsts pamatbudžeta savstarpējie maksājumi - konsolidējamā pozīcija</t>
  </si>
  <si>
    <t>Transferts no ārvalstu finanšu palīdzības</t>
  </si>
  <si>
    <t>Dotācijas no vispārējiem ieņēmumiem transferts uz valsts pamatbudžetu</t>
  </si>
  <si>
    <t>Ārvalstu finanšu palīdzības transferts uz valsts pamatbudžetu</t>
  </si>
  <si>
    <t>Phare programma - kopā</t>
  </si>
  <si>
    <t xml:space="preserve">Transferti no ārvalstu finanšu palīdzības </t>
  </si>
  <si>
    <t xml:space="preserve">Transferti no dotācijas no vispārējiem ieņēmumiem </t>
  </si>
  <si>
    <t>pārējās</t>
  </si>
  <si>
    <t>Pārejas perioda palīdzība - kopā</t>
  </si>
  <si>
    <t>SAPARD programma - kopā</t>
  </si>
  <si>
    <t>Kohēzijas fonds - kopā</t>
  </si>
  <si>
    <t xml:space="preserve"> Kapitālie izdevumi</t>
  </si>
  <si>
    <t xml:space="preserve"> Investīcijas</t>
  </si>
  <si>
    <t>Attiecināmās izmaksas</t>
  </si>
  <si>
    <t>Neattiecināmās izmaksas</t>
  </si>
  <si>
    <t>ĀFP</t>
  </si>
  <si>
    <t>Eiropas Reģionālās attīstības fonds (ERAF) - kopā</t>
  </si>
  <si>
    <t xml:space="preserve">        Kapitālie izdevumi</t>
  </si>
  <si>
    <t>Atmaksa valsts pamatbudžetā par ERAF finansējumu - konsolidējamā pozīcija</t>
  </si>
  <si>
    <t>Eiropas Sociālais fonds (ESF) - kopā</t>
  </si>
  <si>
    <t>Atmaksa valsts pamatbudžetā par ESF finansējumu - konsolidējamā pozīcija</t>
  </si>
  <si>
    <t>Eiropas Lauksaimniecības virzības un garantiju fonda (ELVGF) virzības daļa - kopā</t>
  </si>
  <si>
    <t xml:space="preserve">Dotācijas iestādēm, organizācijām un komersantiem </t>
  </si>
  <si>
    <t>Atmaksa valsts pamatbudžetā par ELVGF finansējumu - konsolidējamā pozīcija</t>
  </si>
  <si>
    <t>Zivsaimniecības vadības finanšu instruments (ZVFI) - kopā</t>
  </si>
  <si>
    <t>Eiropas Lauksaimniecības virzības un garantiju fonda (ELVGF) garantiju daļa - kopā</t>
  </si>
  <si>
    <t>Eiropas Kopienas iniciatīvas - kopā</t>
  </si>
  <si>
    <t>Pārbaude</t>
  </si>
  <si>
    <t>Iemaksas starptautiskajās organizācijās</t>
  </si>
  <si>
    <t>Atmaksa valsts pamatbudžetā par EK iniciatīvas "EQUAL" un "INTERREG" finansējumu - konsolidējamā pozīcija</t>
  </si>
  <si>
    <t>Citas Eiropas Kopienas programmas - kopā</t>
  </si>
  <si>
    <t>Eiropas Kopienas atbalsts transporta, telekomunikāciju un enerģijas infrastruktūras tīkliem (TEN-T budžets) - kopā</t>
  </si>
  <si>
    <t xml:space="preserve">Dotācija no vispārējiem ieņēmumiem </t>
  </si>
  <si>
    <t>Eiropas Ekonomiskās zonas un Norvēģijas finanšu instrumenti - kopā</t>
  </si>
  <si>
    <t xml:space="preserve">Investīcijas (izņemot ārvalstu finanšu palīdzības programmu projektus) - kopā </t>
  </si>
  <si>
    <t>Pārējās saistības - kopā</t>
  </si>
  <si>
    <t>NATO drošības investīciju programma - kopā</t>
  </si>
  <si>
    <t>Eiropas Savienības Solidaritātes fonds- kopā</t>
  </si>
  <si>
    <t>02 Saeima</t>
  </si>
  <si>
    <t>03 Ministru kabinets</t>
  </si>
  <si>
    <t>Phare programma kopā</t>
  </si>
  <si>
    <t>10 Aizsardzības ministrija</t>
  </si>
  <si>
    <t>Investīcijas (izņemot ārvalstu finanšu palīdzības programmu projektus) - kopā</t>
  </si>
  <si>
    <t>11 Ārlietu ministrija</t>
  </si>
  <si>
    <t>12 Ekonomikas ministrija</t>
  </si>
  <si>
    <t>13 Finanšu ministrija</t>
  </si>
  <si>
    <t>14 Iekšlietu ministrija</t>
  </si>
  <si>
    <t xml:space="preserve">           Kapitālie izdevumi</t>
  </si>
  <si>
    <t xml:space="preserve">   Investīcijas</t>
  </si>
  <si>
    <t>15 Izglītības un zinātnes ministrija</t>
  </si>
  <si>
    <t>Dotācijas no vispārējiem ieņēmumiem</t>
  </si>
  <si>
    <t xml:space="preserve">        Subsīdijas un dotācijas</t>
  </si>
  <si>
    <t>16 Zemkopības ministrija</t>
  </si>
  <si>
    <t xml:space="preserve">       Ārvalstu finanšu palīdzība</t>
  </si>
  <si>
    <t>17 Satiksmes ministrija</t>
  </si>
  <si>
    <t>.</t>
  </si>
  <si>
    <t>18 Labklājības ministrija</t>
  </si>
  <si>
    <t xml:space="preserve">            Kapitālie izdevumi</t>
  </si>
  <si>
    <t xml:space="preserve">   Kapitālie izdevumi</t>
  </si>
  <si>
    <t>19 Tieslietu ministrija</t>
  </si>
  <si>
    <t xml:space="preserve">       Kapitālie izdevumi</t>
  </si>
  <si>
    <t>Maksas pakalpojumu un citu pašu ieņēmumu un naudas līdzekļu atlikumu izmaiņas palielinājums (-) vai samazinājums (+)</t>
  </si>
  <si>
    <t>21 Vides ministrija</t>
  </si>
  <si>
    <t>subsīdijas</t>
  </si>
  <si>
    <t>22 Kultūras ministrija</t>
  </si>
  <si>
    <t>subsīdijas, iestādēm, komersantiem</t>
  </si>
  <si>
    <t>24 Valsts kontrole</t>
  </si>
  <si>
    <t>28 Augstākā tiesa</t>
  </si>
  <si>
    <t>29 Veselības ministrija</t>
  </si>
  <si>
    <t xml:space="preserve">          Kapitālie izdevumi</t>
  </si>
  <si>
    <t>35 Centrālā vēlēšanu komisija</t>
  </si>
  <si>
    <t>36 Bērnu un ģimenes lietu ministrija</t>
  </si>
  <si>
    <t>45 Īpašu uzdevumu ministra sabiedrības
     integrācijas lietās sekretariāts</t>
  </si>
  <si>
    <t>48 Valsts cilvēktiesību birojs</t>
  </si>
  <si>
    <t>57 Īpašu uzdevumu ministra elektroniskās pārvaldes lietās sekretariāts</t>
  </si>
  <si>
    <t xml:space="preserve">     Izdevumi - kopā</t>
  </si>
  <si>
    <t>58 Reģionālās attīstības un pašvaldību lietu ministrija</t>
  </si>
  <si>
    <t>pašu ieņēmumi</t>
  </si>
  <si>
    <t>62 Mērķdotācijas pašvaldībām</t>
  </si>
  <si>
    <t>Speciālais budžets kopsavilkums</t>
  </si>
  <si>
    <t xml:space="preserve">     Ieņēmumi- kopā</t>
  </si>
  <si>
    <t xml:space="preserve">Maksas pakalpojumi un citi pašu ieņēmumi </t>
  </si>
  <si>
    <t xml:space="preserve">         Īpašiem mērķiem iezīmētie ieņēmumi</t>
  </si>
  <si>
    <t>* ailē "Izpilde no gada sākuma" t.sk. valūtas kursa svārstības - Ls 16 118</t>
  </si>
  <si>
    <t>** izmaiņas ailē "Finansēšanas plāns pārskata periodam" veiktas decembra mēnesī</t>
  </si>
  <si>
    <t>Krūmiņa,  7094384</t>
  </si>
  <si>
    <t xml:space="preserve">Valsts kases kontu atlikumi kredītiestādēs </t>
  </si>
  <si>
    <t>(2006.gada novembris)</t>
  </si>
  <si>
    <t xml:space="preserve">       Nr.1.8-12.10.2/11</t>
  </si>
  <si>
    <t>21.tabula</t>
  </si>
  <si>
    <t>(tūkst.latu)</t>
  </si>
  <si>
    <t>Kontu atlikumi pārskata gada sākumā</t>
  </si>
  <si>
    <t>Kontu atlikumi pārskata perioda beigās</t>
  </si>
  <si>
    <t>Izmaiņas pārskata periodā (3-2)</t>
  </si>
  <si>
    <t>Kontu atlikumi pārskata perioda sākumā</t>
  </si>
  <si>
    <t>Finanšu resursi kopā (1.+2.)</t>
  </si>
  <si>
    <t>1. Latvijā (1.1.+1.2.)</t>
  </si>
  <si>
    <t>1.1. Norēķinu konti</t>
  </si>
  <si>
    <t>Latvijas Bankā</t>
  </si>
  <si>
    <t>Latvijas Banka</t>
  </si>
  <si>
    <t>Pārējās kredītiestādēs</t>
  </si>
  <si>
    <t>A/s ''Parex banka''</t>
  </si>
  <si>
    <t>A/s ''Parekss Banka''</t>
  </si>
  <si>
    <t>Nordea bank Finland Plc Latvijas filiāle</t>
  </si>
  <si>
    <t>A/s ''Baltic Trust Bank''</t>
  </si>
  <si>
    <t>A/s ''Baltijas Tranzītu Banka''</t>
  </si>
  <si>
    <t>A/s ''SEB Unibanka''</t>
  </si>
  <si>
    <t>A/s ''Latvijas Unibanka''</t>
  </si>
  <si>
    <t>VA/s "Latvijas Hipotēku un zemes banka"</t>
  </si>
  <si>
    <t>VA/s "Latvijas hipotēku banka"</t>
  </si>
  <si>
    <t>1.2. Depozītu konti</t>
  </si>
  <si>
    <t>A/s ''DnB NORD Banka''</t>
  </si>
  <si>
    <t>HVB Bank Latvia</t>
  </si>
  <si>
    <t>A/s "Hansabanka"</t>
  </si>
  <si>
    <t>2. Ārvalstīs (2.1.+2.2.)</t>
  </si>
  <si>
    <t>2. Ārvalstīs (2.1.)</t>
  </si>
  <si>
    <t>2.1. Norēķinu konti</t>
  </si>
  <si>
    <t>2.2. Depozītu konti</t>
  </si>
  <si>
    <t>UBS Limited Bank</t>
  </si>
  <si>
    <t>HSBC Bank plc</t>
  </si>
  <si>
    <t>Nauda ceļā</t>
  </si>
  <si>
    <t>Valsts kases pārvaldnieks</t>
  </si>
  <si>
    <t>A.Veiss</t>
  </si>
  <si>
    <t>Programmas “Valsts aizsardzība, drošība un integrācija NATO” izpilde</t>
  </si>
  <si>
    <t>23.tabula</t>
  </si>
  <si>
    <t>Izpilde % pret gada plānu          (3/2)</t>
  </si>
  <si>
    <t>Aizsardzības ministrija</t>
  </si>
  <si>
    <t>Ministru kabinets</t>
  </si>
  <si>
    <t>Informācijas analīzes dienests</t>
  </si>
  <si>
    <t>Ārlietu ministrija</t>
  </si>
  <si>
    <t>Latvijas dalības NATO nodrošināšanai</t>
  </si>
  <si>
    <t>Iekšlietu ministrija</t>
  </si>
  <si>
    <t>Mobilizācijas gatavības sistēmas darbības izdevumi</t>
  </si>
  <si>
    <t>Robežsardze</t>
  </si>
  <si>
    <t>Satversmes aizsardzības birojs</t>
  </si>
  <si>
    <t>Latvijas Bankas apsardze</t>
  </si>
  <si>
    <t>Katastrofu medicīnas centrs</t>
  </si>
  <si>
    <t>KOPĀ</t>
  </si>
  <si>
    <t xml:space="preserve">Pārvaldnieks                       </t>
  </si>
  <si>
    <t xml:space="preserve">       tai skaitā atalgojumi</t>
  </si>
  <si>
    <t>04.03.00. Darba negadījumu speciālais budžets</t>
  </si>
  <si>
    <t xml:space="preserve">  Citi īpašiem (likumos un Ministru kabineta 
 noteikumos noteiktajiem) mērķiem noteiktie ieņēmumi</t>
  </si>
  <si>
    <t>04.04.00. Invaliditātes, maternitātes un slimības speciālais  budžets</t>
  </si>
  <si>
    <t>Ieņēmumi – kopā</t>
  </si>
  <si>
    <t>Īpašiem mērķiem iezīmēti ieņēmumi</t>
  </si>
  <si>
    <t>tai skaitā aizņēmuma atmaksa pamatbudžetā</t>
  </si>
  <si>
    <t>04.05.00. Valsts sociālās apdrošināšanas aģentūras speciālais budžets</t>
  </si>
  <si>
    <t>Pārējie iepriekš nekvalificētie īpašiem mērķiem noteiktie ieņēmumi</t>
  </si>
  <si>
    <t xml:space="preserve"> Valsts sociālās apdrošināšanas speciālā 
 budžeta saņemtie transferta pārskaitījumi</t>
  </si>
  <si>
    <t>No valsts pensiju speciālā budžeta ieskaitītie līdzekļi Valsts sociālās apdrošināšanas aģentūrai</t>
  </si>
  <si>
    <t>No nodarbinātības speciālā budžeta ieskaitītie līdzekļi Valsts sociālās apdrošināšanas aģentūrai</t>
  </si>
  <si>
    <t>No darba negadījumu speciālā budžeta ieskaitītie līdzekļi Valsts sociālās apdrošināšanas aģentūrai</t>
  </si>
  <si>
    <t>No invaliditātes, maternitātes un slimības speciālā budžeta ieskaitītie līdzekļi Valsts sociālās apdrošināšanas aģentūrai</t>
  </si>
  <si>
    <t>kods 0720 =</t>
  </si>
  <si>
    <t>* aile "Izpilde no gada sākuma" konsolidēta par valsts sociālās apdrošināšanas iekšējiem transfertiem - Ls</t>
  </si>
  <si>
    <t xml:space="preserve">Pārvaldnieks                               </t>
  </si>
  <si>
    <r>
      <t xml:space="preserve">1. Uzturēšanas izdevumi
 </t>
    </r>
    <r>
      <rPr>
        <sz val="10"/>
        <rFont val="Times New Roman"/>
        <family val="1"/>
      </rPr>
      <t>(1000+2000+3000)</t>
    </r>
  </si>
  <si>
    <r>
      <t>Subsīdijas un dotācijas</t>
    </r>
    <r>
      <rPr>
        <sz val="10"/>
        <rFont val="Times New Roman"/>
        <family val="1"/>
      </rPr>
      <t xml:space="preserve"> </t>
    </r>
  </si>
  <si>
    <t>Valsts budžeta ziedojumu un dāvinājumu ieņēmumi un izdevumi pa ministrijām
un citām centrālajām valsts iestādēm</t>
  </si>
  <si>
    <t>8.tabula</t>
  </si>
  <si>
    <t>Ieņēmumi - kopā *</t>
  </si>
  <si>
    <t>Izdevumi - kopā *</t>
  </si>
  <si>
    <t xml:space="preserve">   Kārtējie izdevumi</t>
  </si>
  <si>
    <t xml:space="preserve">                      pārējie kārtējie</t>
  </si>
  <si>
    <t xml:space="preserve">     Maksājumi par aizņēmumiem un kredītiem</t>
  </si>
  <si>
    <t xml:space="preserve">   Subsīdijas un dotācijas</t>
  </si>
  <si>
    <t xml:space="preserve">     tai skaitā dotācijas iestādēm, organizācijām un komersantiem</t>
  </si>
  <si>
    <t xml:space="preserve">                     dotācijas iedzīvotājiem</t>
  </si>
  <si>
    <t>Ieņēmumi no zemes īpašuma pārdošanas</t>
  </si>
  <si>
    <t>13.3.3.0.</t>
  </si>
  <si>
    <t>Ieņēmumi no iedzīvotāju ienākuma nodokļa un īpašuma nodokļa maksājumu pamatparāda kapitalizācijas</t>
  </si>
  <si>
    <t>13.4.0.0.</t>
  </si>
  <si>
    <t>Ieņēmumi no pašvaldību kustamā īpašuma vai mantas realizācijas</t>
  </si>
  <si>
    <t xml:space="preserve">V Saņemtie maksājumi </t>
  </si>
  <si>
    <t>18.1.2.0.</t>
  </si>
  <si>
    <t xml:space="preserve">Norēķini ar pašvaldību budžetiem </t>
  </si>
  <si>
    <t>18.1.2.1.</t>
  </si>
  <si>
    <t>Norēķini ar citām pašvaldībām par izglītības iestāžu sniegtiem pakalpojumiem</t>
  </si>
  <si>
    <t>18.1.2.2.</t>
  </si>
  <si>
    <t>Norēķini ar citām pašvaldībām par sociālās palīdzības iestāžu sniegtiem pakalpojumiem</t>
  </si>
  <si>
    <t>18.1.2.3.</t>
  </si>
  <si>
    <t>Pārējie norēķini un maksājumi</t>
  </si>
  <si>
    <t>18.2.0.0.</t>
  </si>
  <si>
    <t xml:space="preserve">Maksājumi no valsts budžeta </t>
  </si>
  <si>
    <t>18.2.1.0.</t>
  </si>
  <si>
    <t>Dotācijas</t>
  </si>
  <si>
    <t>18.2.1.1.</t>
  </si>
  <si>
    <t>Dotācija Administratīvi teritoriālās reformas likuma izpildei</t>
  </si>
  <si>
    <t>18.2.1.9.</t>
  </si>
  <si>
    <t>Pārējās dotācijas</t>
  </si>
  <si>
    <t>18.2.2.0.</t>
  </si>
  <si>
    <t xml:space="preserve">Mērķdotācijas </t>
  </si>
  <si>
    <t>18.2.2.1.</t>
  </si>
  <si>
    <t>Mērķdotācijas izglītības pasākumiem</t>
  </si>
  <si>
    <t>18.2.2.2.</t>
  </si>
  <si>
    <t>Mērķdotācijas kultūras pasākumiem</t>
  </si>
  <si>
    <t>18.2.2.3.</t>
  </si>
  <si>
    <t>Mērķdotācijas plānošanas reģionu, rajonu un vietējo pašvaldību teritorijas plānojuma izstrādei</t>
  </si>
  <si>
    <t>18.2.2.4.</t>
  </si>
  <si>
    <t>Mērķdotācijas investīcijām pašvaldībām</t>
  </si>
  <si>
    <t>18.2.2.5.</t>
  </si>
  <si>
    <t>Mērķdotācijas pašvaldībām, kas saņemtas no rajona padomēm</t>
  </si>
  <si>
    <t>18.2.2.6.</t>
  </si>
  <si>
    <t>Mērķdotācijas pašvaldību pamatizglītības, vispārējās vidējās izglītības, profesionālās izglītības, speciālās izglītības iestāžu un daļējai interešu izglītības programmu pedagogu darba samaksai un valsts sociālās apdrošināšanas obligātajām iemaksām</t>
  </si>
  <si>
    <t>18.2.2.7.</t>
  </si>
  <si>
    <t>Mērķdotācijas pašvaldību izglītības iestāžu piecgadīgo un sešgadīgo bērnu apmācības pedagogu darba samaksai un valsts sociālās apdrošināšanas obligātajām iemaksām</t>
  </si>
  <si>
    <t>18.2.2.8.</t>
  </si>
  <si>
    <t>Mērķdotācijas pašvaldību apvienošanās (sadarbības) projektu sagatavošanai un administratīvo teritoriju izpētei</t>
  </si>
  <si>
    <t>18.2.2.9.</t>
  </si>
  <si>
    <t>Pārējās mērķdotācijas</t>
  </si>
  <si>
    <t>t.sk. mērķdotācijas pašvaldību pasākumiem</t>
  </si>
  <si>
    <t>Vides ministrijas mērķdotācija investīcijām Zebrenes pašvaldības vides projektam</t>
  </si>
  <si>
    <t>18.2.3.0.</t>
  </si>
  <si>
    <t>Dotācija iedzīvotāju ienākuma nodokļa prognozes neizpildes kompensācijai</t>
  </si>
  <si>
    <t>18.2.4.0.</t>
  </si>
  <si>
    <t>Maksājumi no valsts budžeta iestādēm pašvaldībām</t>
  </si>
  <si>
    <t>18.2.4.1.</t>
  </si>
  <si>
    <t>Dotācija no valsts budžeta iestādēm pašvaldībām</t>
  </si>
  <si>
    <t>t.sk. IZM dotācija pašvaldību izglītības iestāžu profesionālās ievirzes sporta izglītības programmu pedagogu darba samaksai un valsts sociālās apdrošināšanas obligātajām iemaksām (valsts budžeta programma 09.19.)</t>
  </si>
  <si>
    <t>Kultūras ministrijas  dotācija pašvaldību izglītības iestāžu profesionālās ievirzes mākslas, mūzikas un kultūras izglītības programmu pedagogu darba samaksai un valsts sociālās apdrošināšanas obligātajām iemaksām (valsts budžeta programma 02.08.)</t>
  </si>
  <si>
    <t>18.2.4.2.</t>
  </si>
  <si>
    <t>Valsts budžeta līdzdalības maksājumi pašvaldībām ārvalstu finanšu palīdzības projektu īstenošanai</t>
  </si>
  <si>
    <t>18.2.4.9.</t>
  </si>
  <si>
    <t>Pārējie maksājumi no valsts budžeta iestādēm pašvaldībām</t>
  </si>
  <si>
    <t>no tiem: IZM valsts budžeta programma 01.14."Mācību literatūras iegāde"</t>
  </si>
  <si>
    <t>Bērnu un ģimenes lietu ministrijas valsts budžeta programma 01.02. "Valsts programma bērnu un ģimenes stāvokļa uzlabošanai</t>
  </si>
  <si>
    <t>valsts budžeta līdzekļi neparedzētiem gadījumiem</t>
  </si>
  <si>
    <t>18.3.0.0.</t>
  </si>
  <si>
    <t>Maksājumi no pašvaldību finanšu izlīdzināšanas fonda pašvaldību budžetiem</t>
  </si>
  <si>
    <t>18.4.0.0.</t>
  </si>
  <si>
    <t>Maksājumi no citiem budžetiem</t>
  </si>
  <si>
    <t>Iedzīvotāju ienākuma nodokļa atlikums uz gada sākumu, Ls</t>
  </si>
  <si>
    <t>Iedzīvotāju ienākuma nodokļa atlikums uz perioda beigām, Ls</t>
  </si>
  <si>
    <t>Pašvaldību pamatbudžeta izdevumi un tīrie aizdevumi atbilstoši funkcionālajām kategorijām</t>
  </si>
  <si>
    <t xml:space="preserve">13.tabula </t>
  </si>
  <si>
    <t xml:space="preserve"> Izdevumi kopā atbilstoši funkcionālajām kategorijām un norēķini</t>
  </si>
  <si>
    <t xml:space="preserve"> Izdevumi pēc valdības funkcijām</t>
  </si>
  <si>
    <t>Brīvais laiks, sports, kultūra un reliģija</t>
  </si>
  <si>
    <t>Lauksaimniecība (zemkopība), mežkopība un zvejniecība</t>
  </si>
  <si>
    <t>14.180</t>
  </si>
  <si>
    <t>Pašvaldību  parādu procentu nomaksa</t>
  </si>
  <si>
    <t>14.400</t>
  </si>
  <si>
    <t>Izdevumi neparedzētiem  gadījumiem</t>
  </si>
  <si>
    <t>14.500</t>
  </si>
  <si>
    <t>Pārējie izdevumi, kas nav klasificēti citās pamatfunkcijās</t>
  </si>
  <si>
    <t>14.310</t>
  </si>
  <si>
    <t>Pašvaldību norēķini ar valsts pamatbudžetu</t>
  </si>
  <si>
    <t>14.320</t>
  </si>
  <si>
    <t>Norēķini ar pašvaldību budžetiem</t>
  </si>
  <si>
    <t>14.321</t>
  </si>
  <si>
    <t>Norēķini par citu pašvaldību izglītības iestāžu sniegtajiem pakalpojumiem</t>
  </si>
  <si>
    <t>14.322</t>
  </si>
  <si>
    <t>Norēķini par citu pašvaldību sociālās palīdzības iestāžu sniegtajiem pakalpojumiem</t>
  </si>
  <si>
    <t>14.323</t>
  </si>
  <si>
    <t>Pārējie norēķini</t>
  </si>
  <si>
    <t>14.340</t>
  </si>
  <si>
    <t>Maksājumi pašvaldību finanšu izlīdzināšanas fondam</t>
  </si>
  <si>
    <t xml:space="preserve">Pārvaldnieks                              </t>
  </si>
  <si>
    <r>
      <t xml:space="preserve"> Norēķini</t>
    </r>
  </si>
  <si>
    <t>Pašvaldību pamatbudžeta izdevumi atbilstoši ekonomiskajām kategorijām un finansēšana</t>
  </si>
  <si>
    <t>2006.gada 15.decembrī</t>
  </si>
  <si>
    <t>14.tabula</t>
  </si>
  <si>
    <t>1100</t>
  </si>
  <si>
    <t>Atalgojumi</t>
  </si>
  <si>
    <t>1200</t>
  </si>
  <si>
    <t>Valsts sociālās apdrošināšanas obligātās iemaksas</t>
  </si>
  <si>
    <t>1300</t>
  </si>
  <si>
    <t>Komandējumu un dienesta braucienu izdevumi</t>
  </si>
  <si>
    <t>1400</t>
  </si>
  <si>
    <t>Pakalpojumu apmaksa</t>
  </si>
  <si>
    <t>t.sk. transportlīdzekļu valsts obligātās civiltiesiskās apdrošināšanas prēmiju maksājumi</t>
  </si>
  <si>
    <t>līdzekļi kases izdevumu atjaunošanai, ko apdrošināšanas sabiedrības atmaksā no transportlīdzekļu valsts obligātās civiltiesiskās apdrošināšanas prēmiju maksājumiem</t>
  </si>
  <si>
    <t>zemes nodokļa parāda maksājumi</t>
  </si>
  <si>
    <t>pievienotās vērtības nodoklis</t>
  </si>
  <si>
    <t>nekustamā īpašuma nodoklis</t>
  </si>
  <si>
    <t>pārējo nodokļu un nodevu maksājumi</t>
  </si>
  <si>
    <t>1500</t>
  </si>
  <si>
    <t>Materiālu, energoresursu, ūdens un inventāra (vērtībā līdz Ls 50 par 1 vienību) iegāde</t>
  </si>
  <si>
    <t>t.sk. formas tērpu iegāde</t>
  </si>
  <si>
    <t>uzturdevas kompensācijas naudā</t>
  </si>
  <si>
    <t>Grāmatu un žurnālu iegāde</t>
  </si>
  <si>
    <t>2100</t>
  </si>
  <si>
    <t>Kredītu procentu samaksa</t>
  </si>
  <si>
    <t>2130</t>
  </si>
  <si>
    <t>kredītu procentu samaksa komercbankām</t>
  </si>
  <si>
    <t xml:space="preserve">    kredītu procentu samaksa par aizņēmumiem, ko pašvaldības ņēmušas no Valsts kases</t>
  </si>
  <si>
    <t>2190</t>
  </si>
  <si>
    <t>kredītu procentu samaksa pārējām organizācijām</t>
  </si>
  <si>
    <t>2300</t>
  </si>
  <si>
    <t>Kredītu procentu samaksa ārvalstu institūcijām</t>
  </si>
  <si>
    <t>2500</t>
  </si>
  <si>
    <t>Procentu samaksa komercbankām par ņemto līzingu</t>
  </si>
  <si>
    <t xml:space="preserve">  Subsīdijas </t>
  </si>
  <si>
    <t xml:space="preserve">  Dotācijas pašvaldību budžetiem</t>
  </si>
  <si>
    <t xml:space="preserve">  Dotācijas iestādēm, organizācijām un komersantiem</t>
  </si>
  <si>
    <t xml:space="preserve">  Dotācijas iedzīvotājiem</t>
  </si>
  <si>
    <t>3510</t>
  </si>
  <si>
    <t>t.sk. pensijas</t>
  </si>
  <si>
    <t>3520</t>
  </si>
  <si>
    <t>sociālās apdrošināšanas pabalsti</t>
  </si>
  <si>
    <t>3530</t>
  </si>
  <si>
    <t>valsts sociālie pabalsti un palīdzība</t>
  </si>
  <si>
    <t xml:space="preserve">  Biedru naudas, dalības maksa</t>
  </si>
  <si>
    <t xml:space="preserve">  Pašvaldību budžetu transferti uzturēšanas izdevumiem</t>
  </si>
  <si>
    <t>no tiem: pašvaldību budžetu transferti uzturēšanas izdevumiem no pašvaldību pamatbudžeta uz valsts pamatbudžetu</t>
  </si>
  <si>
    <t>t.sk. apdrošināšanas atlīdzība</t>
  </si>
  <si>
    <t>4000</t>
  </si>
  <si>
    <t>Kapitālie izdevumi</t>
  </si>
  <si>
    <t>t.sk., pašvaldību budžeta transferti kapitālajiem izdevumiem</t>
  </si>
  <si>
    <t>no tiem: pašvaldību budžetu transferti kapitālajiem izdevumiem no pašvaldību pamatbudžeta uz valsts pamatbudžetu</t>
  </si>
  <si>
    <t>Zemes iegāde</t>
  </si>
  <si>
    <t>Investīcijas</t>
  </si>
  <si>
    <t>t.sk. pašvaldību budžeta transferti investīcijām</t>
  </si>
  <si>
    <t>no tiem: pašvaldību budžetu transferti investīcijām no pašvaldību pamatbudžeta uz valsts pamatbudžetu</t>
  </si>
  <si>
    <t>III</t>
  </si>
  <si>
    <t>Valsts (pašvaldību) budžeta aizdevumi un atmaksas</t>
  </si>
  <si>
    <t>t.sk. aizdevumi speciālajam budžetam</t>
  </si>
  <si>
    <t>aizdevumi pašvaldību budžetiem</t>
  </si>
  <si>
    <t>Valsts (pašvaldību) budžeta  aizdevumu atmaksas</t>
  </si>
  <si>
    <t>t.sk. atmaksas no speciālā budžeta</t>
  </si>
  <si>
    <t>atmaksas no  pašvaldību budžetiem</t>
  </si>
  <si>
    <t>IV</t>
  </si>
  <si>
    <t>Pavisam izdevumi, tīrie aizdevumi (II+III)</t>
  </si>
  <si>
    <t>V</t>
  </si>
  <si>
    <t>Ieņēmumu pārsniegums (+) vai deficīts (-) (I-IV)</t>
  </si>
  <si>
    <t>VI</t>
  </si>
  <si>
    <t>Finansēšana (VII+VIII)</t>
  </si>
  <si>
    <t>VII</t>
  </si>
  <si>
    <t>1.1. No citām tā paša līmeņa valsts pārvaldes struktūrām</t>
  </si>
  <si>
    <t xml:space="preserve">1.2. No citiem valsts pārvaldes līmeņiem </t>
  </si>
  <si>
    <t>2.1. Budžeta līdzekļu atlikums gada sākumā</t>
  </si>
  <si>
    <t>2.2. Budžeta līdzekļu atlikums perioda beigās</t>
  </si>
  <si>
    <t>3. No komercbankām</t>
  </si>
  <si>
    <t>4. Pārējā iekšējā finansēšana</t>
  </si>
  <si>
    <t>VIII</t>
  </si>
  <si>
    <t>Ārējā finansēšana</t>
  </si>
  <si>
    <t xml:space="preserve">Pārvaldnieks                    </t>
  </si>
  <si>
    <r>
      <t xml:space="preserve">2. Izdevumi kapitālieguldījumiem </t>
    </r>
    <r>
      <rPr>
        <sz val="10"/>
        <rFont val="Times New Roman"/>
        <family val="1"/>
      </rPr>
      <t>(4000+6000+7000)</t>
    </r>
  </si>
  <si>
    <r>
      <t xml:space="preserve">Valsts iekšējie aizdevumi un atmaksas </t>
    </r>
    <r>
      <rPr>
        <sz val="10"/>
        <rFont val="Times New Roman"/>
        <family val="1"/>
      </rPr>
      <t>(8100-8200)</t>
    </r>
  </si>
  <si>
    <r>
      <t xml:space="preserve">Iekšējā finansēšana </t>
    </r>
    <r>
      <rPr>
        <sz val="10"/>
        <rFont val="Times New Roman"/>
        <family val="1"/>
      </rPr>
      <t>(1.+2.+3.+4.)</t>
    </r>
  </si>
  <si>
    <r>
      <t xml:space="preserve">1. No citām valsts pārvaldes struktūrām </t>
    </r>
    <r>
      <rPr>
        <sz val="10"/>
        <rFont val="Times New Roman"/>
        <family val="1"/>
      </rPr>
      <t>(1.1.+1.2.)</t>
    </r>
  </si>
  <si>
    <r>
      <t xml:space="preserve">2. Budžeta līdzekļu izmaiņas </t>
    </r>
    <r>
      <rPr>
        <sz val="10"/>
        <rFont val="Times New Roman"/>
        <family val="1"/>
      </rPr>
      <t>(2.1.-2.2.)</t>
    </r>
  </si>
  <si>
    <t xml:space="preserve">Pašvaldību speciālā budžeta ieņēmumi </t>
  </si>
  <si>
    <t>15.tabula</t>
  </si>
  <si>
    <t>1</t>
  </si>
  <si>
    <t>2</t>
  </si>
  <si>
    <t>3</t>
  </si>
  <si>
    <t>4</t>
  </si>
  <si>
    <t>5</t>
  </si>
  <si>
    <t>6</t>
  </si>
  <si>
    <t>I  Ieņēmumi kopā</t>
  </si>
  <si>
    <t>Īpašiem mērķiem iezīmēti līdzekļi - kopā</t>
  </si>
  <si>
    <t>Maksas pakalpojumi un citi pašu ieņēmumi - kopā</t>
  </si>
  <si>
    <t>Valsts budžeta līdzfinansējuma maksājumi projektu realizācijai - kopā</t>
  </si>
  <si>
    <t>Citu pašvaldību līdzfinansējuma maksājumi projektu realizācijai - kopā</t>
  </si>
  <si>
    <t>Latvijas Republikas</t>
  </si>
  <si>
    <t>VALSTS KASE</t>
  </si>
  <si>
    <t>Smilšu ielā 1, Rīgā, LV-1919, tālrunis 7094222, fakss 7094220, e-pasts kase@kase.gov.lv</t>
  </si>
  <si>
    <t>Oficiālais mēneša pārskats</t>
  </si>
  <si>
    <t>Konsolidētā kopbudžeta izpilde (ieskaitot ziedojumus un dāvinājumus)</t>
  </si>
  <si>
    <t>(2006.gada janvāris - novembris)</t>
  </si>
  <si>
    <t>Rīgā</t>
  </si>
  <si>
    <t>2006.gada 15.decembris</t>
  </si>
  <si>
    <t>Nr.1.8-12.10.2/11</t>
  </si>
  <si>
    <t>(tūkst.latos)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</si>
  <si>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</si>
  <si>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</si>
  <si>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</si>
  <si>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</si>
  <si>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</si>
  <si>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</si>
  <si>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mīnuss savstarpējie maksājumi</t>
  </si>
  <si>
    <t>x</t>
  </si>
  <si>
    <t>1. Kopbudžeta ieņēmumi (neto)</t>
  </si>
  <si>
    <t xml:space="preserve">     Izdevumi (bruto)</t>
  </si>
  <si>
    <t>2. Kopbudžeta izdevumi (neto)</t>
  </si>
  <si>
    <t>3.  Finansiālais deficīts(-) vai pārpalikums (+) 
(1.-2.)</t>
  </si>
  <si>
    <t>4. Budžeta aizdevumi un atmaksas (5.-6.)</t>
  </si>
  <si>
    <t xml:space="preserve">     Budžeta aizdevumi (bruto)</t>
  </si>
  <si>
    <t>mīnus valsts pamatbudžeta aizdevumi 
pašvaldību budžetiem</t>
  </si>
  <si>
    <t>5. Budžeta aizdevumi (neto)</t>
  </si>
  <si>
    <t xml:space="preserve">     Budžeta aizdevumu atmaksa (bruto)</t>
  </si>
  <si>
    <t>mīnus pašvaldību aizdevumu atmaksas 
 valsts pamatbudžetam</t>
  </si>
  <si>
    <t>6. Budžeta aizdevumu atmaksas (neto)</t>
  </si>
  <si>
    <t>7. Fiskālais deficīts(-) vai pārpalikums(+) (3.-4.)</t>
  </si>
  <si>
    <t>8. Finansēšana</t>
  </si>
  <si>
    <t>8.1. Iekšējā finansēšana</t>
  </si>
  <si>
    <t xml:space="preserve">     No citām valsts pārvaldes struktūrām (bruto)</t>
  </si>
  <si>
    <t>mīnus pašvaldību finansēšana no 
valsts pamatbudžeta</t>
  </si>
  <si>
    <t>8.1.1. no citām valsts pārvaldes struktūrām (neto)</t>
  </si>
  <si>
    <t>8.1.2. Latvijas Banka</t>
  </si>
  <si>
    <t xml:space="preserve">     Depozītu apjoma izmaiņas</t>
  </si>
  <si>
    <t xml:space="preserve">      Ārvalstu finanšu palīdzības depozīta apjoma 
      izmaiņas</t>
  </si>
  <si>
    <t xml:space="preserve">     Norēķinu kontu atlikumu izmaiņas</t>
  </si>
  <si>
    <t xml:space="preserve">      Ārvalstu finanšu palīdzības kontu atlikumu 
      izmaiņas</t>
  </si>
  <si>
    <t xml:space="preserve">      Valsts iekšējā aizņēmuma vērtspapīri</t>
  </si>
  <si>
    <t>8.1.3. Bankas</t>
  </si>
  <si>
    <t xml:space="preserve">      Tīrais aizņēmumu apjoms</t>
  </si>
  <si>
    <t xml:space="preserve">      Depozītu apjoma izmaiņas</t>
  </si>
  <si>
    <t xml:space="preserve">      Norēķinu kontu atlikumu izmaiņas </t>
  </si>
  <si>
    <t>mīnus savstarpējie maksājumi</t>
  </si>
  <si>
    <t xml:space="preserve">      Ārvalstu finanšu palīdzības kontu atlikumu
       izmaiņas</t>
  </si>
  <si>
    <t>8.1.4. Pārējā iekšējā finansēšana</t>
  </si>
  <si>
    <t xml:space="preserve">       Ieņēmumi no valsts un pašvaldību īpašuma
       privatizācijas</t>
  </si>
  <si>
    <t xml:space="preserve">      Pārējie īpašumā esošie Valsts iekšējā 
      aizņēmuma vērtspapīri</t>
  </si>
  <si>
    <t xml:space="preserve">      Pārējie līdzekļi</t>
  </si>
  <si>
    <t>8.2. Ārējā finansēšana</t>
  </si>
  <si>
    <t>8.2.1. Ārvalstu aizņēmumi</t>
  </si>
  <si>
    <t>8.2.2. Norēķinu kontu atlikumu izmaiņas</t>
  </si>
  <si>
    <t xml:space="preserve">Pārvaldnieks   </t>
  </si>
  <si>
    <t>K.Āboliņš</t>
  </si>
  <si>
    <t>Lansmane, 7094239</t>
  </si>
  <si>
    <t>Mazsalacas pilsēta</t>
  </si>
  <si>
    <t>Penkules pagasts</t>
  </si>
  <si>
    <t xml:space="preserve">Riebiņu novads </t>
  </si>
  <si>
    <t>Salacgrīvas pilsēta</t>
  </si>
  <si>
    <t>Skrundas pilsēta</t>
  </si>
  <si>
    <t>Suntažu pagasts</t>
  </si>
  <si>
    <t>Vaidavas pagasts</t>
  </si>
  <si>
    <t xml:space="preserve">     - EV41 Cieto sadzīves atkritumu projekts (Rīga, Getliņi) (Pasaules Banka)</t>
  </si>
  <si>
    <t xml:space="preserve">     - VAS "Latvijas gāze" debitoru parādu atmaksa</t>
  </si>
  <si>
    <t xml:space="preserve">     - Enerģētikas projekts pašvaldībām ( Dānijas bezprocentu aizdevums) </t>
  </si>
  <si>
    <t>Bauskas pilsētas dome</t>
  </si>
  <si>
    <t>Gulbenes pilsētas dome</t>
  </si>
  <si>
    <t>Kokneses pagasta padome</t>
  </si>
  <si>
    <t>Kuldīgas pilsētas dome</t>
  </si>
  <si>
    <t>Ogres novada dome</t>
  </si>
  <si>
    <t>Rūjienas pilsētas dome</t>
  </si>
  <si>
    <t>Saldus pilsētas dome</t>
  </si>
  <si>
    <t>Valkas pilsētas dome</t>
  </si>
  <si>
    <t xml:space="preserve">    - Enerģētikas projekts Talsu pilsētas domei (NUTEK)</t>
  </si>
  <si>
    <t xml:space="preserve">    - Enerģētikas projekts Liepas pagastam (NUTEK)</t>
  </si>
  <si>
    <t xml:space="preserve">    - Pārējās pašvaldību aizdevumu atmaksas</t>
  </si>
  <si>
    <t xml:space="preserve">    Aglonas pagasts</t>
  </si>
  <si>
    <t xml:space="preserve">    Ainažu pilsēta</t>
  </si>
  <si>
    <t xml:space="preserve">    Aiviekstes pagasts</t>
  </si>
  <si>
    <t>Aizkraukles rajona padome</t>
  </si>
  <si>
    <t>Aizputes pagasts</t>
  </si>
  <si>
    <t>Alsungas pagasts</t>
  </si>
  <si>
    <t>Ambeļu pagasts</t>
  </si>
  <si>
    <t>Annas pagasts</t>
  </si>
  <si>
    <t>Annenieku pagasts</t>
  </si>
  <si>
    <t>Asares pagasts</t>
  </si>
  <si>
    <t xml:space="preserve">    Ādažu novads</t>
  </si>
  <si>
    <t>Babītes pagasta padome</t>
  </si>
  <si>
    <t>Baldones pilsēta</t>
  </si>
  <si>
    <t>Baltinavas pagasts</t>
  </si>
  <si>
    <t>Balvu pilsētas dome</t>
  </si>
  <si>
    <t>Balvu rajona padome</t>
  </si>
  <si>
    <t>Bārbeles pagasts</t>
  </si>
  <si>
    <t>Bārtas pagasts</t>
  </si>
  <si>
    <t>Bebru pagasts</t>
  </si>
  <si>
    <t>Bērzaines pagasts</t>
  </si>
  <si>
    <t>Biķernieku pagasts</t>
  </si>
  <si>
    <t>Birzgales pagasta padome</t>
  </si>
  <si>
    <t>Blomes pagasts</t>
  </si>
  <si>
    <t>Blontu pagasts</t>
  </si>
  <si>
    <t>Briežuciema pagasts</t>
  </si>
  <si>
    <t>Briģu pagasts</t>
  </si>
  <si>
    <t>Brocēnu novads</t>
  </si>
  <si>
    <t>Brunavas pagasts</t>
  </si>
  <si>
    <t>Burtniekus novads</t>
  </si>
  <si>
    <t>Carnikavas novads</t>
  </si>
  <si>
    <t>Cesvaines pilsēta</t>
  </si>
  <si>
    <t>Ciblas novads</t>
  </si>
  <si>
    <t>Cirmas pagasts</t>
  </si>
  <si>
    <t>Cīravas pagasts</t>
  </si>
  <si>
    <t>Dagdas pagasts</t>
  </si>
  <si>
    <t>Dagdas pilsēta</t>
  </si>
  <si>
    <t>Daudzeses pagasts</t>
  </si>
  <si>
    <t>Daugavpils rajons padome</t>
  </si>
  <si>
    <t>Degoles pagasts</t>
  </si>
  <si>
    <t>Demenes pagasts</t>
  </si>
  <si>
    <t xml:space="preserve">    Dobeles rajona Sociālās aprūpes centrs</t>
  </si>
  <si>
    <t>Dricānu pagasts</t>
  </si>
  <si>
    <t>Dunavas pagasts</t>
  </si>
  <si>
    <t>Dundagas pagasts</t>
  </si>
  <si>
    <t>Dunikas pagasts</t>
  </si>
  <si>
    <t>Dzelzavas pagasts</t>
  </si>
  <si>
    <t>Dzelzavas pagasta padome</t>
  </si>
  <si>
    <t>Eglaines pagasts</t>
  </si>
  <si>
    <t>Elejas pagasts</t>
  </si>
  <si>
    <t>Elkšņu pagasts</t>
  </si>
  <si>
    <t>Embūtes pagasts</t>
  </si>
  <si>
    <t>Engures pagasta padome</t>
  </si>
  <si>
    <t>Ezeres pagasts</t>
  </si>
  <si>
    <t>Gaiķu pagasts</t>
  </si>
  <si>
    <t>Garkalnes novads</t>
  </si>
  <si>
    <t>Gaujienas pagasts</t>
  </si>
  <si>
    <t>Gaviezes pagasts</t>
  </si>
  <si>
    <t>Glūdas pagasts</t>
  </si>
  <si>
    <t>Glūdas pagasta padome</t>
  </si>
  <si>
    <t>Grobiņas pagasts</t>
  </si>
  <si>
    <t>Grobiņas pilsētas dome</t>
  </si>
  <si>
    <t>Grundzāles pagasts</t>
  </si>
  <si>
    <t>Gudenieku pagasts</t>
  </si>
  <si>
    <t>Gulbenes pilsēta</t>
  </si>
  <si>
    <t>Gulbenes rajona padome</t>
  </si>
  <si>
    <t>Ģibuļu pagasts</t>
  </si>
  <si>
    <t>Ģibuļu pagasta padome</t>
  </si>
  <si>
    <t>Iecavas novads</t>
  </si>
  <si>
    <t>Iecavas novada dome</t>
  </si>
  <si>
    <t>Ilūkstes novada dome</t>
  </si>
  <si>
    <t>Ilzenes pagasts</t>
  </si>
  <si>
    <t>Ilzeskalna pagasts</t>
  </si>
  <si>
    <t>Inčukalna novads</t>
  </si>
  <si>
    <t>Indrānu pagasts</t>
  </si>
  <si>
    <t>Isnaudas pagasts</t>
  </si>
  <si>
    <t>Istras pagasts</t>
  </si>
  <si>
    <t>Izvaltas pagasts</t>
  </si>
  <si>
    <t>Īslīces pagasts</t>
  </si>
  <si>
    <t>Īvandes pagasts</t>
  </si>
  <si>
    <t>Jaunalūksnes pagasts</t>
  </si>
  <si>
    <t>Jaunannas pagasts</t>
  </si>
  <si>
    <t>Jaunauces pagasts</t>
  </si>
  <si>
    <t>Jaungulbenes pagasts</t>
  </si>
  <si>
    <t>Jaunlaicenes pagasts</t>
  </si>
  <si>
    <t>Jaunpils pagasts</t>
  </si>
  <si>
    <t>Jaunsātu pagasts</t>
  </si>
  <si>
    <t>Jelgavas rajona padome</t>
  </si>
  <si>
    <t>Jersikas pagasts</t>
  </si>
  <si>
    <t>Jēkabpils pilsētas dome</t>
  </si>
  <si>
    <t>Jēkabpils rajona padome</t>
  </si>
  <si>
    <t>Jumpravas pagasts</t>
  </si>
  <si>
    <t>Jumpravas pagasta padome</t>
  </si>
  <si>
    <t>Jūrkalnes pagasts</t>
  </si>
  <si>
    <t>Kabiles pagasts</t>
  </si>
  <si>
    <t>Kalētu pagasts</t>
  </si>
  <si>
    <t>Kalkūnes pagasta padome</t>
  </si>
  <si>
    <t>Kalsnavas pagasts</t>
  </si>
  <si>
    <t>Kalupes pagasts</t>
  </si>
  <si>
    <t>Kandavas novada dome</t>
  </si>
  <si>
    <t>Kastuļinas pagasts</t>
  </si>
  <si>
    <t>Kauguru pagasts</t>
  </si>
  <si>
    <t>Kārsavas pilsēta</t>
  </si>
  <si>
    <t>Klintaines pagasts</t>
  </si>
  <si>
    <t>Kocēnu pagasts</t>
  </si>
  <si>
    <t>Kocēnu pagasta padome</t>
  </si>
  <si>
    <t>Kubuļu pagasts</t>
  </si>
  <si>
    <t>Kurmāles pagasts</t>
  </si>
  <si>
    <t>Kurmenes pagasts</t>
  </si>
  <si>
    <t>Kūku pagasts</t>
  </si>
  <si>
    <t>Ķeguma novads</t>
  </si>
  <si>
    <t>Laidzes pagasts</t>
  </si>
  <si>
    <t>Laucienes pagasts</t>
  </si>
  <si>
    <t>Lauderu pagasts</t>
  </si>
  <si>
    <t>Lazdonas pagasts</t>
  </si>
  <si>
    <t>Lazdukalna pagasts</t>
  </si>
  <si>
    <t>Lažas pagasts</t>
  </si>
  <si>
    <t>Lendžu pagasts</t>
  </si>
  <si>
    <t>Lēdmanes pagasts</t>
  </si>
  <si>
    <t>Lielplatones pagasts</t>
  </si>
  <si>
    <t xml:space="preserve">Lielvārdes novads </t>
  </si>
  <si>
    <t>Liepas pagasta padome</t>
  </si>
  <si>
    <t>Liepājas rajona padome</t>
  </si>
  <si>
    <t>Liepnas pagasts</t>
  </si>
  <si>
    <t>Limbažu pagasts</t>
  </si>
  <si>
    <t>Limbažu rajona padome</t>
  </si>
  <si>
    <t>Litenes pagasts</t>
  </si>
  <si>
    <t>Lizuma pagasta padome</t>
  </si>
  <si>
    <t>Līgatnes pilsētas dome</t>
  </si>
  <si>
    <t>Līksnas pagasts</t>
  </si>
  <si>
    <t>Līvbērzes pagasts</t>
  </si>
  <si>
    <t>Lubānas pilsēta</t>
  </si>
  <si>
    <t>Ļaudonas pagasts</t>
  </si>
  <si>
    <t>Malnavas pagasts</t>
  </si>
  <si>
    <t>Mazzalves pagasts</t>
  </si>
  <si>
    <t>Mākoņkalna pagasts</t>
  </si>
  <si>
    <t>Mālpils pagasts</t>
  </si>
  <si>
    <t>Mālupes pagasts</t>
  </si>
  <si>
    <t>Mārcienas pagasta padome</t>
  </si>
  <si>
    <t>Mārsnēnu pagasts</t>
  </si>
  <si>
    <t>Mārupes pagasts</t>
  </si>
  <si>
    <t>Mārupes pagasta padome</t>
  </si>
  <si>
    <t>Medumu pagasts</t>
  </si>
  <si>
    <t>Medzes pagasts</t>
  </si>
  <si>
    <t>Mežāres pagasts</t>
  </si>
  <si>
    <t>Mežotnes pagasts</t>
  </si>
  <si>
    <t>Mežvidu pagasts</t>
  </si>
  <si>
    <t>Murmastienes pagasts</t>
  </si>
  <si>
    <t>Nagļu pagasts</t>
  </si>
  <si>
    <t>Naudītes pagasts</t>
  </si>
  <si>
    <t>Naukšēnu pagasts</t>
  </si>
  <si>
    <t>Neretas pagasts</t>
  </si>
  <si>
    <t>Nīcas pagasta padome</t>
  </si>
  <si>
    <t>Nīkrāces pagasts</t>
  </si>
  <si>
    <t>Novadnieku pagasts</t>
  </si>
  <si>
    <t>Ņukšu pagasts</t>
  </si>
  <si>
    <t xml:space="preserve">Ogres novads </t>
  </si>
  <si>
    <t>Ošupes pagasts</t>
  </si>
  <si>
    <t>Otaņķu pagasts</t>
  </si>
  <si>
    <t>Ozolmuižas pagasts</t>
  </si>
  <si>
    <t>Padures pagasts</t>
  </si>
  <si>
    <t>Pampāļu pagasts</t>
  </si>
  <si>
    <t>Pededzes pagasts</t>
  </si>
  <si>
    <t>Pelēču pagasts</t>
  </si>
  <si>
    <t>Pildas pagasts</t>
  </si>
  <si>
    <t>Piltenes pilsēta</t>
  </si>
  <si>
    <t>Plāņu pagasts</t>
  </si>
  <si>
    <t>Pļaviņu pilsēta</t>
  </si>
  <si>
    <t>Popes pagasts</t>
  </si>
  <si>
    <t>Priekules pilsēta</t>
  </si>
  <si>
    <t>Priekuļu pagasts</t>
  </si>
  <si>
    <t>Priekuļu pagasta padome</t>
  </si>
  <si>
    <t>Pureņu pagasts</t>
  </si>
  <si>
    <t>Pušas pagasts</t>
  </si>
  <si>
    <t>Puzes pagasts</t>
  </si>
  <si>
    <t>Pūres pagasta padome</t>
  </si>
  <si>
    <t>Rankas pagasts</t>
  </si>
  <si>
    <t>Raunas pagasts</t>
  </si>
  <si>
    <t>Rēzeknes rajona padome</t>
  </si>
  <si>
    <t>Rikavas pagasts</t>
  </si>
  <si>
    <t>Rīgas rajona padome</t>
  </si>
  <si>
    <t>Robežnieku pagasts</t>
  </si>
  <si>
    <t>Rojas pagasts</t>
  </si>
  <si>
    <t>Ropažu novada dome</t>
  </si>
  <si>
    <t>Rubenes pagasts</t>
  </si>
  <si>
    <t>Rucavas pagasts</t>
  </si>
  <si>
    <t>Sabiles novads</t>
  </si>
  <si>
    <t>Salas pagasts (Rīgas rajons)</t>
  </si>
  <si>
    <t>Salaspils novads</t>
  </si>
  <si>
    <t>Saldus rajona padome</t>
  </si>
  <si>
    <t>Sarkaņu pagasts</t>
  </si>
  <si>
    <t>Seces pagasts</t>
  </si>
  <si>
    <t>Sējas novads</t>
  </si>
  <si>
    <t>Sidrabenes pagasts</t>
  </si>
  <si>
    <t>Skaistas pagasts</t>
  </si>
  <si>
    <t>Skaistkalnes pagasts</t>
  </si>
  <si>
    <t>Skaņkalnes pagasts</t>
  </si>
  <si>
    <t>Stalbes pagasts</t>
  </si>
  <si>
    <t>Stelpes pagasts</t>
  </si>
  <si>
    <t>Stendes pilsēta</t>
  </si>
  <si>
    <t>Stopiņu novads</t>
  </si>
  <si>
    <t>Straupes pagasts</t>
  </si>
  <si>
    <t>Strenču pilsētas dome</t>
  </si>
  <si>
    <t>Suntažu pagasta padome</t>
  </si>
  <si>
    <t>Susāju pagasts</t>
  </si>
  <si>
    <t>Sutru pagasts</t>
  </si>
  <si>
    <t>Svariņu pagasts</t>
  </si>
  <si>
    <t>Šķaunes pagasts</t>
  </si>
  <si>
    <t>Šķeltovas pagasts</t>
  </si>
  <si>
    <t>Šķēdes pagasts</t>
  </si>
  <si>
    <t>Talsu pilsēta</t>
  </si>
  <si>
    <t>Talsu rajona padome</t>
  </si>
  <si>
    <t>Taurupes pagasts</t>
  </si>
  <si>
    <t xml:space="preserve">Tērvetes novads </t>
  </si>
  <si>
    <t>Tilžas pagasts</t>
  </si>
  <si>
    <t>Trikātas pagasts</t>
  </si>
  <si>
    <t>Trikātas pagasta padome</t>
  </si>
  <si>
    <t>Tukuma pilsētas dome</t>
  </si>
  <si>
    <t>Tukuma rajona padome</t>
  </si>
  <si>
    <t>Ukru pagasts</t>
  </si>
  <si>
    <t>Umurgas pagasts</t>
  </si>
  <si>
    <t>Usmas pagasts</t>
  </si>
  <si>
    <t>Ūdrīšu pagasts</t>
  </si>
  <si>
    <t>Vadakstes pagasts</t>
  </si>
  <si>
    <t>Vaives pagasts</t>
  </si>
  <si>
    <t>Valgundes novads</t>
  </si>
  <si>
    <t>Valles pagasts</t>
  </si>
  <si>
    <t>Valles pagasta padome</t>
  </si>
  <si>
    <t>Valmieras pilsēta</t>
  </si>
  <si>
    <t>Vandzenes pagasts</t>
  </si>
  <si>
    <t>Vangažu pilsēta</t>
  </si>
  <si>
    <t>Variņu pagasts</t>
  </si>
  <si>
    <t>Vānes pagasts</t>
  </si>
  <si>
    <t>Vārkavas pagasts</t>
  </si>
  <si>
    <t>Vārkavas novads</t>
  </si>
  <si>
    <t>Vārmes pagasts</t>
  </si>
  <si>
    <t>Vārves pagasts</t>
  </si>
  <si>
    <t>Veclaicenes pagasts</t>
  </si>
  <si>
    <t>Vecumnieku pagasts</t>
  </si>
  <si>
    <t>Ventspils rajona padome</t>
  </si>
  <si>
    <t>Veselavas pagasts</t>
  </si>
  <si>
    <t>Vestienas pagasts</t>
  </si>
  <si>
    <t>Vērgales pagasts</t>
  </si>
  <si>
    <t>Viesatu pagasts</t>
  </si>
  <si>
    <t>Viesītes pilsēta ar lauku teritoriju</t>
  </si>
  <si>
    <t>Viesturu pagasts</t>
  </si>
  <si>
    <t>Vijciema pagasts</t>
  </si>
  <si>
    <t>Viļakas pilsēta</t>
  </si>
  <si>
    <t>Viļķenes pagasts</t>
  </si>
  <si>
    <t>Virbu pagasts</t>
  </si>
  <si>
    <t>Virbu pagasta padome</t>
  </si>
  <si>
    <t>Vircavas pagasts</t>
  </si>
  <si>
    <t>Virgas pagasts</t>
  </si>
  <si>
    <t>Višķu pagasts</t>
  </si>
  <si>
    <t>Vīksnas pagasts</t>
  </si>
  <si>
    <t>Vītiņu pagasts</t>
  </si>
  <si>
    <t>Zaņas pagasts</t>
  </si>
  <si>
    <t>Zasas pagasts</t>
  </si>
  <si>
    <t>Zaubes pagasts</t>
  </si>
  <si>
    <t>Zentenes pagasts</t>
  </si>
  <si>
    <t>Ziemeru pagasts</t>
  </si>
  <si>
    <t>Ziemeru pagasta padome</t>
  </si>
  <si>
    <t>Ziru pagasts</t>
  </si>
  <si>
    <t>Zlēku pagasts</t>
  </si>
  <si>
    <t>Zosēnu pagasts</t>
  </si>
  <si>
    <t>Zvirgzdenes pagasts</t>
  </si>
  <si>
    <t>Žīguru pagasts</t>
  </si>
  <si>
    <t>3.2. No pašvaldību kapitālsabiedrībām</t>
  </si>
  <si>
    <t xml:space="preserve">   Jūrmalas pilsētas Siltumtīkli</t>
  </si>
  <si>
    <t xml:space="preserve">   SIA "Saldus siltums"</t>
  </si>
  <si>
    <t xml:space="preserve">   SIA "Wesemann"</t>
  </si>
  <si>
    <t xml:space="preserve">  Rīgas pilsētas SIA "Avota nami" </t>
  </si>
  <si>
    <t xml:space="preserve">  Ropažu pagasta SIA "Ciemats" </t>
  </si>
  <si>
    <t xml:space="preserve">     - EV04 Daugavpils ūdensapgāde un kanalizācija</t>
  </si>
  <si>
    <t xml:space="preserve">     - Vides projekts Liepājai (Pasaules Banka)</t>
  </si>
  <si>
    <t xml:space="preserve">     - Liepājas reģiona sadzīves atkritumu apsaimniekošanas projekts (Pasaules banka)</t>
  </si>
  <si>
    <t xml:space="preserve">     - Pārējās pašvaldību kapitālsabiedrību aizdevumu atmaksas</t>
  </si>
  <si>
    <t xml:space="preserve">    Bauskas siltums SIA</t>
  </si>
  <si>
    <t xml:space="preserve">    Brocēnu siltums SIA</t>
  </si>
  <si>
    <t xml:space="preserve">    Iecavas siltums SIA</t>
  </si>
  <si>
    <t xml:space="preserve">    Salaspils siltums SIA</t>
  </si>
  <si>
    <t xml:space="preserve">    Tukuma ūdens SIA</t>
  </si>
  <si>
    <t xml:space="preserve">    Ūdeka SIA</t>
  </si>
  <si>
    <t xml:space="preserve">    Tukuma siltums SIA</t>
  </si>
  <si>
    <t xml:space="preserve">    Ventspils labiekārtošanas kombināts SIA</t>
  </si>
  <si>
    <t xml:space="preserve">    Ventspils zivju konservu kombināts VU</t>
  </si>
  <si>
    <t>4. No pārējiem</t>
  </si>
  <si>
    <t xml:space="preserve">     - TRt08  Valsts nozīmes datu pārraides tīkla (VNDP) izveide</t>
  </si>
  <si>
    <t xml:space="preserve">     - Liepājas speciālās ekonomiskās zonas pārvalde (Dānijas bezprocentu 
aizdevums)</t>
  </si>
  <si>
    <t xml:space="preserve">     - Enerģētikas  projekts Rīgas gāzei (Dānijas bezprocentu aizdevums)</t>
  </si>
  <si>
    <t xml:space="preserve">     - Rehabilitācijas projekti (Pasaules Banka)</t>
  </si>
  <si>
    <t xml:space="preserve">     Maltas dzīvokļu-komunālās saim. uzņēmums SIA</t>
  </si>
  <si>
    <t xml:space="preserve">     Doma SIA</t>
  </si>
  <si>
    <t xml:space="preserve">     Grindeks A/S</t>
  </si>
  <si>
    <t xml:space="preserve">     Latvijas Nafta</t>
  </si>
  <si>
    <t xml:space="preserve">     Pārtikas un veterinārais dienests</t>
  </si>
  <si>
    <t xml:space="preserve">      - Lauku attīstības projekts (Pasaules Banka)</t>
  </si>
  <si>
    <t xml:space="preserve">      Baltic Trust Bank</t>
  </si>
  <si>
    <t xml:space="preserve">      Latvijas Hipotēku un zemes banka</t>
  </si>
  <si>
    <t xml:space="preserve">      Parex banka</t>
  </si>
  <si>
    <t xml:space="preserve">      - VAS "Privatizācijas Aģentūra"</t>
  </si>
  <si>
    <t xml:space="preserve">      - PB/Valsts kases pārņemtais aizdevums Tehniskajai vienībai*</t>
  </si>
  <si>
    <t xml:space="preserve">      - Pārējās aizdevumu atmaksas</t>
  </si>
  <si>
    <t xml:space="preserve">      Unibankas sliktie kredīti</t>
  </si>
  <si>
    <t>Bērziņa, 7094334</t>
  </si>
  <si>
    <r>
      <t xml:space="preserve">* ailēs </t>
    </r>
    <r>
      <rPr>
        <i/>
        <sz val="9"/>
        <rFont val="Times New Roman"/>
        <family val="1"/>
      </rPr>
      <t>Izpilde no gada sākuma</t>
    </r>
    <r>
      <rPr>
        <sz val="9"/>
        <rFont val="Times New Roman"/>
        <family val="1"/>
      </rPr>
      <t xml:space="preserve"> un </t>
    </r>
    <r>
      <rPr>
        <i/>
        <sz val="9"/>
        <rFont val="Times New Roman"/>
        <family val="1"/>
      </rPr>
      <t>Pārskata mēneša izpilde</t>
    </r>
    <r>
      <rPr>
        <sz val="9"/>
        <rFont val="Times New Roman"/>
        <family val="1"/>
      </rPr>
      <t xml:space="preserve"> - parāda summas norakstīšana</t>
    </r>
  </si>
  <si>
    <t>Valsts budžeta ziedojumu un dāvinājumu izdevumi (ieskaitot tīros aizdevumus) atbilstoši funkcionālajām kategorijām</t>
  </si>
  <si>
    <t>10.tabula</t>
  </si>
  <si>
    <t>Izglītība*</t>
  </si>
  <si>
    <t>Vides aizsardzība, radiācijas drošība un bīstamo atkritumu apsaimniekošana, dzīvokļu saimniecība un komunālie pakalpojumi</t>
  </si>
  <si>
    <t>Brīvais laiks, sports, kultūra un reliģija**</t>
  </si>
  <si>
    <t xml:space="preserve">  reliģija - Ls 201 089</t>
  </si>
  <si>
    <r>
      <t xml:space="preserve">* </t>
    </r>
    <r>
      <rPr>
        <sz val="9"/>
        <rFont val="Times New Roman"/>
        <family val="1"/>
      </rPr>
      <t>aile "Izpilde no gada sākuma" konsolidēta par Kultūrkapitāla fonda līdzekļiem: Izglītība - Ls 3 388</t>
    </r>
  </si>
  <si>
    <r>
      <t>**</t>
    </r>
    <r>
      <rPr>
        <sz val="9"/>
        <rFont val="Times New Roman"/>
        <family val="1"/>
      </rPr>
      <t xml:space="preserve">aile "Izpilde no gada sākuma" konsolidēta par Kultūrkapitāla fonda līdzekļiem: Brīvais laiks, sports, kultūra un </t>
    </r>
  </si>
  <si>
    <t>Pašvaldību pamatbudžeta ieņēmumi</t>
  </si>
  <si>
    <t xml:space="preserve">12.tabula </t>
  </si>
  <si>
    <t xml:space="preserve">Klasifikā-
cijas kods </t>
  </si>
  <si>
    <t>Rādītāju nosaukums</t>
  </si>
  <si>
    <t>Izpilde % pret gada plānu (4/3)</t>
  </si>
  <si>
    <t/>
  </si>
  <si>
    <t>I KOPĀ IEŅĒMUMI (II+V)</t>
  </si>
  <si>
    <t>II Nodokļu un nenodokļu ieņēmumi (III+IV)</t>
  </si>
  <si>
    <t>III Nodokļu ieņēmumi</t>
  </si>
  <si>
    <t>Tiešie nodokļi</t>
  </si>
  <si>
    <t xml:space="preserve">Iedzīvotāju ienākuma nodoklis                          </t>
  </si>
  <si>
    <t xml:space="preserve">t.sk.saņemts iepriekšējā gada nesadalītais atlikums no Valsts kases sadales konta </t>
  </si>
  <si>
    <t>saņemts no Valsts kases sadales konta no pārskata gada ieņēmumiem</t>
  </si>
  <si>
    <t>patentu maksa</t>
  </si>
  <si>
    <t>iekasēts pašvaldībā</t>
  </si>
  <si>
    <t>iedzīvotāju ienākuma nodokļa atmaksa</t>
  </si>
  <si>
    <t>pārskaitīts Valsts budžetā uz pārskata perioda pēdējo dienu</t>
  </si>
  <si>
    <t>no tiem: pārskaitīts pārskata periodā par iepriekšējo saimniecisko gadu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</si>
  <si>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</si>
  <si>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</si>
  <si>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</si>
  <si>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</si>
  <si>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</si>
  <si>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>4.1.1.1.</t>
  </si>
  <si>
    <t>12.0.0.0.,13.0.0.0. 19.3.0.0.</t>
  </si>
  <si>
    <t xml:space="preserve">   Pārējie nenodokļu ieņēmumi</t>
  </si>
  <si>
    <t>19.3.0.0.</t>
  </si>
  <si>
    <t xml:space="preserve">       Eiropas Kopienas vienreizējās pievienošanās akta maksājums</t>
  </si>
  <si>
    <t>1.4. Maksas pakalpojumi un citi pašu ieņēmumi</t>
  </si>
  <si>
    <t>9.5.0.0.</t>
  </si>
  <si>
    <t xml:space="preserve">  Ieņēmumi no budžeta iestāžu sniegtajiem  maksas pakalpojumiem un citi pašu ieņēmumi</t>
  </si>
  <si>
    <t>1.5. Ārvalstu finanšu palīdzība</t>
  </si>
  <si>
    <t>12.3.0.0.</t>
  </si>
  <si>
    <t>Ārvalstu finanšu palīdzība (PHARE, SAPARD)</t>
  </si>
  <si>
    <t>19.0.0.0.</t>
  </si>
  <si>
    <t>Ieņēmumi no Eiropas Savienības (izņemot  19.3.0.0.)</t>
  </si>
  <si>
    <t xml:space="preserve">Pārvaldnieks      </t>
  </si>
  <si>
    <t>Brine, 7094250</t>
  </si>
  <si>
    <r>
      <t xml:space="preserve"> </t>
    </r>
    <r>
      <rPr>
        <sz val="10"/>
        <rFont val="Times New Roman"/>
        <family val="1"/>
      </rPr>
      <t xml:space="preserve">Speciāliem mērķiem paredzētās valsts nodevas </t>
    </r>
  </si>
  <si>
    <t>Valsts pamatbudžetā iemaksājamās valsts nodevas un citi maksājumi no valsts institūciju sniegtajiem
 pakalpojumiem un veiktās darbības</t>
  </si>
  <si>
    <t>3.tabula</t>
  </si>
  <si>
    <t>Ieņēmumi valsts pamatbudžetā - kopā</t>
  </si>
  <si>
    <t>Ārlietu ministrija - kopā</t>
  </si>
  <si>
    <t>9.1.9.1.</t>
  </si>
  <si>
    <t>Nodeva par konsulāro amatpersonu sniegtajiem pakalpojumiem</t>
  </si>
  <si>
    <t>9.2.4.0.</t>
  </si>
  <si>
    <t>Nodeva par speciālu atļauju (licenču) izsniegšanu stratēģiskas
nozīmes preču darījumiem</t>
  </si>
  <si>
    <t>Ekonomikas ministrija - kopā</t>
  </si>
  <si>
    <t>19.9.1.0</t>
  </si>
  <si>
    <t>Ieņēmumi no EIROSTAT par statistisko programmu īstenošanu</t>
  </si>
  <si>
    <t>19.9.2.0</t>
  </si>
  <si>
    <t>Eiropas Komisijas atmaksa par piedalīšanos Eiropas Patērētāju
informācijas centra darbībā</t>
  </si>
  <si>
    <t>Finanšu ministrija - kopā</t>
  </si>
  <si>
    <t>Preču un pakalpojumu loteriju organizēšanas nodeva</t>
  </si>
  <si>
    <t>9.1.6.0.</t>
  </si>
  <si>
    <t>Nodeva par valsts proves uzraudzības īstenošanu</t>
  </si>
  <si>
    <t>Nodeva par azartspēļu iekārtu marķēšanu</t>
  </si>
  <si>
    <t>10.2.0.0.</t>
  </si>
  <si>
    <t xml:space="preserve">Iemaksas no pārbaudēs atklātām slēpto un samazināto ienākuma summām </t>
  </si>
  <si>
    <t>Iekšlietu ministrija - kopā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</si>
  <si>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</si>
  <si>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</si>
  <si>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</si>
  <si>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</si>
  <si>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9.1.8.3.</t>
  </si>
  <si>
    <t>Nodeva par darbību veikšanu Pilsonības un migrācijas lietu pārvaldē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</si>
  <si>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</si>
  <si>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</si>
  <si>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</si>
  <si>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</si>
  <si>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10.1.0.2.</t>
  </si>
  <si>
    <t>Naudas sodi, ko uzliek Valsts policijas iestādes</t>
  </si>
  <si>
    <t>10.1.0.4.</t>
  </si>
  <si>
    <t>Naudas sodi, ko uzliek Robežsardze</t>
  </si>
  <si>
    <t>10.1.1.4.</t>
  </si>
  <si>
    <t>Naudas sodi, ko uzliek Ceļu policija</t>
  </si>
  <si>
    <t>Izglītības un zinātnes ministrija - kopā</t>
  </si>
  <si>
    <t>9.2.3.0.</t>
  </si>
  <si>
    <t>Nodeva par valsts valodas prasmes atestāciju profesionālo un amata pienākumu veikšanai</t>
  </si>
  <si>
    <t>Zemkopības ministrija - kopā</t>
  </si>
  <si>
    <t>9.2.1.6.</t>
  </si>
  <si>
    <t>Nodeva par dokumentu izsniegšanu, kas attiecas uz medību saimniecības izmantošanu un medību trofeju izvešanu no Latvijas</t>
  </si>
  <si>
    <t>10.1.0.8.</t>
  </si>
  <si>
    <t>Naudas sodi par meža resursiem nodarītiem kaitējumiem</t>
  </si>
  <si>
    <t>10.1.1.7.</t>
  </si>
</sst>
</file>

<file path=xl/styles.xml><?xml version="1.0" encoding="utf-8"?>
<styleSheet xmlns="http://schemas.openxmlformats.org/spreadsheetml/2006/main">
  <numFmts count="70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_-* ###,0&quot;.&quot;00\ &quot;Ls&quot;_-;\-* ###,0&quot;.&quot;00\ &quot;Ls&quot;_-;_-* &quot;-&quot;??\ &quot;Ls&quot;_-;_-@_-"/>
    <numFmt numFmtId="165" formatCode="_-* ###,0&quot;.&quot;00\ _L_s_-;\-* ###,0&quot;.&quot;00\ _L_s_-;_-* &quot;-&quot;??\ _L_s_-;_-@_-"/>
    <numFmt numFmtId="166" formatCode="0&quot;.&quot;0"/>
    <numFmt numFmtId="167" formatCode="###,###,###"/>
    <numFmt numFmtId="168" formatCode="#\ ##0"/>
    <numFmt numFmtId="169" formatCode="##,#0&quot;.&quot;0"/>
    <numFmt numFmtId="170" formatCode="00000"/>
    <numFmt numFmtId="171" formatCode="00&quot;.&quot;000"/>
    <numFmt numFmtId="172" formatCode="#,##0.0"/>
    <numFmt numFmtId="173" formatCode="0.000"/>
    <numFmt numFmtId="174" formatCode="0.0"/>
    <numFmt numFmtId="175" formatCode="0&quot;.&quot;00"/>
    <numFmt numFmtId="176" formatCode="&quot;Ls&quot;\ #,##0;\-&quot;Ls&quot;\ #,##0"/>
    <numFmt numFmtId="177" formatCode="&quot;Ls&quot;\ #,##0;[Red]\-&quot;Ls&quot;\ #,##0"/>
    <numFmt numFmtId="178" formatCode="&quot;Ls&quot;\ #,##0.00;\-&quot;Ls&quot;\ #,##0.00"/>
    <numFmt numFmtId="179" formatCode="&quot;Ls&quot;\ #,##0.00;[Red]\-&quot;Ls&quot;\ #,##0.00"/>
    <numFmt numFmtId="180" formatCode="_-&quot;Ls&quot;\ * #,##0_-;\-&quot;Ls&quot;\ * #,##0_-;_-&quot;Ls&quot;\ * &quot;-&quot;_-;_-@_-"/>
    <numFmt numFmtId="181" formatCode="_-* #,##0_-;\-* #,##0_-;_-* &quot;-&quot;_-;_-@_-"/>
    <numFmt numFmtId="182" formatCode="_-&quot;Ls&quot;\ * #,##0.00_-;\-&quot;Ls&quot;\ * #,##0.00_-;_-&quot;Ls&quot;\ * &quot;-&quot;??_-;_-@_-"/>
    <numFmt numFmtId="183" formatCode="_-* #,##0.00_-;\-* #,##0.00_-;_-* &quot;-&quot;??_-;_-@_-"/>
    <numFmt numFmtId="184" formatCode="#,##0\ &quot;.&quot;;\-#,##0\ &quot;.&quot;"/>
    <numFmt numFmtId="185" formatCode="#,##0\ &quot;.&quot;;[Red]\-#,##0\ &quot;.&quot;"/>
    <numFmt numFmtId="186" formatCode="#,##0.00\ &quot;.&quot;;\-#,##0.00\ &quot;.&quot;"/>
    <numFmt numFmtId="187" formatCode="#,##0.00\ &quot;.&quot;;[Red]\-#,##0.00\ &quot;.&quot;"/>
    <numFmt numFmtId="188" formatCode="_-* #,##0\ &quot;.&quot;_-;\-* #,##0\ &quot;.&quot;_-;_-* &quot;-&quot;\ &quot;.&quot;_-;_-@_-"/>
    <numFmt numFmtId="189" formatCode="_-* #,##0\ _._-;\-* #,##0\ _._-;_-* &quot;-&quot;\ _._-;_-@_-"/>
    <numFmt numFmtId="190" formatCode="_-* #,##0.00\ &quot;.&quot;_-;\-* #,##0.00\ &quot;.&quot;_-;_-* &quot;-&quot;??\ &quot;.&quot;_-;_-@_-"/>
    <numFmt numFmtId="191" formatCode="_-* #,##0.00\ _._-;\-* #,##0.00\ _._-;_-* &quot;-&quot;??\ _._-;_-@_-"/>
    <numFmt numFmtId="192" formatCode="###,0&quot;.&quot;00\ &quot;.&quot;;\-###,0&quot;.&quot;00\ &quot;.&quot;"/>
    <numFmt numFmtId="193" formatCode="###,0&quot;.&quot;00\ &quot;.&quot;;[Red]\-###,0&quot;.&quot;00\ &quot;.&quot;"/>
    <numFmt numFmtId="194" formatCode="_-* ###,0&quot;.&quot;00\ &quot;.&quot;_-;\-* ###,0&quot;.&quot;00\ &quot;.&quot;_-;_-* &quot;-&quot;??\ &quot;.&quot;_-;_-@_-"/>
    <numFmt numFmtId="195" formatCode="_-* ###,0&quot;.&quot;00\ _._-;\-* ###,0&quot;.&quot;00\ _._-;_-* &quot;-&quot;??\ _._-;_-@_-"/>
    <numFmt numFmtId="196" formatCode="###,0&quot;.&quot;00\ &quot;Ls&quot;;\-###,0&quot;.&quot;00\ &quot;Ls&quot;"/>
    <numFmt numFmtId="197" formatCode="###,0&quot;.&quot;00\ &quot;Ls&quot;;[Red]\-###,0&quot;.&quot;00\ &quot;Ls&quot;"/>
    <numFmt numFmtId="198" formatCode="&quot;Ls&quot;\ ###,0&quot;.&quot;00;\-&quot;Ls&quot;\ ###,0&quot;.&quot;00"/>
    <numFmt numFmtId="199" formatCode="&quot;Ls&quot;\ ###,0&quot;.&quot;00;[Red]\-&quot;Ls&quot;\ ###,0&quot;.&quot;00"/>
    <numFmt numFmtId="200" formatCode="_-&quot;Ls&quot;\ * ###,0&quot;.&quot;00_-;\-&quot;Ls&quot;\ * ###,0&quot;.&quot;00_-;_-&quot;Ls&quot;\ * &quot;-&quot;??_-;_-@_-"/>
    <numFmt numFmtId="201" formatCode="_-* ###,0&quot;.&quot;00_-;\-* ###,0&quot;.&quot;00_-;_-* &quot;-&quot;??_-;_-@_-"/>
    <numFmt numFmtId="202" formatCode="###,0&quot;.&quot;0&quot;.&quot;0"/>
    <numFmt numFmtId="203" formatCode="###0"/>
    <numFmt numFmtId="204" formatCode="&quot;Ls&quot;#,##0;\-&quot;Ls&quot;#,##0"/>
    <numFmt numFmtId="205" formatCode="&quot;Ls&quot;#,##0;[Red]\-&quot;Ls&quot;#,##0"/>
    <numFmt numFmtId="206" formatCode="&quot;Ls&quot;#,##0.00;\-&quot;Ls&quot;#,##0.00"/>
    <numFmt numFmtId="207" formatCode="&quot;Ls&quot;#,##0.00;[Red]\-&quot;Ls&quot;#,##0.00"/>
    <numFmt numFmtId="208" formatCode="_-&quot;Ls&quot;* #,##0_-;\-&quot;Ls&quot;* #,##0_-;_-&quot;Ls&quot;* &quot;-&quot;_-;_-@_-"/>
    <numFmt numFmtId="209" formatCode="_-&quot;Ls&quot;* #,##0.00_-;\-&quot;Ls&quot;* #,##0.00_-;_-&quot;Ls&quot;* &quot;-&quot;??_-;_-@_-"/>
    <numFmt numFmtId="210" formatCode="#,##0.000"/>
    <numFmt numFmtId="211" formatCode="0&quot;.&quot;000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##,0&quot;.&quot;00_);_(&quot;$&quot;* \(###,0&quot;.&quot;00\);_(&quot;$&quot;* &quot;-&quot;??_);_(@_)"/>
    <numFmt numFmtId="215" formatCode="_(* ###,0&quot;.&quot;00_);_(* \(###,0&quot;.&quot;00\);_(* &quot;-&quot;??_);_(@_)"/>
    <numFmt numFmtId="216" formatCode="#,###,##0"/>
    <numFmt numFmtId="217" formatCode="#\ ###\ ##0"/>
    <numFmt numFmtId="218" formatCode="#,###"/>
    <numFmt numFmtId="219" formatCode="0&quot;.&quot;0%"/>
    <numFmt numFmtId="220" formatCode="0&quot;.&quot;000%"/>
    <numFmt numFmtId="221" formatCode="0&quot;.&quot;0000%"/>
    <numFmt numFmtId="222" formatCode="_-* #,##0\ _L_s_-;\-* #,##0\ _L_s_-;_-* &quot;-&quot;??\ _L_s_-;_-@_-"/>
    <numFmt numFmtId="223" formatCode="&quot;Yes&quot;;&quot;Yes&quot;;&quot;No&quot;"/>
    <numFmt numFmtId="224" formatCode="&quot;True&quot;;&quot;True&quot;;&quot;False&quot;"/>
    <numFmt numFmtId="225" formatCode="&quot;On&quot;;&quot;On&quot;;&quot;Off&quot;"/>
  </numFmts>
  <fonts count="53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BaltHelvetica"/>
      <family val="0"/>
    </font>
    <font>
      <sz val="10"/>
      <color indexed="8"/>
      <name val="Arial"/>
      <family val="2"/>
    </font>
    <font>
      <sz val="10"/>
      <name val="BaltGaramond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8.5"/>
      <name val="Times New Roman"/>
      <family val="1"/>
    </font>
    <font>
      <sz val="8.5"/>
      <name val="Arial"/>
      <family val="2"/>
    </font>
    <font>
      <b/>
      <sz val="14"/>
      <name val="Times New Roman"/>
      <family val="1"/>
    </font>
    <font>
      <i/>
      <sz val="8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0"/>
    </font>
    <font>
      <b/>
      <i/>
      <sz val="9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10"/>
      <color indexed="48"/>
      <name val="Arial"/>
      <family val="0"/>
    </font>
    <font>
      <i/>
      <sz val="10"/>
      <color indexed="48"/>
      <name val="Arial"/>
      <family val="0"/>
    </font>
    <font>
      <i/>
      <sz val="10"/>
      <color indexed="10"/>
      <name val="Times New Roman"/>
      <family val="1"/>
    </font>
    <font>
      <i/>
      <sz val="10"/>
      <color indexed="10"/>
      <name val="Arial"/>
      <family val="0"/>
    </font>
    <font>
      <sz val="9"/>
      <color indexed="51"/>
      <name val="Times New Roman"/>
      <family val="1"/>
    </font>
    <font>
      <sz val="10"/>
      <name val="RimTimes"/>
      <family val="0"/>
    </font>
    <font>
      <sz val="10"/>
      <color indexed="8"/>
      <name val="Times New Roman"/>
      <family val="1"/>
    </font>
    <font>
      <vertAlign val="superscript"/>
      <sz val="9"/>
      <name val="Times New Roman"/>
      <family val="1"/>
    </font>
    <font>
      <u val="single"/>
      <sz val="12"/>
      <name val="Times New Roman"/>
      <family val="1"/>
    </font>
    <font>
      <b/>
      <sz val="12"/>
      <name val="Arial"/>
      <family val="2"/>
    </font>
    <font>
      <b/>
      <sz val="10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name val="Arial"/>
      <family val="2"/>
    </font>
    <font>
      <b/>
      <sz val="9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9"/>
      <color indexed="10"/>
      <name val="Arial"/>
      <family val="2"/>
    </font>
    <font>
      <sz val="9"/>
      <color indexed="10"/>
      <name val="Times New Roman"/>
      <family val="1"/>
    </font>
    <font>
      <b/>
      <sz val="10"/>
      <color indexed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3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/>
      <bottom style="hair">
        <color indexed="63"/>
      </bottom>
    </border>
    <border>
      <left style="hair">
        <color indexed="63"/>
      </left>
      <right>
        <color indexed="63"/>
      </right>
      <top style="hair"/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4" fontId="6" fillId="2" borderId="1" applyNumberFormat="0" applyProtection="0">
      <alignment horizontal="right" vertical="center"/>
    </xf>
    <xf numFmtId="4" fontId="6" fillId="3" borderId="2" applyNumberFormat="0" applyProtection="0">
      <alignment horizontal="right" vertical="center"/>
    </xf>
    <xf numFmtId="4" fontId="6" fillId="4" borderId="1" applyNumberFormat="0" applyProtection="0">
      <alignment horizontal="left" vertical="center" indent="1"/>
    </xf>
    <xf numFmtId="0" fontId="0" fillId="5" borderId="2" applyNumberFormat="0" applyProtection="0">
      <alignment horizontal="left" vertical="center" indent="1"/>
    </xf>
    <xf numFmtId="166" fontId="7" fillId="6" borderId="0" applyBorder="0" applyProtection="0">
      <alignment/>
    </xf>
  </cellStyleXfs>
  <cellXfs count="1230"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25" applyFont="1" applyBorder="1">
      <alignment/>
      <protection/>
    </xf>
    <xf numFmtId="0" fontId="8" fillId="0" borderId="0" xfId="25" applyFont="1" applyFill="1" applyBorder="1">
      <alignment/>
      <protection/>
    </xf>
    <xf numFmtId="0" fontId="8" fillId="0" borderId="3" xfId="0" applyFont="1" applyBorder="1" applyAlignment="1">
      <alignment/>
    </xf>
    <xf numFmtId="0" fontId="8" fillId="0" borderId="3" xfId="25" applyFont="1" applyFill="1" applyBorder="1">
      <alignment/>
      <protection/>
    </xf>
    <xf numFmtId="0" fontId="8" fillId="0" borderId="3" xfId="25" applyFont="1" applyBorder="1">
      <alignment/>
      <protection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0" fontId="8" fillId="0" borderId="0" xfId="25" applyFont="1" applyAlignment="1">
      <alignment horizontal="centerContinuous"/>
      <protection/>
    </xf>
    <xf numFmtId="0" fontId="8" fillId="0" borderId="0" xfId="25" applyFont="1" applyAlignment="1">
      <alignment horizontal="right"/>
      <protection/>
    </xf>
    <xf numFmtId="0" fontId="8" fillId="0" borderId="0" xfId="25" applyFont="1">
      <alignment/>
      <protection/>
    </xf>
    <xf numFmtId="0" fontId="8" fillId="0" borderId="0" xfId="0" applyFont="1" applyAlignment="1">
      <alignment/>
    </xf>
    <xf numFmtId="0" fontId="8" fillId="0" borderId="0" xfId="25" applyFont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7" borderId="0" xfId="0" applyFont="1" applyFill="1" applyAlignment="1">
      <alignment/>
    </xf>
    <xf numFmtId="0" fontId="8" fillId="0" borderId="0" xfId="0" applyFont="1" applyAlignment="1">
      <alignment wrapText="1"/>
    </xf>
    <xf numFmtId="3" fontId="8" fillId="0" borderId="4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8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5" fillId="0" borderId="4" xfId="0" applyNumberFormat="1" applyFont="1" applyBorder="1" applyAlignment="1">
      <alignment horizontal="right" wrapText="1"/>
    </xf>
    <xf numFmtId="3" fontId="14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wrapText="1"/>
    </xf>
    <xf numFmtId="3" fontId="16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wrapText="1"/>
    </xf>
    <xf numFmtId="3" fontId="9" fillId="0" borderId="4" xfId="0" applyNumberFormat="1" applyFont="1" applyFill="1" applyBorder="1" applyAlignment="1">
      <alignment horizontal="right"/>
    </xf>
    <xf numFmtId="3" fontId="8" fillId="0" borderId="4" xfId="0" applyNumberFormat="1" applyFont="1" applyBorder="1" applyAlignment="1">
      <alignment horizontal="left" vertical="center"/>
    </xf>
    <xf numFmtId="3" fontId="15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left" wrapText="1"/>
    </xf>
    <xf numFmtId="3" fontId="8" fillId="0" borderId="4" xfId="0" applyNumberFormat="1" applyFont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left"/>
    </xf>
    <xf numFmtId="3" fontId="15" fillId="0" borderId="4" xfId="0" applyNumberFormat="1" applyFont="1" applyBorder="1" applyAlignment="1">
      <alignment horizontal="right" wrapText="1"/>
    </xf>
    <xf numFmtId="3" fontId="15" fillId="0" borderId="4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/>
    </xf>
    <xf numFmtId="166" fontId="15" fillId="0" borderId="0" xfId="27" applyNumberFormat="1" applyFont="1" applyFill="1" applyBorder="1" applyAlignment="1">
      <alignment horizontal="right"/>
    </xf>
    <xf numFmtId="0" fontId="8" fillId="0" borderId="0" xfId="0" applyFont="1" applyAlignment="1">
      <alignment horizontal="right" wrapText="1"/>
    </xf>
    <xf numFmtId="0" fontId="10" fillId="0" borderId="0" xfId="25" applyFont="1" applyFill="1" applyAlignment="1">
      <alignment horizontal="left"/>
      <protection/>
    </xf>
    <xf numFmtId="0" fontId="8" fillId="0" borderId="0" xfId="24" applyFont="1" applyBorder="1" applyAlignment="1">
      <alignment horizontal="left"/>
      <protection/>
    </xf>
    <xf numFmtId="0" fontId="8" fillId="0" borderId="0" xfId="24" applyFont="1" applyAlignment="1">
      <alignment horizontal="left"/>
      <protection/>
    </xf>
    <xf numFmtId="3" fontId="8" fillId="0" borderId="0" xfId="24" applyNumberFormat="1" applyFont="1" applyBorder="1" applyAlignment="1">
      <alignment horizontal="left"/>
      <protection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0" fillId="0" borderId="0" xfId="25" applyFont="1" applyBorder="1">
      <alignment/>
      <protection/>
    </xf>
    <xf numFmtId="0" fontId="10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3" fontId="9" fillId="0" borderId="4" xfId="0" applyNumberFormat="1" applyFont="1" applyBorder="1" applyAlignment="1">
      <alignment wrapText="1"/>
    </xf>
    <xf numFmtId="3" fontId="9" fillId="0" borderId="4" xfId="0" applyNumberFormat="1" applyFont="1" applyFill="1" applyBorder="1" applyAlignment="1">
      <alignment/>
    </xf>
    <xf numFmtId="174" fontId="9" fillId="0" borderId="4" xfId="27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9" fillId="0" borderId="4" xfId="0" applyFont="1" applyBorder="1" applyAlignment="1">
      <alignment horizontal="left"/>
    </xf>
    <xf numFmtId="3" fontId="8" fillId="0" borderId="4" xfId="0" applyNumberFormat="1" applyFont="1" applyBorder="1" applyAlignment="1">
      <alignment wrapText="1"/>
    </xf>
    <xf numFmtId="3" fontId="8" fillId="0" borderId="4" xfId="0" applyNumberFormat="1" applyFont="1" applyFill="1" applyBorder="1" applyAlignment="1">
      <alignment/>
    </xf>
    <xf numFmtId="174" fontId="8" fillId="0" borderId="4" xfId="27" applyNumberFormat="1" applyFont="1" applyFill="1" applyBorder="1" applyAlignment="1">
      <alignment/>
    </xf>
    <xf numFmtId="0" fontId="8" fillId="0" borderId="4" xfId="0" applyFont="1" applyBorder="1" applyAlignment="1">
      <alignment horizontal="left"/>
    </xf>
    <xf numFmtId="3" fontId="8" fillId="0" borderId="4" xfId="0" applyNumberFormat="1" applyFont="1" applyFill="1" applyBorder="1" applyAlignment="1">
      <alignment horizontal="right"/>
    </xf>
    <xf numFmtId="174" fontId="8" fillId="0" borderId="4" xfId="27" applyNumberFormat="1" applyFont="1" applyFill="1" applyBorder="1" applyAlignment="1">
      <alignment horizontal="right"/>
    </xf>
    <xf numFmtId="0" fontId="17" fillId="0" borderId="4" xfId="0" applyFont="1" applyBorder="1" applyAlignment="1">
      <alignment horizontal="left"/>
    </xf>
    <xf numFmtId="0" fontId="9" fillId="0" borderId="4" xfId="0" applyFont="1" applyBorder="1" applyAlignment="1">
      <alignment horizontal="left" wrapText="1"/>
    </xf>
    <xf numFmtId="0" fontId="9" fillId="0" borderId="4" xfId="0" applyFont="1" applyBorder="1" applyAlignment="1">
      <alignment/>
    </xf>
    <xf numFmtId="0" fontId="8" fillId="0" borderId="4" xfId="0" applyFont="1" applyBorder="1" applyAlignment="1">
      <alignment horizontal="left" wrapText="1"/>
    </xf>
    <xf numFmtId="3" fontId="15" fillId="0" borderId="4" xfId="0" applyNumberFormat="1" applyFont="1" applyBorder="1" applyAlignment="1">
      <alignment horizontal="center" wrapText="1"/>
    </xf>
    <xf numFmtId="3" fontId="15" fillId="0" borderId="4" xfId="0" applyNumberFormat="1" applyFont="1" applyFill="1" applyBorder="1" applyAlignment="1">
      <alignment/>
    </xf>
    <xf numFmtId="3" fontId="15" fillId="0" borderId="4" xfId="0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0" fontId="9" fillId="0" borderId="4" xfId="0" applyFont="1" applyBorder="1" applyAlignment="1">
      <alignment horizontal="left" vertical="top" wrapText="1"/>
    </xf>
    <xf numFmtId="174" fontId="9" fillId="0" borderId="4" xfId="27" applyNumberFormat="1" applyFont="1" applyFill="1" applyBorder="1" applyAlignment="1">
      <alignment horizontal="right"/>
    </xf>
    <xf numFmtId="3" fontId="18" fillId="0" borderId="0" xfId="0" applyNumberFormat="1" applyFont="1" applyFill="1" applyAlignment="1">
      <alignment/>
    </xf>
    <xf numFmtId="174" fontId="15" fillId="0" borderId="4" xfId="27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left" wrapText="1"/>
    </xf>
    <xf numFmtId="3" fontId="8" fillId="0" borderId="4" xfId="0" applyNumberFormat="1" applyFont="1" applyFill="1" applyBorder="1" applyAlignment="1">
      <alignment wrapText="1"/>
    </xf>
    <xf numFmtId="174" fontId="15" fillId="0" borderId="4" xfId="27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9" fillId="0" borderId="4" xfId="0" applyFont="1" applyBorder="1" applyAlignment="1">
      <alignment vertical="top"/>
    </xf>
    <xf numFmtId="0" fontId="9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174" fontId="15" fillId="0" borderId="0" xfId="27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25" applyFont="1" applyBorder="1" applyAlignment="1">
      <alignment horizontal="left"/>
      <protection/>
    </xf>
    <xf numFmtId="0" fontId="10" fillId="0" borderId="0" xfId="0" applyFont="1" applyAlignment="1">
      <alignment wrapText="1"/>
    </xf>
    <xf numFmtId="3" fontId="8" fillId="0" borderId="3" xfId="25" applyNumberFormat="1" applyFont="1" applyFill="1" applyBorder="1">
      <alignment/>
      <protection/>
    </xf>
    <xf numFmtId="172" fontId="16" fillId="0" borderId="4" xfId="0" applyNumberFormat="1" applyFont="1" applyBorder="1" applyAlignment="1">
      <alignment horizontal="right"/>
    </xf>
    <xf numFmtId="0" fontId="9" fillId="0" borderId="4" xfId="0" applyFont="1" applyBorder="1" applyAlignment="1">
      <alignment/>
    </xf>
    <xf numFmtId="3" fontId="8" fillId="0" borderId="3" xfId="25" applyNumberFormat="1" applyFont="1" applyBorder="1">
      <alignment/>
      <protection/>
    </xf>
    <xf numFmtId="174" fontId="8" fillId="0" borderId="3" xfId="25" applyNumberFormat="1" applyFont="1" applyBorder="1">
      <alignment/>
      <protection/>
    </xf>
    <xf numFmtId="3" fontId="8" fillId="0" borderId="3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3" fontId="8" fillId="0" borderId="0" xfId="25" applyNumberFormat="1" applyFont="1" applyAlignment="1">
      <alignment horizontal="left"/>
      <protection/>
    </xf>
    <xf numFmtId="3" fontId="8" fillId="0" borderId="0" xfId="25" applyNumberFormat="1" applyFont="1" applyAlignment="1">
      <alignment horizontal="centerContinuous"/>
      <protection/>
    </xf>
    <xf numFmtId="174" fontId="0" fillId="0" borderId="0" xfId="25" applyNumberFormat="1" applyFont="1">
      <alignment/>
      <protection/>
    </xf>
    <xf numFmtId="0" fontId="19" fillId="0" borderId="0" xfId="0" applyFont="1" applyAlignment="1">
      <alignment/>
    </xf>
    <xf numFmtId="3" fontId="8" fillId="0" borderId="0" xfId="0" applyNumberFormat="1" applyFont="1" applyAlignment="1">
      <alignment horizontal="centerContinuous"/>
    </xf>
    <xf numFmtId="174" fontId="8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centerContinuous"/>
    </xf>
    <xf numFmtId="3" fontId="21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 horizontal="centerContinuous"/>
    </xf>
    <xf numFmtId="174" fontId="11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center" vertical="center" wrapText="1"/>
    </xf>
    <xf numFmtId="174" fontId="10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174" fontId="11" fillId="0" borderId="4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3" fontId="16" fillId="0" borderId="4" xfId="0" applyNumberFormat="1" applyFont="1" applyBorder="1" applyAlignment="1">
      <alignment/>
    </xf>
    <xf numFmtId="174" fontId="16" fillId="0" borderId="4" xfId="0" applyNumberFormat="1" applyFont="1" applyBorder="1" applyAlignment="1">
      <alignment/>
    </xf>
    <xf numFmtId="0" fontId="9" fillId="0" borderId="4" xfId="0" applyFont="1" applyBorder="1" applyAlignment="1">
      <alignment/>
    </xf>
    <xf numFmtId="0" fontId="8" fillId="0" borderId="4" xfId="0" applyFont="1" applyBorder="1" applyAlignment="1">
      <alignment horizontal="left" indent="1"/>
    </xf>
    <xf numFmtId="3" fontId="10" fillId="0" borderId="4" xfId="0" applyNumberFormat="1" applyFont="1" applyBorder="1" applyAlignment="1">
      <alignment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174" fontId="10" fillId="0" borderId="4" xfId="0" applyNumberFormat="1" applyFont="1" applyBorder="1" applyAlignment="1">
      <alignment/>
    </xf>
    <xf numFmtId="0" fontId="15" fillId="0" borderId="4" xfId="0" applyFont="1" applyBorder="1" applyAlignment="1">
      <alignment horizontal="left" wrapText="1" indent="2"/>
    </xf>
    <xf numFmtId="3" fontId="14" fillId="0" borderId="4" xfId="0" applyNumberFormat="1" applyFont="1" applyBorder="1" applyAlignment="1">
      <alignment/>
    </xf>
    <xf numFmtId="174" fontId="14" fillId="0" borderId="4" xfId="0" applyNumberFormat="1" applyFont="1" applyBorder="1" applyAlignment="1">
      <alignment/>
    </xf>
    <xf numFmtId="3" fontId="14" fillId="0" borderId="4" xfId="0" applyNumberFormat="1" applyFont="1" applyFill="1" applyBorder="1" applyAlignment="1">
      <alignment/>
    </xf>
    <xf numFmtId="174" fontId="14" fillId="0" borderId="4" xfId="0" applyNumberFormat="1" applyFont="1" applyFill="1" applyBorder="1" applyAlignment="1">
      <alignment/>
    </xf>
    <xf numFmtId="3" fontId="20" fillId="0" borderId="0" xfId="0" applyNumberFormat="1" applyFont="1" applyAlignment="1">
      <alignment/>
    </xf>
    <xf numFmtId="0" fontId="8" fillId="0" borderId="4" xfId="0" applyFont="1" applyBorder="1" applyAlignment="1">
      <alignment horizontal="left" wrapText="1" indent="1"/>
    </xf>
    <xf numFmtId="0" fontId="15" fillId="0" borderId="4" xfId="0" applyFont="1" applyBorder="1" applyAlignment="1">
      <alignment wrapText="1"/>
    </xf>
    <xf numFmtId="0" fontId="22" fillId="0" borderId="0" xfId="0" applyFont="1" applyAlignment="1">
      <alignment/>
    </xf>
    <xf numFmtId="0" fontId="22" fillId="0" borderId="4" xfId="0" applyFont="1" applyBorder="1" applyAlignment="1">
      <alignment/>
    </xf>
    <xf numFmtId="0" fontId="15" fillId="0" borderId="4" xfId="0" applyFont="1" applyBorder="1" applyAlignment="1">
      <alignment horizontal="left" wrapText="1"/>
    </xf>
    <xf numFmtId="3" fontId="14" fillId="0" borderId="4" xfId="0" applyNumberFormat="1" applyFont="1" applyBorder="1" applyAlignment="1">
      <alignment horizontal="right"/>
    </xf>
    <xf numFmtId="174" fontId="14" fillId="0" borderId="4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0" fontId="15" fillId="0" borderId="4" xfId="0" applyFont="1" applyBorder="1" applyAlignment="1">
      <alignment horizontal="right" wrapText="1"/>
    </xf>
    <xf numFmtId="0" fontId="23" fillId="0" borderId="5" xfId="0" applyFont="1" applyBorder="1" applyAlignment="1">
      <alignment wrapText="1"/>
    </xf>
    <xf numFmtId="168" fontId="8" fillId="0" borderId="4" xfId="0" applyNumberFormat="1" applyFont="1" applyBorder="1" applyAlignment="1">
      <alignment/>
    </xf>
    <xf numFmtId="168" fontId="9" fillId="0" borderId="4" xfId="0" applyNumberFormat="1" applyFont="1" applyBorder="1" applyAlignment="1">
      <alignment/>
    </xf>
    <xf numFmtId="0" fontId="20" fillId="0" borderId="4" xfId="0" applyFont="1" applyBorder="1" applyAlignment="1">
      <alignment/>
    </xf>
    <xf numFmtId="0" fontId="20" fillId="0" borderId="6" xfId="0" applyFont="1" applyBorder="1" applyAlignment="1">
      <alignment/>
    </xf>
    <xf numFmtId="0" fontId="23" fillId="0" borderId="0" xfId="0" applyFont="1" applyBorder="1" applyAlignment="1">
      <alignment wrapText="1"/>
    </xf>
    <xf numFmtId="0" fontId="24" fillId="0" borderId="0" xfId="0" applyFont="1" applyAlignment="1">
      <alignment wrapText="1"/>
    </xf>
    <xf numFmtId="168" fontId="9" fillId="0" borderId="4" xfId="0" applyNumberFormat="1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20" fillId="0" borderId="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 horizontal="right"/>
    </xf>
    <xf numFmtId="0" fontId="20" fillId="0" borderId="8" xfId="0" applyFont="1" applyBorder="1" applyAlignment="1">
      <alignment/>
    </xf>
    <xf numFmtId="0" fontId="20" fillId="0" borderId="9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center"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174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174" fontId="8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3" fontId="8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19" fillId="0" borderId="0" xfId="0" applyNumberFormat="1" applyFont="1" applyAlignment="1">
      <alignment/>
    </xf>
    <xf numFmtId="174" fontId="19" fillId="0" borderId="0" xfId="0" applyNumberFormat="1" applyFont="1" applyAlignment="1">
      <alignment/>
    </xf>
    <xf numFmtId="0" fontId="19" fillId="0" borderId="0" xfId="0" applyFont="1" applyAlignment="1">
      <alignment wrapText="1"/>
    </xf>
    <xf numFmtId="0" fontId="10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/>
    </xf>
    <xf numFmtId="3" fontId="10" fillId="0" borderId="4" xfId="0" applyNumberFormat="1" applyFont="1" applyBorder="1" applyAlignment="1">
      <alignment/>
    </xf>
    <xf numFmtId="172" fontId="10" fillId="0" borderId="4" xfId="0" applyNumberFormat="1" applyFont="1" applyBorder="1" applyAlignment="1">
      <alignment horizontal="right"/>
    </xf>
    <xf numFmtId="0" fontId="8" fillId="0" borderId="4" xfId="0" applyFont="1" applyBorder="1" applyAlignment="1">
      <alignment horizontal="center" wrapText="1"/>
    </xf>
    <xf numFmtId="0" fontId="9" fillId="8" borderId="4" xfId="0" applyFont="1" applyFill="1" applyBorder="1" applyAlignment="1">
      <alignment horizontal="left"/>
    </xf>
    <xf numFmtId="0" fontId="9" fillId="8" borderId="4" xfId="0" applyFont="1" applyFill="1" applyBorder="1" applyAlignment="1">
      <alignment/>
    </xf>
    <xf numFmtId="3" fontId="16" fillId="0" borderId="4" xfId="0" applyNumberFormat="1" applyFont="1" applyBorder="1" applyAlignment="1">
      <alignment horizontal="right"/>
    </xf>
    <xf numFmtId="0" fontId="8" fillId="8" borderId="4" xfId="0" applyFont="1" applyFill="1" applyBorder="1" applyAlignment="1">
      <alignment horizontal="center"/>
    </xf>
    <xf numFmtId="3" fontId="10" fillId="0" borderId="4" xfId="0" applyNumberFormat="1" applyFont="1" applyBorder="1" applyAlignment="1">
      <alignment horizontal="right"/>
    </xf>
    <xf numFmtId="169" fontId="10" fillId="0" borderId="4" xfId="0" applyNumberFormat="1" applyFont="1" applyBorder="1" applyAlignment="1">
      <alignment horizontal="right"/>
    </xf>
    <xf numFmtId="0" fontId="8" fillId="0" borderId="4" xfId="0" applyFont="1" applyBorder="1" applyAlignment="1">
      <alignment wrapText="1"/>
    </xf>
    <xf numFmtId="0" fontId="15" fillId="0" borderId="4" xfId="0" applyFont="1" applyBorder="1" applyAlignment="1">
      <alignment wrapText="1"/>
    </xf>
    <xf numFmtId="3" fontId="14" fillId="0" borderId="4" xfId="0" applyNumberFormat="1" applyFont="1" applyBorder="1" applyAlignment="1">
      <alignment/>
    </xf>
    <xf numFmtId="172" fontId="14" fillId="0" borderId="4" xfId="0" applyNumberFormat="1" applyFont="1" applyBorder="1" applyAlignment="1">
      <alignment horizontal="right"/>
    </xf>
    <xf numFmtId="0" fontId="8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wrapText="1"/>
    </xf>
    <xf numFmtId="0" fontId="12" fillId="0" borderId="0" xfId="0" applyFont="1" applyAlignment="1">
      <alignment horizontal="center"/>
    </xf>
    <xf numFmtId="0" fontId="14" fillId="0" borderId="4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15" fillId="0" borderId="4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wrapText="1"/>
    </xf>
    <xf numFmtId="0" fontId="15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3" fontId="14" fillId="8" borderId="4" xfId="0" applyNumberFormat="1" applyFont="1" applyFill="1" applyBorder="1" applyAlignment="1">
      <alignment/>
    </xf>
    <xf numFmtId="3" fontId="14" fillId="8" borderId="4" xfId="0" applyNumberFormat="1" applyFont="1" applyFill="1" applyBorder="1" applyAlignment="1">
      <alignment horizontal="right"/>
    </xf>
    <xf numFmtId="169" fontId="14" fillId="0" borderId="4" xfId="0" applyNumberFormat="1" applyFont="1" applyBorder="1" applyAlignment="1">
      <alignment horizontal="right"/>
    </xf>
    <xf numFmtId="17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3" fontId="25" fillId="8" borderId="4" xfId="21" applyNumberFormat="1" applyFont="1" applyFill="1" applyBorder="1" applyAlignment="1">
      <alignment/>
    </xf>
    <xf numFmtId="3" fontId="16" fillId="0" borderId="4" xfId="0" applyNumberFormat="1" applyFont="1" applyBorder="1" applyAlignment="1">
      <alignment/>
    </xf>
    <xf numFmtId="3" fontId="10" fillId="0" borderId="4" xfId="0" applyNumberFormat="1" applyFont="1" applyFill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0" fillId="0" borderId="0" xfId="0" applyFont="1" applyBorder="1" applyAlignment="1">
      <alignment horizontal="left" wrapText="1"/>
    </xf>
    <xf numFmtId="3" fontId="1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26" fillId="0" borderId="0" xfId="0" applyFont="1" applyFill="1" applyAlignment="1">
      <alignment horizontal="left"/>
    </xf>
    <xf numFmtId="0" fontId="26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8" fillId="0" borderId="0" xfId="25" applyFont="1" applyFill="1" applyAlignment="1">
      <alignment horizontal="centerContinuous"/>
      <protection/>
    </xf>
    <xf numFmtId="0" fontId="8" fillId="0" borderId="0" xfId="25" applyFont="1" applyFill="1" applyAlignment="1">
      <alignment horizontal="left"/>
      <protection/>
    </xf>
    <xf numFmtId="3" fontId="8" fillId="0" borderId="0" xfId="0" applyNumberFormat="1" applyFont="1" applyFill="1" applyAlignment="1">
      <alignment horizontal="right"/>
    </xf>
    <xf numFmtId="0" fontId="8" fillId="0" borderId="0" xfId="25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11" fillId="0" borderId="0" xfId="0" applyFont="1" applyAlignment="1">
      <alignment horizontal="right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3" fontId="9" fillId="0" borderId="4" xfId="0" applyNumberFormat="1" applyFont="1" applyBorder="1" applyAlignment="1">
      <alignment/>
    </xf>
    <xf numFmtId="3" fontId="9" fillId="0" borderId="4" xfId="0" applyNumberFormat="1" applyFont="1" applyFill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4" xfId="0" applyNumberFormat="1" applyFont="1" applyFill="1" applyBorder="1" applyAlignment="1">
      <alignment/>
    </xf>
    <xf numFmtId="174" fontId="8" fillId="0" borderId="4" xfId="27" applyNumberFormat="1" applyFont="1" applyFill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4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 horizontal="right"/>
    </xf>
    <xf numFmtId="14" fontId="8" fillId="0" borderId="4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3" fontId="9" fillId="0" borderId="4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3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Continuous"/>
    </xf>
    <xf numFmtId="0" fontId="9" fillId="0" borderId="4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right"/>
    </xf>
    <xf numFmtId="0" fontId="28" fillId="0" borderId="0" xfId="0" applyFont="1" applyFill="1" applyAlignment="1">
      <alignment horizontal="right"/>
    </xf>
    <xf numFmtId="0" fontId="28" fillId="0" borderId="0" xfId="0" applyFont="1" applyFill="1" applyAlignment="1">
      <alignment horizontal="centerContinuous"/>
    </xf>
    <xf numFmtId="0" fontId="15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25" applyFont="1" applyFill="1">
      <alignment/>
      <protection/>
    </xf>
    <xf numFmtId="0" fontId="8" fillId="0" borderId="0" xfId="25" applyFont="1" applyFill="1" applyAlignment="1">
      <alignment horizontal="right"/>
      <protection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center"/>
    </xf>
    <xf numFmtId="174" fontId="9" fillId="0" borderId="4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172" fontId="9" fillId="0" borderId="4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4" xfId="0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right" vertical="center" wrapText="1"/>
    </xf>
    <xf numFmtId="174" fontId="8" fillId="0" borderId="4" xfId="0" applyNumberFormat="1" applyFont="1" applyFill="1" applyBorder="1" applyAlignment="1">
      <alignment/>
    </xf>
    <xf numFmtId="172" fontId="8" fillId="0" borderId="4" xfId="0" applyNumberFormat="1" applyFont="1" applyFill="1" applyBorder="1" applyAlignment="1">
      <alignment/>
    </xf>
    <xf numFmtId="172" fontId="9" fillId="0" borderId="4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4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 horizontal="left"/>
    </xf>
    <xf numFmtId="3" fontId="15" fillId="0" borderId="4" xfId="0" applyNumberFormat="1" applyFont="1" applyFill="1" applyBorder="1" applyAlignment="1">
      <alignment horizontal="right"/>
    </xf>
    <xf numFmtId="174" fontId="15" fillId="0" borderId="4" xfId="0" applyNumberFormat="1" applyFont="1" applyFill="1" applyBorder="1" applyAlignment="1">
      <alignment/>
    </xf>
    <xf numFmtId="172" fontId="15" fillId="0" borderId="4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3" fontId="15" fillId="0" borderId="4" xfId="0" applyNumberFormat="1" applyFont="1" applyFill="1" applyBorder="1" applyAlignment="1">
      <alignment horizontal="center"/>
    </xf>
    <xf numFmtId="172" fontId="15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3" fontId="8" fillId="0" borderId="4" xfId="0" applyNumberFormat="1" applyFont="1" applyFill="1" applyBorder="1" applyAlignment="1">
      <alignment horizontal="center"/>
    </xf>
    <xf numFmtId="174" fontId="8" fillId="0" borderId="4" xfId="0" applyNumberFormat="1" applyFont="1" applyFill="1" applyBorder="1" applyAlignment="1">
      <alignment horizontal="center"/>
    </xf>
    <xf numFmtId="172" fontId="8" fillId="0" borderId="4" xfId="0" applyNumberFormat="1" applyFont="1" applyFill="1" applyBorder="1" applyAlignment="1">
      <alignment horizontal="center"/>
    </xf>
    <xf numFmtId="174" fontId="9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0" borderId="13" xfId="23" applyNumberFormat="1" applyFont="1" applyFill="1" applyBorder="1" applyAlignment="1">
      <alignment/>
      <protection/>
    </xf>
    <xf numFmtId="0" fontId="9" fillId="0" borderId="4" xfId="0" applyFont="1" applyFill="1" applyBorder="1" applyAlignment="1">
      <alignment wrapText="1"/>
    </xf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wrapText="1"/>
    </xf>
    <xf numFmtId="174" fontId="15" fillId="0" borderId="4" xfId="0" applyNumberFormat="1" applyFont="1" applyFill="1" applyBorder="1" applyAlignment="1">
      <alignment horizontal="right"/>
    </xf>
    <xf numFmtId="3" fontId="15" fillId="0" borderId="4" xfId="0" applyNumberFormat="1" applyFont="1" applyFill="1" applyBorder="1" applyAlignment="1">
      <alignment/>
    </xf>
    <xf numFmtId="0" fontId="8" fillId="0" borderId="4" xfId="0" applyFont="1" applyFill="1" applyBorder="1" applyAlignment="1">
      <alignment horizontal="right"/>
    </xf>
    <xf numFmtId="0" fontId="29" fillId="0" borderId="4" xfId="0" applyFont="1" applyFill="1" applyBorder="1" applyAlignment="1">
      <alignment horizontal="left"/>
    </xf>
    <xf numFmtId="0" fontId="29" fillId="0" borderId="4" xfId="0" applyFont="1" applyFill="1" applyBorder="1" applyAlignment="1">
      <alignment horizontal="left" wrapText="1"/>
    </xf>
    <xf numFmtId="0" fontId="15" fillId="0" borderId="4" xfId="0" applyFont="1" applyFill="1" applyBorder="1" applyAlignment="1">
      <alignment horizontal="left" vertical="center" wrapText="1"/>
    </xf>
    <xf numFmtId="3" fontId="15" fillId="0" borderId="13" xfId="23" applyNumberFormat="1" applyFont="1" applyFill="1" applyBorder="1" applyAlignment="1">
      <alignment/>
      <protection/>
    </xf>
    <xf numFmtId="3" fontId="8" fillId="0" borderId="0" xfId="23" applyNumberFormat="1" applyFont="1" applyFill="1" applyBorder="1" applyAlignment="1">
      <alignment/>
      <protection/>
    </xf>
    <xf numFmtId="0" fontId="15" fillId="0" borderId="14" xfId="0" applyFont="1" applyFill="1" applyBorder="1" applyAlignment="1">
      <alignment horizontal="left"/>
    </xf>
    <xf numFmtId="0" fontId="15" fillId="0" borderId="7" xfId="0" applyFont="1" applyFill="1" applyBorder="1" applyAlignment="1">
      <alignment horizontal="left"/>
    </xf>
    <xf numFmtId="3" fontId="15" fillId="0" borderId="7" xfId="0" applyNumberFormat="1" applyFont="1" applyFill="1" applyBorder="1" applyAlignment="1">
      <alignment/>
    </xf>
    <xf numFmtId="3" fontId="15" fillId="0" borderId="7" xfId="0" applyNumberFormat="1" applyFont="1" applyFill="1" applyBorder="1" applyAlignment="1">
      <alignment horizontal="right"/>
    </xf>
    <xf numFmtId="174" fontId="15" fillId="0" borderId="7" xfId="0" applyNumberFormat="1" applyFont="1" applyFill="1" applyBorder="1" applyAlignment="1">
      <alignment/>
    </xf>
    <xf numFmtId="172" fontId="15" fillId="0" borderId="7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74" fontId="8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26" fillId="0" borderId="0" xfId="0" applyFont="1" applyFill="1" applyBorder="1" applyAlignment="1">
      <alignment horizontal="right"/>
    </xf>
    <xf numFmtId="0" fontId="26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3" fontId="15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0" xfId="25" applyFont="1" applyFill="1" applyBorder="1">
      <alignment/>
      <protection/>
    </xf>
    <xf numFmtId="0" fontId="0" fillId="0" borderId="0" xfId="25" applyFont="1" applyFill="1">
      <alignment/>
      <protection/>
    </xf>
    <xf numFmtId="0" fontId="26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wrapText="1"/>
    </xf>
    <xf numFmtId="49" fontId="13" fillId="0" borderId="0" xfId="0" applyNumberFormat="1" applyFont="1" applyAlignment="1">
      <alignment horizontal="center" vertical="top"/>
    </xf>
    <xf numFmtId="0" fontId="8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/>
    </xf>
    <xf numFmtId="3" fontId="9" fillId="0" borderId="4" xfId="0" applyNumberFormat="1" applyFont="1" applyFill="1" applyBorder="1" applyAlignment="1">
      <alignment horizontal="center"/>
    </xf>
    <xf numFmtId="174" fontId="9" fillId="0" borderId="4" xfId="27" applyNumberFormat="1" applyFont="1" applyFill="1" applyBorder="1" applyAlignment="1">
      <alignment/>
    </xf>
    <xf numFmtId="169" fontId="9" fillId="0" borderId="4" xfId="27" applyNumberFormat="1" applyFont="1" applyFill="1" applyBorder="1" applyAlignment="1">
      <alignment horizontal="center"/>
    </xf>
    <xf numFmtId="3" fontId="9" fillId="0" borderId="4" xfId="27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vertical="top" wrapText="1"/>
    </xf>
    <xf numFmtId="0" fontId="15" fillId="0" borderId="4" xfId="0" applyFont="1" applyFill="1" applyBorder="1" applyAlignment="1">
      <alignment/>
    </xf>
    <xf numFmtId="0" fontId="15" fillId="0" borderId="4" xfId="0" applyFont="1" applyFill="1" applyBorder="1" applyAlignment="1">
      <alignment wrapText="1"/>
    </xf>
    <xf numFmtId="174" fontId="8" fillId="0" borderId="4" xfId="27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/>
    </xf>
    <xf numFmtId="0" fontId="15" fillId="0" borderId="4" xfId="0" applyFont="1" applyFill="1" applyBorder="1" applyAlignment="1">
      <alignment wrapText="1"/>
    </xf>
    <xf numFmtId="3" fontId="15" fillId="0" borderId="4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169" fontId="8" fillId="0" borderId="4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/>
    </xf>
    <xf numFmtId="172" fontId="15" fillId="0" borderId="4" xfId="0" applyNumberFormat="1" applyFont="1" applyFill="1" applyBorder="1" applyAlignment="1">
      <alignment horizontal="right"/>
    </xf>
    <xf numFmtId="174" fontId="15" fillId="0" borderId="4" xfId="27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15" fillId="0" borderId="4" xfId="0" applyFont="1" applyFill="1" applyBorder="1" applyAlignment="1">
      <alignment horizontal="right" wrapText="1"/>
    </xf>
    <xf numFmtId="0" fontId="8" fillId="0" borderId="4" xfId="0" applyFont="1" applyFill="1" applyBorder="1" applyAlignment="1">
      <alignment vertical="top"/>
    </xf>
    <xf numFmtId="0" fontId="15" fillId="0" borderId="4" xfId="0" applyFont="1" applyFill="1" applyBorder="1" applyAlignment="1">
      <alignment horizontal="right" vertical="center"/>
    </xf>
    <xf numFmtId="49" fontId="9" fillId="0" borderId="4" xfId="0" applyNumberFormat="1" applyFont="1" applyFill="1" applyBorder="1" applyAlignment="1">
      <alignment/>
    </xf>
    <xf numFmtId="0" fontId="9" fillId="0" borderId="4" xfId="0" applyFont="1" applyFill="1" applyBorder="1" applyAlignment="1">
      <alignment vertical="center" wrapText="1"/>
    </xf>
    <xf numFmtId="49" fontId="15" fillId="0" borderId="4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/>
    </xf>
    <xf numFmtId="0" fontId="9" fillId="0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174" fontId="9" fillId="0" borderId="4" xfId="27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174" fontId="8" fillId="0" borderId="4" xfId="27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left"/>
    </xf>
    <xf numFmtId="169" fontId="8" fillId="0" borderId="4" xfId="27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right" wrapText="1"/>
    </xf>
    <xf numFmtId="0" fontId="8" fillId="0" borderId="7" xfId="0" applyFont="1" applyFill="1" applyBorder="1" applyAlignment="1">
      <alignment wrapText="1"/>
    </xf>
    <xf numFmtId="3" fontId="8" fillId="0" borderId="7" xfId="0" applyNumberFormat="1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3" fontId="15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8" fillId="0" borderId="4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9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3" fontId="9" fillId="0" borderId="4" xfId="0" applyNumberFormat="1" applyFont="1" applyBorder="1" applyAlignment="1">
      <alignment/>
    </xf>
    <xf numFmtId="174" fontId="9" fillId="0" borderId="4" xfId="27" applyNumberFormat="1" applyFont="1" applyBorder="1" applyAlignment="1">
      <alignment/>
    </xf>
    <xf numFmtId="171" fontId="8" fillId="0" borderId="4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/>
    </xf>
    <xf numFmtId="174" fontId="8" fillId="0" borderId="4" xfId="27" applyNumberFormat="1" applyFont="1" applyBorder="1" applyAlignment="1">
      <alignment/>
    </xf>
    <xf numFmtId="0" fontId="8" fillId="0" borderId="4" xfId="0" applyFont="1" applyBorder="1" applyAlignment="1">
      <alignment/>
    </xf>
    <xf numFmtId="0" fontId="16" fillId="0" borderId="4" xfId="0" applyFont="1" applyFill="1" applyBorder="1" applyAlignment="1">
      <alignment/>
    </xf>
    <xf numFmtId="171" fontId="15" fillId="0" borderId="4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/>
    </xf>
    <xf numFmtId="10" fontId="15" fillId="0" borderId="4" xfId="27" applyNumberFormat="1" applyFont="1" applyBorder="1" applyAlignment="1">
      <alignment horizontal="right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168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32" fillId="0" borderId="0" xfId="0" applyFont="1" applyAlignment="1">
      <alignment/>
    </xf>
    <xf numFmtId="0" fontId="26" fillId="0" borderId="0" xfId="0" applyFont="1" applyAlignment="1">
      <alignment horizontal="right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26" fillId="0" borderId="0" xfId="0" applyFont="1" applyAlignment="1">
      <alignment/>
    </xf>
    <xf numFmtId="0" fontId="11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10" fillId="0" borderId="0" xfId="0" applyFont="1" applyAlignment="1">
      <alignment horizontal="left"/>
    </xf>
    <xf numFmtId="3" fontId="16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69" fontId="8" fillId="0" borderId="0" xfId="0" applyNumberFormat="1" applyFont="1" applyFill="1" applyBorder="1" applyAlignment="1">
      <alignment horizontal="right"/>
    </xf>
    <xf numFmtId="169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vertical="top"/>
    </xf>
    <xf numFmtId="3" fontId="13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4" fontId="8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/>
    </xf>
    <xf numFmtId="3" fontId="11" fillId="0" borderId="4" xfId="0" applyNumberFormat="1" applyFont="1" applyFill="1" applyBorder="1" applyAlignment="1">
      <alignment horizontal="center" wrapText="1"/>
    </xf>
    <xf numFmtId="0" fontId="9" fillId="0" borderId="4" xfId="0" applyNumberFormat="1" applyFont="1" applyFill="1" applyBorder="1" applyAlignment="1">
      <alignment horizontal="center"/>
    </xf>
    <xf numFmtId="172" fontId="8" fillId="0" borderId="4" xfId="0" applyNumberFormat="1" applyFont="1" applyFill="1" applyBorder="1" applyAlignment="1">
      <alignment horizontal="right"/>
    </xf>
    <xf numFmtId="172" fontId="9" fillId="0" borderId="4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vertical="top"/>
    </xf>
    <xf numFmtId="0" fontId="35" fillId="0" borderId="0" xfId="0" applyFont="1" applyFill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left" wrapText="1" indent="1"/>
    </xf>
    <xf numFmtId="0" fontId="8" fillId="0" borderId="4" xfId="0" applyFont="1" applyFill="1" applyBorder="1" applyAlignment="1">
      <alignment horizontal="right" vertical="top" wrapText="1"/>
    </xf>
    <xf numFmtId="3" fontId="35" fillId="0" borderId="0" xfId="0" applyNumberFormat="1" applyFont="1" applyFill="1" applyAlignment="1">
      <alignment/>
    </xf>
    <xf numFmtId="0" fontId="9" fillId="0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 indent="2"/>
    </xf>
    <xf numFmtId="3" fontId="8" fillId="0" borderId="10" xfId="0" applyNumberFormat="1" applyFont="1" applyFill="1" applyBorder="1" applyAlignment="1">
      <alignment horizontal="left"/>
    </xf>
    <xf numFmtId="0" fontId="15" fillId="0" borderId="4" xfId="0" applyFont="1" applyFill="1" applyBorder="1" applyAlignment="1">
      <alignment vertical="top"/>
    </xf>
    <xf numFmtId="0" fontId="15" fillId="0" borderId="11" xfId="0" applyFont="1" applyFill="1" applyBorder="1" applyAlignment="1">
      <alignment horizontal="left" wrapText="1" indent="2"/>
    </xf>
    <xf numFmtId="3" fontId="36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0" fontId="9" fillId="0" borderId="11" xfId="0" applyFont="1" applyFill="1" applyBorder="1" applyAlignment="1">
      <alignment vertical="center" wrapText="1"/>
    </xf>
    <xf numFmtId="49" fontId="9" fillId="0" borderId="4" xfId="0" applyNumberFormat="1" applyFont="1" applyFill="1" applyBorder="1" applyAlignment="1">
      <alignment wrapText="1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37" fillId="0" borderId="4" xfId="0" applyFont="1" applyFill="1" applyBorder="1" applyAlignment="1">
      <alignment vertical="top"/>
    </xf>
    <xf numFmtId="0" fontId="37" fillId="0" borderId="4" xfId="0" applyFont="1" applyFill="1" applyBorder="1" applyAlignment="1">
      <alignment horizontal="left" wrapText="1"/>
    </xf>
    <xf numFmtId="3" fontId="17" fillId="0" borderId="4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 horizontal="left" wrapText="1" indent="2"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0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left" wrapText="1" indent="2"/>
    </xf>
    <xf numFmtId="0" fontId="23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3" fontId="29" fillId="0" borderId="4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/>
    </xf>
    <xf numFmtId="0" fontId="10" fillId="2" borderId="4" xfId="0" applyFont="1" applyFill="1" applyBorder="1" applyAlignment="1">
      <alignment vertical="top"/>
    </xf>
    <xf numFmtId="0" fontId="10" fillId="2" borderId="4" xfId="0" applyFont="1" applyFill="1" applyBorder="1" applyAlignment="1">
      <alignment horizontal="left" wrapText="1" indent="2"/>
    </xf>
    <xf numFmtId="172" fontId="8" fillId="2" borderId="4" xfId="0" applyNumberFormat="1" applyFont="1" applyFill="1" applyBorder="1" applyAlignment="1">
      <alignment horizontal="right"/>
    </xf>
    <xf numFmtId="3" fontId="8" fillId="2" borderId="4" xfId="0" applyNumberFormat="1" applyFont="1" applyFill="1" applyBorder="1" applyAlignment="1">
      <alignment horizontal="right"/>
    </xf>
    <xf numFmtId="0" fontId="23" fillId="2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17" fillId="0" borderId="4" xfId="0" applyFont="1" applyFill="1" applyBorder="1" applyAlignment="1">
      <alignment vertical="top"/>
    </xf>
    <xf numFmtId="0" fontId="17" fillId="0" borderId="4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/>
    </xf>
    <xf numFmtId="0" fontId="15" fillId="0" borderId="4" xfId="0" applyFont="1" applyFill="1" applyBorder="1" applyAlignment="1">
      <alignment horizontal="left" wrapText="1" indent="1"/>
    </xf>
    <xf numFmtId="0" fontId="35" fillId="0" borderId="0" xfId="0" applyFont="1" applyFill="1" applyAlignment="1">
      <alignment horizontal="center"/>
    </xf>
    <xf numFmtId="0" fontId="10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vertical="top"/>
    </xf>
    <xf numFmtId="0" fontId="11" fillId="2" borderId="4" xfId="0" applyFont="1" applyFill="1" applyBorder="1" applyAlignment="1">
      <alignment wrapText="1"/>
    </xf>
    <xf numFmtId="3" fontId="11" fillId="0" borderId="4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38" fillId="0" borderId="0" xfId="0" applyFont="1" applyFill="1" applyAlignment="1">
      <alignment horizontal="center" wrapText="1"/>
    </xf>
    <xf numFmtId="0" fontId="15" fillId="0" borderId="4" xfId="0" applyFont="1" applyFill="1" applyBorder="1" applyAlignment="1">
      <alignment horizontal="right" vertical="top"/>
    </xf>
    <xf numFmtId="3" fontId="9" fillId="0" borderId="4" xfId="0" applyNumberFormat="1" applyFont="1" applyFill="1" applyBorder="1" applyAlignment="1">
      <alignment horizontal="right" wrapText="1"/>
    </xf>
    <xf numFmtId="3" fontId="8" fillId="0" borderId="4" xfId="0" applyNumberFormat="1" applyFont="1" applyFill="1" applyBorder="1" applyAlignment="1">
      <alignment horizontal="right" wrapText="1"/>
    </xf>
    <xf numFmtId="3" fontId="8" fillId="0" borderId="7" xfId="0" applyNumberFormat="1" applyFont="1" applyFill="1" applyBorder="1" applyAlignment="1">
      <alignment horizontal="right"/>
    </xf>
    <xf numFmtId="0" fontId="8" fillId="0" borderId="7" xfId="0" applyFont="1" applyFill="1" applyBorder="1" applyAlignment="1">
      <alignment horizontal="right" wrapText="1"/>
    </xf>
    <xf numFmtId="174" fontId="8" fillId="0" borderId="7" xfId="0" applyNumberFormat="1" applyFont="1" applyFill="1" applyBorder="1" applyAlignment="1">
      <alignment horizontal="right"/>
    </xf>
    <xf numFmtId="3" fontId="9" fillId="0" borderId="7" xfId="0" applyNumberFormat="1" applyFont="1" applyFill="1" applyBorder="1" applyAlignment="1">
      <alignment horizontal="right"/>
    </xf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wrapText="1"/>
    </xf>
    <xf numFmtId="172" fontId="8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3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Fill="1" applyAlignment="1">
      <alignment wrapText="1"/>
    </xf>
    <xf numFmtId="3" fontId="27" fillId="0" borderId="0" xfId="0" applyNumberFormat="1" applyFont="1" applyFill="1" applyAlignment="1">
      <alignment wrapText="1"/>
    </xf>
    <xf numFmtId="0" fontId="27" fillId="0" borderId="0" xfId="0" applyFont="1" applyFill="1" applyAlignment="1">
      <alignment wrapText="1"/>
    </xf>
    <xf numFmtId="0" fontId="26" fillId="0" borderId="0" xfId="0" applyFont="1" applyFill="1" applyAlignment="1">
      <alignment horizontal="center"/>
    </xf>
    <xf numFmtId="3" fontId="11" fillId="0" borderId="0" xfId="0" applyNumberFormat="1" applyFont="1" applyFill="1" applyBorder="1" applyAlignment="1">
      <alignment horizontal="right" wrapText="1"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2" fontId="32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4" fontId="11" fillId="0" borderId="0" xfId="0" applyNumberFormat="1" applyFont="1" applyFill="1" applyAlignment="1">
      <alignment horizontal="left"/>
    </xf>
    <xf numFmtId="3" fontId="12" fillId="0" borderId="0" xfId="0" applyNumberFormat="1" applyFont="1" applyFill="1" applyAlignment="1">
      <alignment horizontal="right"/>
    </xf>
    <xf numFmtId="0" fontId="11" fillId="0" borderId="0" xfId="0" applyFont="1" applyFill="1" applyBorder="1" applyAlignment="1">
      <alignment horizontal="left" wrapText="1"/>
    </xf>
    <xf numFmtId="4" fontId="11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centerContinuous"/>
    </xf>
    <xf numFmtId="3" fontId="10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center"/>
    </xf>
    <xf numFmtId="3" fontId="11" fillId="0" borderId="4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wrapText="1"/>
    </xf>
    <xf numFmtId="3" fontId="8" fillId="0" borderId="9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 horizontal="right" wrapText="1"/>
    </xf>
    <xf numFmtId="3" fontId="8" fillId="0" borderId="0" xfId="0" applyNumberFormat="1" applyFont="1" applyFill="1" applyAlignment="1">
      <alignment/>
    </xf>
    <xf numFmtId="3" fontId="11" fillId="0" borderId="4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0" fillId="0" borderId="0" xfId="0" applyFont="1" applyFill="1" applyAlignment="1">
      <alignment horizontal="justify"/>
    </xf>
    <xf numFmtId="0" fontId="10" fillId="0" borderId="0" xfId="0" applyFont="1" applyAlignment="1">
      <alignment horizontal="justify"/>
    </xf>
    <xf numFmtId="3" fontId="12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right"/>
    </xf>
    <xf numFmtId="0" fontId="10" fillId="0" borderId="0" xfId="0" applyFont="1" applyFill="1" applyAlignment="1">
      <alignment horizontal="left" vertical="top"/>
    </xf>
    <xf numFmtId="3" fontId="8" fillId="0" borderId="0" xfId="0" applyNumberFormat="1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0" fontId="12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centerContinuous"/>
    </xf>
    <xf numFmtId="166" fontId="8" fillId="0" borderId="0" xfId="0" applyNumberFormat="1" applyFont="1" applyFill="1" applyBorder="1" applyAlignment="1">
      <alignment horizontal="centerContinuous"/>
    </xf>
    <xf numFmtId="3" fontId="12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0" fillId="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vertical="top" wrapText="1"/>
    </xf>
    <xf numFmtId="0" fontId="8" fillId="9" borderId="4" xfId="0" applyFont="1" applyFill="1" applyBorder="1" applyAlignment="1">
      <alignment wrapText="1"/>
    </xf>
    <xf numFmtId="0" fontId="8" fillId="0" borderId="4" xfId="0" applyFont="1" applyBorder="1" applyAlignment="1">
      <alignment horizontal="left" vertical="top" wrapText="1" indent="2"/>
    </xf>
    <xf numFmtId="0" fontId="8" fillId="0" borderId="4" xfId="0" applyFont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172" fontId="8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/>
    </xf>
    <xf numFmtId="0" fontId="0" fillId="0" borderId="0" xfId="0" applyFont="1" applyFill="1" applyAlignment="1">
      <alignment wrapText="1"/>
    </xf>
    <xf numFmtId="0" fontId="27" fillId="0" borderId="0" xfId="0" applyFont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68" fontId="8" fillId="0" borderId="0" xfId="0" applyNumberFormat="1" applyFont="1" applyFill="1" applyBorder="1" applyAlignment="1">
      <alignment/>
    </xf>
    <xf numFmtId="168" fontId="8" fillId="0" borderId="0" xfId="0" applyNumberFormat="1" applyFont="1" applyFill="1" applyAlignment="1">
      <alignment horizontal="centerContinuous"/>
    </xf>
    <xf numFmtId="3" fontId="8" fillId="0" borderId="0" xfId="0" applyNumberFormat="1" applyFont="1" applyFill="1" applyAlignment="1">
      <alignment/>
    </xf>
    <xf numFmtId="3" fontId="12" fillId="0" borderId="0" xfId="23" applyNumberFormat="1" applyFont="1" applyFill="1" applyBorder="1">
      <alignment/>
      <protection/>
    </xf>
    <xf numFmtId="0" fontId="8" fillId="0" borderId="0" xfId="23" applyFont="1" applyFill="1" applyBorder="1" applyAlignment="1">
      <alignment horizontal="right"/>
      <protection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wrapText="1"/>
    </xf>
    <xf numFmtId="3" fontId="9" fillId="0" borderId="16" xfId="23" applyNumberFormat="1" applyFont="1" applyFill="1" applyBorder="1" applyAlignment="1">
      <alignment horizontal="left"/>
      <protection/>
    </xf>
    <xf numFmtId="3" fontId="9" fillId="0" borderId="17" xfId="23" applyNumberFormat="1" applyFont="1" applyFill="1" applyBorder="1">
      <alignment/>
      <protection/>
    </xf>
    <xf numFmtId="3" fontId="9" fillId="0" borderId="16" xfId="23" applyNumberFormat="1" applyFont="1" applyFill="1" applyBorder="1">
      <alignment/>
      <protection/>
    </xf>
    <xf numFmtId="3" fontId="29" fillId="0" borderId="16" xfId="23" applyNumberFormat="1" applyFont="1" applyFill="1" applyBorder="1">
      <alignment/>
      <protection/>
    </xf>
    <xf numFmtId="3" fontId="29" fillId="0" borderId="17" xfId="23" applyNumberFormat="1" applyFont="1" applyFill="1" applyBorder="1">
      <alignment/>
      <protection/>
    </xf>
    <xf numFmtId="3" fontId="9" fillId="0" borderId="9" xfId="23" applyNumberFormat="1" applyFont="1" applyFill="1" applyBorder="1" applyAlignment="1">
      <alignment wrapText="1"/>
      <protection/>
    </xf>
    <xf numFmtId="3" fontId="8" fillId="0" borderId="8" xfId="23" applyNumberFormat="1" applyFont="1" applyFill="1" applyBorder="1">
      <alignment/>
      <protection/>
    </xf>
    <xf numFmtId="3" fontId="8" fillId="0" borderId="18" xfId="23" applyNumberFormat="1" applyFont="1" applyFill="1" applyBorder="1">
      <alignment/>
      <protection/>
    </xf>
    <xf numFmtId="3" fontId="8" fillId="0" borderId="19" xfId="23" applyNumberFormat="1" applyFont="1" applyFill="1" applyBorder="1">
      <alignment/>
      <protection/>
    </xf>
    <xf numFmtId="3" fontId="8" fillId="0" borderId="14" xfId="23" applyNumberFormat="1" applyFont="1" applyFill="1" applyBorder="1" applyAlignment="1">
      <alignment/>
      <protection/>
    </xf>
    <xf numFmtId="3" fontId="8" fillId="0" borderId="6" xfId="23" applyNumberFormat="1" applyFont="1" applyFill="1" applyBorder="1" applyAlignment="1">
      <alignment/>
      <protection/>
    </xf>
    <xf numFmtId="3" fontId="8" fillId="0" borderId="20" xfId="23" applyNumberFormat="1" applyFont="1" applyFill="1" applyBorder="1" applyAlignment="1">
      <alignment/>
      <protection/>
    </xf>
    <xf numFmtId="3" fontId="9" fillId="0" borderId="16" xfId="23" applyNumberFormat="1" applyFont="1" applyFill="1" applyBorder="1" applyAlignment="1">
      <alignment/>
      <protection/>
    </xf>
    <xf numFmtId="3" fontId="9" fillId="0" borderId="17" xfId="23" applyNumberFormat="1" applyFont="1" applyFill="1" applyBorder="1" applyAlignment="1">
      <alignment/>
      <protection/>
    </xf>
    <xf numFmtId="3" fontId="9" fillId="0" borderId="16" xfId="23" applyNumberFormat="1" applyFont="1" applyFill="1" applyBorder="1" applyAlignment="1">
      <alignment horizontal="justify" wrapText="1"/>
      <protection/>
    </xf>
    <xf numFmtId="3" fontId="9" fillId="0" borderId="16" xfId="23" applyNumberFormat="1" applyFont="1" applyFill="1" applyBorder="1" applyAlignment="1">
      <alignment horizontal="justify" vertical="center" wrapText="1"/>
      <protection/>
    </xf>
    <xf numFmtId="3" fontId="29" fillId="0" borderId="17" xfId="23" applyNumberFormat="1" applyFont="1" applyFill="1" applyBorder="1" applyAlignment="1">
      <alignment vertical="center"/>
      <protection/>
    </xf>
    <xf numFmtId="3" fontId="8" fillId="0" borderId="9" xfId="23" applyNumberFormat="1" applyFont="1" applyFill="1" applyBorder="1" applyAlignment="1">
      <alignment/>
      <protection/>
    </xf>
    <xf numFmtId="3" fontId="15" fillId="0" borderId="21" xfId="23" applyNumberFormat="1" applyFont="1" applyFill="1" applyBorder="1" applyAlignment="1">
      <alignment/>
      <protection/>
    </xf>
    <xf numFmtId="3" fontId="15" fillId="0" borderId="18" xfId="23" applyNumberFormat="1" applyFont="1" applyFill="1" applyBorder="1" applyAlignment="1">
      <alignment/>
      <protection/>
    </xf>
    <xf numFmtId="3" fontId="15" fillId="0" borderId="19" xfId="23" applyNumberFormat="1" applyFont="1" applyFill="1" applyBorder="1" applyAlignment="1">
      <alignment/>
      <protection/>
    </xf>
    <xf numFmtId="3" fontId="8" fillId="0" borderId="4" xfId="23" applyNumberFormat="1" applyFont="1" applyFill="1" applyBorder="1" applyAlignment="1">
      <alignment wrapText="1"/>
      <protection/>
    </xf>
    <xf numFmtId="3" fontId="8" fillId="0" borderId="8" xfId="23" applyNumberFormat="1" applyFont="1" applyFill="1" applyBorder="1" applyAlignment="1">
      <alignment horizontal="center"/>
      <protection/>
    </xf>
    <xf numFmtId="3" fontId="8" fillId="0" borderId="6" xfId="23" applyNumberFormat="1" applyFont="1" applyFill="1" applyBorder="1" applyAlignment="1">
      <alignment horizontal="center"/>
      <protection/>
    </xf>
    <xf numFmtId="3" fontId="8" fillId="0" borderId="18" xfId="23" applyNumberFormat="1" applyFont="1" applyFill="1" applyBorder="1" applyAlignment="1">
      <alignment/>
      <protection/>
    </xf>
    <xf numFmtId="3" fontId="15" fillId="0" borderId="4" xfId="23" applyNumberFormat="1" applyFont="1" applyFill="1" applyBorder="1" applyAlignment="1">
      <alignment/>
      <protection/>
    </xf>
    <xf numFmtId="3" fontId="8" fillId="0" borderId="4" xfId="23" applyNumberFormat="1" applyFont="1" applyFill="1" applyBorder="1" applyAlignment="1">
      <alignment/>
      <protection/>
    </xf>
    <xf numFmtId="3" fontId="8" fillId="0" borderId="11" xfId="23" applyNumberFormat="1" applyFont="1" applyFill="1" applyBorder="1">
      <alignment/>
      <protection/>
    </xf>
    <xf numFmtId="3" fontId="8" fillId="0" borderId="13" xfId="23" applyNumberFormat="1" applyFont="1" applyFill="1" applyBorder="1">
      <alignment/>
      <protection/>
    </xf>
    <xf numFmtId="3" fontId="15" fillId="0" borderId="6" xfId="23" applyNumberFormat="1" applyFont="1" applyFill="1" applyBorder="1" applyAlignment="1">
      <alignment horizontal="right"/>
      <protection/>
    </xf>
    <xf numFmtId="3" fontId="15" fillId="0" borderId="11" xfId="23" applyNumberFormat="1" applyFont="1" applyFill="1" applyBorder="1">
      <alignment/>
      <protection/>
    </xf>
    <xf numFmtId="3" fontId="15" fillId="0" borderId="4" xfId="23" applyNumberFormat="1" applyFont="1" applyFill="1" applyBorder="1">
      <alignment/>
      <protection/>
    </xf>
    <xf numFmtId="3" fontId="8" fillId="0" borderId="4" xfId="23" applyNumberFormat="1" applyFont="1" applyFill="1" applyBorder="1">
      <alignment/>
      <protection/>
    </xf>
    <xf numFmtId="3" fontId="8" fillId="0" borderId="4" xfId="23" applyNumberFormat="1" applyFont="1" applyFill="1" applyBorder="1" applyAlignment="1">
      <alignment horizontal="center"/>
      <protection/>
    </xf>
    <xf numFmtId="3" fontId="8" fillId="0" borderId="10" xfId="23" applyNumberFormat="1" applyFont="1" applyFill="1" applyBorder="1" applyAlignment="1">
      <alignment/>
      <protection/>
    </xf>
    <xf numFmtId="3" fontId="8" fillId="0" borderId="10" xfId="23" applyNumberFormat="1" applyFont="1" applyFill="1" applyBorder="1">
      <alignment/>
      <protection/>
    </xf>
    <xf numFmtId="3" fontId="8" fillId="0" borderId="22" xfId="23" applyNumberFormat="1" applyFont="1" applyFill="1" applyBorder="1">
      <alignment/>
      <protection/>
    </xf>
    <xf numFmtId="3" fontId="9" fillId="0" borderId="16" xfId="22" applyNumberFormat="1" applyFont="1" applyFill="1" applyBorder="1" applyAlignment="1">
      <alignment vertical="center"/>
      <protection/>
    </xf>
    <xf numFmtId="3" fontId="8" fillId="0" borderId="4" xfId="22" applyNumberFormat="1" applyFont="1" applyFill="1" applyBorder="1" applyAlignment="1">
      <alignment wrapText="1"/>
      <protection/>
    </xf>
    <xf numFmtId="3" fontId="8" fillId="0" borderId="4" xfId="22" applyNumberFormat="1" applyFont="1" applyFill="1" applyBorder="1" applyAlignment="1">
      <alignment vertical="center" wrapText="1"/>
      <protection/>
    </xf>
    <xf numFmtId="3" fontId="8" fillId="0" borderId="14" xfId="23" applyNumberFormat="1" applyFont="1" applyFill="1" applyBorder="1">
      <alignment/>
      <protection/>
    </xf>
    <xf numFmtId="3" fontId="8" fillId="0" borderId="14" xfId="22" applyNumberFormat="1" applyFont="1" applyFill="1" applyBorder="1" applyAlignment="1">
      <alignment wrapText="1"/>
      <protection/>
    </xf>
    <xf numFmtId="3" fontId="8" fillId="0" borderId="14" xfId="23" applyNumberFormat="1" applyFont="1" applyFill="1" applyBorder="1" applyAlignment="1">
      <alignment horizontal="right"/>
      <protection/>
    </xf>
    <xf numFmtId="3" fontId="9" fillId="0" borderId="16" xfId="23" applyNumberFormat="1" applyFont="1" applyFill="1" applyBorder="1" applyAlignment="1">
      <alignment horizontal="left" wrapText="1"/>
      <protection/>
    </xf>
    <xf numFmtId="3" fontId="9" fillId="0" borderId="17" xfId="23" applyNumberFormat="1" applyFont="1" applyFill="1" applyBorder="1" applyAlignment="1">
      <alignment horizontal="right"/>
      <protection/>
    </xf>
    <xf numFmtId="3" fontId="8" fillId="0" borderId="14" xfId="23" applyNumberFormat="1" applyFont="1" applyFill="1" applyBorder="1" applyAlignment="1">
      <alignment horizontal="center"/>
      <protection/>
    </xf>
    <xf numFmtId="3" fontId="9" fillId="0" borderId="16" xfId="23" applyNumberFormat="1" applyFont="1" applyFill="1" applyBorder="1" applyAlignment="1">
      <alignment vertical="center" wrapText="1"/>
      <protection/>
    </xf>
    <xf numFmtId="3" fontId="9" fillId="0" borderId="17" xfId="23" applyNumberFormat="1" applyFont="1" applyFill="1" applyBorder="1" applyAlignment="1">
      <alignment vertical="center"/>
      <protection/>
    </xf>
    <xf numFmtId="3" fontId="9" fillId="0" borderId="16" xfId="23" applyNumberFormat="1" applyFont="1" applyFill="1" applyBorder="1" applyAlignment="1">
      <alignment vertical="center"/>
      <protection/>
    </xf>
    <xf numFmtId="3" fontId="29" fillId="0" borderId="16" xfId="23" applyNumberFormat="1" applyFont="1" applyFill="1" applyBorder="1" applyAlignment="1">
      <alignment vertical="center"/>
      <protection/>
    </xf>
    <xf numFmtId="3" fontId="8" fillId="0" borderId="4" xfId="23" applyNumberFormat="1" applyFont="1" applyFill="1" applyBorder="1" applyAlignment="1">
      <alignment horizontal="right" wrapText="1"/>
      <protection/>
    </xf>
    <xf numFmtId="3" fontId="8" fillId="0" borderId="6" xfId="23" applyNumberFormat="1" applyFont="1" applyFill="1" applyBorder="1">
      <alignment/>
      <protection/>
    </xf>
    <xf numFmtId="3" fontId="8" fillId="0" borderId="14" xfId="23" applyNumberFormat="1" applyFont="1" applyFill="1" applyBorder="1" applyAlignment="1">
      <alignment horizontal="right" wrapText="1"/>
      <protection/>
    </xf>
    <xf numFmtId="3" fontId="8" fillId="0" borderId="8" xfId="23" applyNumberFormat="1" applyFont="1" applyFill="1" applyBorder="1" applyAlignment="1">
      <alignment horizontal="right"/>
      <protection/>
    </xf>
    <xf numFmtId="3" fontId="8" fillId="0" borderId="6" xfId="23" applyNumberFormat="1" applyFont="1" applyFill="1" applyBorder="1" applyAlignment="1">
      <alignment horizontal="right"/>
      <protection/>
    </xf>
    <xf numFmtId="3" fontId="9" fillId="0" borderId="4" xfId="23" applyNumberFormat="1" applyFont="1" applyFill="1" applyBorder="1" applyAlignment="1">
      <alignment wrapText="1"/>
      <protection/>
    </xf>
    <xf numFmtId="3" fontId="8" fillId="0" borderId="11" xfId="23" applyNumberFormat="1" applyFont="1" applyFill="1" applyBorder="1" applyAlignment="1">
      <alignment horizontal="right"/>
      <protection/>
    </xf>
    <xf numFmtId="3" fontId="8" fillId="0" borderId="4" xfId="23" applyNumberFormat="1" applyFont="1" applyFill="1" applyBorder="1" applyAlignment="1">
      <alignment horizontal="right"/>
      <protection/>
    </xf>
    <xf numFmtId="3" fontId="8" fillId="0" borderId="23" xfId="23" applyNumberFormat="1" applyFont="1" applyFill="1" applyBorder="1" applyAlignment="1">
      <alignment horizontal="right"/>
      <protection/>
    </xf>
    <xf numFmtId="3" fontId="8" fillId="0" borderId="14" xfId="23" applyNumberFormat="1" applyFont="1" applyFill="1" applyBorder="1" applyAlignment="1">
      <alignment wrapText="1"/>
      <protection/>
    </xf>
    <xf numFmtId="3" fontId="8" fillId="0" borderId="19" xfId="23" applyNumberFormat="1" applyFont="1" applyFill="1" applyBorder="1" applyAlignment="1">
      <alignment wrapText="1"/>
      <protection/>
    </xf>
    <xf numFmtId="3" fontId="15" fillId="0" borderId="19" xfId="23" applyNumberFormat="1" applyFont="1" applyFill="1" applyBorder="1">
      <alignment/>
      <protection/>
    </xf>
    <xf numFmtId="3" fontId="15" fillId="0" borderId="18" xfId="23" applyNumberFormat="1" applyFont="1" applyFill="1" applyBorder="1">
      <alignment/>
      <protection/>
    </xf>
    <xf numFmtId="3" fontId="15" fillId="0" borderId="8" xfId="23" applyNumberFormat="1" applyFont="1" applyFill="1" applyBorder="1" applyAlignment="1">
      <alignment horizontal="center"/>
      <protection/>
    </xf>
    <xf numFmtId="0" fontId="8" fillId="0" borderId="4" xfId="31" applyFont="1" applyFill="1" applyBorder="1">
      <alignment horizontal="left" vertical="center" indent="1"/>
    </xf>
    <xf numFmtId="0" fontId="8" fillId="0" borderId="4" xfId="31" applyFont="1" applyFill="1" applyBorder="1" quotePrefix="1">
      <alignment horizontal="left" vertical="center" indent="1"/>
    </xf>
    <xf numFmtId="3" fontId="15" fillId="0" borderId="6" xfId="23" applyNumberFormat="1" applyFont="1" applyFill="1" applyBorder="1">
      <alignment/>
      <protection/>
    </xf>
    <xf numFmtId="3" fontId="8" fillId="0" borderId="4" xfId="23" applyNumberFormat="1" applyFont="1" applyFill="1" applyBorder="1" applyAlignment="1">
      <alignment horizontal="left" wrapText="1"/>
      <protection/>
    </xf>
    <xf numFmtId="3" fontId="41" fillId="0" borderId="4" xfId="29" applyNumberFormat="1" applyFont="1" applyFill="1" applyBorder="1">
      <alignment horizontal="right" vertical="center"/>
    </xf>
    <xf numFmtId="3" fontId="8" fillId="0" borderId="24" xfId="23" applyNumberFormat="1" applyFont="1" applyFill="1" applyBorder="1" applyAlignment="1">
      <alignment horizontal="center"/>
      <protection/>
    </xf>
    <xf numFmtId="3" fontId="41" fillId="0" borderId="25" xfId="29" applyNumberFormat="1" applyFont="1" applyFill="1" applyBorder="1">
      <alignment horizontal="right" vertical="center"/>
    </xf>
    <xf numFmtId="3" fontId="8" fillId="0" borderId="26" xfId="23" applyNumberFormat="1" applyFont="1" applyFill="1" applyBorder="1" applyAlignment="1">
      <alignment horizontal="center"/>
      <protection/>
    </xf>
    <xf numFmtId="3" fontId="41" fillId="0" borderId="27" xfId="29" applyNumberFormat="1" applyFont="1" applyFill="1" applyBorder="1">
      <alignment horizontal="right" vertical="center"/>
    </xf>
    <xf numFmtId="3" fontId="8" fillId="0" borderId="28" xfId="23" applyNumberFormat="1" applyFont="1" applyFill="1" applyBorder="1" applyAlignment="1">
      <alignment horizontal="center"/>
      <protection/>
    </xf>
    <xf numFmtId="3" fontId="41" fillId="0" borderId="29" xfId="29" applyNumberFormat="1" applyFont="1" applyFill="1" applyBorder="1">
      <alignment horizontal="right" vertical="center"/>
    </xf>
    <xf numFmtId="3" fontId="8" fillId="0" borderId="0" xfId="23" applyNumberFormat="1" applyFont="1" applyFill="1" applyBorder="1">
      <alignment/>
      <protection/>
    </xf>
    <xf numFmtId="0" fontId="8" fillId="0" borderId="14" xfId="31" applyFont="1" applyFill="1" applyBorder="1">
      <alignment horizontal="left" vertical="center" indent="1"/>
    </xf>
    <xf numFmtId="3" fontId="8" fillId="0" borderId="30" xfId="23" applyNumberFormat="1" applyFont="1" applyFill="1" applyBorder="1" applyAlignment="1">
      <alignment horizontal="center"/>
      <protection/>
    </xf>
    <xf numFmtId="3" fontId="41" fillId="0" borderId="31" xfId="29" applyNumberFormat="1" applyFont="1" applyFill="1" applyBorder="1">
      <alignment horizontal="right" vertical="center"/>
    </xf>
    <xf numFmtId="3" fontId="9" fillId="0" borderId="16" xfId="23" applyNumberFormat="1" applyFont="1" applyFill="1" applyBorder="1" applyAlignment="1">
      <alignment horizontal="left" vertical="center" wrapText="1"/>
      <protection/>
    </xf>
    <xf numFmtId="3" fontId="8" fillId="0" borderId="9" xfId="23" applyNumberFormat="1" applyFont="1" applyFill="1" applyBorder="1" applyAlignment="1">
      <alignment wrapText="1"/>
      <protection/>
    </xf>
    <xf numFmtId="3" fontId="15" fillId="0" borderId="8" xfId="23" applyNumberFormat="1" applyFont="1" applyFill="1" applyBorder="1">
      <alignment/>
      <protection/>
    </xf>
    <xf numFmtId="3" fontId="15" fillId="0" borderId="9" xfId="23" applyNumberFormat="1" applyFont="1" applyFill="1" applyBorder="1" applyAlignment="1">
      <alignment/>
      <protection/>
    </xf>
    <xf numFmtId="49" fontId="8" fillId="0" borderId="4" xfId="23" applyNumberFormat="1" applyFont="1" applyFill="1" applyBorder="1" applyAlignment="1">
      <alignment wrapText="1"/>
      <protection/>
    </xf>
    <xf numFmtId="49" fontId="8" fillId="0" borderId="14" xfId="23" applyNumberFormat="1" applyFont="1" applyFill="1" applyBorder="1" applyAlignment="1">
      <alignment wrapText="1"/>
      <protection/>
    </xf>
    <xf numFmtId="3" fontId="8" fillId="0" borderId="23" xfId="23" applyNumberFormat="1" applyFont="1" applyFill="1" applyBorder="1" applyAlignment="1">
      <alignment horizontal="center"/>
      <protection/>
    </xf>
    <xf numFmtId="0" fontId="8" fillId="0" borderId="4" xfId="23" applyNumberFormat="1" applyFont="1" applyFill="1" applyBorder="1" applyAlignment="1">
      <alignment wrapText="1"/>
      <protection/>
    </xf>
    <xf numFmtId="3" fontId="15" fillId="0" borderId="13" xfId="23" applyNumberFormat="1" applyFont="1" applyFill="1" applyBorder="1">
      <alignment/>
      <protection/>
    </xf>
    <xf numFmtId="3" fontId="8" fillId="0" borderId="12" xfId="23" applyNumberFormat="1" applyFont="1" applyFill="1" applyBorder="1">
      <alignment/>
      <protection/>
    </xf>
    <xf numFmtId="3" fontId="15" fillId="0" borderId="12" xfId="23" applyNumberFormat="1" applyFont="1" applyFill="1" applyBorder="1">
      <alignment/>
      <protection/>
    </xf>
    <xf numFmtId="3" fontId="8" fillId="0" borderId="0" xfId="23" applyNumberFormat="1" applyFont="1" applyFill="1" applyBorder="1" applyAlignment="1">
      <alignment wrapText="1"/>
      <protection/>
    </xf>
    <xf numFmtId="3" fontId="8" fillId="0" borderId="0" xfId="23" applyNumberFormat="1" applyFont="1" applyFill="1" applyBorder="1" applyAlignment="1">
      <alignment horizontal="center"/>
      <protection/>
    </xf>
    <xf numFmtId="3" fontId="10" fillId="0" borderId="0" xfId="23" applyNumberFormat="1" applyFont="1" applyFill="1" applyBorder="1" applyAlignment="1">
      <alignment vertical="center"/>
      <protection/>
    </xf>
    <xf numFmtId="3" fontId="8" fillId="0" borderId="0" xfId="23" applyNumberFormat="1" applyFont="1" applyFill="1" applyBorder="1" applyAlignment="1">
      <alignment vertical="center"/>
      <protection/>
    </xf>
    <xf numFmtId="0" fontId="8" fillId="0" borderId="0" xfId="23" applyFont="1" applyFill="1" applyBorder="1" applyAlignment="1">
      <alignment vertical="center"/>
      <protection/>
    </xf>
    <xf numFmtId="0" fontId="8" fillId="0" borderId="0" xfId="23" applyFont="1" applyFill="1" applyBorder="1">
      <alignment/>
      <protection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/>
    </xf>
    <xf numFmtId="170" fontId="8" fillId="0" borderId="4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vertical="top" wrapText="1"/>
    </xf>
    <xf numFmtId="172" fontId="8" fillId="0" borderId="32" xfId="27" applyNumberFormat="1" applyFont="1" applyFill="1" applyBorder="1" applyAlignment="1">
      <alignment/>
    </xf>
    <xf numFmtId="168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0" fillId="0" borderId="0" xfId="0" applyAlignment="1">
      <alignment wrapText="1"/>
    </xf>
    <xf numFmtId="168" fontId="10" fillId="0" borderId="0" xfId="0" applyNumberFormat="1" applyFont="1" applyFill="1" applyAlignment="1">
      <alignment/>
    </xf>
    <xf numFmtId="0" fontId="8" fillId="0" borderId="0" xfId="0" applyFont="1" applyAlignment="1">
      <alignment horizontal="left"/>
    </xf>
    <xf numFmtId="174" fontId="12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49" fontId="12" fillId="0" borderId="0" xfId="0" applyNumberFormat="1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vertical="top" wrapText="1"/>
    </xf>
    <xf numFmtId="3" fontId="12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0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4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left" vertical="center" wrapText="1"/>
    </xf>
    <xf numFmtId="3" fontId="9" fillId="0" borderId="4" xfId="0" applyNumberFormat="1" applyFont="1" applyBorder="1" applyAlignment="1">
      <alignment horizontal="right" vertical="center"/>
    </xf>
    <xf numFmtId="172" fontId="9" fillId="0" borderId="4" xfId="0" applyNumberFormat="1" applyFont="1" applyBorder="1" applyAlignment="1">
      <alignment horizontal="right" vertical="center"/>
    </xf>
    <xf numFmtId="0" fontId="13" fillId="0" borderId="4" xfId="0" applyNumberFormat="1" applyFont="1" applyBorder="1" applyAlignment="1">
      <alignment horizontal="left" vertical="center"/>
    </xf>
    <xf numFmtId="0" fontId="43" fillId="0" borderId="4" xfId="0" applyNumberFormat="1" applyFont="1" applyBorder="1" applyAlignment="1">
      <alignment horizontal="center" vertical="center"/>
    </xf>
    <xf numFmtId="0" fontId="28" fillId="0" borderId="4" xfId="0" applyNumberFormat="1" applyFont="1" applyFill="1" applyBorder="1" applyAlignment="1">
      <alignment horizontal="left" vertical="center" wrapText="1" indent="1"/>
    </xf>
    <xf numFmtId="3" fontId="15" fillId="0" borderId="4" xfId="0" applyNumberFormat="1" applyFont="1" applyBorder="1" applyAlignment="1">
      <alignment horizontal="right" vertical="center"/>
    </xf>
    <xf numFmtId="166" fontId="15" fillId="0" borderId="4" xfId="0" applyNumberFormat="1" applyFont="1" applyBorder="1" applyAlignment="1">
      <alignment horizontal="right" vertical="center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left" vertical="center" wrapText="1" indent="3"/>
    </xf>
    <xf numFmtId="166" fontId="9" fillId="0" borderId="4" xfId="0" applyNumberFormat="1" applyFont="1" applyBorder="1" applyAlignment="1">
      <alignment horizontal="right" vertical="center"/>
    </xf>
    <xf numFmtId="0" fontId="12" fillId="0" borderId="4" xfId="0" applyNumberFormat="1" applyFont="1" applyBorder="1" applyAlignment="1">
      <alignment horizontal="left" vertical="center" wrapText="1" indent="1"/>
    </xf>
    <xf numFmtId="3" fontId="8" fillId="0" borderId="4" xfId="0" applyNumberFormat="1" applyFont="1" applyBorder="1" applyAlignment="1">
      <alignment horizontal="right" vertical="center"/>
    </xf>
    <xf numFmtId="172" fontId="8" fillId="0" borderId="4" xfId="0" applyNumberFormat="1" applyFont="1" applyBorder="1" applyAlignment="1">
      <alignment horizontal="right" vertical="center"/>
    </xf>
    <xf numFmtId="0" fontId="28" fillId="0" borderId="4" xfId="0" applyNumberFormat="1" applyFont="1" applyBorder="1" applyAlignment="1">
      <alignment horizontal="right" vertical="center"/>
    </xf>
    <xf numFmtId="0" fontId="28" fillId="0" borderId="4" xfId="0" applyNumberFormat="1" applyFont="1" applyBorder="1" applyAlignment="1">
      <alignment horizontal="left" vertical="center" wrapText="1" indent="2"/>
    </xf>
    <xf numFmtId="3" fontId="8" fillId="0" borderId="4" xfId="0" applyNumberFormat="1" applyFont="1" applyFill="1" applyBorder="1" applyAlignment="1">
      <alignment horizontal="right" vertical="center"/>
    </xf>
    <xf numFmtId="166" fontId="8" fillId="0" borderId="4" xfId="0" applyNumberFormat="1" applyFont="1" applyBorder="1" applyAlignment="1">
      <alignment horizontal="right" vertical="center"/>
    </xf>
    <xf numFmtId="0" fontId="13" fillId="0" borderId="4" xfId="0" applyNumberFormat="1" applyFont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right" vertical="center"/>
    </xf>
    <xf numFmtId="0" fontId="28" fillId="0" borderId="4" xfId="0" applyNumberFormat="1" applyFont="1" applyBorder="1" applyAlignment="1">
      <alignment horizontal="left" vertical="center" wrapText="1" indent="1"/>
    </xf>
    <xf numFmtId="172" fontId="15" fillId="0" borderId="4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12" fillId="0" borderId="4" xfId="0" applyNumberFormat="1" applyFont="1" applyBorder="1" applyAlignment="1">
      <alignment horizontal="right" vertical="center"/>
    </xf>
    <xf numFmtId="0" fontId="13" fillId="0" borderId="4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3" fontId="9" fillId="0" borderId="4" xfId="0" applyNumberFormat="1" applyFont="1" applyBorder="1" applyAlignment="1">
      <alignment horizontal="right"/>
    </xf>
    <xf numFmtId="3" fontId="29" fillId="0" borderId="4" xfId="0" applyNumberFormat="1" applyFont="1" applyBorder="1" applyAlignment="1">
      <alignment horizontal="right" vertical="center"/>
    </xf>
    <xf numFmtId="3" fontId="15" fillId="0" borderId="4" xfId="0" applyNumberFormat="1" applyFont="1" applyFill="1" applyBorder="1" applyAlignment="1">
      <alignment horizontal="right" vertical="center"/>
    </xf>
    <xf numFmtId="0" fontId="28" fillId="0" borderId="4" xfId="0" applyNumberFormat="1" applyFont="1" applyFill="1" applyBorder="1" applyAlignment="1">
      <alignment horizontal="right" vertical="center" wrapText="1"/>
    </xf>
    <xf numFmtId="0" fontId="28" fillId="0" borderId="4" xfId="0" applyNumberFormat="1" applyFont="1" applyFill="1" applyBorder="1" applyAlignment="1">
      <alignment horizontal="left" vertical="center" wrapText="1" indent="2"/>
    </xf>
    <xf numFmtId="0" fontId="28" fillId="0" borderId="4" xfId="0" applyNumberFormat="1" applyFont="1" applyFill="1" applyBorder="1" applyAlignment="1">
      <alignment horizontal="left" vertical="justify" wrapText="1" indent="2"/>
    </xf>
    <xf numFmtId="0" fontId="13" fillId="0" borderId="4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 vertical="center" wrapText="1"/>
    </xf>
    <xf numFmtId="0" fontId="28" fillId="0" borderId="4" xfId="0" applyNumberFormat="1" applyFont="1" applyFill="1" applyBorder="1" applyAlignment="1">
      <alignment horizontal="left" vertical="center" wrapText="1"/>
    </xf>
    <xf numFmtId="0" fontId="28" fillId="0" borderId="4" xfId="0" applyNumberFormat="1" applyFont="1" applyFill="1" applyBorder="1" applyAlignment="1">
      <alignment horizontal="left" vertical="justify" wrapText="1" indent="1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left" vertical="center" wrapText="1"/>
    </xf>
    <xf numFmtId="2" fontId="0" fillId="0" borderId="0" xfId="0" applyNumberFormat="1" applyFont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wrapText="1"/>
    </xf>
    <xf numFmtId="2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 horizontal="right"/>
    </xf>
    <xf numFmtId="49" fontId="11" fillId="0" borderId="0" xfId="0" applyNumberFormat="1" applyFont="1" applyAlignment="1">
      <alignment/>
    </xf>
    <xf numFmtId="3" fontId="12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vertical="top" wrapText="1"/>
    </xf>
    <xf numFmtId="0" fontId="1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49" fontId="9" fillId="0" borderId="4" xfId="0" applyNumberFormat="1" applyFont="1" applyFill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left" wrapText="1"/>
    </xf>
    <xf numFmtId="172" fontId="9" fillId="0" borderId="4" xfId="0" applyNumberFormat="1" applyFont="1" applyBorder="1" applyAlignment="1">
      <alignment horizontal="right"/>
    </xf>
    <xf numFmtId="49" fontId="9" fillId="0" borderId="4" xfId="0" applyNumberFormat="1" applyFont="1" applyFill="1" applyBorder="1" applyAlignment="1">
      <alignment horizontal="center" vertical="top"/>
    </xf>
    <xf numFmtId="49" fontId="8" fillId="0" borderId="4" xfId="0" applyNumberFormat="1" applyFont="1" applyFill="1" applyBorder="1" applyAlignment="1">
      <alignment wrapText="1"/>
    </xf>
    <xf numFmtId="2" fontId="8" fillId="0" borderId="4" xfId="0" applyNumberFormat="1" applyFont="1" applyFill="1" applyBorder="1" applyAlignment="1">
      <alignment wrapText="1"/>
    </xf>
    <xf numFmtId="172" fontId="8" fillId="0" borderId="4" xfId="0" applyNumberFormat="1" applyFont="1" applyBorder="1" applyAlignment="1">
      <alignment horizontal="right"/>
    </xf>
    <xf numFmtId="49" fontId="9" fillId="0" borderId="4" xfId="0" applyNumberFormat="1" applyFont="1" applyFill="1" applyBorder="1" applyAlignment="1">
      <alignment horizontal="center" wrapText="1"/>
    </xf>
    <xf numFmtId="49" fontId="8" fillId="0" borderId="4" xfId="0" applyNumberFormat="1" applyFont="1" applyFill="1" applyBorder="1" applyAlignment="1">
      <alignment horizontal="left" wrapText="1"/>
    </xf>
    <xf numFmtId="49" fontId="15" fillId="0" borderId="4" xfId="0" applyNumberFormat="1" applyFont="1" applyFill="1" applyBorder="1" applyAlignment="1">
      <alignment horizontal="right" vertical="top" wrapText="1"/>
    </xf>
    <xf numFmtId="49" fontId="15" fillId="0" borderId="4" xfId="0" applyNumberFormat="1" applyFont="1" applyFill="1" applyBorder="1" applyAlignment="1">
      <alignment vertical="top" wrapText="1"/>
    </xf>
    <xf numFmtId="172" fontId="15" fillId="0" borderId="4" xfId="0" applyNumberFormat="1" applyFont="1" applyBorder="1" applyAlignment="1">
      <alignment horizontal="right"/>
    </xf>
    <xf numFmtId="3" fontId="15" fillId="0" borderId="4" xfId="0" applyNumberFormat="1" applyFont="1" applyBorder="1" applyAlignment="1">
      <alignment horizontal="right"/>
    </xf>
    <xf numFmtId="0" fontId="0" fillId="0" borderId="0" xfId="0" applyFill="1" applyAlignment="1">
      <alignment wrapText="1"/>
    </xf>
    <xf numFmtId="0" fontId="11" fillId="0" borderId="0" xfId="0" applyFont="1" applyBorder="1" applyAlignment="1">
      <alignment horizontal="left" wrapText="1"/>
    </xf>
    <xf numFmtId="2" fontId="0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Alignment="1">
      <alignment/>
    </xf>
    <xf numFmtId="49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horizontal="right" vertical="center"/>
    </xf>
    <xf numFmtId="2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8" fillId="0" borderId="4" xfId="0" applyNumberFormat="1" applyFont="1" applyBorder="1" applyAlignment="1">
      <alignment horizontal="center" wrapText="1"/>
    </xf>
    <xf numFmtId="0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3" fontId="9" fillId="0" borderId="6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0" fontId="15" fillId="0" borderId="4" xfId="0" applyFont="1" applyFill="1" applyBorder="1" applyAlignment="1">
      <alignment horizontal="right"/>
    </xf>
    <xf numFmtId="0" fontId="15" fillId="0" borderId="4" xfId="0" applyFont="1" applyFill="1" applyBorder="1" applyAlignment="1">
      <alignment horizontal="left" inden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 indent="1"/>
    </xf>
    <xf numFmtId="0" fontId="15" fillId="0" borderId="4" xfId="0" applyFont="1" applyFill="1" applyBorder="1" applyAlignment="1">
      <alignment horizontal="left" wrapText="1" indent="3"/>
    </xf>
    <xf numFmtId="49" fontId="8" fillId="0" borderId="4" xfId="0" applyNumberFormat="1" applyFont="1" applyFill="1" applyBorder="1" applyAlignment="1">
      <alignment horizontal="center" vertical="top" wrapText="1"/>
    </xf>
    <xf numFmtId="49" fontId="8" fillId="0" borderId="4" xfId="0" applyNumberFormat="1" applyFont="1" applyFill="1" applyBorder="1" applyAlignment="1">
      <alignment horizontal="left" vertical="top" wrapText="1" indent="1"/>
    </xf>
    <xf numFmtId="49" fontId="15" fillId="0" borderId="4" xfId="0" applyNumberFormat="1" applyFont="1" applyFill="1" applyBorder="1" applyAlignment="1">
      <alignment horizontal="left" vertical="top" wrapText="1" indent="2"/>
    </xf>
    <xf numFmtId="0" fontId="15" fillId="0" borderId="4" xfId="0" applyFont="1" applyBorder="1" applyAlignment="1">
      <alignment vertical="center"/>
    </xf>
    <xf numFmtId="49" fontId="15" fillId="0" borderId="4" xfId="0" applyNumberFormat="1" applyFont="1" applyFill="1" applyBorder="1" applyAlignment="1">
      <alignment horizontal="left" vertical="top" wrapText="1" indent="1"/>
    </xf>
    <xf numFmtId="49" fontId="15" fillId="0" borderId="4" xfId="0" applyNumberFormat="1" applyFont="1" applyFill="1" applyBorder="1" applyAlignment="1">
      <alignment horizontal="right" vertical="center" wrapText="1"/>
    </xf>
    <xf numFmtId="49" fontId="15" fillId="0" borderId="4" xfId="0" applyNumberFormat="1" applyFont="1" applyFill="1" applyBorder="1" applyAlignment="1">
      <alignment horizontal="left" vertical="center" wrapText="1" indent="2"/>
    </xf>
    <xf numFmtId="49" fontId="15" fillId="0" borderId="4" xfId="0" applyNumberFormat="1" applyFont="1" applyFill="1" applyBorder="1" applyAlignment="1">
      <alignment horizontal="left" vertical="top" wrapText="1" indent="3"/>
    </xf>
    <xf numFmtId="0" fontId="15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left" vertical="center" wrapText="1" indent="2"/>
    </xf>
    <xf numFmtId="0" fontId="8" fillId="0" borderId="4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 vertical="center" wrapText="1" indent="1"/>
    </xf>
    <xf numFmtId="3" fontId="9" fillId="0" borderId="6" xfId="0" applyNumberFormat="1" applyFont="1" applyBorder="1" applyAlignment="1">
      <alignment horizontal="right" vertical="center" wrapText="1"/>
    </xf>
    <xf numFmtId="0" fontId="15" fillId="0" borderId="4" xfId="0" applyFont="1" applyBorder="1" applyAlignment="1">
      <alignment/>
    </xf>
    <xf numFmtId="0" fontId="15" fillId="0" borderId="4" xfId="0" applyFont="1" applyBorder="1" applyAlignment="1">
      <alignment horizontal="left" indent="2"/>
    </xf>
    <xf numFmtId="0" fontId="15" fillId="0" borderId="4" xfId="0" applyFont="1" applyBorder="1" applyAlignment="1">
      <alignment horizontal="right"/>
    </xf>
    <xf numFmtId="3" fontId="9" fillId="0" borderId="0" xfId="0" applyNumberFormat="1" applyFont="1" applyAlignment="1">
      <alignment/>
    </xf>
    <xf numFmtId="3" fontId="9" fillId="0" borderId="6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/>
    </xf>
    <xf numFmtId="0" fontId="12" fillId="0" borderId="0" xfId="0" applyFont="1" applyAlignment="1">
      <alignment horizontal="left"/>
    </xf>
    <xf numFmtId="2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2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 vertical="center"/>
    </xf>
    <xf numFmtId="49" fontId="8" fillId="0" borderId="3" xfId="0" applyNumberFormat="1" applyFont="1" applyFill="1" applyBorder="1" applyAlignment="1">
      <alignment horizontal="center"/>
    </xf>
    <xf numFmtId="0" fontId="12" fillId="0" borderId="3" xfId="0" applyFont="1" applyBorder="1" applyAlignment="1">
      <alignment/>
    </xf>
    <xf numFmtId="4" fontId="12" fillId="0" borderId="3" xfId="0" applyNumberFormat="1" applyFont="1" applyBorder="1" applyAlignment="1">
      <alignment/>
    </xf>
    <xf numFmtId="0" fontId="10" fillId="0" borderId="0" xfId="0" applyFont="1" applyAlignment="1">
      <alignment horizontal="right"/>
    </xf>
    <xf numFmtId="49" fontId="8" fillId="0" borderId="0" xfId="0" applyNumberFormat="1" applyFont="1" applyFill="1" applyAlignment="1">
      <alignment horizontal="center"/>
    </xf>
    <xf numFmtId="4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top" wrapText="1"/>
    </xf>
    <xf numFmtId="4" fontId="8" fillId="0" borderId="14" xfId="0" applyNumberFormat="1" applyFont="1" applyFill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29" fillId="0" borderId="4" xfId="0" applyFont="1" applyBorder="1" applyAlignment="1">
      <alignment horizontal="left" vertical="top" wrapText="1"/>
    </xf>
    <xf numFmtId="3" fontId="29" fillId="0" borderId="4" xfId="0" applyNumberFormat="1" applyFont="1" applyBorder="1" applyAlignment="1">
      <alignment horizontal="right"/>
    </xf>
    <xf numFmtId="49" fontId="8" fillId="0" borderId="4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right" vertical="top"/>
    </xf>
    <xf numFmtId="3" fontId="9" fillId="0" borderId="4" xfId="0" applyNumberFormat="1" applyFont="1" applyBorder="1" applyAlignment="1">
      <alignment horizontal="right" wrapText="1"/>
    </xf>
    <xf numFmtId="49" fontId="8" fillId="0" borderId="4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left" vertical="top" wrapText="1"/>
    </xf>
    <xf numFmtId="3" fontId="15" fillId="0" borderId="0" xfId="0" applyNumberFormat="1" applyFont="1" applyBorder="1" applyAlignment="1">
      <alignment horizontal="right"/>
    </xf>
    <xf numFmtId="172" fontId="15" fillId="0" borderId="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4" fontId="12" fillId="0" borderId="0" xfId="0" applyNumberFormat="1" applyFont="1" applyBorder="1" applyAlignment="1">
      <alignment/>
    </xf>
    <xf numFmtId="49" fontId="8" fillId="0" borderId="0" xfId="0" applyNumberFormat="1" applyFont="1" applyAlignment="1">
      <alignment horizontal="center"/>
    </xf>
    <xf numFmtId="2" fontId="8" fillId="0" borderId="0" xfId="0" applyNumberFormat="1" applyFont="1" applyBorder="1" applyAlignment="1">
      <alignment/>
    </xf>
    <xf numFmtId="2" fontId="8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right" vertical="center"/>
    </xf>
    <xf numFmtId="172" fontId="9" fillId="0" borderId="4" xfId="0" applyNumberFormat="1" applyFont="1" applyFill="1" applyBorder="1" applyAlignment="1">
      <alignment horizontal="right" vertical="center"/>
    </xf>
    <xf numFmtId="49" fontId="9" fillId="0" borderId="4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right" vertical="center"/>
    </xf>
    <xf numFmtId="49" fontId="8" fillId="0" borderId="4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/>
    </xf>
    <xf numFmtId="49" fontId="9" fillId="0" borderId="4" xfId="0" applyNumberFormat="1" applyFont="1" applyBorder="1" applyAlignment="1">
      <alignment horizontal="right" vertical="center" wrapText="1"/>
    </xf>
    <xf numFmtId="173" fontId="8" fillId="0" borderId="4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173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172" fontId="8" fillId="0" borderId="0" xfId="0" applyNumberFormat="1" applyFont="1" applyBorder="1" applyAlignment="1">
      <alignment horizontal="right" vertical="center"/>
    </xf>
    <xf numFmtId="2" fontId="12" fillId="0" borderId="0" xfId="0" applyNumberFormat="1" applyFont="1" applyBorder="1" applyAlignment="1">
      <alignment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3" fontId="9" fillId="0" borderId="0" xfId="0" applyNumberFormat="1" applyFont="1" applyFill="1" applyBorder="1" applyAlignment="1">
      <alignment horizontal="right"/>
    </xf>
    <xf numFmtId="49" fontId="9" fillId="0" borderId="4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9" fillId="0" borderId="4" xfId="0" applyNumberFormat="1" applyFont="1" applyFill="1" applyBorder="1" applyAlignment="1">
      <alignment vertical="top" wrapText="1"/>
    </xf>
    <xf numFmtId="3" fontId="15" fillId="0" borderId="4" xfId="0" applyNumberFormat="1" applyFont="1" applyBorder="1" applyAlignment="1">
      <alignment/>
    </xf>
    <xf numFmtId="49" fontId="15" fillId="0" borderId="4" xfId="0" applyNumberFormat="1" applyFont="1" applyFill="1" applyBorder="1" applyAlignment="1">
      <alignment horizontal="center" vertical="top" wrapText="1"/>
    </xf>
    <xf numFmtId="3" fontId="8" fillId="7" borderId="0" xfId="0" applyNumberFormat="1" applyFont="1" applyFill="1" applyAlignment="1">
      <alignment/>
    </xf>
    <xf numFmtId="0" fontId="15" fillId="0" borderId="4" xfId="0" applyFont="1" applyFill="1" applyBorder="1" applyAlignment="1">
      <alignment horizontal="left" indent="2"/>
    </xf>
    <xf numFmtId="3" fontId="8" fillId="0" borderId="4" xfId="0" applyNumberFormat="1" applyFont="1" applyBorder="1" applyAlignment="1">
      <alignment horizontal="right" vertical="top"/>
    </xf>
    <xf numFmtId="3" fontId="15" fillId="0" borderId="4" xfId="0" applyNumberFormat="1" applyFont="1" applyBorder="1" applyAlignment="1">
      <alignment horizontal="right" vertical="top"/>
    </xf>
    <xf numFmtId="3" fontId="9" fillId="0" borderId="4" xfId="0" applyNumberFormat="1" applyFont="1" applyBorder="1" applyAlignment="1">
      <alignment horizontal="right" vertical="top"/>
    </xf>
    <xf numFmtId="3" fontId="9" fillId="0" borderId="4" xfId="0" applyNumberFormat="1" applyFont="1" applyFill="1" applyBorder="1" applyAlignment="1">
      <alignment horizontal="right" vertical="top"/>
    </xf>
    <xf numFmtId="3" fontId="9" fillId="0" borderId="0" xfId="0" applyNumberFormat="1" applyFont="1" applyFill="1" applyBorder="1" applyAlignment="1">
      <alignment horizontal="right" vertical="top"/>
    </xf>
    <xf numFmtId="0" fontId="8" fillId="0" borderId="7" xfId="0" applyFont="1" applyBorder="1" applyAlignment="1">
      <alignment/>
    </xf>
    <xf numFmtId="0" fontId="9" fillId="0" borderId="7" xfId="0" applyFont="1" applyBorder="1" applyAlignment="1">
      <alignment/>
    </xf>
    <xf numFmtId="3" fontId="9" fillId="0" borderId="7" xfId="0" applyNumberFormat="1" applyFont="1" applyBorder="1" applyAlignment="1">
      <alignment horizontal="right"/>
    </xf>
    <xf numFmtId="172" fontId="9" fillId="0" borderId="7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72" fontId="9" fillId="0" borderId="0" xfId="0" applyNumberFormat="1" applyFont="1" applyBorder="1" applyAlignment="1">
      <alignment horizontal="right"/>
    </xf>
    <xf numFmtId="49" fontId="8" fillId="0" borderId="0" xfId="0" applyNumberFormat="1" applyFont="1" applyFill="1" applyAlignment="1">
      <alignment horizontal="center" vertical="top" wrapText="1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49" fontId="12" fillId="0" borderId="0" xfId="0" applyNumberFormat="1" applyFont="1" applyAlignment="1">
      <alignment vertical="top" wrapText="1"/>
    </xf>
    <xf numFmtId="49" fontId="12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left"/>
    </xf>
    <xf numFmtId="172" fontId="9" fillId="0" borderId="4" xfId="0" applyNumberFormat="1" applyFont="1" applyBorder="1" applyAlignment="1">
      <alignment/>
    </xf>
    <xf numFmtId="49" fontId="8" fillId="0" borderId="4" xfId="0" applyNumberFormat="1" applyFont="1" applyBorder="1" applyAlignment="1">
      <alignment horizontal="right"/>
    </xf>
    <xf numFmtId="0" fontId="15" fillId="0" borderId="4" xfId="0" applyFont="1" applyBorder="1" applyAlignment="1">
      <alignment horizontal="left" vertical="top" wrapText="1" indent="1"/>
    </xf>
    <xf numFmtId="49" fontId="9" fillId="0" borderId="4" xfId="0" applyNumberFormat="1" applyFont="1" applyBorder="1" applyAlignment="1">
      <alignment horizontal="center" vertical="top"/>
    </xf>
    <xf numFmtId="49" fontId="8" fillId="0" borderId="4" xfId="0" applyNumberFormat="1" applyFont="1" applyBorder="1" applyAlignment="1">
      <alignment/>
    </xf>
    <xf numFmtId="49" fontId="8" fillId="0" borderId="4" xfId="0" applyNumberFormat="1" applyFont="1" applyBorder="1" applyAlignment="1">
      <alignment horizontal="center" vertical="center"/>
    </xf>
    <xf numFmtId="172" fontId="8" fillId="0" borderId="4" xfId="0" applyNumberFormat="1" applyFont="1" applyBorder="1" applyAlignment="1">
      <alignment/>
    </xf>
    <xf numFmtId="49" fontId="8" fillId="0" borderId="4" xfId="0" applyNumberFormat="1" applyFont="1" applyFill="1" applyBorder="1" applyAlignment="1">
      <alignment horizontal="center" vertical="top"/>
    </xf>
    <xf numFmtId="1" fontId="8" fillId="0" borderId="4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 horizontal="left" vertical="center" wrapText="1" indent="2"/>
    </xf>
    <xf numFmtId="1" fontId="15" fillId="0" borderId="4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/>
    </xf>
    <xf numFmtId="0" fontId="9" fillId="0" borderId="4" xfId="0" applyFont="1" applyFill="1" applyBorder="1" applyAlignment="1">
      <alignment vertical="top" wrapText="1"/>
    </xf>
    <xf numFmtId="0" fontId="15" fillId="0" borderId="0" xfId="0" applyFont="1" applyBorder="1" applyAlignment="1">
      <alignment/>
    </xf>
    <xf numFmtId="49" fontId="9" fillId="0" borderId="4" xfId="0" applyNumberFormat="1" applyFont="1" applyBorder="1" applyAlignment="1">
      <alignment horizontal="right"/>
    </xf>
    <xf numFmtId="49" fontId="9" fillId="0" borderId="4" xfId="0" applyNumberFormat="1" applyFont="1" applyBorder="1" applyAlignment="1">
      <alignment horizontal="center" vertical="top" wrapText="1"/>
    </xf>
    <xf numFmtId="3" fontId="9" fillId="0" borderId="4" xfId="0" applyNumberFormat="1" applyFont="1" applyBorder="1" applyAlignment="1">
      <alignment vertical="top"/>
    </xf>
    <xf numFmtId="172" fontId="9" fillId="0" borderId="4" xfId="0" applyNumberFormat="1" applyFont="1" applyBorder="1" applyAlignment="1">
      <alignment vertical="top"/>
    </xf>
    <xf numFmtId="49" fontId="15" fillId="0" borderId="4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 wrapText="1"/>
    </xf>
    <xf numFmtId="2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2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4" fontId="8" fillId="0" borderId="0" xfId="0" applyNumberFormat="1" applyFont="1" applyFill="1" applyBorder="1" applyAlignment="1">
      <alignment horizontal="right"/>
    </xf>
    <xf numFmtId="172" fontId="9" fillId="0" borderId="4" xfId="0" applyNumberFormat="1" applyFont="1" applyBorder="1" applyAlignment="1">
      <alignment/>
    </xf>
    <xf numFmtId="49" fontId="9" fillId="0" borderId="4" xfId="0" applyNumberFormat="1" applyFont="1" applyFill="1" applyBorder="1" applyAlignment="1">
      <alignment horizontal="left" vertical="top" wrapText="1"/>
    </xf>
    <xf numFmtId="172" fontId="8" fillId="0" borderId="4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Fill="1" applyAlignment="1">
      <alignment horizontal="left" wrapText="1"/>
    </xf>
    <xf numFmtId="3" fontId="0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12" fillId="0" borderId="0" xfId="0" applyNumberFormat="1" applyFont="1" applyAlignment="1">
      <alignment horizontal="center" vertical="top" wrapText="1"/>
    </xf>
    <xf numFmtId="0" fontId="24" fillId="7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44" fillId="0" borderId="33" xfId="0" applyFont="1" applyFill="1" applyBorder="1" applyAlignment="1">
      <alignment horizontal="center"/>
    </xf>
    <xf numFmtId="3" fontId="44" fillId="0" borderId="33" xfId="0" applyNumberFormat="1" applyFont="1" applyFill="1" applyBorder="1" applyAlignment="1">
      <alignment horizontal="right"/>
    </xf>
    <xf numFmtId="4" fontId="44" fillId="0" borderId="33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0" fontId="27" fillId="0" borderId="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3" fontId="11" fillId="0" borderId="9" xfId="0" applyNumberFormat="1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left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wrapText="1" indent="1"/>
    </xf>
    <xf numFmtId="3" fontId="17" fillId="0" borderId="0" xfId="0" applyNumberFormat="1" applyFont="1" applyFill="1" applyAlignment="1">
      <alignment/>
    </xf>
    <xf numFmtId="0" fontId="9" fillId="0" borderId="4" xfId="0" applyFont="1" applyFill="1" applyBorder="1" applyAlignment="1">
      <alignment horizontal="left" indent="2"/>
    </xf>
    <xf numFmtId="0" fontId="45" fillId="0" borderId="4" xfId="0" applyFont="1" applyFill="1" applyBorder="1" applyAlignment="1">
      <alignment horizontal="left" indent="2"/>
    </xf>
    <xf numFmtId="3" fontId="45" fillId="0" borderId="4" xfId="0" applyNumberFormat="1" applyFont="1" applyFill="1" applyBorder="1" applyAlignment="1">
      <alignment horizontal="right" vertical="center" wrapText="1"/>
    </xf>
    <xf numFmtId="172" fontId="45" fillId="0" borderId="4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left" indent="2"/>
    </xf>
    <xf numFmtId="0" fontId="9" fillId="0" borderId="4" xfId="0" applyFont="1" applyFill="1" applyBorder="1" applyAlignment="1">
      <alignment horizontal="left" indent="3"/>
    </xf>
    <xf numFmtId="0" fontId="9" fillId="0" borderId="4" xfId="0" applyFont="1" applyFill="1" applyBorder="1" applyAlignment="1">
      <alignment horizontal="left" indent="4"/>
    </xf>
    <xf numFmtId="3" fontId="17" fillId="7" borderId="0" xfId="0" applyNumberFormat="1" applyFont="1" applyFill="1" applyAlignment="1">
      <alignment/>
    </xf>
    <xf numFmtId="0" fontId="9" fillId="0" borderId="4" xfId="0" applyFont="1" applyFill="1" applyBorder="1" applyAlignment="1">
      <alignment horizontal="left" indent="1"/>
    </xf>
    <xf numFmtId="0" fontId="45" fillId="0" borderId="4" xfId="0" applyFont="1" applyFill="1" applyBorder="1" applyAlignment="1">
      <alignment horizontal="left" indent="4"/>
    </xf>
    <xf numFmtId="0" fontId="45" fillId="0" borderId="4" xfId="0" applyFont="1" applyFill="1" applyBorder="1" applyAlignment="1">
      <alignment horizontal="left" wrapText="1" indent="4"/>
    </xf>
    <xf numFmtId="172" fontId="45" fillId="0" borderId="4" xfId="0" applyNumberFormat="1" applyFont="1" applyFill="1" applyBorder="1" applyAlignment="1">
      <alignment horizontal="right" vertical="center" wrapText="1"/>
    </xf>
    <xf numFmtId="0" fontId="45" fillId="0" borderId="4" xfId="0" applyFont="1" applyFill="1" applyBorder="1" applyAlignment="1">
      <alignment horizontal="left" indent="1"/>
    </xf>
    <xf numFmtId="0" fontId="9" fillId="0" borderId="4" xfId="0" applyFont="1" applyFill="1" applyBorder="1" applyAlignment="1">
      <alignment horizontal="left" wrapText="1" indent="1"/>
    </xf>
    <xf numFmtId="3" fontId="9" fillId="0" borderId="8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0" fontId="31" fillId="0" borderId="4" xfId="0" applyFont="1" applyFill="1" applyBorder="1" applyAlignment="1">
      <alignment horizontal="left" wrapText="1" indent="1"/>
    </xf>
    <xf numFmtId="0" fontId="31" fillId="0" borderId="4" xfId="0" applyFont="1" applyFill="1" applyBorder="1" applyAlignment="1">
      <alignment wrapText="1"/>
    </xf>
    <xf numFmtId="4" fontId="9" fillId="0" borderId="4" xfId="0" applyNumberFormat="1" applyFont="1" applyFill="1" applyBorder="1" applyAlignment="1">
      <alignment horizontal="right" vertical="center" wrapText="1"/>
    </xf>
    <xf numFmtId="3" fontId="15" fillId="0" borderId="4" xfId="0" applyNumberFormat="1" applyFont="1" applyFill="1" applyBorder="1" applyAlignment="1">
      <alignment horizontal="right" vertical="center" wrapText="1"/>
    </xf>
    <xf numFmtId="0" fontId="31" fillId="0" borderId="4" xfId="0" applyFont="1" applyFill="1" applyBorder="1" applyAlignment="1">
      <alignment horizontal="left" indent="2"/>
    </xf>
    <xf numFmtId="0" fontId="31" fillId="0" borderId="4" xfId="0" applyFont="1" applyFill="1" applyBorder="1" applyAlignment="1">
      <alignment horizontal="left" indent="1"/>
    </xf>
    <xf numFmtId="0" fontId="31" fillId="0" borderId="4" xfId="0" applyFont="1" applyFill="1" applyBorder="1" applyAlignment="1">
      <alignment horizontal="left" indent="3"/>
    </xf>
    <xf numFmtId="0" fontId="46" fillId="0" borderId="4" xfId="0" applyFont="1" applyFill="1" applyBorder="1" applyAlignment="1">
      <alignment horizontal="left" indent="4"/>
    </xf>
    <xf numFmtId="0" fontId="37" fillId="0" borderId="4" xfId="0" applyFont="1" applyFill="1" applyBorder="1" applyAlignment="1">
      <alignment/>
    </xf>
    <xf numFmtId="172" fontId="37" fillId="0" borderId="4" xfId="0" applyNumberFormat="1" applyFont="1" applyFill="1" applyBorder="1" applyAlignment="1">
      <alignment horizontal="right"/>
    </xf>
    <xf numFmtId="3" fontId="37" fillId="0" borderId="4" xfId="0" applyNumberFormat="1" applyFont="1" applyFill="1" applyBorder="1" applyAlignment="1">
      <alignment/>
    </xf>
    <xf numFmtId="0" fontId="31" fillId="0" borderId="4" xfId="0" applyFont="1" applyFill="1" applyBorder="1" applyAlignment="1">
      <alignment horizontal="left" indent="4"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31" fillId="0" borderId="4" xfId="0" applyFont="1" applyFill="1" applyBorder="1" applyAlignment="1">
      <alignment horizontal="left" wrapText="1"/>
    </xf>
    <xf numFmtId="0" fontId="31" fillId="0" borderId="4" xfId="0" applyFont="1" applyFill="1" applyBorder="1" applyAlignment="1">
      <alignment horizontal="left" wrapText="1" indent="3"/>
    </xf>
    <xf numFmtId="0" fontId="47" fillId="0" borderId="9" xfId="0" applyFont="1" applyFill="1" applyBorder="1" applyAlignment="1">
      <alignment horizontal="center"/>
    </xf>
    <xf numFmtId="3" fontId="45" fillId="0" borderId="4" xfId="0" applyNumberFormat="1" applyFont="1" applyFill="1" applyBorder="1" applyAlignment="1">
      <alignment horizontal="right"/>
    </xf>
    <xf numFmtId="0" fontId="47" fillId="0" borderId="4" xfId="0" applyFont="1" applyFill="1" applyBorder="1" applyAlignment="1">
      <alignment/>
    </xf>
    <xf numFmtId="172" fontId="9" fillId="0" borderId="4" xfId="0" applyNumberFormat="1" applyFont="1" applyFill="1" applyBorder="1" applyAlignment="1">
      <alignment horizontal="right"/>
    </xf>
    <xf numFmtId="3" fontId="16" fillId="0" borderId="4" xfId="0" applyNumberFormat="1" applyFont="1" applyFill="1" applyBorder="1" applyAlignment="1">
      <alignment horizontal="right"/>
    </xf>
    <xf numFmtId="3" fontId="11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9" fillId="0" borderId="4" xfId="0" applyFont="1" applyFill="1" applyBorder="1" applyAlignment="1">
      <alignment horizontal="left" indent="1"/>
    </xf>
    <xf numFmtId="0" fontId="9" fillId="0" borderId="4" xfId="0" applyFont="1" applyFill="1" applyBorder="1" applyAlignment="1">
      <alignment horizontal="left" indent="3"/>
    </xf>
    <xf numFmtId="0" fontId="16" fillId="0" borderId="0" xfId="0" applyFont="1" applyFill="1" applyBorder="1" applyAlignment="1">
      <alignment horizontal="center"/>
    </xf>
    <xf numFmtId="172" fontId="45" fillId="0" borderId="4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3" fontId="18" fillId="0" borderId="0" xfId="0" applyNumberFormat="1" applyFont="1" applyFill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9" fillId="0" borderId="4" xfId="0" applyFont="1" applyFill="1" applyBorder="1" applyAlignment="1">
      <alignment horizontal="left" indent="1"/>
    </xf>
    <xf numFmtId="0" fontId="29" fillId="0" borderId="4" xfId="0" applyFont="1" applyFill="1" applyBorder="1" applyAlignment="1">
      <alignment horizontal="left" wrapText="1" indent="2"/>
    </xf>
    <xf numFmtId="0" fontId="29" fillId="0" borderId="4" xfId="0" applyFont="1" applyFill="1" applyBorder="1" applyAlignment="1">
      <alignment horizontal="left" indent="3"/>
    </xf>
    <xf numFmtId="0" fontId="29" fillId="0" borderId="4" xfId="0" applyFont="1" applyFill="1" applyBorder="1" applyAlignment="1">
      <alignment horizontal="left" indent="2"/>
    </xf>
    <xf numFmtId="0" fontId="29" fillId="0" borderId="4" xfId="0" applyFont="1" applyFill="1" applyBorder="1" applyAlignment="1">
      <alignment horizontal="left" indent="4"/>
    </xf>
    <xf numFmtId="0" fontId="49" fillId="0" borderId="4" xfId="0" applyFont="1" applyFill="1" applyBorder="1" applyAlignment="1">
      <alignment horizontal="left" indent="5"/>
    </xf>
    <xf numFmtId="3" fontId="45" fillId="0" borderId="4" xfId="0" applyNumberFormat="1" applyFont="1" applyFill="1" applyBorder="1" applyAlignment="1">
      <alignment horizontal="right"/>
    </xf>
    <xf numFmtId="0" fontId="50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29" fillId="0" borderId="4" xfId="0" applyFont="1" applyFill="1" applyBorder="1" applyAlignment="1">
      <alignment horizontal="left" wrapText="1" indent="1"/>
    </xf>
    <xf numFmtId="0" fontId="49" fillId="0" borderId="4" xfId="0" applyFont="1" applyFill="1" applyBorder="1" applyAlignment="1">
      <alignment horizontal="left" indent="3"/>
    </xf>
    <xf numFmtId="0" fontId="18" fillId="10" borderId="0" xfId="0" applyFont="1" applyFill="1" applyAlignment="1">
      <alignment/>
    </xf>
    <xf numFmtId="3" fontId="18" fillId="10" borderId="0" xfId="0" applyNumberFormat="1" applyFont="1" applyFill="1" applyAlignment="1">
      <alignment/>
    </xf>
    <xf numFmtId="3" fontId="17" fillId="10" borderId="0" xfId="0" applyNumberFormat="1" applyFont="1" applyFill="1" applyAlignment="1">
      <alignment/>
    </xf>
    <xf numFmtId="0" fontId="50" fillId="10" borderId="0" xfId="0" applyFont="1" applyFill="1" applyAlignment="1">
      <alignment/>
    </xf>
    <xf numFmtId="0" fontId="50" fillId="10" borderId="0" xfId="0" applyFont="1" applyFill="1" applyBorder="1" applyAlignment="1">
      <alignment/>
    </xf>
    <xf numFmtId="3" fontId="16" fillId="0" borderId="4" xfId="0" applyNumberFormat="1" applyFont="1" applyFill="1" applyBorder="1" applyAlignment="1">
      <alignment horizontal="right"/>
    </xf>
    <xf numFmtId="172" fontId="16" fillId="0" borderId="4" xfId="0" applyNumberFormat="1" applyFont="1" applyFill="1" applyBorder="1" applyAlignment="1">
      <alignment horizontal="right"/>
    </xf>
    <xf numFmtId="3" fontId="34" fillId="0" borderId="4" xfId="0" applyNumberFormat="1" applyFont="1" applyFill="1" applyBorder="1" applyAlignment="1">
      <alignment horizontal="right"/>
    </xf>
    <xf numFmtId="0" fontId="16" fillId="7" borderId="0" xfId="0" applyFont="1" applyFill="1" applyBorder="1" applyAlignment="1">
      <alignment/>
    </xf>
    <xf numFmtId="0" fontId="16" fillId="7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9" xfId="0" applyFont="1" applyFill="1" applyBorder="1" applyAlignment="1">
      <alignment horizontal="center"/>
    </xf>
    <xf numFmtId="0" fontId="10" fillId="0" borderId="4" xfId="0" applyFont="1" applyFill="1" applyBorder="1" applyAlignment="1">
      <alignment/>
    </xf>
    <xf numFmtId="0" fontId="9" fillId="0" borderId="4" xfId="0" applyFont="1" applyFill="1" applyBorder="1" applyAlignment="1">
      <alignment horizontal="left" indent="4"/>
    </xf>
    <xf numFmtId="0" fontId="45" fillId="0" borderId="4" xfId="0" applyFont="1" applyFill="1" applyBorder="1" applyAlignment="1">
      <alignment horizontal="left" indent="4"/>
    </xf>
    <xf numFmtId="3" fontId="17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3" fontId="37" fillId="0" borderId="4" xfId="0" applyNumberFormat="1" applyFont="1" applyFill="1" applyBorder="1" applyAlignment="1">
      <alignment horizontal="right"/>
    </xf>
    <xf numFmtId="3" fontId="10" fillId="0" borderId="4" xfId="0" applyNumberFormat="1" applyFont="1" applyFill="1" applyBorder="1" applyAlignment="1">
      <alignment horizontal="right"/>
    </xf>
    <xf numFmtId="0" fontId="16" fillId="0" borderId="9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4" xfId="0" applyFont="1" applyFill="1" applyBorder="1" applyAlignment="1">
      <alignment horizontal="left" wrapText="1" indent="3"/>
    </xf>
    <xf numFmtId="0" fontId="9" fillId="0" borderId="4" xfId="0" applyFont="1" applyFill="1" applyBorder="1" applyAlignment="1">
      <alignment horizontal="left" wrapText="1" indent="2"/>
    </xf>
    <xf numFmtId="0" fontId="29" fillId="0" borderId="4" xfId="0" applyFont="1" applyFill="1" applyBorder="1" applyAlignment="1">
      <alignment horizontal="left" wrapText="1" indent="3"/>
    </xf>
    <xf numFmtId="0" fontId="29" fillId="0" borderId="4" xfId="0" applyFont="1" applyFill="1" applyBorder="1" applyAlignment="1">
      <alignment horizontal="left" wrapText="1" indent="4"/>
    </xf>
    <xf numFmtId="0" fontId="16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 wrapText="1" indent="2"/>
    </xf>
    <xf numFmtId="0" fontId="45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left" indent="1"/>
    </xf>
    <xf numFmtId="0" fontId="8" fillId="0" borderId="4" xfId="0" applyFont="1" applyFill="1" applyBorder="1" applyAlignment="1">
      <alignment horizontal="left" indent="2"/>
    </xf>
    <xf numFmtId="0" fontId="8" fillId="0" borderId="4" xfId="0" applyFont="1" applyFill="1" applyBorder="1" applyAlignment="1">
      <alignment horizontal="left" indent="2"/>
    </xf>
    <xf numFmtId="0" fontId="8" fillId="0" borderId="4" xfId="0" applyFont="1" applyFill="1" applyBorder="1" applyAlignment="1">
      <alignment horizontal="left" indent="3"/>
    </xf>
    <xf numFmtId="0" fontId="8" fillId="0" borderId="4" xfId="0" applyFont="1" applyFill="1" applyBorder="1" applyAlignment="1">
      <alignment horizontal="left" indent="4"/>
    </xf>
    <xf numFmtId="0" fontId="0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3" fontId="8" fillId="11" borderId="4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17" fillId="0" borderId="4" xfId="0" applyFont="1" applyFill="1" applyBorder="1" applyAlignment="1">
      <alignment horizontal="left" indent="2"/>
    </xf>
    <xf numFmtId="0" fontId="8" fillId="0" borderId="4" xfId="0" applyFont="1" applyFill="1" applyBorder="1" applyAlignment="1">
      <alignment horizontal="left" indent="3"/>
    </xf>
    <xf numFmtId="0" fontId="8" fillId="0" borderId="4" xfId="0" applyFont="1" applyFill="1" applyBorder="1" applyAlignment="1">
      <alignment horizontal="left" indent="4"/>
    </xf>
    <xf numFmtId="172" fontId="17" fillId="0" borderId="4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left" indent="1"/>
    </xf>
    <xf numFmtId="0" fontId="24" fillId="0" borderId="9" xfId="0" applyFont="1" applyFill="1" applyBorder="1" applyAlignment="1">
      <alignment horizontal="center"/>
    </xf>
    <xf numFmtId="0" fontId="24" fillId="0" borderId="4" xfId="0" applyFont="1" applyFill="1" applyBorder="1" applyAlignment="1">
      <alignment/>
    </xf>
    <xf numFmtId="0" fontId="17" fillId="0" borderId="4" xfId="0" applyFont="1" applyFill="1" applyBorder="1" applyAlignment="1">
      <alignment horizontal="left" indent="3"/>
    </xf>
    <xf numFmtId="3" fontId="17" fillId="0" borderId="4" xfId="0" applyNumberFormat="1" applyFont="1" applyFill="1" applyBorder="1" applyAlignment="1">
      <alignment horizontal="right"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9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left" indent="4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wrapText="1" indent="4"/>
    </xf>
    <xf numFmtId="0" fontId="17" fillId="0" borderId="4" xfId="0" applyFont="1" applyFill="1" applyBorder="1" applyAlignment="1">
      <alignment horizontal="left" wrapText="1" indent="4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7" fillId="0" borderId="4" xfId="0" applyFont="1" applyFill="1" applyBorder="1" applyAlignment="1">
      <alignment horizontal="left" indent="3"/>
    </xf>
    <xf numFmtId="0" fontId="17" fillId="0" borderId="4" xfId="0" applyFont="1" applyFill="1" applyBorder="1" applyAlignment="1">
      <alignment horizontal="left" indent="4"/>
    </xf>
    <xf numFmtId="0" fontId="15" fillId="0" borderId="4" xfId="0" applyFont="1" applyFill="1" applyBorder="1" applyAlignment="1">
      <alignment horizontal="left" indent="3"/>
    </xf>
    <xf numFmtId="0" fontId="15" fillId="0" borderId="4" xfId="0" applyFont="1" applyFill="1" applyBorder="1" applyAlignment="1">
      <alignment horizontal="left" indent="4"/>
    </xf>
    <xf numFmtId="0" fontId="37" fillId="0" borderId="4" xfId="0" applyFont="1" applyFill="1" applyBorder="1" applyAlignment="1">
      <alignment horizontal="left" indent="5"/>
    </xf>
    <xf numFmtId="0" fontId="9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9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wrapText="1" indent="3"/>
    </xf>
    <xf numFmtId="3" fontId="8" fillId="4" borderId="4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9" fillId="0" borderId="4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/>
    </xf>
    <xf numFmtId="168" fontId="9" fillId="0" borderId="0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horizontal="left"/>
    </xf>
    <xf numFmtId="168" fontId="45" fillId="0" borderId="0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wrapText="1" indent="2"/>
    </xf>
    <xf numFmtId="0" fontId="8" fillId="0" borderId="0" xfId="0" applyFont="1" applyFill="1" applyBorder="1" applyAlignment="1">
      <alignment horizontal="left"/>
    </xf>
    <xf numFmtId="168" fontId="8" fillId="0" borderId="0" xfId="0" applyNumberFormat="1" applyFont="1" applyFill="1" applyBorder="1" applyAlignment="1">
      <alignment horizontal="right"/>
    </xf>
    <xf numFmtId="0" fontId="45" fillId="0" borderId="4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/>
    </xf>
    <xf numFmtId="168" fontId="17" fillId="0" borderId="0" xfId="0" applyNumberFormat="1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left" indent="1"/>
    </xf>
    <xf numFmtId="0" fontId="17" fillId="0" borderId="4" xfId="0" applyFont="1" applyFill="1" applyBorder="1" applyAlignment="1">
      <alignment horizontal="left" indent="2"/>
    </xf>
    <xf numFmtId="0" fontId="8" fillId="0" borderId="4" xfId="0" applyFont="1" applyFill="1" applyBorder="1" applyAlignment="1">
      <alignment horizontal="left" wrapText="1" indent="1"/>
    </xf>
    <xf numFmtId="0" fontId="8" fillId="0" borderId="4" xfId="0" applyFont="1" applyFill="1" applyBorder="1" applyAlignment="1">
      <alignment horizontal="left" indent="5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37" fillId="0" borderId="4" xfId="0" applyFont="1" applyFill="1" applyBorder="1" applyAlignment="1">
      <alignment horizontal="left" indent="4"/>
    </xf>
    <xf numFmtId="0" fontId="37" fillId="0" borderId="4" xfId="0" applyFont="1" applyFill="1" applyBorder="1" applyAlignment="1">
      <alignment horizontal="left" indent="3"/>
    </xf>
    <xf numFmtId="0" fontId="17" fillId="0" borderId="4" xfId="0" applyFont="1" applyFill="1" applyBorder="1" applyAlignment="1">
      <alignment horizontal="left" indent="5"/>
    </xf>
    <xf numFmtId="172" fontId="8" fillId="0" borderId="4" xfId="0" applyNumberFormat="1" applyFont="1" applyFill="1" applyBorder="1" applyAlignment="1">
      <alignment horizontal="right"/>
    </xf>
    <xf numFmtId="172" fontId="17" fillId="0" borderId="4" xfId="0" applyNumberFormat="1" applyFont="1" applyFill="1" applyBorder="1" applyAlignment="1">
      <alignment horizontal="right"/>
    </xf>
    <xf numFmtId="174" fontId="24" fillId="0" borderId="0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 horizontal="right"/>
    </xf>
    <xf numFmtId="0" fontId="8" fillId="0" borderId="7" xfId="0" applyFont="1" applyFill="1" applyBorder="1" applyAlignment="1">
      <alignment horizontal="left" indent="3"/>
    </xf>
    <xf numFmtId="172" fontId="8" fillId="0" borderId="7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26" fillId="0" borderId="0" xfId="0" applyFont="1" applyFill="1" applyAlignment="1">
      <alignment/>
    </xf>
    <xf numFmtId="3" fontId="26" fillId="0" borderId="0" xfId="0" applyNumberFormat="1" applyFont="1" applyFill="1" applyAlignment="1">
      <alignment/>
    </xf>
    <xf numFmtId="4" fontId="26" fillId="0" borderId="0" xfId="0" applyNumberFormat="1" applyFont="1" applyFill="1" applyAlignment="1">
      <alignment/>
    </xf>
    <xf numFmtId="167" fontId="8" fillId="0" borderId="0" xfId="0" applyNumberFormat="1" applyFont="1" applyFill="1" applyAlignment="1">
      <alignment/>
    </xf>
    <xf numFmtId="14" fontId="8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" fontId="8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3" fontId="9" fillId="0" borderId="9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2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right"/>
    </xf>
    <xf numFmtId="0" fontId="8" fillId="0" borderId="9" xfId="0" applyFont="1" applyFill="1" applyBorder="1" applyAlignment="1">
      <alignment horizontal="center" vertical="center" wrapText="1"/>
    </xf>
    <xf numFmtId="172" fontId="9" fillId="0" borderId="4" xfId="0" applyNumberFormat="1" applyFont="1" applyFill="1" applyBorder="1" applyAlignment="1">
      <alignment/>
    </xf>
    <xf numFmtId="172" fontId="8" fillId="0" borderId="4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9" fillId="0" borderId="0" xfId="0" applyFont="1" applyFill="1" applyBorder="1" applyAlignment="1">
      <alignment wrapText="1"/>
    </xf>
    <xf numFmtId="166" fontId="8" fillId="0" borderId="0" xfId="0" applyNumberFormat="1" applyFont="1" applyFill="1" applyAlignment="1">
      <alignment/>
    </xf>
    <xf numFmtId="0" fontId="23" fillId="0" borderId="0" xfId="0" applyFont="1" applyFill="1" applyAlignment="1">
      <alignment horizontal="left"/>
    </xf>
    <xf numFmtId="0" fontId="42" fillId="0" borderId="0" xfId="0" applyFont="1" applyFill="1" applyBorder="1" applyAlignment="1">
      <alignment horizontal="left" wrapText="1"/>
    </xf>
    <xf numFmtId="0" fontId="23" fillId="0" borderId="0" xfId="0" applyFont="1" applyAlignment="1">
      <alignment wrapText="1"/>
    </xf>
    <xf numFmtId="0" fontId="10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wrapText="1"/>
    </xf>
    <xf numFmtId="49" fontId="13" fillId="0" borderId="0" xfId="0" applyNumberFormat="1" applyFont="1" applyAlignment="1">
      <alignment horizontal="center" vertical="top"/>
    </xf>
    <xf numFmtId="0" fontId="9" fillId="0" borderId="4" xfId="0" applyFont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49" fontId="12" fillId="0" borderId="0" xfId="0" applyNumberFormat="1" applyFont="1" applyAlignment="1">
      <alignment horizontal="center"/>
    </xf>
    <xf numFmtId="0" fontId="0" fillId="0" borderId="34" xfId="0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25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9" fillId="0" borderId="35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0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25" applyFont="1" applyFill="1" applyAlignment="1">
      <alignment horizontal="center"/>
      <protection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174" fontId="12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justify"/>
    </xf>
    <xf numFmtId="0" fontId="10" fillId="0" borderId="0" xfId="0" applyFont="1" applyFill="1" applyBorder="1" applyAlignment="1">
      <alignment horizontal="justify" wrapText="1"/>
    </xf>
    <xf numFmtId="0" fontId="10" fillId="0" borderId="0" xfId="0" applyFont="1" applyFill="1" applyAlignment="1">
      <alignment horizontal="left" wrapText="1"/>
    </xf>
    <xf numFmtId="49" fontId="13" fillId="0" borderId="0" xfId="0" applyNumberFormat="1" applyFont="1" applyAlignment="1">
      <alignment horizontal="center" vertical="top" wrapText="1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center"/>
    </xf>
  </cellXfs>
  <cellStyles count="18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Aizdatm2000(06_09)2" xfId="22"/>
    <cellStyle name="Normal_Budzaizd99" xfId="23"/>
    <cellStyle name="Normal_Diena!" xfId="24"/>
    <cellStyle name="Normal_Soc-m" xfId="25"/>
    <cellStyle name="Parastais_FMzino_D_120505" xfId="26"/>
    <cellStyle name="Percent" xfId="27"/>
    <cellStyle name="SAPBEXstdData" xfId="28"/>
    <cellStyle name="SAPBEXstdData_20.tab.aizdevumi-atmaksas" xfId="29"/>
    <cellStyle name="SAPBEXstdItem" xfId="30"/>
    <cellStyle name="SAPBEXstdItem_20.tab.aizdevumi-atmaksas" xfId="31"/>
    <cellStyle name="V?st.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6-menesa%20parskati\7.tab.-specb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6-menesa%20parskati\8.tab-ziedoj%20pa%20m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6-menesa%20parskati\22.tab._arvalsu.fin.palidzib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6-menesa%20parskati\pasvaldibas%2006\18.tab-zied-EKK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 paraugs"/>
      <sheetName val="Aprilis"/>
      <sheetName val="Maijs"/>
      <sheetName val="Junijs"/>
      <sheetName val="Palīgtab (2006)"/>
      <sheetName val="Julijs_paraugs"/>
      <sheetName val="Julijs"/>
      <sheetName val="Augusts"/>
      <sheetName val="Septembris"/>
      <sheetName val="Oktobris"/>
      <sheetName val="Novembris"/>
    </sheetNames>
    <sheetDataSet>
      <sheetData sheetId="12">
        <row r="248">
          <cell r="D248">
            <v>0</v>
          </cell>
          <cell r="E248">
            <v>-245212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Oktobris"/>
      <sheetName val="Novembris"/>
    </sheetNames>
    <sheetDataSet>
      <sheetData sheetId="9">
        <row r="540">
          <cell r="B540">
            <v>0</v>
          </cell>
        </row>
        <row r="541">
          <cell r="B541">
            <v>0</v>
          </cell>
        </row>
        <row r="542">
          <cell r="B542">
            <v>0</v>
          </cell>
        </row>
        <row r="546">
          <cell r="B546">
            <v>0</v>
          </cell>
        </row>
        <row r="551">
          <cell r="B551">
            <v>0</v>
          </cell>
        </row>
        <row r="554">
          <cell r="B554">
            <v>0</v>
          </cell>
        </row>
        <row r="555">
          <cell r="B555">
            <v>0</v>
          </cell>
        </row>
        <row r="558">
          <cell r="B558">
            <v>0</v>
          </cell>
        </row>
        <row r="559">
          <cell r="B559">
            <v>0</v>
          </cell>
        </row>
        <row r="560">
          <cell r="B560">
            <v>0</v>
          </cell>
        </row>
        <row r="564">
          <cell r="B564">
            <v>0</v>
          </cell>
        </row>
        <row r="569">
          <cell r="B569">
            <v>0</v>
          </cell>
        </row>
        <row r="572">
          <cell r="B572">
            <v>0</v>
          </cell>
        </row>
        <row r="573">
          <cell r="B573">
            <v>0</v>
          </cell>
        </row>
        <row r="576">
          <cell r="B576">
            <v>0</v>
          </cell>
        </row>
        <row r="577">
          <cell r="B577">
            <v>0</v>
          </cell>
        </row>
        <row r="578">
          <cell r="B578">
            <v>0</v>
          </cell>
        </row>
        <row r="582">
          <cell r="B582">
            <v>0</v>
          </cell>
        </row>
        <row r="587">
          <cell r="B587">
            <v>0</v>
          </cell>
        </row>
        <row r="590">
          <cell r="B590">
            <v>0</v>
          </cell>
        </row>
        <row r="591">
          <cell r="B59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Oktobris"/>
      <sheetName val="Novembris"/>
    </sheetNames>
    <sheetDataSet>
      <sheetData sheetId="9">
        <row r="16">
          <cell r="D16">
            <v>449205087</v>
          </cell>
        </row>
        <row r="17">
          <cell r="D17">
            <v>325853841</v>
          </cell>
        </row>
        <row r="18">
          <cell r="D18">
            <v>387853</v>
          </cell>
        </row>
        <row r="19">
          <cell r="D19">
            <v>1399584</v>
          </cell>
        </row>
        <row r="20">
          <cell r="D20">
            <v>121951662</v>
          </cell>
        </row>
        <row r="21">
          <cell r="D21">
            <v>1470252</v>
          </cell>
        </row>
        <row r="22">
          <cell r="D22">
            <v>323344450</v>
          </cell>
        </row>
        <row r="23">
          <cell r="D23">
            <v>174409533</v>
          </cell>
        </row>
        <row r="24">
          <cell r="D24">
            <v>42415396</v>
          </cell>
        </row>
        <row r="25">
          <cell r="D25">
            <v>406454</v>
          </cell>
        </row>
        <row r="26">
          <cell r="D26">
            <v>131587683</v>
          </cell>
        </row>
        <row r="27">
          <cell r="D27">
            <v>117511311</v>
          </cell>
        </row>
        <row r="28">
          <cell r="D28">
            <v>984417</v>
          </cell>
        </row>
        <row r="29">
          <cell r="D29">
            <v>1772814</v>
          </cell>
        </row>
        <row r="30">
          <cell r="D30">
            <v>387853</v>
          </cell>
        </row>
        <row r="31">
          <cell r="D31">
            <v>1470252</v>
          </cell>
        </row>
        <row r="32">
          <cell r="D32">
            <v>11319141</v>
          </cell>
        </row>
        <row r="33">
          <cell r="D33">
            <v>148920799</v>
          </cell>
        </row>
        <row r="34">
          <cell r="D34">
            <v>23415375</v>
          </cell>
        </row>
        <row r="35">
          <cell r="D35">
            <v>125505424</v>
          </cell>
        </row>
        <row r="44">
          <cell r="D44">
            <v>67323063</v>
          </cell>
        </row>
        <row r="45">
          <cell r="D45">
            <v>67313654</v>
          </cell>
        </row>
        <row r="46">
          <cell r="D46">
            <v>9409</v>
          </cell>
        </row>
        <row r="47">
          <cell r="D47">
            <v>34645835</v>
          </cell>
        </row>
        <row r="48">
          <cell r="D48">
            <v>23254993</v>
          </cell>
        </row>
        <row r="49">
          <cell r="D49">
            <v>14128018</v>
          </cell>
        </row>
        <row r="50">
          <cell r="D50">
            <v>9126975</v>
          </cell>
        </row>
        <row r="51">
          <cell r="D51">
            <v>0</v>
          </cell>
        </row>
        <row r="52">
          <cell r="D52">
            <v>9126975</v>
          </cell>
        </row>
        <row r="53">
          <cell r="D53">
            <v>11390842</v>
          </cell>
        </row>
        <row r="54">
          <cell r="D54">
            <v>449703</v>
          </cell>
        </row>
        <row r="55">
          <cell r="D55">
            <v>10941139</v>
          </cell>
        </row>
        <row r="58">
          <cell r="D58">
            <v>1858105</v>
          </cell>
        </row>
        <row r="59">
          <cell r="D59">
            <v>387853</v>
          </cell>
        </row>
        <row r="60">
          <cell r="D60">
            <v>1470252</v>
          </cell>
        </row>
        <row r="61">
          <cell r="D61">
            <v>1858105</v>
          </cell>
        </row>
        <row r="62">
          <cell r="D62">
            <v>1858105</v>
          </cell>
        </row>
        <row r="63">
          <cell r="D63">
            <v>1858105</v>
          </cell>
        </row>
        <row r="64">
          <cell r="D64">
            <v>387853</v>
          </cell>
        </row>
        <row r="65">
          <cell r="D65">
            <v>1470252</v>
          </cell>
        </row>
        <row r="68">
          <cell r="D68">
            <v>22180704</v>
          </cell>
        </row>
        <row r="69">
          <cell r="D69">
            <v>4627245</v>
          </cell>
        </row>
        <row r="70">
          <cell r="D70">
            <v>387853</v>
          </cell>
        </row>
        <row r="71">
          <cell r="D71">
            <v>274382</v>
          </cell>
        </row>
        <row r="72">
          <cell r="D72">
            <v>17279077</v>
          </cell>
        </row>
        <row r="73">
          <cell r="D73">
            <v>1470252</v>
          </cell>
        </row>
        <row r="74">
          <cell r="D74">
            <v>21262048</v>
          </cell>
        </row>
        <row r="75">
          <cell r="D75">
            <v>12193037</v>
          </cell>
        </row>
        <row r="76">
          <cell r="D76">
            <v>4417443</v>
          </cell>
        </row>
        <row r="77">
          <cell r="D77">
            <v>7775594</v>
          </cell>
        </row>
        <row r="78">
          <cell r="D78">
            <v>4703418</v>
          </cell>
        </row>
        <row r="79">
          <cell r="D79">
            <v>387853</v>
          </cell>
        </row>
        <row r="80">
          <cell r="D80">
            <v>1470252</v>
          </cell>
        </row>
        <row r="82">
          <cell r="D82">
            <v>9069011</v>
          </cell>
        </row>
        <row r="83">
          <cell r="D83">
            <v>9069011</v>
          </cell>
        </row>
        <row r="84">
          <cell r="D84">
            <v>0</v>
          </cell>
        </row>
        <row r="91">
          <cell r="D91">
            <v>1858105</v>
          </cell>
        </row>
        <row r="92">
          <cell r="D92">
            <v>387853</v>
          </cell>
        </row>
        <row r="93">
          <cell r="D93">
            <v>1470252</v>
          </cell>
        </row>
        <row r="94">
          <cell r="D94">
            <v>1858105</v>
          </cell>
        </row>
        <row r="95">
          <cell r="D95">
            <v>1858105</v>
          </cell>
        </row>
        <row r="96">
          <cell r="D96">
            <v>1858105</v>
          </cell>
        </row>
        <row r="97">
          <cell r="D97">
            <v>387853</v>
          </cell>
        </row>
        <row r="98">
          <cell r="D98">
            <v>1470252</v>
          </cell>
        </row>
        <row r="101">
          <cell r="D101">
            <v>22091594</v>
          </cell>
        </row>
        <row r="102">
          <cell r="D102">
            <v>943440</v>
          </cell>
        </row>
        <row r="103">
          <cell r="D103">
            <v>14056</v>
          </cell>
        </row>
        <row r="104">
          <cell r="D104">
            <v>21134098</v>
          </cell>
        </row>
        <row r="105">
          <cell r="D105">
            <v>13493705</v>
          </cell>
        </row>
        <row r="106">
          <cell r="D106">
            <v>5413008</v>
          </cell>
        </row>
        <row r="107">
          <cell r="D107">
            <v>5413008</v>
          </cell>
        </row>
        <row r="108">
          <cell r="D108">
            <v>8080697</v>
          </cell>
        </row>
        <row r="109">
          <cell r="D109">
            <v>5940235</v>
          </cell>
        </row>
        <row r="110">
          <cell r="D110">
            <v>2140462</v>
          </cell>
        </row>
        <row r="112">
          <cell r="D112">
            <v>3132499</v>
          </cell>
        </row>
        <row r="113">
          <cell r="D113">
            <v>1491500</v>
          </cell>
        </row>
        <row r="114">
          <cell r="D114">
            <v>15517</v>
          </cell>
        </row>
        <row r="115">
          <cell r="D115">
            <v>1625482</v>
          </cell>
        </row>
        <row r="116">
          <cell r="D116">
            <v>2162617</v>
          </cell>
        </row>
        <row r="117">
          <cell r="D117">
            <v>2148499</v>
          </cell>
        </row>
        <row r="118">
          <cell r="D118">
            <v>2148499</v>
          </cell>
        </row>
        <row r="119">
          <cell r="D119">
            <v>2148499</v>
          </cell>
        </row>
        <row r="121">
          <cell r="D121">
            <v>118418043</v>
          </cell>
        </row>
        <row r="122">
          <cell r="D122">
            <v>50295249</v>
          </cell>
        </row>
        <row r="123">
          <cell r="D123">
            <v>0</v>
          </cell>
        </row>
        <row r="124">
          <cell r="D124">
            <v>68122794</v>
          </cell>
        </row>
        <row r="125">
          <cell r="D125">
            <v>88124538</v>
          </cell>
        </row>
        <row r="126">
          <cell r="D126">
            <v>5349631</v>
          </cell>
        </row>
        <row r="127">
          <cell r="D127">
            <v>5349631</v>
          </cell>
        </row>
        <row r="128">
          <cell r="D128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82774907</v>
          </cell>
        </row>
        <row r="132">
          <cell r="D132">
            <v>218581</v>
          </cell>
        </row>
        <row r="133">
          <cell r="D133">
            <v>82556326</v>
          </cell>
        </row>
        <row r="134">
          <cell r="D134">
            <v>30293505</v>
          </cell>
        </row>
        <row r="135">
          <cell r="D135" t="str">
            <v>x</v>
          </cell>
        </row>
        <row r="137">
          <cell r="D137">
            <v>101983573</v>
          </cell>
        </row>
        <row r="138">
          <cell r="D138">
            <v>33867807</v>
          </cell>
        </row>
        <row r="139">
          <cell r="D139">
            <v>68115766</v>
          </cell>
        </row>
        <row r="140">
          <cell r="D140">
            <v>76789243</v>
          </cell>
        </row>
        <row r="141">
          <cell r="D141">
            <v>5099324</v>
          </cell>
        </row>
        <row r="142">
          <cell r="D142">
            <v>5099324</v>
          </cell>
        </row>
        <row r="143"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71689919</v>
          </cell>
        </row>
        <row r="147">
          <cell r="D147">
            <v>180856</v>
          </cell>
        </row>
        <row r="148">
          <cell r="D148">
            <v>71509063</v>
          </cell>
        </row>
        <row r="149">
          <cell r="D149">
            <v>25194330</v>
          </cell>
        </row>
        <row r="150">
          <cell r="D150" t="str">
            <v>x</v>
          </cell>
        </row>
        <row r="152">
          <cell r="D152">
            <v>16427442</v>
          </cell>
        </row>
        <row r="153">
          <cell r="D153">
            <v>16427442</v>
          </cell>
        </row>
        <row r="154">
          <cell r="D154">
            <v>11335295</v>
          </cell>
        </row>
        <row r="155">
          <cell r="D155">
            <v>250307</v>
          </cell>
        </row>
        <row r="156">
          <cell r="D156">
            <v>250307</v>
          </cell>
        </row>
        <row r="157">
          <cell r="D157">
            <v>11084988</v>
          </cell>
        </row>
        <row r="158">
          <cell r="D158">
            <v>37725</v>
          </cell>
        </row>
        <row r="159">
          <cell r="D159">
            <v>11047263</v>
          </cell>
        </row>
        <row r="160">
          <cell r="D160">
            <v>5092147</v>
          </cell>
        </row>
        <row r="161">
          <cell r="D161" t="str">
            <v>x</v>
          </cell>
        </row>
        <row r="163">
          <cell r="D163">
            <v>85716863</v>
          </cell>
        </row>
        <row r="164">
          <cell r="D164">
            <v>85528884</v>
          </cell>
        </row>
        <row r="165">
          <cell r="D165">
            <v>187979</v>
          </cell>
        </row>
        <row r="166">
          <cell r="D166">
            <v>44019078</v>
          </cell>
        </row>
        <row r="167">
          <cell r="D167">
            <v>22151340</v>
          </cell>
        </row>
        <row r="168">
          <cell r="D168">
            <v>3215810</v>
          </cell>
        </row>
        <row r="169">
          <cell r="D169">
            <v>18935530</v>
          </cell>
        </row>
        <row r="170">
          <cell r="D170">
            <v>15633914</v>
          </cell>
        </row>
        <row r="171">
          <cell r="D171">
            <v>3301616</v>
          </cell>
        </row>
        <row r="172">
          <cell r="D172">
            <v>21867738</v>
          </cell>
        </row>
        <row r="173">
          <cell r="D173">
            <v>4409274</v>
          </cell>
        </row>
        <row r="174">
          <cell r="D174">
            <v>17458464</v>
          </cell>
        </row>
        <row r="178">
          <cell r="D178">
            <v>43808861</v>
          </cell>
        </row>
        <row r="179">
          <cell r="D179">
            <v>43808861</v>
          </cell>
        </row>
        <row r="180">
          <cell r="D180">
            <v>18097029</v>
          </cell>
        </row>
        <row r="181">
          <cell r="D181">
            <v>6998107</v>
          </cell>
        </row>
        <row r="182">
          <cell r="D182">
            <v>1155717</v>
          </cell>
        </row>
        <row r="183">
          <cell r="D183">
            <v>5842390</v>
          </cell>
        </row>
        <row r="184">
          <cell r="D184">
            <v>5842390</v>
          </cell>
        </row>
        <row r="185">
          <cell r="D185">
            <v>11098922</v>
          </cell>
        </row>
        <row r="186">
          <cell r="D186">
            <v>157783</v>
          </cell>
        </row>
        <row r="187">
          <cell r="D187">
            <v>10941139</v>
          </cell>
        </row>
        <row r="190">
          <cell r="D190">
            <v>33417663</v>
          </cell>
        </row>
        <row r="191">
          <cell r="D191">
            <v>33417663</v>
          </cell>
        </row>
        <row r="192">
          <cell r="D192">
            <v>0</v>
          </cell>
        </row>
        <row r="193">
          <cell r="D193">
            <v>27789995</v>
          </cell>
        </row>
        <row r="194">
          <cell r="D194">
            <v>26544536</v>
          </cell>
        </row>
        <row r="195">
          <cell r="D195">
            <v>17313842</v>
          </cell>
        </row>
        <row r="196">
          <cell r="D196">
            <v>9230694</v>
          </cell>
        </row>
        <row r="197">
          <cell r="D197">
            <v>6814550</v>
          </cell>
        </row>
        <row r="198">
          <cell r="D198">
            <v>826988</v>
          </cell>
        </row>
        <row r="199">
          <cell r="D199">
            <v>1589156</v>
          </cell>
        </row>
        <row r="200">
          <cell r="D200">
            <v>1245459</v>
          </cell>
        </row>
        <row r="201">
          <cell r="D201">
            <v>1245459</v>
          </cell>
        </row>
        <row r="205">
          <cell r="D205">
            <v>20643145</v>
          </cell>
        </row>
        <row r="206">
          <cell r="D206">
            <v>20643145</v>
          </cell>
        </row>
        <row r="207">
          <cell r="D207">
            <v>14647590</v>
          </cell>
        </row>
        <row r="208">
          <cell r="D208">
            <v>14355670</v>
          </cell>
        </row>
        <row r="209">
          <cell r="D209">
            <v>12025310</v>
          </cell>
        </row>
        <row r="210">
          <cell r="D210">
            <v>2330360</v>
          </cell>
        </row>
        <row r="211">
          <cell r="D211">
            <v>2330360</v>
          </cell>
        </row>
        <row r="212">
          <cell r="D212">
            <v>291920</v>
          </cell>
        </row>
        <row r="213">
          <cell r="D213">
            <v>291920</v>
          </cell>
        </row>
        <row r="216">
          <cell r="D216">
            <v>26603908</v>
          </cell>
        </row>
        <row r="217">
          <cell r="D217">
            <v>26603908</v>
          </cell>
        </row>
        <row r="218">
          <cell r="D218">
            <v>0</v>
          </cell>
        </row>
        <row r="219">
          <cell r="D219">
            <v>18579283</v>
          </cell>
        </row>
        <row r="220">
          <cell r="D220">
            <v>16097235</v>
          </cell>
        </row>
        <row r="221">
          <cell r="D221">
            <v>373627</v>
          </cell>
        </row>
        <row r="222">
          <cell r="D222">
            <v>15723608</v>
          </cell>
        </row>
        <row r="223">
          <cell r="D223">
            <v>15723608</v>
          </cell>
        </row>
        <row r="224">
          <cell r="D224">
            <v>2482048</v>
          </cell>
        </row>
        <row r="225">
          <cell r="D225">
            <v>2482048</v>
          </cell>
        </row>
        <row r="229">
          <cell r="D229">
            <v>829161</v>
          </cell>
        </row>
        <row r="230">
          <cell r="D230">
            <v>829161</v>
          </cell>
        </row>
        <row r="231">
          <cell r="D231">
            <v>269450</v>
          </cell>
        </row>
        <row r="232">
          <cell r="D232">
            <v>269450</v>
          </cell>
        </row>
        <row r="233">
          <cell r="D233">
            <v>269450</v>
          </cell>
        </row>
        <row r="234">
          <cell r="D234">
            <v>0</v>
          </cell>
        </row>
        <row r="235">
          <cell r="D235">
            <v>0</v>
          </cell>
        </row>
        <row r="238">
          <cell r="D238">
            <v>3826481</v>
          </cell>
        </row>
        <row r="239">
          <cell r="D239">
            <v>3826481</v>
          </cell>
        </row>
        <row r="240">
          <cell r="D240">
            <v>3814368</v>
          </cell>
        </row>
        <row r="241">
          <cell r="D241">
            <v>3814368</v>
          </cell>
        </row>
        <row r="242">
          <cell r="D242">
            <v>3814368</v>
          </cell>
        </row>
        <row r="243">
          <cell r="D243">
            <v>3814368</v>
          </cell>
        </row>
        <row r="245">
          <cell r="D245">
            <v>74447396</v>
          </cell>
        </row>
        <row r="246">
          <cell r="D246">
            <v>74447396</v>
          </cell>
        </row>
        <row r="247">
          <cell r="D247">
            <v>0</v>
          </cell>
        </row>
        <row r="248">
          <cell r="D248">
            <v>63676317</v>
          </cell>
        </row>
        <row r="249">
          <cell r="D249">
            <v>63676317</v>
          </cell>
        </row>
        <row r="250">
          <cell r="D250">
            <v>959418</v>
          </cell>
        </row>
        <row r="251">
          <cell r="D251">
            <v>62716899</v>
          </cell>
        </row>
        <row r="252">
          <cell r="D252">
            <v>62716899</v>
          </cell>
        </row>
        <row r="253">
          <cell r="D253">
            <v>0</v>
          </cell>
        </row>
        <row r="254">
          <cell r="D254">
            <v>0</v>
          </cell>
        </row>
        <row r="256">
          <cell r="D256">
            <v>4928316</v>
          </cell>
        </row>
        <row r="257">
          <cell r="D257">
            <v>4469153</v>
          </cell>
        </row>
        <row r="258">
          <cell r="D258">
            <v>2340</v>
          </cell>
        </row>
        <row r="259">
          <cell r="D259">
            <v>456823</v>
          </cell>
        </row>
        <row r="260">
          <cell r="D260">
            <v>3023901</v>
          </cell>
        </row>
        <row r="261">
          <cell r="D261">
            <v>2990861</v>
          </cell>
        </row>
        <row r="262">
          <cell r="D262">
            <v>1354949</v>
          </cell>
        </row>
        <row r="263">
          <cell r="D263">
            <v>1635912</v>
          </cell>
        </row>
        <row r="264">
          <cell r="D264">
            <v>1409967</v>
          </cell>
        </row>
        <row r="265">
          <cell r="D265">
            <v>101515</v>
          </cell>
        </row>
        <row r="266">
          <cell r="D266">
            <v>124430</v>
          </cell>
        </row>
        <row r="267">
          <cell r="D267">
            <v>33040</v>
          </cell>
        </row>
        <row r="268">
          <cell r="D268">
            <v>32477</v>
          </cell>
        </row>
        <row r="269">
          <cell r="D269">
            <v>563</v>
          </cell>
        </row>
        <row r="273">
          <cell r="D273">
            <v>2041896</v>
          </cell>
        </row>
        <row r="274">
          <cell r="D274">
            <v>2032487</v>
          </cell>
        </row>
        <row r="275">
          <cell r="D275">
            <v>9409</v>
          </cell>
        </row>
        <row r="276">
          <cell r="D276">
            <v>1631766</v>
          </cell>
        </row>
        <row r="277">
          <cell r="D277">
            <v>1631766</v>
          </cell>
        </row>
        <row r="278">
          <cell r="D278">
            <v>677541</v>
          </cell>
        </row>
        <row r="279">
          <cell r="D279">
            <v>954225</v>
          </cell>
        </row>
        <row r="280">
          <cell r="D280">
            <v>954225</v>
          </cell>
        </row>
        <row r="283">
          <cell r="D283">
            <v>6463583</v>
          </cell>
        </row>
        <row r="284">
          <cell r="D284">
            <v>1115532</v>
          </cell>
        </row>
        <row r="285">
          <cell r="D285">
            <v>6725</v>
          </cell>
        </row>
        <row r="286">
          <cell r="D286">
            <v>5341326</v>
          </cell>
        </row>
        <row r="287">
          <cell r="D287">
            <v>5153678</v>
          </cell>
        </row>
        <row r="288">
          <cell r="D288">
            <v>5135388</v>
          </cell>
        </row>
        <row r="289">
          <cell r="D289">
            <v>904714</v>
          </cell>
        </row>
        <row r="290">
          <cell r="D290">
            <v>4230674</v>
          </cell>
        </row>
        <row r="291">
          <cell r="D291">
            <v>4073245</v>
          </cell>
        </row>
        <row r="292">
          <cell r="D292">
            <v>157429</v>
          </cell>
        </row>
        <row r="293">
          <cell r="D293">
            <v>18290</v>
          </cell>
        </row>
        <row r="294">
          <cell r="D294">
            <v>18290</v>
          </cell>
        </row>
        <row r="295">
          <cell r="D295">
            <v>1309905</v>
          </cell>
        </row>
        <row r="296">
          <cell r="D296" t="str">
            <v>x</v>
          </cell>
        </row>
        <row r="298">
          <cell r="D298">
            <v>1864286</v>
          </cell>
        </row>
        <row r="299">
          <cell r="D299">
            <v>476249</v>
          </cell>
        </row>
        <row r="300">
          <cell r="D300">
            <v>1388037</v>
          </cell>
        </row>
        <row r="301">
          <cell r="D301">
            <v>455503</v>
          </cell>
        </row>
        <row r="302">
          <cell r="D302">
            <v>455503</v>
          </cell>
        </row>
        <row r="303">
          <cell r="D303">
            <v>455503</v>
          </cell>
        </row>
        <row r="304">
          <cell r="D304">
            <v>1408783</v>
          </cell>
        </row>
        <row r="305">
          <cell r="D305" t="str">
            <v>x</v>
          </cell>
        </row>
        <row r="307">
          <cell r="D307">
            <v>1864286</v>
          </cell>
        </row>
        <row r="308">
          <cell r="D308">
            <v>476249</v>
          </cell>
        </row>
        <row r="309">
          <cell r="D309">
            <v>1388037</v>
          </cell>
        </row>
        <row r="310">
          <cell r="D310">
            <v>455503</v>
          </cell>
        </row>
        <row r="311">
          <cell r="D311">
            <v>455503</v>
          </cell>
        </row>
        <row r="312">
          <cell r="D312">
            <v>455503</v>
          </cell>
        </row>
        <row r="313">
          <cell r="D313">
            <v>1408783</v>
          </cell>
        </row>
        <row r="314">
          <cell r="D314" t="str">
            <v>x</v>
          </cell>
        </row>
        <row r="316">
          <cell r="D316">
            <v>0</v>
          </cell>
        </row>
        <row r="317">
          <cell r="D317">
            <v>0</v>
          </cell>
        </row>
        <row r="318">
          <cell r="D318">
            <v>0</v>
          </cell>
        </row>
        <row r="319">
          <cell r="D319">
            <v>0</v>
          </cell>
        </row>
        <row r="320">
          <cell r="D320">
            <v>0</v>
          </cell>
        </row>
        <row r="322">
          <cell r="D322">
            <v>0</v>
          </cell>
        </row>
        <row r="323">
          <cell r="D323">
            <v>0</v>
          </cell>
        </row>
        <row r="324">
          <cell r="D324">
            <v>0</v>
          </cell>
        </row>
        <row r="325">
          <cell r="D325">
            <v>0</v>
          </cell>
        </row>
        <row r="326">
          <cell r="D326">
            <v>0</v>
          </cell>
        </row>
        <row r="327">
          <cell r="D327">
            <v>0</v>
          </cell>
        </row>
        <row r="329">
          <cell r="D329">
            <v>30206077</v>
          </cell>
        </row>
        <row r="330">
          <cell r="D330">
            <v>30206077</v>
          </cell>
        </row>
        <row r="331">
          <cell r="D331">
            <v>0</v>
          </cell>
        </row>
        <row r="332">
          <cell r="D332">
            <v>22894106</v>
          </cell>
        </row>
        <row r="333">
          <cell r="D333">
            <v>22894106</v>
          </cell>
        </row>
        <row r="334">
          <cell r="D334">
            <v>22894106</v>
          </cell>
        </row>
        <row r="336">
          <cell r="D336">
            <v>9303649</v>
          </cell>
        </row>
        <row r="337">
          <cell r="D337">
            <v>8405064</v>
          </cell>
        </row>
        <row r="338">
          <cell r="D338">
            <v>898585</v>
          </cell>
        </row>
        <row r="339">
          <cell r="D339">
            <v>5340239</v>
          </cell>
        </row>
        <row r="340">
          <cell r="D340">
            <v>5340239</v>
          </cell>
        </row>
        <row r="341">
          <cell r="D341">
            <v>2765980</v>
          </cell>
        </row>
        <row r="342">
          <cell r="D342">
            <v>406454</v>
          </cell>
        </row>
        <row r="343">
          <cell r="D343">
            <v>2167805</v>
          </cell>
        </row>
        <row r="344">
          <cell r="D344">
            <v>519421</v>
          </cell>
        </row>
        <row r="345">
          <cell r="D345">
            <v>1648384</v>
          </cell>
        </row>
        <row r="346">
          <cell r="D346">
            <v>0</v>
          </cell>
        </row>
        <row r="347">
          <cell r="D347">
            <v>0</v>
          </cell>
        </row>
        <row r="348">
          <cell r="D348">
            <v>0</v>
          </cell>
        </row>
        <row r="349">
          <cell r="D349">
            <v>-1971099</v>
          </cell>
        </row>
        <row r="350">
          <cell r="D350">
            <v>1971099</v>
          </cell>
        </row>
        <row r="352">
          <cell r="D352">
            <v>0</v>
          </cell>
        </row>
        <row r="353">
          <cell r="D353">
            <v>0</v>
          </cell>
        </row>
        <row r="354">
          <cell r="D354">
            <v>0</v>
          </cell>
        </row>
        <row r="355">
          <cell r="D355">
            <v>0</v>
          </cell>
        </row>
        <row r="356">
          <cell r="D356">
            <v>0</v>
          </cell>
        </row>
        <row r="358">
          <cell r="D358">
            <v>6604025</v>
          </cell>
        </row>
        <row r="359">
          <cell r="D359">
            <v>6604025</v>
          </cell>
        </row>
        <row r="360">
          <cell r="D360">
            <v>3555074</v>
          </cell>
        </row>
        <row r="361">
          <cell r="D361">
            <v>3555074</v>
          </cell>
        </row>
        <row r="362">
          <cell r="D362">
            <v>346974</v>
          </cell>
        </row>
        <row r="363">
          <cell r="D363">
            <v>3208100</v>
          </cell>
        </row>
        <row r="364">
          <cell r="D364">
            <v>2101921</v>
          </cell>
        </row>
        <row r="365">
          <cell r="D365">
            <v>1106179</v>
          </cell>
        </row>
        <row r="368">
          <cell r="D368">
            <v>0</v>
          </cell>
        </row>
        <row r="369">
          <cell r="D369">
            <v>0</v>
          </cell>
        </row>
        <row r="370">
          <cell r="D370">
            <v>0</v>
          </cell>
        </row>
        <row r="371">
          <cell r="D371">
            <v>0</v>
          </cell>
        </row>
        <row r="372">
          <cell r="D372">
            <v>0</v>
          </cell>
        </row>
        <row r="373">
          <cell r="D373">
            <v>0</v>
          </cell>
        </row>
        <row r="376">
          <cell r="D376">
            <v>606172</v>
          </cell>
        </row>
        <row r="377">
          <cell r="D377">
            <v>137451</v>
          </cell>
        </row>
        <row r="378">
          <cell r="D378">
            <v>468721</v>
          </cell>
        </row>
        <row r="379">
          <cell r="D379">
            <v>587072</v>
          </cell>
        </row>
        <row r="380">
          <cell r="D380">
            <v>163855</v>
          </cell>
        </row>
        <row r="381">
          <cell r="D381">
            <v>163855</v>
          </cell>
        </row>
        <row r="382">
          <cell r="D382">
            <v>423217</v>
          </cell>
        </row>
        <row r="383">
          <cell r="D383">
            <v>423217</v>
          </cell>
        </row>
        <row r="385">
          <cell r="D385">
            <v>0</v>
          </cell>
        </row>
        <row r="386">
          <cell r="D386">
            <v>0</v>
          </cell>
        </row>
        <row r="387">
          <cell r="D387">
            <v>0</v>
          </cell>
        </row>
        <row r="388">
          <cell r="D388">
            <v>0</v>
          </cell>
        </row>
        <row r="389">
          <cell r="D389">
            <v>0</v>
          </cell>
        </row>
        <row r="390">
          <cell r="D390">
            <v>0</v>
          </cell>
        </row>
        <row r="393">
          <cell r="D393">
            <v>0</v>
          </cell>
        </row>
        <row r="394">
          <cell r="D394">
            <v>0</v>
          </cell>
        </row>
        <row r="395">
          <cell r="D395">
            <v>0</v>
          </cell>
        </row>
        <row r="396">
          <cell r="D396">
            <v>0</v>
          </cell>
        </row>
        <row r="397">
          <cell r="D397">
            <v>0</v>
          </cell>
        </row>
        <row r="398">
          <cell r="D398">
            <v>0</v>
          </cell>
        </row>
        <row r="400">
          <cell r="D400">
            <v>14670696</v>
          </cell>
        </row>
        <row r="401">
          <cell r="D401">
            <v>14670696</v>
          </cell>
        </row>
        <row r="402">
          <cell r="D402">
            <v>0</v>
          </cell>
        </row>
        <row r="403">
          <cell r="D403">
            <v>10986804</v>
          </cell>
        </row>
        <row r="404">
          <cell r="D404">
            <v>10986804</v>
          </cell>
        </row>
        <row r="405">
          <cell r="D405">
            <v>10986804</v>
          </cell>
        </row>
        <row r="407">
          <cell r="D407">
            <v>1763341</v>
          </cell>
        </row>
        <row r="408">
          <cell r="D408">
            <v>1763341</v>
          </cell>
        </row>
        <row r="409">
          <cell r="D409">
            <v>806750</v>
          </cell>
        </row>
        <row r="410">
          <cell r="D410">
            <v>806750</v>
          </cell>
        </row>
        <row r="411">
          <cell r="D411">
            <v>806750</v>
          </cell>
        </row>
        <row r="412">
          <cell r="D412">
            <v>806750</v>
          </cell>
        </row>
        <row r="414">
          <cell r="D414">
            <v>0</v>
          </cell>
        </row>
        <row r="415">
          <cell r="D415">
            <v>0</v>
          </cell>
        </row>
        <row r="416">
          <cell r="D416">
            <v>0</v>
          </cell>
        </row>
        <row r="417">
          <cell r="D417">
            <v>0</v>
          </cell>
        </row>
        <row r="418">
          <cell r="D418">
            <v>0</v>
          </cell>
        </row>
        <row r="420">
          <cell r="D420">
            <v>0</v>
          </cell>
        </row>
        <row r="421">
          <cell r="D421">
            <v>0</v>
          </cell>
        </row>
        <row r="422">
          <cell r="D422">
            <v>0</v>
          </cell>
        </row>
        <row r="423">
          <cell r="D423">
            <v>0</v>
          </cell>
        </row>
        <row r="424">
          <cell r="D424">
            <v>0</v>
          </cell>
        </row>
        <row r="425">
          <cell r="D425">
            <v>0</v>
          </cell>
        </row>
        <row r="426">
          <cell r="D426">
            <v>0</v>
          </cell>
        </row>
        <row r="429">
          <cell r="D429">
            <v>0</v>
          </cell>
        </row>
        <row r="430">
          <cell r="D430">
            <v>0</v>
          </cell>
        </row>
        <row r="431">
          <cell r="D431">
            <v>0</v>
          </cell>
        </row>
        <row r="432">
          <cell r="D432">
            <v>0</v>
          </cell>
        </row>
        <row r="433">
          <cell r="D433">
            <v>0</v>
          </cell>
        </row>
        <row r="434">
          <cell r="D434">
            <v>0</v>
          </cell>
        </row>
        <row r="436">
          <cell r="D436">
            <v>0</v>
          </cell>
        </row>
        <row r="437">
          <cell r="D437">
            <v>0</v>
          </cell>
        </row>
        <row r="440">
          <cell r="D440">
            <v>564886</v>
          </cell>
        </row>
        <row r="441">
          <cell r="D441">
            <v>119398</v>
          </cell>
        </row>
        <row r="442">
          <cell r="D442">
            <v>7700</v>
          </cell>
        </row>
        <row r="443">
          <cell r="D443">
            <v>0</v>
          </cell>
        </row>
        <row r="444">
          <cell r="D444">
            <v>414215</v>
          </cell>
        </row>
        <row r="445">
          <cell r="D445">
            <v>23573</v>
          </cell>
        </row>
        <row r="446">
          <cell r="D446">
            <v>531875</v>
          </cell>
        </row>
        <row r="447">
          <cell r="D447">
            <v>455115</v>
          </cell>
        </row>
        <row r="448">
          <cell r="D448">
            <v>455115</v>
          </cell>
        </row>
        <row r="449">
          <cell r="D449">
            <v>0</v>
          </cell>
        </row>
        <row r="450">
          <cell r="D450">
            <v>0</v>
          </cell>
        </row>
        <row r="451">
          <cell r="D451">
            <v>76760</v>
          </cell>
        </row>
        <row r="452">
          <cell r="D452">
            <v>76760</v>
          </cell>
        </row>
        <row r="453">
          <cell r="D453">
            <v>33011</v>
          </cell>
        </row>
        <row r="454">
          <cell r="D454" t="str">
            <v>x</v>
          </cell>
        </row>
        <row r="456">
          <cell r="D456">
            <v>1062236</v>
          </cell>
        </row>
        <row r="457">
          <cell r="D457">
            <v>405704</v>
          </cell>
        </row>
        <row r="458">
          <cell r="D458">
            <v>14056</v>
          </cell>
        </row>
        <row r="459">
          <cell r="D459">
            <v>642476</v>
          </cell>
        </row>
        <row r="460">
          <cell r="D460">
            <v>808726</v>
          </cell>
        </row>
        <row r="461">
          <cell r="D461">
            <v>797629</v>
          </cell>
        </row>
        <row r="462">
          <cell r="D462">
            <v>797629</v>
          </cell>
        </row>
        <row r="463">
          <cell r="D463">
            <v>11097</v>
          </cell>
        </row>
        <row r="464">
          <cell r="D464">
            <v>11097</v>
          </cell>
        </row>
        <row r="466">
          <cell r="D466">
            <v>17895936</v>
          </cell>
        </row>
        <row r="467">
          <cell r="D467">
            <v>17895936</v>
          </cell>
        </row>
        <row r="468">
          <cell r="D468">
            <v>12318016</v>
          </cell>
        </row>
        <row r="469">
          <cell r="D469">
            <v>12310842</v>
          </cell>
        </row>
        <row r="470">
          <cell r="D470">
            <v>249025</v>
          </cell>
        </row>
        <row r="471">
          <cell r="D471">
            <v>12061817</v>
          </cell>
        </row>
        <row r="472">
          <cell r="D472">
            <v>12061817</v>
          </cell>
        </row>
        <row r="473">
          <cell r="D473">
            <v>7174</v>
          </cell>
        </row>
        <row r="474">
          <cell r="D474">
            <v>7174</v>
          </cell>
        </row>
        <row r="476">
          <cell r="D476">
            <v>4093705</v>
          </cell>
        </row>
        <row r="477">
          <cell r="D477">
            <v>4093705</v>
          </cell>
        </row>
        <row r="478">
          <cell r="D478">
            <v>3445865</v>
          </cell>
        </row>
        <row r="479">
          <cell r="D479">
            <v>3445865</v>
          </cell>
        </row>
        <row r="480">
          <cell r="D480">
            <v>98192</v>
          </cell>
        </row>
        <row r="481">
          <cell r="D481">
            <v>3347673</v>
          </cell>
        </row>
        <row r="482">
          <cell r="D482">
            <v>3347673</v>
          </cell>
        </row>
        <row r="484">
          <cell r="D484">
            <v>1071657</v>
          </cell>
        </row>
        <row r="485">
          <cell r="D485">
            <v>614834</v>
          </cell>
        </row>
        <row r="486">
          <cell r="D486">
            <v>456823</v>
          </cell>
        </row>
        <row r="487">
          <cell r="D487">
            <v>424824</v>
          </cell>
        </row>
        <row r="488">
          <cell r="D488">
            <v>415224</v>
          </cell>
        </row>
        <row r="489">
          <cell r="D489">
            <v>415224</v>
          </cell>
        </row>
        <row r="490">
          <cell r="D490">
            <v>0</v>
          </cell>
        </row>
        <row r="491">
          <cell r="D491">
            <v>0</v>
          </cell>
        </row>
        <row r="492">
          <cell r="D492">
            <v>9600</v>
          </cell>
        </row>
        <row r="493">
          <cell r="D493">
            <v>9600</v>
          </cell>
        </row>
        <row r="495">
          <cell r="D495">
            <v>3619437</v>
          </cell>
        </row>
        <row r="496">
          <cell r="D496">
            <v>3611255</v>
          </cell>
        </row>
        <row r="497">
          <cell r="D497">
            <v>8182</v>
          </cell>
        </row>
        <row r="498">
          <cell r="D498">
            <v>1319678</v>
          </cell>
        </row>
        <row r="499">
          <cell r="D499">
            <v>1319678</v>
          </cell>
        </row>
        <row r="500">
          <cell r="D500">
            <v>928235</v>
          </cell>
        </row>
        <row r="501">
          <cell r="D501">
            <v>391443</v>
          </cell>
        </row>
        <row r="502">
          <cell r="D502">
            <v>391443</v>
          </cell>
        </row>
        <row r="504">
          <cell r="D504">
            <v>665000</v>
          </cell>
        </row>
        <row r="505">
          <cell r="D505">
            <v>665000</v>
          </cell>
        </row>
        <row r="507">
          <cell r="D507">
            <v>665000</v>
          </cell>
        </row>
        <row r="508">
          <cell r="D508">
            <v>665000</v>
          </cell>
        </row>
        <row r="509">
          <cell r="D509">
            <v>665000</v>
          </cell>
        </row>
        <row r="512">
          <cell r="D512">
            <v>11866949</v>
          </cell>
        </row>
        <row r="513">
          <cell r="D513">
            <v>2174410</v>
          </cell>
        </row>
        <row r="514">
          <cell r="D514">
            <v>9692539</v>
          </cell>
        </row>
        <row r="515">
          <cell r="D515">
            <v>11752817</v>
          </cell>
        </row>
        <row r="516">
          <cell r="D516">
            <v>10825161</v>
          </cell>
        </row>
        <row r="517">
          <cell r="D517">
            <v>1191480</v>
          </cell>
        </row>
        <row r="518">
          <cell r="D518">
            <v>9633681</v>
          </cell>
        </row>
        <row r="519">
          <cell r="D519">
            <v>4703400</v>
          </cell>
        </row>
        <row r="520">
          <cell r="D520">
            <v>387853</v>
          </cell>
        </row>
        <row r="521">
          <cell r="D521">
            <v>3072176</v>
          </cell>
        </row>
        <row r="522">
          <cell r="D522">
            <v>1470252</v>
          </cell>
        </row>
        <row r="523">
          <cell r="D523">
            <v>927656</v>
          </cell>
        </row>
        <row r="524">
          <cell r="D524">
            <v>927656</v>
          </cell>
        </row>
        <row r="525">
          <cell r="D525">
            <v>114132</v>
          </cell>
        </row>
        <row r="526">
          <cell r="D526" t="str">
            <v>x</v>
          </cell>
        </row>
        <row r="528">
          <cell r="D528">
            <v>5221</v>
          </cell>
        </row>
        <row r="529">
          <cell r="D529">
            <v>0</v>
          </cell>
        </row>
        <row r="530">
          <cell r="D530">
            <v>5221</v>
          </cell>
        </row>
        <row r="531">
          <cell r="D531">
            <v>5221</v>
          </cell>
        </row>
        <row r="532">
          <cell r="D532">
            <v>5221</v>
          </cell>
        </row>
        <row r="533">
          <cell r="D533">
            <v>5221</v>
          </cell>
        </row>
        <row r="534">
          <cell r="D534">
            <v>0</v>
          </cell>
        </row>
        <row r="535">
          <cell r="D535">
            <v>0</v>
          </cell>
        </row>
        <row r="537">
          <cell r="D537">
            <v>505320</v>
          </cell>
        </row>
        <row r="538">
          <cell r="D538">
            <v>72702</v>
          </cell>
        </row>
        <row r="539">
          <cell r="D539">
            <v>432618</v>
          </cell>
        </row>
        <row r="540">
          <cell r="D540">
            <v>101252</v>
          </cell>
        </row>
        <row r="541">
          <cell r="D541">
            <v>101252</v>
          </cell>
        </row>
        <row r="542">
          <cell r="D542">
            <v>101252</v>
          </cell>
        </row>
        <row r="543">
          <cell r="D543">
            <v>0</v>
          </cell>
        </row>
        <row r="544">
          <cell r="D544">
            <v>0</v>
          </cell>
        </row>
        <row r="546">
          <cell r="D546">
            <v>505320</v>
          </cell>
        </row>
        <row r="547">
          <cell r="D547">
            <v>72702</v>
          </cell>
        </row>
        <row r="548">
          <cell r="D548">
            <v>432618</v>
          </cell>
        </row>
        <row r="549">
          <cell r="D549">
            <v>101252</v>
          </cell>
        </row>
        <row r="550">
          <cell r="D550">
            <v>101252</v>
          </cell>
        </row>
        <row r="551">
          <cell r="D551">
            <v>101252</v>
          </cell>
        </row>
        <row r="552">
          <cell r="D552">
            <v>0</v>
          </cell>
        </row>
        <row r="553">
          <cell r="D553">
            <v>0</v>
          </cell>
        </row>
        <row r="555">
          <cell r="D555">
            <v>77304892</v>
          </cell>
        </row>
        <row r="556">
          <cell r="D556">
            <v>77304892</v>
          </cell>
        </row>
        <row r="557">
          <cell r="D557">
            <v>24953121</v>
          </cell>
        </row>
        <row r="558">
          <cell r="D558">
            <v>13833012</v>
          </cell>
        </row>
        <row r="559">
          <cell r="D559">
            <v>2064039</v>
          </cell>
        </row>
        <row r="560">
          <cell r="D560">
            <v>11768973</v>
          </cell>
        </row>
        <row r="561">
          <cell r="D561">
            <v>2624967</v>
          </cell>
        </row>
        <row r="562">
          <cell r="D562">
            <v>9144006</v>
          </cell>
        </row>
        <row r="563">
          <cell r="D563">
            <v>11120109</v>
          </cell>
        </row>
        <row r="564">
          <cell r="D564">
            <v>178970</v>
          </cell>
        </row>
        <row r="565">
          <cell r="D565">
            <v>10941139</v>
          </cell>
        </row>
        <row r="567">
          <cell r="D567">
            <v>0</v>
          </cell>
        </row>
        <row r="568">
          <cell r="D568">
            <v>0</v>
          </cell>
        </row>
        <row r="569">
          <cell r="D569">
            <v>0</v>
          </cell>
        </row>
        <row r="570">
          <cell r="D570">
            <v>0</v>
          </cell>
        </row>
        <row r="571">
          <cell r="D571">
            <v>0</v>
          </cell>
        </row>
        <row r="572">
          <cell r="D572">
            <v>0</v>
          </cell>
        </row>
        <row r="574">
          <cell r="D574">
            <v>0</v>
          </cell>
        </row>
        <row r="575">
          <cell r="D575">
            <v>0</v>
          </cell>
        </row>
        <row r="576">
          <cell r="D576">
            <v>0</v>
          </cell>
        </row>
        <row r="577">
          <cell r="D577">
            <v>0</v>
          </cell>
        </row>
        <row r="578">
          <cell r="D578">
            <v>0</v>
          </cell>
        </row>
        <row r="579">
          <cell r="D579">
            <v>0</v>
          </cell>
        </row>
        <row r="580">
          <cell r="D580">
            <v>0</v>
          </cell>
        </row>
        <row r="581">
          <cell r="D581">
            <v>0</v>
          </cell>
        </row>
        <row r="582">
          <cell r="D582">
            <v>0</v>
          </cell>
        </row>
        <row r="585">
          <cell r="D585">
            <v>4189104</v>
          </cell>
        </row>
        <row r="586">
          <cell r="D586">
            <v>588300</v>
          </cell>
        </row>
        <row r="587">
          <cell r="D587">
            <v>3600804</v>
          </cell>
        </row>
        <row r="588">
          <cell r="D588">
            <v>4189019</v>
          </cell>
        </row>
        <row r="589">
          <cell r="D589">
            <v>138276</v>
          </cell>
        </row>
        <row r="590">
          <cell r="D590">
            <v>138276</v>
          </cell>
        </row>
        <row r="591">
          <cell r="D591">
            <v>4050743</v>
          </cell>
        </row>
        <row r="592">
          <cell r="D592">
            <v>4050743</v>
          </cell>
        </row>
        <row r="594">
          <cell r="D594">
            <v>18648638</v>
          </cell>
        </row>
        <row r="595">
          <cell r="D595">
            <v>42754</v>
          </cell>
        </row>
        <row r="596">
          <cell r="D596">
            <v>18605884</v>
          </cell>
        </row>
        <row r="597">
          <cell r="D597">
            <v>10811664</v>
          </cell>
        </row>
        <row r="598">
          <cell r="D598">
            <v>2872922</v>
          </cell>
        </row>
        <row r="599">
          <cell r="D599">
            <v>2872922</v>
          </cell>
        </row>
        <row r="600">
          <cell r="D600">
            <v>7938742</v>
          </cell>
        </row>
        <row r="601">
          <cell r="D601">
            <v>5798280</v>
          </cell>
        </row>
        <row r="602">
          <cell r="D602">
            <v>2140462</v>
          </cell>
        </row>
        <row r="604">
          <cell r="D604">
            <v>169575</v>
          </cell>
        </row>
        <row r="605">
          <cell r="D605">
            <v>169575</v>
          </cell>
        </row>
        <row r="606">
          <cell r="D606">
            <v>151259</v>
          </cell>
        </row>
        <row r="607">
          <cell r="D607">
            <v>8907</v>
          </cell>
        </row>
        <row r="608">
          <cell r="D608">
            <v>8907</v>
          </cell>
        </row>
        <row r="609">
          <cell r="D609">
            <v>142352</v>
          </cell>
        </row>
        <row r="610">
          <cell r="D610">
            <v>142352</v>
          </cell>
        </row>
        <row r="612">
          <cell r="D612">
            <v>2768</v>
          </cell>
        </row>
        <row r="613">
          <cell r="D613">
            <v>2768</v>
          </cell>
        </row>
        <row r="614">
          <cell r="D614">
            <v>2768</v>
          </cell>
        </row>
        <row r="615">
          <cell r="D615">
            <v>2768</v>
          </cell>
        </row>
        <row r="616">
          <cell r="D616">
            <v>2768</v>
          </cell>
        </row>
        <row r="618">
          <cell r="D618">
            <v>9535</v>
          </cell>
        </row>
        <row r="619">
          <cell r="D619">
            <v>9535</v>
          </cell>
        </row>
        <row r="620">
          <cell r="D620">
            <v>1760</v>
          </cell>
        </row>
        <row r="621">
          <cell r="D621">
            <v>1760</v>
          </cell>
        </row>
        <row r="622">
          <cell r="D622">
            <v>1760</v>
          </cell>
        </row>
        <row r="624">
          <cell r="D624">
            <v>176114</v>
          </cell>
        </row>
        <row r="625">
          <cell r="D625">
            <v>0</v>
          </cell>
        </row>
        <row r="626">
          <cell r="D626">
            <v>176114</v>
          </cell>
        </row>
        <row r="627">
          <cell r="D627">
            <v>67349</v>
          </cell>
        </row>
        <row r="628">
          <cell r="D628">
            <v>67349</v>
          </cell>
        </row>
        <row r="629">
          <cell r="D629">
            <v>67349</v>
          </cell>
        </row>
        <row r="630">
          <cell r="D630">
            <v>0</v>
          </cell>
        </row>
        <row r="631">
          <cell r="D631">
            <v>0</v>
          </cell>
        </row>
        <row r="633">
          <cell r="D633">
            <v>1773868</v>
          </cell>
        </row>
        <row r="634">
          <cell r="D634">
            <v>1773868</v>
          </cell>
        </row>
        <row r="635">
          <cell r="D635">
            <v>0</v>
          </cell>
        </row>
        <row r="636">
          <cell r="D636">
            <v>1071229</v>
          </cell>
        </row>
        <row r="637">
          <cell r="D637">
            <v>1071229</v>
          </cell>
        </row>
        <row r="638">
          <cell r="D638">
            <v>1071229</v>
          </cell>
        </row>
        <row r="640">
          <cell r="D640">
            <v>0</v>
          </cell>
        </row>
        <row r="641">
          <cell r="D641">
            <v>0</v>
          </cell>
        </row>
        <row r="642">
          <cell r="D642">
            <v>0</v>
          </cell>
        </row>
        <row r="643">
          <cell r="D643">
            <v>0</v>
          </cell>
        </row>
        <row r="644">
          <cell r="D644">
            <v>0</v>
          </cell>
        </row>
        <row r="645">
          <cell r="D645">
            <v>0</v>
          </cell>
        </row>
        <row r="646">
          <cell r="D646">
            <v>0</v>
          </cell>
        </row>
        <row r="647">
          <cell r="D647">
            <v>0</v>
          </cell>
        </row>
        <row r="648">
          <cell r="D648">
            <v>0</v>
          </cell>
        </row>
        <row r="651">
          <cell r="D651">
            <v>2117290</v>
          </cell>
        </row>
        <row r="652">
          <cell r="D652">
            <v>116220</v>
          </cell>
        </row>
        <row r="653">
          <cell r="D653">
            <v>302</v>
          </cell>
        </row>
        <row r="654">
          <cell r="D654">
            <v>264276</v>
          </cell>
        </row>
        <row r="655">
          <cell r="D655">
            <v>380153</v>
          </cell>
        </row>
        <row r="656">
          <cell r="D656">
            <v>1356339</v>
          </cell>
        </row>
        <row r="657">
          <cell r="D657">
            <v>2042926</v>
          </cell>
        </row>
        <row r="658">
          <cell r="D658">
            <v>815556</v>
          </cell>
        </row>
        <row r="659">
          <cell r="D659">
            <v>815556</v>
          </cell>
        </row>
        <row r="660">
          <cell r="D660">
            <v>1227370</v>
          </cell>
        </row>
        <row r="661">
          <cell r="D661">
            <v>1227370</v>
          </cell>
        </row>
        <row r="662">
          <cell r="D662">
            <v>74364</v>
          </cell>
        </row>
        <row r="663">
          <cell r="D663" t="str">
            <v>x</v>
          </cell>
        </row>
        <row r="665">
          <cell r="D665">
            <v>168673</v>
          </cell>
        </row>
        <row r="666">
          <cell r="D666">
            <v>0</v>
          </cell>
        </row>
        <row r="667">
          <cell r="D667">
            <v>168673</v>
          </cell>
        </row>
        <row r="668">
          <cell r="D668">
            <v>0</v>
          </cell>
        </row>
        <row r="669">
          <cell r="D669">
            <v>5774</v>
          </cell>
        </row>
        <row r="670">
          <cell r="D670">
            <v>5774</v>
          </cell>
        </row>
        <row r="671">
          <cell r="D671">
            <v>5774</v>
          </cell>
        </row>
        <row r="673">
          <cell r="D673">
            <v>8562472</v>
          </cell>
        </row>
        <row r="674">
          <cell r="D674">
            <v>8562472</v>
          </cell>
        </row>
        <row r="675">
          <cell r="D675">
            <v>0</v>
          </cell>
        </row>
        <row r="676">
          <cell r="D676">
            <v>4564430</v>
          </cell>
        </row>
        <row r="677">
          <cell r="D677">
            <v>950149</v>
          </cell>
        </row>
        <row r="678">
          <cell r="D678">
            <v>950149</v>
          </cell>
        </row>
        <row r="679">
          <cell r="D679">
            <v>0</v>
          </cell>
        </row>
        <row r="680">
          <cell r="D680">
            <v>0</v>
          </cell>
        </row>
        <row r="681">
          <cell r="D681">
            <v>3614281</v>
          </cell>
        </row>
        <row r="682">
          <cell r="D682">
            <v>3614281</v>
          </cell>
        </row>
        <row r="684">
          <cell r="D684">
            <v>16209037</v>
          </cell>
        </row>
        <row r="685">
          <cell r="D685">
            <v>16209037</v>
          </cell>
        </row>
        <row r="686">
          <cell r="D686">
            <v>0</v>
          </cell>
        </row>
        <row r="687">
          <cell r="D687">
            <v>9398890</v>
          </cell>
        </row>
        <row r="688">
          <cell r="D688">
            <v>7880198</v>
          </cell>
        </row>
        <row r="689">
          <cell r="D689">
            <v>6082887</v>
          </cell>
        </row>
        <row r="690">
          <cell r="D690">
            <v>1797311</v>
          </cell>
        </row>
        <row r="691">
          <cell r="D691">
            <v>427223</v>
          </cell>
        </row>
        <row r="692">
          <cell r="D692">
            <v>659467</v>
          </cell>
        </row>
        <row r="693">
          <cell r="D693">
            <v>710621</v>
          </cell>
        </row>
        <row r="694">
          <cell r="D694">
            <v>1518692</v>
          </cell>
        </row>
        <row r="695">
          <cell r="D695">
            <v>1518692</v>
          </cell>
        </row>
        <row r="697">
          <cell r="D697">
            <v>5943498</v>
          </cell>
        </row>
        <row r="698">
          <cell r="D698">
            <v>903859</v>
          </cell>
        </row>
        <row r="699">
          <cell r="D699">
            <v>6725</v>
          </cell>
        </row>
        <row r="700">
          <cell r="D700">
            <v>5032914</v>
          </cell>
        </row>
        <row r="701">
          <cell r="D701">
            <v>4838884</v>
          </cell>
        </row>
        <row r="702">
          <cell r="D702">
            <v>4822700</v>
          </cell>
        </row>
        <row r="703">
          <cell r="D703">
            <v>684274</v>
          </cell>
        </row>
        <row r="704">
          <cell r="D704">
            <v>4138426</v>
          </cell>
        </row>
        <row r="705">
          <cell r="D705">
            <v>3980997</v>
          </cell>
        </row>
        <row r="706">
          <cell r="D706">
            <v>157429</v>
          </cell>
        </row>
        <row r="707">
          <cell r="D707">
            <v>16184</v>
          </cell>
        </row>
        <row r="708">
          <cell r="D708">
            <v>16184</v>
          </cell>
        </row>
        <row r="710">
          <cell r="D710">
            <v>606260</v>
          </cell>
        </row>
        <row r="711">
          <cell r="D711">
            <v>606260</v>
          </cell>
        </row>
        <row r="712">
          <cell r="D712">
            <v>0</v>
          </cell>
        </row>
        <row r="713">
          <cell r="D713">
            <v>537987</v>
          </cell>
        </row>
        <row r="714">
          <cell r="D714">
            <v>537987</v>
          </cell>
        </row>
        <row r="715">
          <cell r="D715">
            <v>457784</v>
          </cell>
        </row>
        <row r="716">
          <cell r="D716">
            <v>0</v>
          </cell>
        </row>
        <row r="717">
          <cell r="D717">
            <v>80203</v>
          </cell>
        </row>
        <row r="718">
          <cell r="D718">
            <v>48047</v>
          </cell>
        </row>
        <row r="719">
          <cell r="D719">
            <v>32156</v>
          </cell>
        </row>
        <row r="720">
          <cell r="D720">
            <v>0</v>
          </cell>
        </row>
        <row r="721">
          <cell r="D721">
            <v>0</v>
          </cell>
        </row>
        <row r="722">
          <cell r="D722">
            <v>-1971099</v>
          </cell>
        </row>
        <row r="723">
          <cell r="D723">
            <v>1971099</v>
          </cell>
        </row>
        <row r="726">
          <cell r="D726">
            <v>1100528</v>
          </cell>
        </row>
        <row r="727">
          <cell r="D727">
            <v>407418</v>
          </cell>
        </row>
        <row r="728">
          <cell r="D728">
            <v>3081</v>
          </cell>
        </row>
        <row r="729">
          <cell r="D729">
            <v>690029</v>
          </cell>
        </row>
        <row r="730">
          <cell r="D730">
            <v>913922</v>
          </cell>
        </row>
        <row r="731">
          <cell r="D731">
            <v>187665</v>
          </cell>
        </row>
        <row r="732">
          <cell r="D732">
            <v>187665</v>
          </cell>
        </row>
        <row r="733">
          <cell r="D733">
            <v>726257</v>
          </cell>
        </row>
        <row r="734">
          <cell r="D734">
            <v>726257</v>
          </cell>
        </row>
        <row r="735">
          <cell r="D735">
            <v>0</v>
          </cell>
        </row>
        <row r="737">
          <cell r="D737">
            <v>860222</v>
          </cell>
        </row>
        <row r="738">
          <cell r="D738">
            <v>113821</v>
          </cell>
        </row>
        <row r="739">
          <cell r="D739">
            <v>746401</v>
          </cell>
        </row>
        <row r="740">
          <cell r="D740">
            <v>785474</v>
          </cell>
        </row>
        <row r="741">
          <cell r="D741">
            <v>741843</v>
          </cell>
        </row>
        <row r="742">
          <cell r="D742">
            <v>741843</v>
          </cell>
        </row>
        <row r="743">
          <cell r="D743">
            <v>43631</v>
          </cell>
        </row>
        <row r="744">
          <cell r="D744">
            <v>43631</v>
          </cell>
        </row>
        <row r="745">
          <cell r="D745">
            <v>0</v>
          </cell>
        </row>
        <row r="747">
          <cell r="D747">
            <v>3132499</v>
          </cell>
        </row>
        <row r="748">
          <cell r="D748">
            <v>1491500</v>
          </cell>
        </row>
        <row r="749">
          <cell r="D749">
            <v>15517</v>
          </cell>
        </row>
        <row r="750">
          <cell r="D750">
            <v>1625482</v>
          </cell>
        </row>
        <row r="751">
          <cell r="D751">
            <v>2162617</v>
          </cell>
        </row>
        <row r="752">
          <cell r="D752">
            <v>2148499</v>
          </cell>
        </row>
        <row r="753">
          <cell r="D753">
            <v>2148499</v>
          </cell>
        </row>
        <row r="754">
          <cell r="D754">
            <v>2148499</v>
          </cell>
        </row>
        <row r="756">
          <cell r="D756">
            <v>877918</v>
          </cell>
        </row>
        <row r="757">
          <cell r="D757">
            <v>877918</v>
          </cell>
        </row>
        <row r="759">
          <cell r="D759">
            <v>540985</v>
          </cell>
        </row>
        <row r="760">
          <cell r="D760">
            <v>277945</v>
          </cell>
        </row>
        <row r="761">
          <cell r="D761">
            <v>277945</v>
          </cell>
        </row>
        <row r="762">
          <cell r="D762">
            <v>263040</v>
          </cell>
        </row>
        <row r="763">
          <cell r="D763">
            <v>263040</v>
          </cell>
        </row>
        <row r="765">
          <cell r="D765">
            <v>593077</v>
          </cell>
        </row>
        <row r="766">
          <cell r="D766">
            <v>593077</v>
          </cell>
        </row>
        <row r="767">
          <cell r="D767">
            <v>0</v>
          </cell>
        </row>
        <row r="768">
          <cell r="D768">
            <v>503648</v>
          </cell>
        </row>
        <row r="769">
          <cell r="D769">
            <v>487265</v>
          </cell>
        </row>
        <row r="770">
          <cell r="D770">
            <v>392294</v>
          </cell>
        </row>
        <row r="771">
          <cell r="D771">
            <v>94971</v>
          </cell>
        </row>
        <row r="772">
          <cell r="D772">
            <v>94971</v>
          </cell>
        </row>
        <row r="773">
          <cell r="D773">
            <v>16383</v>
          </cell>
        </row>
        <row r="774">
          <cell r="D774">
            <v>16383</v>
          </cell>
        </row>
        <row r="776">
          <cell r="D776">
            <v>27433069</v>
          </cell>
        </row>
        <row r="777">
          <cell r="D777">
            <v>27433069</v>
          </cell>
        </row>
        <row r="778">
          <cell r="D778">
            <v>0</v>
          </cell>
        </row>
        <row r="779">
          <cell r="D779">
            <v>18848733</v>
          </cell>
        </row>
        <row r="780">
          <cell r="D780">
            <v>16366685</v>
          </cell>
        </row>
        <row r="781">
          <cell r="D781">
            <v>643077</v>
          </cell>
        </row>
        <row r="782">
          <cell r="D782">
            <v>15723608</v>
          </cell>
        </row>
        <row r="783">
          <cell r="D783">
            <v>15723608</v>
          </cell>
        </row>
        <row r="784">
          <cell r="D784">
            <v>2482048</v>
          </cell>
        </row>
        <row r="785">
          <cell r="D785">
            <v>2482048</v>
          </cell>
        </row>
        <row r="786">
          <cell r="D786" t="str">
            <v> </v>
          </cell>
        </row>
        <row r="787">
          <cell r="D787">
            <v>3826481</v>
          </cell>
        </row>
        <row r="788">
          <cell r="D788">
            <v>3826481</v>
          </cell>
        </row>
        <row r="789">
          <cell r="D789">
            <v>3814368</v>
          </cell>
        </row>
        <row r="790">
          <cell r="D790">
            <v>3814368</v>
          </cell>
        </row>
        <row r="791">
          <cell r="D791">
            <v>3814368</v>
          </cell>
        </row>
        <row r="792">
          <cell r="D792">
            <v>3814368</v>
          </cell>
        </row>
        <row r="794">
          <cell r="D794">
            <v>74447396</v>
          </cell>
        </row>
        <row r="795">
          <cell r="D795">
            <v>74447396</v>
          </cell>
        </row>
        <row r="796">
          <cell r="D796">
            <v>0</v>
          </cell>
        </row>
        <row r="797">
          <cell r="D797">
            <v>63676317</v>
          </cell>
        </row>
        <row r="798">
          <cell r="D798">
            <v>63676317</v>
          </cell>
        </row>
        <row r="799">
          <cell r="D799">
            <v>959418</v>
          </cell>
        </row>
        <row r="800">
          <cell r="D800">
            <v>62716899</v>
          </cell>
        </row>
        <row r="801">
          <cell r="D801">
            <v>62716899</v>
          </cell>
        </row>
        <row r="802">
          <cell r="D802">
            <v>0</v>
          </cell>
        </row>
        <row r="803">
          <cell r="D803">
            <v>0</v>
          </cell>
        </row>
        <row r="805">
          <cell r="D805">
            <v>2108659</v>
          </cell>
        </row>
        <row r="806">
          <cell r="D806">
            <v>2108659</v>
          </cell>
        </row>
        <row r="807">
          <cell r="D807">
            <v>0</v>
          </cell>
        </row>
        <row r="808">
          <cell r="D808">
            <v>1291456</v>
          </cell>
        </row>
        <row r="809">
          <cell r="D809">
            <v>1291456</v>
          </cell>
        </row>
        <row r="810">
          <cell r="D810">
            <v>1291456</v>
          </cell>
        </row>
        <row r="812">
          <cell r="D812">
            <v>170801</v>
          </cell>
        </row>
        <row r="813">
          <cell r="D813">
            <v>170801</v>
          </cell>
        </row>
        <row r="814">
          <cell r="D814">
            <v>145788</v>
          </cell>
        </row>
        <row r="815">
          <cell r="D815">
            <v>145788</v>
          </cell>
        </row>
        <row r="816">
          <cell r="D816">
            <v>9276</v>
          </cell>
        </row>
        <row r="817">
          <cell r="D817">
            <v>2088</v>
          </cell>
        </row>
        <row r="818">
          <cell r="D818">
            <v>134424</v>
          </cell>
        </row>
        <row r="819">
          <cell r="D819">
            <v>134424</v>
          </cell>
        </row>
        <row r="821">
          <cell r="D821">
            <v>3344025</v>
          </cell>
        </row>
        <row r="822">
          <cell r="D822">
            <v>3344025</v>
          </cell>
        </row>
        <row r="823">
          <cell r="D823">
            <v>834074</v>
          </cell>
        </row>
        <row r="824">
          <cell r="D824">
            <v>834074</v>
          </cell>
        </row>
        <row r="825">
          <cell r="D825">
            <v>227895</v>
          </cell>
        </row>
        <row r="826">
          <cell r="D826">
            <v>606179</v>
          </cell>
        </row>
        <row r="827">
          <cell r="D827">
            <v>25000</v>
          </cell>
        </row>
        <row r="828">
          <cell r="D828">
            <v>581179</v>
          </cell>
        </row>
        <row r="831">
          <cell r="D831">
            <v>85042957</v>
          </cell>
        </row>
        <row r="832">
          <cell r="D832">
            <v>36507910</v>
          </cell>
        </row>
        <row r="833">
          <cell r="D833">
            <v>0</v>
          </cell>
        </row>
        <row r="834">
          <cell r="D834">
            <v>48535047</v>
          </cell>
        </row>
        <row r="835">
          <cell r="D835">
            <v>71212218</v>
          </cell>
        </row>
        <row r="836">
          <cell r="D836">
            <v>0</v>
          </cell>
        </row>
        <row r="837">
          <cell r="D837">
            <v>0</v>
          </cell>
        </row>
        <row r="838">
          <cell r="D838">
            <v>0</v>
          </cell>
        </row>
        <row r="839">
          <cell r="D839">
            <v>0</v>
          </cell>
        </row>
        <row r="840">
          <cell r="D840">
            <v>71212218</v>
          </cell>
        </row>
        <row r="841">
          <cell r="D841">
            <v>218581</v>
          </cell>
        </row>
        <row r="842">
          <cell r="D842">
            <v>70993637</v>
          </cell>
        </row>
        <row r="843">
          <cell r="D843">
            <v>13830739</v>
          </cell>
        </row>
        <row r="844">
          <cell r="D844" t="str">
            <v>x</v>
          </cell>
        </row>
        <row r="846">
          <cell r="D846">
            <v>69574447</v>
          </cell>
        </row>
        <row r="847">
          <cell r="D847">
            <v>21039400</v>
          </cell>
        </row>
        <row r="848">
          <cell r="D848">
            <v>48535047</v>
          </cell>
        </row>
        <row r="849">
          <cell r="D849">
            <v>60235787</v>
          </cell>
        </row>
        <row r="850">
          <cell r="D850">
            <v>0</v>
          </cell>
        </row>
        <row r="851">
          <cell r="D851">
            <v>0</v>
          </cell>
        </row>
        <row r="852">
          <cell r="D852">
            <v>0</v>
          </cell>
        </row>
        <row r="853">
          <cell r="D853">
            <v>0</v>
          </cell>
        </row>
        <row r="854">
          <cell r="D854">
            <v>60235787</v>
          </cell>
        </row>
        <row r="855">
          <cell r="D855">
            <v>180856</v>
          </cell>
        </row>
        <row r="856">
          <cell r="D856">
            <v>60054931</v>
          </cell>
        </row>
        <row r="857">
          <cell r="D857">
            <v>9338660</v>
          </cell>
        </row>
        <row r="858">
          <cell r="D858" t="str">
            <v>x</v>
          </cell>
        </row>
        <row r="860">
          <cell r="D860">
            <v>15468510</v>
          </cell>
        </row>
        <row r="861">
          <cell r="D861">
            <v>15468510</v>
          </cell>
        </row>
        <row r="862">
          <cell r="D862">
            <v>10976431</v>
          </cell>
        </row>
        <row r="863">
          <cell r="D863">
            <v>10976431</v>
          </cell>
        </row>
        <row r="864">
          <cell r="D864">
            <v>37725</v>
          </cell>
        </row>
        <row r="865">
          <cell r="D865">
            <v>10938706</v>
          </cell>
        </row>
        <row r="867">
          <cell r="D867">
            <v>12000000</v>
          </cell>
        </row>
        <row r="868">
          <cell r="D868">
            <v>12000000</v>
          </cell>
        </row>
        <row r="869">
          <cell r="D869">
            <v>10523369</v>
          </cell>
        </row>
        <row r="870">
          <cell r="D870">
            <v>0</v>
          </cell>
        </row>
        <row r="871">
          <cell r="D871">
            <v>0</v>
          </cell>
        </row>
        <row r="872">
          <cell r="D872">
            <v>10523369</v>
          </cell>
        </row>
        <row r="873">
          <cell r="D873">
            <v>10523369</v>
          </cell>
        </row>
        <row r="875">
          <cell r="D875">
            <v>13283</v>
          </cell>
        </row>
        <row r="876">
          <cell r="D876">
            <v>13283</v>
          </cell>
        </row>
        <row r="877">
          <cell r="D877">
            <v>563</v>
          </cell>
        </row>
        <row r="878">
          <cell r="D878">
            <v>563</v>
          </cell>
        </row>
        <row r="879">
          <cell r="D879">
            <v>563</v>
          </cell>
        </row>
        <row r="881">
          <cell r="D881">
            <v>1864286</v>
          </cell>
        </row>
        <row r="882">
          <cell r="D882">
            <v>476249</v>
          </cell>
        </row>
        <row r="883">
          <cell r="D883">
            <v>1388037</v>
          </cell>
        </row>
        <row r="884">
          <cell r="D884">
            <v>455503</v>
          </cell>
        </row>
        <row r="885">
          <cell r="D885">
            <v>455503</v>
          </cell>
        </row>
        <row r="886">
          <cell r="D886">
            <v>455503</v>
          </cell>
        </row>
        <row r="887">
          <cell r="D887">
            <v>1408783</v>
          </cell>
        </row>
        <row r="888">
          <cell r="D888" t="str">
            <v>x</v>
          </cell>
        </row>
        <row r="890">
          <cell r="D890">
            <v>1864286</v>
          </cell>
        </row>
        <row r="891">
          <cell r="D891">
            <v>476249</v>
          </cell>
        </row>
        <row r="892">
          <cell r="D892">
            <v>1388037</v>
          </cell>
        </row>
        <row r="893">
          <cell r="D893">
            <v>455503</v>
          </cell>
        </row>
        <row r="894">
          <cell r="D894">
            <v>455503</v>
          </cell>
        </row>
        <row r="895">
          <cell r="D895">
            <v>455503</v>
          </cell>
        </row>
        <row r="896">
          <cell r="D896">
            <v>1408783</v>
          </cell>
        </row>
        <row r="897">
          <cell r="D897" t="str">
            <v>x</v>
          </cell>
        </row>
        <row r="899">
          <cell r="D899">
            <v>0</v>
          </cell>
        </row>
        <row r="900">
          <cell r="D900">
            <v>0</v>
          </cell>
        </row>
        <row r="901">
          <cell r="D901">
            <v>0</v>
          </cell>
        </row>
        <row r="902">
          <cell r="D902">
            <v>0</v>
          </cell>
        </row>
        <row r="903">
          <cell r="D903">
            <v>0</v>
          </cell>
        </row>
        <row r="905">
          <cell r="D905">
            <v>0</v>
          </cell>
        </row>
        <row r="906">
          <cell r="D906">
            <v>0</v>
          </cell>
        </row>
        <row r="907">
          <cell r="D907">
            <v>0</v>
          </cell>
        </row>
        <row r="908">
          <cell r="D908">
            <v>0</v>
          </cell>
        </row>
        <row r="909">
          <cell r="D909">
            <v>0</v>
          </cell>
        </row>
        <row r="910">
          <cell r="D910">
            <v>0</v>
          </cell>
        </row>
        <row r="911">
          <cell r="D911">
            <v>0</v>
          </cell>
        </row>
        <row r="912">
          <cell r="D912">
            <v>0</v>
          </cell>
        </row>
        <row r="914">
          <cell r="D914">
            <v>1531000</v>
          </cell>
        </row>
        <row r="915">
          <cell r="D915">
            <v>1531000</v>
          </cell>
        </row>
        <row r="916">
          <cell r="D916">
            <v>1531000</v>
          </cell>
        </row>
        <row r="917">
          <cell r="D917">
            <v>1531000</v>
          </cell>
        </row>
        <row r="918">
          <cell r="D918">
            <v>119079</v>
          </cell>
        </row>
        <row r="919">
          <cell r="D919">
            <v>1411921</v>
          </cell>
        </row>
        <row r="920">
          <cell r="D920">
            <v>1411921</v>
          </cell>
        </row>
        <row r="923">
          <cell r="D923">
            <v>823375</v>
          </cell>
        </row>
        <row r="924">
          <cell r="D924">
            <v>206980</v>
          </cell>
        </row>
        <row r="925">
          <cell r="D925">
            <v>616395</v>
          </cell>
        </row>
        <row r="926">
          <cell r="D926">
            <v>823317</v>
          </cell>
        </row>
        <row r="927">
          <cell r="D927">
            <v>50405</v>
          </cell>
        </row>
        <row r="928">
          <cell r="D928">
            <v>50405</v>
          </cell>
        </row>
        <row r="929">
          <cell r="D929">
            <v>772912</v>
          </cell>
        </row>
        <row r="930">
          <cell r="D930">
            <v>772912</v>
          </cell>
        </row>
        <row r="932">
          <cell r="D932">
            <v>302468</v>
          </cell>
        </row>
        <row r="933">
          <cell r="D933">
            <v>20152</v>
          </cell>
        </row>
        <row r="934">
          <cell r="D934">
            <v>282316</v>
          </cell>
        </row>
        <row r="935">
          <cell r="D935">
            <v>291203</v>
          </cell>
        </row>
        <row r="936">
          <cell r="D936">
            <v>291203</v>
          </cell>
        </row>
        <row r="937">
          <cell r="D937">
            <v>291203</v>
          </cell>
        </row>
        <row r="939">
          <cell r="D939">
            <v>5391560</v>
          </cell>
        </row>
        <row r="940">
          <cell r="D940">
            <v>5203581</v>
          </cell>
        </row>
        <row r="941">
          <cell r="D941">
            <v>187979</v>
          </cell>
        </row>
        <row r="942">
          <cell r="D942">
            <v>4441810</v>
          </cell>
        </row>
        <row r="943">
          <cell r="D943">
            <v>425560</v>
          </cell>
        </row>
        <row r="944">
          <cell r="D944">
            <v>425560</v>
          </cell>
        </row>
        <row r="945">
          <cell r="D945">
            <v>4016250</v>
          </cell>
        </row>
        <row r="946">
          <cell r="D946">
            <v>20298</v>
          </cell>
        </row>
        <row r="947">
          <cell r="D947">
            <v>3995952</v>
          </cell>
        </row>
        <row r="949">
          <cell r="D949">
            <v>31282582</v>
          </cell>
        </row>
        <row r="950">
          <cell r="D950">
            <v>31282582</v>
          </cell>
        </row>
        <row r="951">
          <cell r="D951">
            <v>0</v>
          </cell>
        </row>
        <row r="952">
          <cell r="D952">
            <v>28081127</v>
          </cell>
        </row>
        <row r="953">
          <cell r="D953">
            <v>28081127</v>
          </cell>
        </row>
        <row r="954">
          <cell r="D954">
            <v>22465385</v>
          </cell>
        </row>
        <row r="955">
          <cell r="D955">
            <v>5615742</v>
          </cell>
        </row>
        <row r="956">
          <cell r="D956">
            <v>2406847</v>
          </cell>
        </row>
        <row r="957">
          <cell r="D957">
            <v>0</v>
          </cell>
        </row>
        <row r="958">
          <cell r="D958">
            <v>3208895</v>
          </cell>
        </row>
        <row r="959">
          <cell r="D959">
            <v>0</v>
          </cell>
        </row>
        <row r="960">
          <cell r="D960">
            <v>0</v>
          </cell>
        </row>
        <row r="962">
          <cell r="D962">
            <v>4680845</v>
          </cell>
        </row>
        <row r="963">
          <cell r="D963">
            <v>4678505</v>
          </cell>
        </row>
        <row r="964">
          <cell r="D964">
            <v>2340</v>
          </cell>
        </row>
        <row r="965">
          <cell r="D965">
            <v>3723352</v>
          </cell>
        </row>
        <row r="966">
          <cell r="D966">
            <v>3723352</v>
          </cell>
        </row>
        <row r="967">
          <cell r="D967">
            <v>1505986</v>
          </cell>
        </row>
        <row r="968">
          <cell r="D968">
            <v>2217366</v>
          </cell>
        </row>
        <row r="969">
          <cell r="D969">
            <v>1162977</v>
          </cell>
        </row>
        <row r="970">
          <cell r="D970">
            <v>1054389</v>
          </cell>
        </row>
        <row r="972">
          <cell r="D972">
            <v>252705</v>
          </cell>
        </row>
        <row r="973">
          <cell r="D973">
            <v>252705</v>
          </cell>
        </row>
        <row r="974">
          <cell r="D974">
            <v>16217</v>
          </cell>
        </row>
        <row r="975">
          <cell r="D975">
            <v>16217</v>
          </cell>
        </row>
        <row r="976">
          <cell r="D976">
            <v>8295</v>
          </cell>
        </row>
        <row r="977">
          <cell r="D977">
            <v>7922</v>
          </cell>
        </row>
        <row r="978">
          <cell r="D978">
            <v>7922</v>
          </cell>
        </row>
        <row r="981">
          <cell r="D981">
            <v>280312</v>
          </cell>
        </row>
        <row r="982">
          <cell r="D982">
            <v>7025</v>
          </cell>
        </row>
        <row r="983">
          <cell r="D983">
            <v>273287</v>
          </cell>
        </row>
        <row r="985">
          <cell r="D985">
            <v>267007</v>
          </cell>
        </row>
        <row r="986">
          <cell r="D986">
            <v>267007</v>
          </cell>
        </row>
        <row r="987">
          <cell r="D987">
            <v>13304</v>
          </cell>
        </row>
        <row r="988">
          <cell r="D988">
            <v>13304</v>
          </cell>
        </row>
        <row r="990">
          <cell r="D990">
            <v>57333</v>
          </cell>
        </row>
        <row r="991">
          <cell r="D991">
            <v>57333</v>
          </cell>
        </row>
        <row r="992">
          <cell r="D992">
            <v>2412</v>
          </cell>
        </row>
        <row r="993">
          <cell r="D993">
            <v>2412</v>
          </cell>
        </row>
        <row r="994">
          <cell r="D994">
            <v>2412</v>
          </cell>
        </row>
        <row r="996">
          <cell r="D996">
            <v>213658</v>
          </cell>
        </row>
        <row r="997">
          <cell r="D997">
            <v>86347</v>
          </cell>
        </row>
        <row r="998">
          <cell r="D998">
            <v>127311</v>
          </cell>
        </row>
        <row r="999">
          <cell r="D999">
            <v>168917</v>
          </cell>
        </row>
        <row r="1000">
          <cell r="D1000">
            <v>87794</v>
          </cell>
        </row>
        <row r="1001">
          <cell r="D1001">
            <v>87794</v>
          </cell>
        </row>
        <row r="1002">
          <cell r="D1002">
            <v>81123</v>
          </cell>
        </row>
        <row r="1003">
          <cell r="D1003">
            <v>81123</v>
          </cell>
        </row>
        <row r="1005">
          <cell r="D1005">
            <v>2700</v>
          </cell>
        </row>
        <row r="1006">
          <cell r="D1006">
            <v>2700</v>
          </cell>
        </row>
        <row r="1007">
          <cell r="D1007">
            <v>2554</v>
          </cell>
        </row>
        <row r="1008">
          <cell r="D1008">
            <v>2554</v>
          </cell>
        </row>
        <row r="1009">
          <cell r="D1009">
            <v>2554</v>
          </cell>
        </row>
        <row r="1011">
          <cell r="D1011">
            <v>2244580</v>
          </cell>
        </row>
        <row r="1012">
          <cell r="D1012">
            <v>2244580</v>
          </cell>
        </row>
        <row r="1013">
          <cell r="D1013">
            <v>1047877</v>
          </cell>
        </row>
        <row r="1014">
          <cell r="D1014">
            <v>1047877</v>
          </cell>
        </row>
        <row r="1015">
          <cell r="D1015">
            <v>1047877</v>
          </cell>
        </row>
        <row r="1017">
          <cell r="D1017">
            <v>0</v>
          </cell>
        </row>
        <row r="1018">
          <cell r="D1018">
            <v>0</v>
          </cell>
        </row>
        <row r="1019">
          <cell r="D1019">
            <v>0</v>
          </cell>
        </row>
        <row r="1020">
          <cell r="D1020">
            <v>0</v>
          </cell>
        </row>
        <row r="1021">
          <cell r="D1021">
            <v>0</v>
          </cell>
        </row>
        <row r="1022">
          <cell r="D1022">
            <v>0</v>
          </cell>
        </row>
        <row r="1023">
          <cell r="D1023">
            <v>0</v>
          </cell>
        </row>
        <row r="1024">
          <cell r="D1024">
            <v>0</v>
          </cell>
        </row>
        <row r="1025">
          <cell r="D1025">
            <v>0</v>
          </cell>
        </row>
        <row r="1028">
          <cell r="D1028">
            <v>1104782</v>
          </cell>
        </row>
        <row r="1029">
          <cell r="D1029">
            <v>647730</v>
          </cell>
        </row>
        <row r="1030">
          <cell r="D1030">
            <v>457052</v>
          </cell>
        </row>
        <row r="1031">
          <cell r="D1031">
            <v>682940</v>
          </cell>
        </row>
        <row r="1032">
          <cell r="D1032">
            <v>301557</v>
          </cell>
        </row>
        <row r="1033">
          <cell r="D1033">
            <v>301557</v>
          </cell>
        </row>
        <row r="1034">
          <cell r="D1034">
            <v>381383</v>
          </cell>
        </row>
        <row r="1035">
          <cell r="D1035">
            <v>381383</v>
          </cell>
        </row>
        <row r="1037">
          <cell r="D1037">
            <v>467353</v>
          </cell>
        </row>
        <row r="1038">
          <cell r="D1038">
            <v>59652</v>
          </cell>
        </row>
        <row r="1039">
          <cell r="D1039">
            <v>407701</v>
          </cell>
        </row>
        <row r="1040">
          <cell r="D1040">
            <v>421888</v>
          </cell>
        </row>
        <row r="1041">
          <cell r="D1041">
            <v>419298</v>
          </cell>
        </row>
        <row r="1042">
          <cell r="D1042">
            <v>419298</v>
          </cell>
        </row>
        <row r="1043">
          <cell r="D1043">
            <v>2590</v>
          </cell>
        </row>
        <row r="1044">
          <cell r="D1044">
            <v>2590</v>
          </cell>
        </row>
        <row r="1046">
          <cell r="D1046">
            <v>32869766</v>
          </cell>
        </row>
        <row r="1047">
          <cell r="D1047">
            <v>13714637</v>
          </cell>
        </row>
        <row r="1048">
          <cell r="D1048">
            <v>0</v>
          </cell>
        </row>
        <row r="1049">
          <cell r="D1049">
            <v>19155129</v>
          </cell>
        </row>
        <row r="1050">
          <cell r="D1050">
            <v>16811068</v>
          </cell>
        </row>
        <row r="1051">
          <cell r="D1051">
            <v>5248379</v>
          </cell>
        </row>
        <row r="1052">
          <cell r="D1052">
            <v>5248379</v>
          </cell>
        </row>
        <row r="1053">
          <cell r="D1053">
            <v>0</v>
          </cell>
        </row>
        <row r="1054">
          <cell r="D1054">
            <v>0</v>
          </cell>
        </row>
        <row r="1055">
          <cell r="D1055">
            <v>11562689</v>
          </cell>
        </row>
        <row r="1056">
          <cell r="D1056">
            <v>11562689</v>
          </cell>
        </row>
        <row r="1057">
          <cell r="D1057">
            <v>16058698</v>
          </cell>
        </row>
        <row r="1058">
          <cell r="D1058" t="str">
            <v>x</v>
          </cell>
        </row>
        <row r="1060">
          <cell r="D1060">
            <v>31903806</v>
          </cell>
        </row>
        <row r="1061">
          <cell r="D1061">
            <v>12755705</v>
          </cell>
        </row>
        <row r="1062">
          <cell r="D1062">
            <v>19148101</v>
          </cell>
        </row>
        <row r="1063">
          <cell r="D1063">
            <v>16452204</v>
          </cell>
        </row>
        <row r="1064">
          <cell r="D1064">
            <v>4998072</v>
          </cell>
        </row>
        <row r="1065">
          <cell r="D1065">
            <v>4998072</v>
          </cell>
        </row>
        <row r="1066">
          <cell r="D1066">
            <v>0</v>
          </cell>
        </row>
        <row r="1067">
          <cell r="D1067">
            <v>0</v>
          </cell>
        </row>
        <row r="1068">
          <cell r="D1068">
            <v>11454132</v>
          </cell>
        </row>
        <row r="1069">
          <cell r="D1069">
            <v>11454132</v>
          </cell>
        </row>
        <row r="1070">
          <cell r="D1070">
            <v>15451602</v>
          </cell>
        </row>
        <row r="1071">
          <cell r="D1071" t="str">
            <v>x</v>
          </cell>
        </row>
        <row r="1073">
          <cell r="D1073">
            <v>965960</v>
          </cell>
        </row>
        <row r="1074">
          <cell r="D1074">
            <v>958932</v>
          </cell>
        </row>
        <row r="1075">
          <cell r="D1075">
            <v>7028</v>
          </cell>
        </row>
        <row r="1076">
          <cell r="D1076">
            <v>358864</v>
          </cell>
        </row>
        <row r="1077">
          <cell r="D1077">
            <v>250307</v>
          </cell>
        </row>
        <row r="1078">
          <cell r="D1078">
            <v>250307</v>
          </cell>
        </row>
        <row r="1079">
          <cell r="D1079">
            <v>108557</v>
          </cell>
        </row>
        <row r="1080">
          <cell r="D1080">
            <v>108557</v>
          </cell>
        </row>
        <row r="1081">
          <cell r="D1081">
            <v>607096</v>
          </cell>
        </row>
        <row r="1082">
          <cell r="D1082" t="str">
            <v>x</v>
          </cell>
        </row>
        <row r="1084">
          <cell r="D1084">
            <v>1297018</v>
          </cell>
        </row>
        <row r="1085">
          <cell r="D1085">
            <v>1297018</v>
          </cell>
        </row>
        <row r="1086">
          <cell r="D1086">
            <v>831968</v>
          </cell>
        </row>
        <row r="1087">
          <cell r="D1087">
            <v>30774</v>
          </cell>
        </row>
        <row r="1088">
          <cell r="D1088">
            <v>30774</v>
          </cell>
        </row>
        <row r="1089">
          <cell r="D1089">
            <v>801194</v>
          </cell>
        </row>
        <row r="1090">
          <cell r="D1090">
            <v>0</v>
          </cell>
        </row>
        <row r="1091">
          <cell r="D1091">
            <v>801194</v>
          </cell>
        </row>
        <row r="1093">
          <cell r="D1093">
            <v>31404</v>
          </cell>
        </row>
        <row r="1094">
          <cell r="D1094">
            <v>30053</v>
          </cell>
        </row>
        <row r="1095">
          <cell r="D1095">
            <v>1351</v>
          </cell>
        </row>
        <row r="1096">
          <cell r="D1096">
            <v>16409</v>
          </cell>
        </row>
        <row r="1097">
          <cell r="D1097">
            <v>16409</v>
          </cell>
        </row>
        <row r="1098">
          <cell r="D1098">
            <v>15058</v>
          </cell>
        </row>
        <row r="1099">
          <cell r="D1099">
            <v>1351</v>
          </cell>
        </row>
        <row r="1100">
          <cell r="D1100">
            <v>1351</v>
          </cell>
        </row>
        <row r="1102">
          <cell r="D1102">
            <v>126120</v>
          </cell>
        </row>
        <row r="1103">
          <cell r="D1103">
            <v>126120</v>
          </cell>
        </row>
        <row r="1104">
          <cell r="D1104">
            <v>94354</v>
          </cell>
        </row>
        <row r="1105">
          <cell r="D1105">
            <v>92248</v>
          </cell>
        </row>
        <row r="1106">
          <cell r="D1106">
            <v>0</v>
          </cell>
        </row>
        <row r="1107">
          <cell r="D1107">
            <v>92248</v>
          </cell>
        </row>
        <row r="1108">
          <cell r="D1108">
            <v>92248</v>
          </cell>
        </row>
        <row r="1109">
          <cell r="D1109">
            <v>2106</v>
          </cell>
        </row>
        <row r="1110">
          <cell r="D1110">
            <v>2106</v>
          </cell>
        </row>
        <row r="1112">
          <cell r="D1112">
            <v>460000</v>
          </cell>
        </row>
        <row r="1114">
          <cell r="D1114">
            <v>116973</v>
          </cell>
        </row>
        <row r="1115">
          <cell r="D1115">
            <v>116973</v>
          </cell>
        </row>
        <row r="1116">
          <cell r="D1116">
            <v>116973</v>
          </cell>
        </row>
        <row r="1118">
          <cell r="D1118">
            <v>270046</v>
          </cell>
        </row>
        <row r="1119">
          <cell r="D1119">
            <v>270046</v>
          </cell>
        </row>
        <row r="1120">
          <cell r="D1120">
            <v>257863</v>
          </cell>
        </row>
        <row r="1121">
          <cell r="D1121">
            <v>257863</v>
          </cell>
        </row>
        <row r="1122">
          <cell r="D1122">
            <v>257863</v>
          </cell>
        </row>
        <row r="1123">
          <cell r="D1123">
            <v>257863</v>
          </cell>
        </row>
        <row r="1125">
          <cell r="D1125">
            <v>539000</v>
          </cell>
        </row>
        <row r="1126">
          <cell r="D1126">
            <v>539000</v>
          </cell>
        </row>
        <row r="1127">
          <cell r="D1127">
            <v>0</v>
          </cell>
        </row>
        <row r="1128">
          <cell r="D1128">
            <v>0</v>
          </cell>
        </row>
        <row r="1129">
          <cell r="D1129">
            <v>0</v>
          </cell>
        </row>
        <row r="1130">
          <cell r="D1130">
            <v>0</v>
          </cell>
        </row>
        <row r="1133">
          <cell r="D1133">
            <v>134844</v>
          </cell>
        </row>
        <row r="1134">
          <cell r="D1134">
            <v>31956</v>
          </cell>
        </row>
        <row r="1135">
          <cell r="D1135">
            <v>12548</v>
          </cell>
        </row>
        <row r="1136">
          <cell r="D1136">
            <v>90340</v>
          </cell>
        </row>
        <row r="1137">
          <cell r="D1137">
            <v>71306</v>
          </cell>
        </row>
        <row r="1138">
          <cell r="D1138">
            <v>50625</v>
          </cell>
        </row>
        <row r="1139">
          <cell r="D1139">
            <v>50625</v>
          </cell>
        </row>
        <row r="1140">
          <cell r="D1140">
            <v>20681</v>
          </cell>
        </row>
        <row r="1141">
          <cell r="D1141">
            <v>20681</v>
          </cell>
        </row>
        <row r="1143">
          <cell r="D1143">
            <v>1883968</v>
          </cell>
        </row>
        <row r="1144">
          <cell r="D1144">
            <v>1883968</v>
          </cell>
        </row>
        <row r="1145">
          <cell r="D1145">
            <v>1330335</v>
          </cell>
        </row>
        <row r="1146">
          <cell r="D1146">
            <v>3803</v>
          </cell>
        </row>
        <row r="1147">
          <cell r="D1147">
            <v>3803</v>
          </cell>
        </row>
        <row r="1148">
          <cell r="D1148">
            <v>1326532</v>
          </cell>
        </row>
        <row r="1149">
          <cell r="D1149">
            <v>1326532</v>
          </cell>
        </row>
        <row r="1151">
          <cell r="D1151">
            <v>18034</v>
          </cell>
        </row>
        <row r="1152">
          <cell r="D1152">
            <v>18034</v>
          </cell>
        </row>
        <row r="1153">
          <cell r="D1153">
            <v>12583</v>
          </cell>
        </row>
        <row r="1154">
          <cell r="D1154">
            <v>12583</v>
          </cell>
        </row>
        <row r="1155">
          <cell r="D1155">
            <v>12583</v>
          </cell>
        </row>
        <row r="1156">
          <cell r="D1156">
            <v>0</v>
          </cell>
        </row>
        <row r="1157">
          <cell r="D1157">
            <v>0</v>
          </cell>
        </row>
        <row r="1159">
          <cell r="D1159">
            <v>32500</v>
          </cell>
        </row>
        <row r="1160">
          <cell r="D1160">
            <v>32500</v>
          </cell>
        </row>
        <row r="1161">
          <cell r="D1161">
            <v>0</v>
          </cell>
        </row>
        <row r="1162">
          <cell r="D1162">
            <v>0</v>
          </cell>
        </row>
        <row r="1163">
          <cell r="D1163">
            <v>0</v>
          </cell>
        </row>
        <row r="1165">
          <cell r="D1165">
            <v>0</v>
          </cell>
        </row>
        <row r="1166">
          <cell r="D1166">
            <v>0</v>
          </cell>
        </row>
        <row r="1167">
          <cell r="D1167">
            <v>0</v>
          </cell>
        </row>
        <row r="1168">
          <cell r="D1168">
            <v>0</v>
          </cell>
        </row>
        <row r="1169">
          <cell r="D1169">
            <v>0</v>
          </cell>
        </row>
        <row r="1170">
          <cell r="D1170">
            <v>0</v>
          </cell>
        </row>
        <row r="1173">
          <cell r="D1173">
            <v>77453</v>
          </cell>
        </row>
        <row r="1174">
          <cell r="D1174">
            <v>77453</v>
          </cell>
        </row>
        <row r="1175">
          <cell r="D1175">
            <v>77453</v>
          </cell>
        </row>
        <row r="1176">
          <cell r="D1176">
            <v>77453</v>
          </cell>
        </row>
        <row r="1177">
          <cell r="D1177">
            <v>77453</v>
          </cell>
        </row>
        <row r="1179">
          <cell r="D1179">
            <v>0</v>
          </cell>
        </row>
        <row r="1180">
          <cell r="D1180">
            <v>0</v>
          </cell>
        </row>
        <row r="1181">
          <cell r="D1181">
            <v>0</v>
          </cell>
        </row>
        <row r="1182">
          <cell r="D1182">
            <v>0</v>
          </cell>
        </row>
        <row r="1183">
          <cell r="D1183">
            <v>0</v>
          </cell>
        </row>
        <row r="1184">
          <cell r="D1184">
            <v>0</v>
          </cell>
        </row>
        <row r="1187">
          <cell r="D1187">
            <v>0</v>
          </cell>
        </row>
        <row r="1188">
          <cell r="D1188">
            <v>0</v>
          </cell>
        </row>
        <row r="1189">
          <cell r="D1189">
            <v>0</v>
          </cell>
        </row>
        <row r="1190">
          <cell r="D1190">
            <v>0</v>
          </cell>
        </row>
        <row r="1191">
          <cell r="D1191">
            <v>0</v>
          </cell>
        </row>
        <row r="1192">
          <cell r="D1192">
            <v>0</v>
          </cell>
        </row>
        <row r="1194">
          <cell r="D1194">
            <v>0</v>
          </cell>
        </row>
        <row r="1195">
          <cell r="D1195">
            <v>0</v>
          </cell>
        </row>
        <row r="1196">
          <cell r="D1196">
            <v>0</v>
          </cell>
        </row>
        <row r="1197">
          <cell r="D1197">
            <v>0</v>
          </cell>
        </row>
        <row r="1198">
          <cell r="D1198">
            <v>0</v>
          </cell>
        </row>
        <row r="1199">
          <cell r="D1199">
            <v>0</v>
          </cell>
        </row>
        <row r="1202">
          <cell r="D1202">
            <v>510821</v>
          </cell>
        </row>
        <row r="1203">
          <cell r="D1203">
            <v>72130</v>
          </cell>
        </row>
        <row r="1204">
          <cell r="D1204">
            <v>0</v>
          </cell>
        </row>
        <row r="1205">
          <cell r="D1205">
            <v>438691</v>
          </cell>
        </row>
        <row r="1206">
          <cell r="D1206">
            <v>549203</v>
          </cell>
        </row>
        <row r="1207">
          <cell r="D1207">
            <v>100475</v>
          </cell>
        </row>
        <row r="1208">
          <cell r="D1208">
            <v>100475</v>
          </cell>
        </row>
        <row r="1209">
          <cell r="D1209">
            <v>448728</v>
          </cell>
        </row>
        <row r="1210">
          <cell r="D1210">
            <v>448728</v>
          </cell>
        </row>
        <row r="1212">
          <cell r="D1212">
            <v>191791</v>
          </cell>
        </row>
        <row r="1213">
          <cell r="D1213">
            <v>43676</v>
          </cell>
        </row>
        <row r="1214">
          <cell r="D1214">
            <v>0</v>
          </cell>
        </row>
        <row r="1215">
          <cell r="D1215">
            <v>148115</v>
          </cell>
        </row>
        <row r="1216">
          <cell r="D1216">
            <v>157227</v>
          </cell>
        </row>
        <row r="1217">
          <cell r="D1217">
            <v>157227</v>
          </cell>
        </row>
        <row r="1218">
          <cell r="D1218">
            <v>157227</v>
          </cell>
        </row>
        <row r="1219">
          <cell r="D1219">
            <v>0</v>
          </cell>
        </row>
        <row r="1220">
          <cell r="D1220">
            <v>0</v>
          </cell>
        </row>
        <row r="1222">
          <cell r="D1222">
            <v>111854</v>
          </cell>
        </row>
        <row r="1223">
          <cell r="D1223">
            <v>111854</v>
          </cell>
        </row>
        <row r="1224">
          <cell r="D1224">
            <v>39639</v>
          </cell>
        </row>
        <row r="1225">
          <cell r="D1225">
            <v>26808</v>
          </cell>
        </row>
        <row r="1226">
          <cell r="D1226">
            <v>26808</v>
          </cell>
        </row>
        <row r="1227">
          <cell r="D1227">
            <v>12831</v>
          </cell>
        </row>
        <row r="1228">
          <cell r="D1228">
            <v>12831</v>
          </cell>
        </row>
        <row r="1230">
          <cell r="D1230">
            <v>214177</v>
          </cell>
        </row>
        <row r="1231">
          <cell r="D1231">
            <v>214177</v>
          </cell>
        </row>
        <row r="1232">
          <cell r="D1232">
            <v>185045</v>
          </cell>
        </row>
        <row r="1233">
          <cell r="D1233">
            <v>182741</v>
          </cell>
        </row>
        <row r="1234">
          <cell r="D1234">
            <v>110191</v>
          </cell>
        </row>
        <row r="1235">
          <cell r="D1235">
            <v>72550</v>
          </cell>
        </row>
        <row r="1236">
          <cell r="D1236">
            <v>72550</v>
          </cell>
        </row>
        <row r="1237">
          <cell r="D1237">
            <v>2304</v>
          </cell>
        </row>
        <row r="1238">
          <cell r="D1238">
            <v>2304</v>
          </cell>
        </row>
        <row r="1240">
          <cell r="D1240">
            <v>73371</v>
          </cell>
        </row>
        <row r="1241">
          <cell r="D1241">
            <v>67137</v>
          </cell>
        </row>
        <row r="1242">
          <cell r="D1242">
            <v>6234</v>
          </cell>
        </row>
        <row r="1243">
          <cell r="D1243">
            <v>27044</v>
          </cell>
        </row>
        <row r="1244">
          <cell r="D1244">
            <v>27044</v>
          </cell>
        </row>
        <row r="1245">
          <cell r="D1245">
            <v>27044</v>
          </cell>
        </row>
        <row r="1246">
          <cell r="D1246">
            <v>0</v>
          </cell>
        </row>
        <row r="1247">
          <cell r="D1247">
            <v>0</v>
          </cell>
        </row>
        <row r="1248">
          <cell r="D1248">
            <v>0</v>
          </cell>
        </row>
        <row r="1249">
          <cell r="D1249">
            <v>0</v>
          </cell>
        </row>
        <row r="1251">
          <cell r="D1251">
            <v>85625</v>
          </cell>
        </row>
        <row r="1252">
          <cell r="D1252">
            <v>62360</v>
          </cell>
        </row>
        <row r="1253">
          <cell r="D1253">
            <v>23265</v>
          </cell>
        </row>
        <row r="1254">
          <cell r="D1254">
            <v>62277</v>
          </cell>
        </row>
        <row r="1255">
          <cell r="D1255">
            <v>62277</v>
          </cell>
        </row>
        <row r="1256">
          <cell r="D1256">
            <v>62277</v>
          </cell>
        </row>
        <row r="1257">
          <cell r="D1257">
            <v>0</v>
          </cell>
        </row>
        <row r="1258">
          <cell r="D1258">
            <v>0</v>
          </cell>
        </row>
        <row r="1260">
          <cell r="D1260">
            <v>2101059</v>
          </cell>
        </row>
        <row r="1261">
          <cell r="D1261">
            <v>1210656</v>
          </cell>
        </row>
        <row r="1262">
          <cell r="D1262">
            <v>890403</v>
          </cell>
        </row>
        <row r="1263">
          <cell r="D1263">
            <v>1784582</v>
          </cell>
        </row>
        <row r="1264">
          <cell r="D1264">
            <v>1784582</v>
          </cell>
        </row>
        <row r="1265">
          <cell r="D1265">
            <v>1370685</v>
          </cell>
        </row>
        <row r="1266">
          <cell r="D1266">
            <v>396071</v>
          </cell>
        </row>
        <row r="1267">
          <cell r="D1267">
            <v>17826</v>
          </cell>
        </row>
        <row r="1268">
          <cell r="D1268">
            <v>17826</v>
          </cell>
        </row>
        <row r="1271">
          <cell r="D1271">
            <v>0</v>
          </cell>
        </row>
        <row r="1272">
          <cell r="D1272">
            <v>0</v>
          </cell>
        </row>
        <row r="1273">
          <cell r="D1273">
            <v>0</v>
          </cell>
        </row>
        <row r="1274">
          <cell r="D1274">
            <v>0</v>
          </cell>
        </row>
        <row r="1275">
          <cell r="D1275">
            <v>0</v>
          </cell>
        </row>
        <row r="1276">
          <cell r="D1276">
            <v>0</v>
          </cell>
        </row>
        <row r="1279">
          <cell r="D1279">
            <v>129526</v>
          </cell>
        </row>
        <row r="1280">
          <cell r="D1280">
            <v>23193</v>
          </cell>
        </row>
        <row r="1281">
          <cell r="D1281">
            <v>0</v>
          </cell>
        </row>
        <row r="1282">
          <cell r="D1282">
            <v>106333</v>
          </cell>
        </row>
        <row r="1283">
          <cell r="D1283">
            <v>88260</v>
          </cell>
        </row>
        <row r="1284">
          <cell r="D1284">
            <v>88260</v>
          </cell>
        </row>
        <row r="1285">
          <cell r="D1285">
            <v>88260</v>
          </cell>
        </row>
        <row r="1288">
          <cell r="D1288">
            <v>164754</v>
          </cell>
        </row>
        <row r="1289">
          <cell r="D1289">
            <v>121144</v>
          </cell>
        </row>
        <row r="1290">
          <cell r="D1290">
            <v>43610</v>
          </cell>
        </row>
        <row r="1291">
          <cell r="D1291">
            <v>120585</v>
          </cell>
        </row>
        <row r="1292">
          <cell r="D1292">
            <v>120585</v>
          </cell>
        </row>
        <row r="1293">
          <cell r="D1293">
            <v>120585</v>
          </cell>
        </row>
        <row r="1295">
          <cell r="D1295">
            <v>171334</v>
          </cell>
        </row>
        <row r="1296">
          <cell r="D1296">
            <v>171334</v>
          </cell>
        </row>
        <row r="1297">
          <cell r="D1297">
            <v>0</v>
          </cell>
        </row>
        <row r="1298">
          <cell r="D1298">
            <v>37611</v>
          </cell>
        </row>
        <row r="1299">
          <cell r="D1299">
            <v>34097</v>
          </cell>
        </row>
        <row r="1300">
          <cell r="D1300">
            <v>34097</v>
          </cell>
        </row>
        <row r="1301">
          <cell r="D1301">
            <v>3514</v>
          </cell>
        </row>
        <row r="1302">
          <cell r="D1302">
            <v>3514</v>
          </cell>
        </row>
        <row r="1304">
          <cell r="D1304">
            <v>103163</v>
          </cell>
        </row>
        <row r="1305">
          <cell r="D1305">
            <v>103163</v>
          </cell>
        </row>
        <row r="1306">
          <cell r="D1306">
            <v>96395</v>
          </cell>
        </row>
        <row r="1307">
          <cell r="D1307">
            <v>91811</v>
          </cell>
        </row>
        <row r="1308">
          <cell r="D1308">
            <v>91811</v>
          </cell>
        </row>
        <row r="1309">
          <cell r="D1309">
            <v>4584</v>
          </cell>
        </row>
        <row r="1310">
          <cell r="D1310">
            <v>4584</v>
          </cell>
        </row>
        <row r="1312">
          <cell r="D1312">
            <v>1445816</v>
          </cell>
        </row>
        <row r="1313">
          <cell r="D1313">
            <v>1445816</v>
          </cell>
        </row>
        <row r="1314">
          <cell r="D1314">
            <v>0</v>
          </cell>
        </row>
        <row r="1315">
          <cell r="D1315">
            <v>693328</v>
          </cell>
        </row>
        <row r="1316">
          <cell r="D1316">
            <v>693328</v>
          </cell>
        </row>
        <row r="1317">
          <cell r="D1317">
            <v>172440</v>
          </cell>
        </row>
        <row r="1318">
          <cell r="D1318">
            <v>520888</v>
          </cell>
        </row>
        <row r="1319">
          <cell r="D1319">
            <v>520888</v>
          </cell>
        </row>
        <row r="1322">
          <cell r="D1322">
            <v>51453</v>
          </cell>
        </row>
        <row r="1323">
          <cell r="D1323">
            <v>1848</v>
          </cell>
        </row>
        <row r="1324">
          <cell r="D1324">
            <v>49605</v>
          </cell>
        </row>
        <row r="1325">
          <cell r="D1325">
            <v>52123</v>
          </cell>
        </row>
        <row r="1326">
          <cell r="D1326">
            <v>52123</v>
          </cell>
        </row>
        <row r="1327">
          <cell r="D1327">
            <v>52123</v>
          </cell>
        </row>
        <row r="1328">
          <cell r="D1328">
            <v>-670</v>
          </cell>
        </row>
        <row r="1329">
          <cell r="D1329" t="str">
            <v>x</v>
          </cell>
        </row>
        <row r="1332">
          <cell r="D1332">
            <v>0</v>
          </cell>
        </row>
        <row r="1333">
          <cell r="D1333">
            <v>0</v>
          </cell>
        </row>
        <row r="1334">
          <cell r="D1334">
            <v>0</v>
          </cell>
        </row>
        <row r="1335">
          <cell r="D1335">
            <v>0</v>
          </cell>
        </row>
        <row r="1336">
          <cell r="D1336">
            <v>0</v>
          </cell>
        </row>
        <row r="1337">
          <cell r="D1337">
            <v>0</v>
          </cell>
        </row>
        <row r="1340">
          <cell r="D1340">
            <v>971543</v>
          </cell>
        </row>
        <row r="1341">
          <cell r="D1341">
            <v>971543</v>
          </cell>
        </row>
        <row r="1342">
          <cell r="D1342">
            <v>0</v>
          </cell>
        </row>
        <row r="1343">
          <cell r="D1343">
            <v>820053</v>
          </cell>
        </row>
        <row r="1344">
          <cell r="D1344">
            <v>21467</v>
          </cell>
        </row>
        <row r="1345">
          <cell r="D1345">
            <v>21467</v>
          </cell>
        </row>
        <row r="1346">
          <cell r="D1346">
            <v>798586</v>
          </cell>
        </row>
        <row r="1347">
          <cell r="D1347">
            <v>798586</v>
          </cell>
        </row>
        <row r="1349">
          <cell r="D1349">
            <v>742700</v>
          </cell>
        </row>
        <row r="1350">
          <cell r="D1350">
            <v>742700</v>
          </cell>
        </row>
        <row r="1351">
          <cell r="D1351">
            <v>206693</v>
          </cell>
        </row>
        <row r="1352">
          <cell r="D1352">
            <v>206693</v>
          </cell>
        </row>
        <row r="1353">
          <cell r="D1353">
            <v>206693</v>
          </cell>
        </row>
        <row r="1356">
          <cell r="D1356">
            <v>446086</v>
          </cell>
        </row>
        <row r="1357">
          <cell r="D1357">
            <v>2260</v>
          </cell>
        </row>
        <row r="1358">
          <cell r="D1358">
            <v>0</v>
          </cell>
        </row>
        <row r="1359">
          <cell r="D1359">
            <v>443826</v>
          </cell>
        </row>
        <row r="1360">
          <cell r="D1360">
            <v>445284</v>
          </cell>
        </row>
        <row r="1361">
          <cell r="D1361">
            <v>445284</v>
          </cell>
        </row>
        <row r="1362">
          <cell r="D1362">
            <v>445266</v>
          </cell>
        </row>
        <row r="1363">
          <cell r="D1363">
            <v>18</v>
          </cell>
        </row>
        <row r="1364">
          <cell r="D1364">
            <v>18</v>
          </cell>
        </row>
        <row r="1366">
          <cell r="D1366">
            <v>2955825</v>
          </cell>
        </row>
        <row r="1367">
          <cell r="D1367">
            <v>2955825</v>
          </cell>
        </row>
        <row r="1368">
          <cell r="D1368">
            <v>1504727</v>
          </cell>
        </row>
        <row r="1369">
          <cell r="D1369">
            <v>1168369</v>
          </cell>
        </row>
        <row r="1370">
          <cell r="D1370">
            <v>221239</v>
          </cell>
        </row>
        <row r="1371">
          <cell r="D1371">
            <v>947130</v>
          </cell>
        </row>
        <row r="1372">
          <cell r="D1372">
            <v>947130</v>
          </cell>
        </row>
        <row r="1373">
          <cell r="D1373">
            <v>336358</v>
          </cell>
        </row>
        <row r="1374">
          <cell r="D1374">
            <v>336358</v>
          </cell>
        </row>
        <row r="1376">
          <cell r="D1376">
            <v>144279</v>
          </cell>
        </row>
        <row r="1377">
          <cell r="D1377">
            <v>144279</v>
          </cell>
        </row>
        <row r="1378">
          <cell r="D1378">
            <v>111919</v>
          </cell>
        </row>
        <row r="1379">
          <cell r="D1379">
            <v>111919</v>
          </cell>
        </row>
        <row r="1380">
          <cell r="D1380">
            <v>111919</v>
          </cell>
        </row>
        <row r="1381">
          <cell r="D1381">
            <v>111919</v>
          </cell>
        </row>
        <row r="1383">
          <cell r="D1383">
            <v>1090117</v>
          </cell>
        </row>
        <row r="1384">
          <cell r="D1384">
            <v>1088293</v>
          </cell>
        </row>
        <row r="1385">
          <cell r="D1385">
            <v>1824</v>
          </cell>
        </row>
        <row r="1386">
          <cell r="D1386">
            <v>461715</v>
          </cell>
        </row>
        <row r="1387">
          <cell r="D1387">
            <v>438838</v>
          </cell>
        </row>
        <row r="1388">
          <cell r="D1388">
            <v>67418</v>
          </cell>
        </row>
        <row r="1389">
          <cell r="D1389">
            <v>371420</v>
          </cell>
        </row>
        <row r="1390">
          <cell r="D1390">
            <v>246990</v>
          </cell>
        </row>
        <row r="1391">
          <cell r="D1391">
            <v>124430</v>
          </cell>
        </row>
        <row r="1392">
          <cell r="D1392">
            <v>0</v>
          </cell>
        </row>
        <row r="1393">
          <cell r="D1393">
            <v>22877</v>
          </cell>
        </row>
        <row r="1394">
          <cell r="D1394">
            <v>22877</v>
          </cell>
        </row>
        <row r="1396">
          <cell r="D1396">
            <v>520000</v>
          </cell>
        </row>
        <row r="1397">
          <cell r="D1397">
            <v>520000</v>
          </cell>
        </row>
        <row r="1398">
          <cell r="D1398">
            <v>0</v>
          </cell>
        </row>
        <row r="1399">
          <cell r="D1399">
            <v>471374</v>
          </cell>
        </row>
        <row r="1400">
          <cell r="D1400">
            <v>471374</v>
          </cell>
        </row>
        <row r="1401">
          <cell r="D1401">
            <v>471374</v>
          </cell>
        </row>
        <row r="1402">
          <cell r="D1402">
            <v>471374</v>
          </cell>
        </row>
        <row r="1403">
          <cell r="D1403">
            <v>0</v>
          </cell>
        </row>
        <row r="1405">
          <cell r="D1405">
            <v>525000</v>
          </cell>
        </row>
        <row r="1406">
          <cell r="D1406">
            <v>525000</v>
          </cell>
        </row>
        <row r="1407">
          <cell r="D1407">
            <v>525000</v>
          </cell>
        </row>
        <row r="1408">
          <cell r="D1408">
            <v>525000</v>
          </cell>
        </row>
        <row r="1409">
          <cell r="D1409">
            <v>525000</v>
          </cell>
        </row>
        <row r="1410">
          <cell r="D1410">
            <v>525000</v>
          </cell>
        </row>
        <row r="1413">
          <cell r="D1413">
            <v>8173074</v>
          </cell>
        </row>
        <row r="1414">
          <cell r="D1414">
            <v>8173074</v>
          </cell>
        </row>
        <row r="1415">
          <cell r="D1415">
            <v>8173074</v>
          </cell>
        </row>
        <row r="1416">
          <cell r="D1416">
            <v>8173074</v>
          </cell>
        </row>
        <row r="1417">
          <cell r="D1417">
            <v>8173074</v>
          </cell>
        </row>
        <row r="1420">
          <cell r="D1420">
            <v>4008866</v>
          </cell>
        </row>
        <row r="1421">
          <cell r="D1421">
            <v>0</v>
          </cell>
        </row>
        <row r="1422">
          <cell r="D1422">
            <v>4008866</v>
          </cell>
        </row>
        <row r="1423">
          <cell r="D1423">
            <v>4111188</v>
          </cell>
        </row>
        <row r="1424">
          <cell r="D1424">
            <v>2463866</v>
          </cell>
        </row>
        <row r="1425">
          <cell r="D1425">
            <v>0</v>
          </cell>
        </row>
        <row r="1426">
          <cell r="D1426">
            <v>0</v>
          </cell>
        </row>
        <row r="1427">
          <cell r="D1427">
            <v>2463866</v>
          </cell>
        </row>
        <row r="1428">
          <cell r="D1428">
            <v>2463866</v>
          </cell>
        </row>
        <row r="1429">
          <cell r="D1429">
            <v>0</v>
          </cell>
        </row>
        <row r="1430">
          <cell r="D1430">
            <v>1647322</v>
          </cell>
        </row>
        <row r="1431">
          <cell r="D1431">
            <v>1647322</v>
          </cell>
        </row>
        <row r="1433">
          <cell r="D1433">
            <v>2463866</v>
          </cell>
        </row>
        <row r="1434">
          <cell r="D1434">
            <v>0</v>
          </cell>
        </row>
        <row r="1435">
          <cell r="D1435">
            <v>2463866</v>
          </cell>
        </row>
        <row r="1436">
          <cell r="D1436">
            <v>2463866</v>
          </cell>
        </row>
        <row r="1437">
          <cell r="D1437">
            <v>2463866</v>
          </cell>
        </row>
        <row r="1438">
          <cell r="D1438">
            <v>0</v>
          </cell>
        </row>
        <row r="1439">
          <cell r="D1439">
            <v>2463866</v>
          </cell>
        </row>
        <row r="1440">
          <cell r="D1440">
            <v>2463866</v>
          </cell>
        </row>
        <row r="1441">
          <cell r="D1441">
            <v>0</v>
          </cell>
        </row>
        <row r="1443">
          <cell r="D1443">
            <v>1545000</v>
          </cell>
        </row>
        <row r="1444">
          <cell r="D1444">
            <v>1545000</v>
          </cell>
        </row>
        <row r="1445">
          <cell r="D1445">
            <v>1647322</v>
          </cell>
        </row>
        <row r="1446">
          <cell r="D1446">
            <v>1647322</v>
          </cell>
        </row>
        <row r="1447">
          <cell r="D1447">
            <v>1647322</v>
          </cell>
        </row>
        <row r="1449">
          <cell r="D1449">
            <v>0</v>
          </cell>
        </row>
        <row r="1450">
          <cell r="D1450">
            <v>0</v>
          </cell>
        </row>
        <row r="1451">
          <cell r="D1451">
            <v>0</v>
          </cell>
        </row>
        <row r="1452">
          <cell r="D1452">
            <v>0</v>
          </cell>
        </row>
        <row r="1453">
          <cell r="D1453">
            <v>0</v>
          </cell>
        </row>
        <row r="1454">
          <cell r="D1454">
            <v>0</v>
          </cell>
        </row>
        <row r="1459">
          <cell r="D1459">
            <v>0</v>
          </cell>
        </row>
        <row r="1460">
          <cell r="D1460">
            <v>2463866</v>
          </cell>
        </row>
        <row r="1461">
          <cell r="D1461">
            <v>2463866</v>
          </cell>
        </row>
        <row r="1462">
          <cell r="D1462">
            <v>2463866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Oktobris"/>
      <sheetName val="Novembris"/>
    </sheetNames>
    <sheetDataSet>
      <sheetData sheetId="9">
        <row r="17">
          <cell r="D17">
            <v>2956719</v>
          </cell>
        </row>
        <row r="18">
          <cell r="D18">
            <v>198715</v>
          </cell>
        </row>
        <row r="19">
          <cell r="D19">
            <v>192</v>
          </cell>
        </row>
        <row r="23">
          <cell r="D23">
            <v>159876</v>
          </cell>
        </row>
        <row r="24">
          <cell r="D24">
            <v>30411</v>
          </cell>
        </row>
        <row r="25">
          <cell r="D25">
            <v>79796</v>
          </cell>
        </row>
        <row r="26">
          <cell r="D26">
            <v>975201</v>
          </cell>
        </row>
        <row r="27">
          <cell r="D27">
            <v>99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25</v>
          </cell>
        </row>
        <row r="32">
          <cell r="D32">
            <v>63</v>
          </cell>
        </row>
        <row r="33">
          <cell r="D33">
            <v>211291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22896</v>
          </cell>
        </row>
        <row r="38">
          <cell r="D38">
            <v>0</v>
          </cell>
        </row>
        <row r="39">
          <cell r="D39">
            <v>124771</v>
          </cell>
        </row>
        <row r="40">
          <cell r="D40">
            <v>33302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532</v>
          </cell>
        </row>
        <row r="44">
          <cell r="D44">
            <v>1800</v>
          </cell>
        </row>
        <row r="45">
          <cell r="D45">
            <v>7068</v>
          </cell>
        </row>
        <row r="46">
          <cell r="D46">
            <v>210</v>
          </cell>
        </row>
        <row r="47">
          <cell r="D47">
            <v>0</v>
          </cell>
        </row>
        <row r="49">
          <cell r="D49">
            <v>1080119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60">
          <cell r="D60">
            <v>1564471</v>
          </cell>
        </row>
        <row r="61">
          <cell r="D61">
            <v>1993356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66"/>
  <sheetViews>
    <sheetView tabSelected="1" zoomScaleSheetLayoutView="100" workbookViewId="0" topLeftCell="A1">
      <selection activeCell="B18" sqref="B18"/>
    </sheetView>
  </sheetViews>
  <sheetFormatPr defaultColWidth="9.140625" defaultRowHeight="12.75"/>
  <cols>
    <col min="1" max="1" width="45.57421875" style="31" customWidth="1"/>
    <col min="2" max="5" width="14.7109375" style="31" customWidth="1"/>
    <col min="6" max="16384" width="9.140625" style="31" customWidth="1"/>
  </cols>
  <sheetData>
    <row r="1" spans="1:43" ht="12.75">
      <c r="A1" s="1201" t="s">
        <v>1447</v>
      </c>
      <c r="B1" s="1201"/>
      <c r="C1" s="1201"/>
      <c r="D1" s="1201"/>
      <c r="E1" s="120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15" customHeight="1">
      <c r="A2" s="1202" t="s">
        <v>1448</v>
      </c>
      <c r="B2" s="1202"/>
      <c r="C2" s="1202"/>
      <c r="D2" s="1202"/>
      <c r="E2" s="120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3.75" customHeight="1">
      <c r="A3" s="7"/>
      <c r="B3" s="8"/>
      <c r="C3" s="9"/>
      <c r="D3" s="9"/>
      <c r="E3" s="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5" s="3" customFormat="1" ht="12.75">
      <c r="A4" s="1203" t="s">
        <v>1449</v>
      </c>
      <c r="B4" s="1203"/>
      <c r="C4" s="1203"/>
      <c r="D4" s="1203"/>
      <c r="E4" s="1203"/>
    </row>
    <row r="5" spans="1:5" s="3" customFormat="1" ht="12.75">
      <c r="A5" s="12"/>
      <c r="B5" s="11"/>
      <c r="C5" s="11"/>
      <c r="D5" s="11"/>
      <c r="E5" s="11"/>
    </row>
    <row r="6" spans="1:5" s="15" customFormat="1" ht="17.25" customHeight="1">
      <c r="A6" s="1204" t="s">
        <v>1450</v>
      </c>
      <c r="B6" s="1204"/>
      <c r="C6" s="1204"/>
      <c r="D6" s="1204"/>
      <c r="E6" s="1204"/>
    </row>
    <row r="7" spans="1:5" s="15" customFormat="1" ht="17.25" customHeight="1">
      <c r="A7" s="1198" t="s">
        <v>1451</v>
      </c>
      <c r="B7" s="1198"/>
      <c r="C7" s="1198"/>
      <c r="D7" s="1198"/>
      <c r="E7" s="1198"/>
    </row>
    <row r="8" spans="1:5" s="15" customFormat="1" ht="17.25" customHeight="1">
      <c r="A8" s="1199" t="s">
        <v>1452</v>
      </c>
      <c r="B8" s="1199"/>
      <c r="C8" s="1199"/>
      <c r="D8" s="1199"/>
      <c r="E8" s="1199"/>
    </row>
    <row r="9" spans="1:5" s="19" customFormat="1" ht="12.75">
      <c r="A9" s="1200" t="s">
        <v>1453</v>
      </c>
      <c r="B9" s="1200"/>
      <c r="C9" s="1200"/>
      <c r="D9" s="1200"/>
      <c r="E9" s="1200"/>
    </row>
    <row r="10" spans="1:5" s="19" customFormat="1" ht="12.75">
      <c r="A10" s="23" t="s">
        <v>1454</v>
      </c>
      <c r="B10" s="24"/>
      <c r="C10" s="20"/>
      <c r="D10" s="18"/>
      <c r="E10" s="21" t="s">
        <v>1455</v>
      </c>
    </row>
    <row r="11" spans="1:5" s="25" customFormat="1" ht="17.25" customHeight="1">
      <c r="A11" s="28"/>
      <c r="E11" s="26" t="s">
        <v>1456</v>
      </c>
    </row>
    <row r="12" spans="1:5" ht="38.25">
      <c r="A12" s="29" t="s">
        <v>1457</v>
      </c>
      <c r="B12" s="30" t="s">
        <v>1458</v>
      </c>
      <c r="C12" s="30" t="s">
        <v>1459</v>
      </c>
      <c r="D12" s="30" t="s">
        <v>1460</v>
      </c>
      <c r="E12" s="30" t="s">
        <v>1461</v>
      </c>
    </row>
    <row r="13" spans="1:5" ht="12.75">
      <c r="A13" s="32" t="s">
        <v>1462</v>
      </c>
      <c r="B13" s="33">
        <v>2994646</v>
      </c>
      <c r="C13" s="33">
        <v>921082</v>
      </c>
      <c r="D13" s="33">
        <v>3915728</v>
      </c>
      <c r="E13" s="33">
        <v>426384</v>
      </c>
    </row>
    <row r="14" spans="1:5" ht="13.5" customHeight="1">
      <c r="A14" s="35" t="s">
        <v>1463</v>
      </c>
      <c r="B14" s="36" t="s">
        <v>1464</v>
      </c>
      <c r="C14" s="36" t="s">
        <v>1464</v>
      </c>
      <c r="D14" s="34">
        <v>274523</v>
      </c>
      <c r="E14" s="34">
        <v>40812</v>
      </c>
    </row>
    <row r="15" spans="1:5" ht="16.5" customHeight="1">
      <c r="A15" s="37" t="s">
        <v>1465</v>
      </c>
      <c r="B15" s="33">
        <v>2994646</v>
      </c>
      <c r="C15" s="33">
        <v>921082</v>
      </c>
      <c r="D15" s="33">
        <v>3641206</v>
      </c>
      <c r="E15" s="33">
        <v>385572</v>
      </c>
    </row>
    <row r="16" spans="1:5" ht="12.75">
      <c r="A16" s="32" t="s">
        <v>1466</v>
      </c>
      <c r="B16" s="33">
        <v>2839170</v>
      </c>
      <c r="C16" s="33">
        <v>847308</v>
      </c>
      <c r="D16" s="33">
        <v>3686478</v>
      </c>
      <c r="E16" s="33">
        <v>502101</v>
      </c>
    </row>
    <row r="17" spans="1:5" ht="12.75" customHeight="1">
      <c r="A17" s="35" t="s">
        <v>1463</v>
      </c>
      <c r="B17" s="36" t="s">
        <v>1464</v>
      </c>
      <c r="C17" s="36" t="s">
        <v>1464</v>
      </c>
      <c r="D17" s="34">
        <v>280422</v>
      </c>
      <c r="E17" s="34">
        <v>45530</v>
      </c>
    </row>
    <row r="18" spans="1:5" ht="12.75">
      <c r="A18" s="37" t="s">
        <v>1467</v>
      </c>
      <c r="B18" s="33">
        <v>2839170</v>
      </c>
      <c r="C18" s="33">
        <v>847308</v>
      </c>
      <c r="D18" s="33">
        <v>3406056</v>
      </c>
      <c r="E18" s="33">
        <v>456571</v>
      </c>
    </row>
    <row r="19" spans="1:5" ht="24.75" customHeight="1">
      <c r="A19" s="37" t="s">
        <v>1468</v>
      </c>
      <c r="B19" s="38">
        <v>155476</v>
      </c>
      <c r="C19" s="38">
        <v>73774</v>
      </c>
      <c r="D19" s="39">
        <v>235150</v>
      </c>
      <c r="E19" s="39">
        <v>-70999</v>
      </c>
    </row>
    <row r="20" spans="1:5" ht="12.75" customHeight="1">
      <c r="A20" s="37" t="s">
        <v>1469</v>
      </c>
      <c r="B20" s="40">
        <v>-4181</v>
      </c>
      <c r="C20" s="40">
        <v>-1119</v>
      </c>
      <c r="D20" s="40">
        <v>-50619</v>
      </c>
      <c r="E20" s="40">
        <v>-23487</v>
      </c>
    </row>
    <row r="21" spans="1:5" ht="12.75">
      <c r="A21" s="41" t="s">
        <v>1470</v>
      </c>
      <c r="B21" s="32">
        <v>59231</v>
      </c>
      <c r="C21" s="32">
        <v>572</v>
      </c>
      <c r="D21" s="32">
        <v>59803</v>
      </c>
      <c r="E21" s="32">
        <v>6579</v>
      </c>
    </row>
    <row r="22" spans="1:5" ht="24.75" customHeight="1">
      <c r="A22" s="35" t="s">
        <v>1471</v>
      </c>
      <c r="B22" s="36" t="s">
        <v>1464</v>
      </c>
      <c r="C22" s="36" t="s">
        <v>1464</v>
      </c>
      <c r="D22" s="34">
        <v>57700</v>
      </c>
      <c r="E22" s="34">
        <v>5910</v>
      </c>
    </row>
    <row r="23" spans="1:5" ht="12.75">
      <c r="A23" s="37" t="s">
        <v>1472</v>
      </c>
      <c r="B23" s="40">
        <v>59231</v>
      </c>
      <c r="C23" s="40">
        <v>572</v>
      </c>
      <c r="D23" s="40">
        <v>2103</v>
      </c>
      <c r="E23" s="40">
        <v>669</v>
      </c>
    </row>
    <row r="24" spans="1:5" ht="12.75" customHeight="1">
      <c r="A24" s="41" t="s">
        <v>1473</v>
      </c>
      <c r="B24" s="32">
        <v>63412</v>
      </c>
      <c r="C24" s="32">
        <v>1691</v>
      </c>
      <c r="D24" s="32">
        <v>65103</v>
      </c>
      <c r="E24" s="32">
        <v>25037</v>
      </c>
    </row>
    <row r="25" spans="1:5" ht="24.75" customHeight="1">
      <c r="A25" s="35" t="s">
        <v>1474</v>
      </c>
      <c r="B25" s="36" t="s">
        <v>1464</v>
      </c>
      <c r="C25" s="36" t="s">
        <v>1464</v>
      </c>
      <c r="D25" s="34">
        <v>12381</v>
      </c>
      <c r="E25" s="34">
        <v>880</v>
      </c>
    </row>
    <row r="26" spans="1:5" ht="12.75" customHeight="1">
      <c r="A26" s="37" t="s">
        <v>1475</v>
      </c>
      <c r="B26" s="42">
        <v>63412</v>
      </c>
      <c r="C26" s="42">
        <v>1691</v>
      </c>
      <c r="D26" s="40">
        <v>52722</v>
      </c>
      <c r="E26" s="40">
        <v>24156</v>
      </c>
    </row>
    <row r="27" spans="1:5" ht="12.75" customHeight="1">
      <c r="A27" s="37" t="s">
        <v>1476</v>
      </c>
      <c r="B27" s="42">
        <v>159657</v>
      </c>
      <c r="C27" s="42">
        <v>74893</v>
      </c>
      <c r="D27" s="42">
        <v>285769</v>
      </c>
      <c r="E27" s="42">
        <v>-47512</v>
      </c>
    </row>
    <row r="28" spans="1:5" ht="12.75">
      <c r="A28" s="33" t="s">
        <v>1477</v>
      </c>
      <c r="B28" s="40">
        <v>-159657</v>
      </c>
      <c r="C28" s="40">
        <v>-74893</v>
      </c>
      <c r="D28" s="40">
        <v>-285769</v>
      </c>
      <c r="E28" s="40">
        <v>47512</v>
      </c>
    </row>
    <row r="29" spans="1:5" ht="12.75">
      <c r="A29" s="33" t="s">
        <v>1478</v>
      </c>
      <c r="B29" s="40">
        <v>-189569</v>
      </c>
      <c r="C29" s="40">
        <v>-74804</v>
      </c>
      <c r="D29" s="40">
        <v>-315592</v>
      </c>
      <c r="E29" s="40">
        <v>33568</v>
      </c>
    </row>
    <row r="30" spans="1:5" ht="12.75">
      <c r="A30" s="43" t="s">
        <v>1479</v>
      </c>
      <c r="B30" s="45">
        <v>0</v>
      </c>
      <c r="C30" s="32">
        <v>45839</v>
      </c>
      <c r="D30" s="44">
        <v>45839</v>
      </c>
      <c r="E30" s="44">
        <v>5064</v>
      </c>
    </row>
    <row r="31" spans="1:5" ht="24.75" customHeight="1">
      <c r="A31" s="35" t="s">
        <v>1480</v>
      </c>
      <c r="B31" s="36" t="s">
        <v>1464</v>
      </c>
      <c r="C31" s="36" t="s">
        <v>1464</v>
      </c>
      <c r="D31" s="44">
        <v>46032</v>
      </c>
      <c r="E31" s="44">
        <v>5081</v>
      </c>
    </row>
    <row r="32" spans="1:5" ht="12.75" customHeight="1">
      <c r="A32" s="46" t="s">
        <v>1481</v>
      </c>
      <c r="B32" s="45">
        <v>0</v>
      </c>
      <c r="C32" s="45">
        <v>45839</v>
      </c>
      <c r="D32" s="45">
        <v>-193</v>
      </c>
      <c r="E32" s="45">
        <v>-17</v>
      </c>
    </row>
    <row r="33" spans="1:5" ht="12" customHeight="1">
      <c r="A33" s="47" t="s">
        <v>1482</v>
      </c>
      <c r="B33" s="32">
        <v>-300177</v>
      </c>
      <c r="C33" s="32">
        <v>0</v>
      </c>
      <c r="D33" s="32">
        <v>-300177</v>
      </c>
      <c r="E33" s="32">
        <v>-18583</v>
      </c>
    </row>
    <row r="34" spans="1:5" ht="12.75">
      <c r="A34" s="46" t="s">
        <v>1483</v>
      </c>
      <c r="B34" s="44">
        <v>-238182</v>
      </c>
      <c r="C34" s="44">
        <v>0</v>
      </c>
      <c r="D34" s="44">
        <v>-238182</v>
      </c>
      <c r="E34" s="44">
        <v>-578</v>
      </c>
    </row>
    <row r="35" spans="1:5" ht="24.75" customHeight="1">
      <c r="A35" s="46" t="s">
        <v>1484</v>
      </c>
      <c r="B35" s="44">
        <v>7344</v>
      </c>
      <c r="C35" s="44">
        <v>0</v>
      </c>
      <c r="D35" s="44">
        <v>7344</v>
      </c>
      <c r="E35" s="44">
        <v>281</v>
      </c>
    </row>
    <row r="36" spans="1:5" ht="12.75" customHeight="1">
      <c r="A36" s="46" t="s">
        <v>1485</v>
      </c>
      <c r="B36" s="44">
        <v>25940</v>
      </c>
      <c r="C36" s="44">
        <v>0</v>
      </c>
      <c r="D36" s="44">
        <v>25940</v>
      </c>
      <c r="E36" s="44">
        <v>-19394</v>
      </c>
    </row>
    <row r="37" spans="1:5" ht="24.75" customHeight="1">
      <c r="A37" s="46" t="s">
        <v>1486</v>
      </c>
      <c r="B37" s="44">
        <v>-3751</v>
      </c>
      <c r="C37" s="44">
        <v>0</v>
      </c>
      <c r="D37" s="44">
        <v>-3751</v>
      </c>
      <c r="E37" s="44">
        <v>1109</v>
      </c>
    </row>
    <row r="38" spans="1:5" ht="12.75" customHeight="1">
      <c r="A38" s="46" t="s">
        <v>1487</v>
      </c>
      <c r="B38" s="44">
        <v>-91527</v>
      </c>
      <c r="C38" s="44">
        <v>0</v>
      </c>
      <c r="D38" s="44">
        <v>-91527</v>
      </c>
      <c r="E38" s="44">
        <v>0</v>
      </c>
    </row>
    <row r="39" spans="1:5" ht="12.75">
      <c r="A39" s="48" t="s">
        <v>1488</v>
      </c>
      <c r="B39" s="45">
        <v>-11695</v>
      </c>
      <c r="C39" s="45">
        <v>-144236</v>
      </c>
      <c r="D39" s="45">
        <v>-161117</v>
      </c>
      <c r="E39" s="45">
        <v>-38888</v>
      </c>
    </row>
    <row r="40" spans="1:5" ht="12.75">
      <c r="A40" s="48" t="s">
        <v>1489</v>
      </c>
      <c r="B40" s="44">
        <v>2</v>
      </c>
      <c r="C40" s="44">
        <v>3006</v>
      </c>
      <c r="D40" s="44">
        <v>3008</v>
      </c>
      <c r="E40" s="44">
        <v>28</v>
      </c>
    </row>
    <row r="41" spans="1:5" ht="12.75">
      <c r="A41" s="46" t="s">
        <v>1490</v>
      </c>
      <c r="B41" s="44">
        <v>-51305</v>
      </c>
      <c r="C41" s="44">
        <v>0</v>
      </c>
      <c r="D41" s="44">
        <v>-51305</v>
      </c>
      <c r="E41" s="44">
        <v>-8434</v>
      </c>
    </row>
    <row r="42" spans="1:5" ht="12.75" customHeight="1">
      <c r="A42" s="46" t="s">
        <v>1491</v>
      </c>
      <c r="B42" s="44">
        <v>-1113</v>
      </c>
      <c r="C42" s="44">
        <v>-147242</v>
      </c>
      <c r="D42" s="44">
        <v>-153542</v>
      </c>
      <c r="E42" s="44">
        <v>-42150</v>
      </c>
    </row>
    <row r="43" spans="1:5" ht="12.75" customHeight="1">
      <c r="A43" s="49" t="s">
        <v>1492</v>
      </c>
      <c r="B43" s="50" t="s">
        <v>1464</v>
      </c>
      <c r="C43" s="50" t="s">
        <v>1464</v>
      </c>
      <c r="D43" s="44">
        <v>-5186</v>
      </c>
      <c r="E43" s="44">
        <v>-4667</v>
      </c>
    </row>
    <row r="44" spans="1:5" ht="24.75" customHeight="1">
      <c r="A44" s="46" t="s">
        <v>1493</v>
      </c>
      <c r="B44" s="44">
        <v>0</v>
      </c>
      <c r="C44" s="44">
        <v>0</v>
      </c>
      <c r="D44" s="44">
        <v>0</v>
      </c>
      <c r="E44" s="44">
        <v>0</v>
      </c>
    </row>
    <row r="45" spans="1:5" ht="12.75" customHeight="1">
      <c r="A45" s="46" t="s">
        <v>1487</v>
      </c>
      <c r="B45" s="44">
        <v>40721</v>
      </c>
      <c r="C45" s="44">
        <v>0</v>
      </c>
      <c r="D45" s="44">
        <v>40721</v>
      </c>
      <c r="E45" s="44">
        <v>11667</v>
      </c>
    </row>
    <row r="46" spans="1:5" ht="12.75">
      <c r="A46" s="48" t="s">
        <v>1494</v>
      </c>
      <c r="B46" s="45">
        <v>122302</v>
      </c>
      <c r="C46" s="45">
        <v>23593</v>
      </c>
      <c r="D46" s="45">
        <v>145895</v>
      </c>
      <c r="E46" s="45">
        <v>91055</v>
      </c>
    </row>
    <row r="47" spans="1:5" ht="24.75" customHeight="1">
      <c r="A47" s="46" t="s">
        <v>1495</v>
      </c>
      <c r="B47" s="45">
        <v>48989</v>
      </c>
      <c r="C47" s="45">
        <v>23387</v>
      </c>
      <c r="D47" s="45">
        <v>72376</v>
      </c>
      <c r="E47" s="45">
        <v>58581</v>
      </c>
    </row>
    <row r="48" spans="1:5" ht="24.75" customHeight="1">
      <c r="A48" s="46" t="s">
        <v>1496</v>
      </c>
      <c r="B48" s="45">
        <v>33572</v>
      </c>
      <c r="C48" s="45">
        <v>0</v>
      </c>
      <c r="D48" s="45">
        <v>33572</v>
      </c>
      <c r="E48" s="45">
        <v>9703</v>
      </c>
    </row>
    <row r="49" spans="1:5" ht="12.75">
      <c r="A49" s="46" t="s">
        <v>1497</v>
      </c>
      <c r="B49" s="45">
        <v>39741</v>
      </c>
      <c r="C49" s="45">
        <v>205</v>
      </c>
      <c r="D49" s="45">
        <v>39947</v>
      </c>
      <c r="E49" s="45">
        <v>22771</v>
      </c>
    </row>
    <row r="50" spans="1:5" ht="12.75">
      <c r="A50" s="33" t="s">
        <v>1498</v>
      </c>
      <c r="B50" s="40">
        <v>29912</v>
      </c>
      <c r="C50" s="40">
        <v>-89</v>
      </c>
      <c r="D50" s="40">
        <v>29823</v>
      </c>
      <c r="E50" s="40">
        <v>13944</v>
      </c>
    </row>
    <row r="51" spans="1:5" ht="12.75">
      <c r="A51" s="48" t="s">
        <v>1499</v>
      </c>
      <c r="B51" s="45">
        <v>40454</v>
      </c>
      <c r="C51" s="45">
        <v>-89</v>
      </c>
      <c r="D51" s="45">
        <v>40365</v>
      </c>
      <c r="E51" s="45">
        <v>-3978</v>
      </c>
    </row>
    <row r="52" spans="1:5" ht="12.75">
      <c r="A52" s="48" t="s">
        <v>1500</v>
      </c>
      <c r="B52" s="45">
        <v>-10542</v>
      </c>
      <c r="C52" s="45">
        <v>0</v>
      </c>
      <c r="D52" s="45">
        <v>-10542</v>
      </c>
      <c r="E52" s="45">
        <v>17922</v>
      </c>
    </row>
    <row r="53" spans="1:5" s="52" customFormat="1" ht="12.75">
      <c r="A53" s="12"/>
      <c r="B53" s="53"/>
      <c r="C53" s="54"/>
      <c r="D53" s="54"/>
      <c r="E53" s="55"/>
    </row>
    <row r="54" spans="1:5" s="52" customFormat="1" ht="12.75">
      <c r="A54" s="12"/>
      <c r="B54" s="53"/>
      <c r="C54" s="54"/>
      <c r="D54" s="54"/>
      <c r="E54" s="55"/>
    </row>
    <row r="55" spans="1:2" s="52" customFormat="1" ht="12.75">
      <c r="A55" s="25"/>
      <c r="B55" s="28"/>
    </row>
    <row r="56" spans="1:5" s="52" customFormat="1" ht="12.75">
      <c r="A56" s="25" t="s">
        <v>1501</v>
      </c>
      <c r="B56" s="28"/>
      <c r="E56" s="56" t="s">
        <v>1502</v>
      </c>
    </row>
    <row r="57" spans="1:5" s="52" customFormat="1" ht="12.75">
      <c r="A57" s="25"/>
      <c r="B57" s="28"/>
      <c r="E57" s="56"/>
    </row>
    <row r="58" spans="1:5" s="52" customFormat="1" ht="12.75">
      <c r="A58" s="25"/>
      <c r="B58" s="28"/>
      <c r="E58" s="56"/>
    </row>
    <row r="59" spans="1:5" s="52" customFormat="1" ht="12.75">
      <c r="A59" s="25"/>
      <c r="B59" s="28"/>
      <c r="E59" s="56"/>
    </row>
    <row r="60" spans="1:2" s="52" customFormat="1" ht="12.75">
      <c r="A60" s="25"/>
      <c r="B60" s="28"/>
    </row>
    <row r="61" spans="1:2" s="52" customFormat="1" ht="12.75">
      <c r="A61" s="25"/>
      <c r="B61" s="28"/>
    </row>
    <row r="62" spans="1:2" s="52" customFormat="1" ht="12.75">
      <c r="A62" s="25"/>
      <c r="B62" s="28"/>
    </row>
    <row r="63" spans="1:93" s="60" customFormat="1" ht="12.75">
      <c r="A63" s="57" t="s">
        <v>1503</v>
      </c>
      <c r="B63" s="24"/>
      <c r="C63" s="52"/>
      <c r="D63" s="52"/>
      <c r="E63" s="52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</row>
    <row r="64" spans="1:5" s="63" customFormat="1" ht="12.75" customHeight="1">
      <c r="A64" s="31"/>
      <c r="B64" s="61"/>
      <c r="C64" s="61"/>
      <c r="D64" s="61"/>
      <c r="E64" s="62"/>
    </row>
    <row r="65" ht="12.75">
      <c r="C65" s="62"/>
    </row>
    <row r="66" ht="12.75">
      <c r="C66" s="62"/>
    </row>
  </sheetData>
  <mergeCells count="7">
    <mergeCell ref="A7:E7"/>
    <mergeCell ref="A8:E8"/>
    <mergeCell ref="A9:E9"/>
    <mergeCell ref="A1:E1"/>
    <mergeCell ref="A2:E2"/>
    <mergeCell ref="A4:E4"/>
    <mergeCell ref="A6:E6"/>
  </mergeCells>
  <printOptions/>
  <pageMargins left="1.1023622047244095" right="0.2755905511811024" top="0.5118110236220472" bottom="0.6299212598425197" header="0.2362204724409449" footer="0.2755905511811024"/>
  <pageSetup firstPageNumber="4" useFirstPageNumber="1" horizontalDpi="600" verticalDpi="600" orientation="portrait" paperSize="9" scale="82" r:id="rId1"/>
  <headerFooter alignWithMargins="0">
    <oddFooter>&amp;C&amp;8&amp;P&amp;R&amp;9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C55"/>
  <sheetViews>
    <sheetView zoomScaleSheetLayoutView="100" workbookViewId="0" topLeftCell="A1">
      <selection activeCell="A8" sqref="A8:D8"/>
    </sheetView>
  </sheetViews>
  <sheetFormatPr defaultColWidth="9.140625" defaultRowHeight="12.75"/>
  <cols>
    <col min="1" max="1" width="6.140625" style="0" customWidth="1"/>
    <col min="2" max="2" width="44.7109375" style="0" customWidth="1"/>
    <col min="3" max="3" width="17.57421875" style="100" customWidth="1"/>
    <col min="4" max="4" width="16.7109375" style="0" customWidth="1"/>
  </cols>
  <sheetData>
    <row r="1" spans="1:55" ht="12.75">
      <c r="A1" s="1201" t="s">
        <v>1447</v>
      </c>
      <c r="B1" s="1201"/>
      <c r="C1" s="1201"/>
      <c r="D1" s="1201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202" t="s">
        <v>1448</v>
      </c>
      <c r="B2" s="1202"/>
      <c r="C2" s="1202"/>
      <c r="D2" s="120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8"/>
      <c r="C3" s="8"/>
      <c r="D3" s="9"/>
      <c r="E3" s="12"/>
      <c r="F3" s="12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203" t="s">
        <v>1449</v>
      </c>
      <c r="B4" s="1203"/>
      <c r="C4" s="1203"/>
      <c r="D4" s="1203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2.75">
      <c r="A5" s="12"/>
      <c r="B5" s="11"/>
      <c r="C5" s="245"/>
      <c r="D5" s="11"/>
      <c r="E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s="15" customFormat="1" ht="17.25" customHeight="1">
      <c r="A6" s="1204" t="s">
        <v>1450</v>
      </c>
      <c r="B6" s="1204"/>
      <c r="C6" s="1204"/>
      <c r="D6" s="1204"/>
      <c r="E6" s="14"/>
      <c r="F6" s="14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5" customFormat="1" ht="35.25" customHeight="1">
      <c r="A7" s="1207" t="s">
        <v>707</v>
      </c>
      <c r="B7" s="1207"/>
      <c r="C7" s="1207"/>
      <c r="D7" s="1207"/>
      <c r="E7" s="16"/>
      <c r="F7" s="16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15" customFormat="1" ht="17.25" customHeight="1">
      <c r="A8" s="1199" t="s">
        <v>1452</v>
      </c>
      <c r="B8" s="1199"/>
      <c r="C8" s="1199"/>
      <c r="D8" s="1199"/>
      <c r="E8" s="17"/>
      <c r="F8" s="17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5" s="19" customFormat="1" ht="12.75">
      <c r="A9" s="1200" t="s">
        <v>1453</v>
      </c>
      <c r="B9" s="1200"/>
      <c r="C9" s="1200"/>
      <c r="D9" s="1200"/>
      <c r="E9" s="18"/>
      <c r="F9" s="18"/>
      <c r="G9" s="18"/>
      <c r="H9" s="18"/>
      <c r="I9" s="18"/>
      <c r="J9" s="18"/>
      <c r="K9" s="18"/>
      <c r="L9" s="18"/>
      <c r="M9" s="18"/>
      <c r="N9" s="5"/>
      <c r="O9" s="64"/>
    </row>
    <row r="10" spans="1:15" s="19" customFormat="1" ht="12.75">
      <c r="A10" s="23" t="s">
        <v>1454</v>
      </c>
      <c r="B10" s="24"/>
      <c r="C10" s="363"/>
      <c r="D10" s="21" t="s">
        <v>1455</v>
      </c>
      <c r="G10" s="20"/>
      <c r="H10" s="21"/>
      <c r="I10" s="21"/>
      <c r="J10" s="22"/>
      <c r="K10" s="20"/>
      <c r="N10" s="5"/>
      <c r="O10" s="64"/>
    </row>
    <row r="11" spans="1:22" s="273" customFormat="1" ht="14.25" customHeight="1">
      <c r="A11" s="566"/>
      <c r="B11" s="567"/>
      <c r="C11" s="274"/>
      <c r="D11" s="550" t="s">
        <v>708</v>
      </c>
      <c r="E11" s="280"/>
      <c r="F11" s="280"/>
      <c r="H11" s="361"/>
      <c r="I11" s="361"/>
      <c r="J11" s="361"/>
      <c r="K11" s="361"/>
      <c r="L11" s="361"/>
      <c r="M11" s="361"/>
      <c r="N11" s="361"/>
      <c r="O11" s="108"/>
      <c r="P11" s="568"/>
      <c r="Q11" s="568"/>
      <c r="R11" s="569"/>
      <c r="S11" s="296"/>
      <c r="T11" s="570"/>
      <c r="U11" s="361"/>
      <c r="V11" s="361"/>
    </row>
    <row r="12" spans="1:5" ht="12.75">
      <c r="A12" s="571"/>
      <c r="B12" s="282"/>
      <c r="C12" s="282"/>
      <c r="D12" s="248" t="s">
        <v>433</v>
      </c>
      <c r="E12" s="250"/>
    </row>
    <row r="13" spans="1:5" ht="38.25">
      <c r="A13" s="572" t="s">
        <v>709</v>
      </c>
      <c r="B13" s="287" t="s">
        <v>1457</v>
      </c>
      <c r="C13" s="322" t="s">
        <v>710</v>
      </c>
      <c r="D13" s="287" t="s">
        <v>438</v>
      </c>
      <c r="E13" s="250"/>
    </row>
    <row r="14" spans="1:5" ht="12.75">
      <c r="A14" s="573">
        <v>1</v>
      </c>
      <c r="B14" s="574">
        <v>2</v>
      </c>
      <c r="C14" s="461">
        <v>3</v>
      </c>
      <c r="D14" s="461">
        <v>4</v>
      </c>
      <c r="E14" s="575"/>
    </row>
    <row r="15" spans="1:5" ht="18" customHeight="1">
      <c r="A15" s="576"/>
      <c r="B15" s="474" t="s">
        <v>711</v>
      </c>
      <c r="C15" s="521">
        <v>8445900</v>
      </c>
      <c r="D15" s="521">
        <v>4506527</v>
      </c>
      <c r="E15" s="250"/>
    </row>
    <row r="16" spans="1:5" ht="15" customHeight="1">
      <c r="A16" s="576"/>
      <c r="B16" s="321" t="s">
        <v>712</v>
      </c>
      <c r="C16" s="522">
        <v>8256678</v>
      </c>
      <c r="D16" s="522">
        <v>4506634</v>
      </c>
      <c r="E16" s="250"/>
    </row>
    <row r="17" spans="1:5" ht="15" customHeight="1">
      <c r="A17" s="576"/>
      <c r="B17" s="321" t="s">
        <v>713</v>
      </c>
      <c r="C17" s="522">
        <v>189222</v>
      </c>
      <c r="D17" s="522">
        <v>-107</v>
      </c>
      <c r="E17" s="250"/>
    </row>
    <row r="18" spans="1:5" ht="15" customHeight="1">
      <c r="A18" s="576"/>
      <c r="B18" s="474" t="s">
        <v>714</v>
      </c>
      <c r="C18" s="289">
        <v>4428384</v>
      </c>
      <c r="D18" s="521">
        <v>503074</v>
      </c>
      <c r="E18" s="250"/>
    </row>
    <row r="19" spans="1:5" ht="15" customHeight="1">
      <c r="A19" s="576"/>
      <c r="B19" s="323" t="s">
        <v>715</v>
      </c>
      <c r="C19" s="289">
        <v>3671917</v>
      </c>
      <c r="D19" s="521">
        <v>393003</v>
      </c>
      <c r="E19" s="250"/>
    </row>
    <row r="20" spans="1:5" ht="15" customHeight="1">
      <c r="A20" s="577">
        <v>1000</v>
      </c>
      <c r="B20" s="323" t="s">
        <v>716</v>
      </c>
      <c r="C20" s="521">
        <v>3595462</v>
      </c>
      <c r="D20" s="521">
        <v>381018</v>
      </c>
      <c r="E20" s="250"/>
    </row>
    <row r="21" spans="1:5" ht="15" customHeight="1">
      <c r="A21" s="577">
        <v>1100</v>
      </c>
      <c r="B21" s="325" t="s">
        <v>717</v>
      </c>
      <c r="C21" s="522">
        <v>463134</v>
      </c>
      <c r="D21" s="522">
        <v>59430</v>
      </c>
      <c r="E21" s="250"/>
    </row>
    <row r="22" spans="1:5" ht="15" customHeight="1">
      <c r="A22" s="577">
        <v>1200</v>
      </c>
      <c r="B22" s="208" t="s">
        <v>718</v>
      </c>
      <c r="C22" s="264">
        <v>77305</v>
      </c>
      <c r="D22" s="522">
        <v>11784</v>
      </c>
      <c r="E22" s="250"/>
    </row>
    <row r="23" spans="1:5" ht="15" customHeight="1" hidden="1">
      <c r="A23" s="577"/>
      <c r="B23" s="578" t="s">
        <v>719</v>
      </c>
      <c r="C23" s="264"/>
      <c r="D23" s="521">
        <v>0</v>
      </c>
      <c r="E23" s="250"/>
    </row>
    <row r="24" spans="1:5" ht="38.25">
      <c r="A24" s="577" t="s">
        <v>65</v>
      </c>
      <c r="B24" s="579" t="s">
        <v>720</v>
      </c>
      <c r="C24" s="264">
        <v>2553150</v>
      </c>
      <c r="D24" s="522">
        <v>245115</v>
      </c>
      <c r="E24" s="250"/>
    </row>
    <row r="25" spans="1:5" ht="36">
      <c r="A25" s="577" t="s">
        <v>67</v>
      </c>
      <c r="B25" s="580" t="s">
        <v>1000</v>
      </c>
      <c r="C25" s="264">
        <v>501873</v>
      </c>
      <c r="D25" s="522">
        <v>64689</v>
      </c>
      <c r="E25" s="250"/>
    </row>
    <row r="26" spans="1:5" ht="15" customHeight="1">
      <c r="A26" s="577">
        <v>3000</v>
      </c>
      <c r="B26" s="372" t="s">
        <v>1004</v>
      </c>
      <c r="C26" s="521">
        <v>76455</v>
      </c>
      <c r="D26" s="521">
        <v>11985</v>
      </c>
      <c r="E26" s="250"/>
    </row>
    <row r="27" spans="1:5" ht="15" customHeight="1" hidden="1">
      <c r="A27" s="577">
        <v>3100</v>
      </c>
      <c r="B27" s="325" t="s">
        <v>721</v>
      </c>
      <c r="C27" s="264">
        <v>0</v>
      </c>
      <c r="D27" s="521">
        <v>0</v>
      </c>
      <c r="E27" s="250"/>
    </row>
    <row r="28" spans="1:5" ht="15" customHeight="1">
      <c r="A28" s="577">
        <v>3400</v>
      </c>
      <c r="B28" s="321" t="s">
        <v>722</v>
      </c>
      <c r="C28" s="264">
        <v>4803</v>
      </c>
      <c r="D28" s="522">
        <v>548</v>
      </c>
      <c r="E28" s="250"/>
    </row>
    <row r="29" spans="1:5" ht="15" customHeight="1">
      <c r="A29" s="577">
        <v>3500</v>
      </c>
      <c r="B29" s="321" t="s">
        <v>723</v>
      </c>
      <c r="C29" s="264">
        <v>49952</v>
      </c>
      <c r="D29" s="522">
        <v>11437</v>
      </c>
      <c r="E29" s="250"/>
    </row>
    <row r="30" spans="1:5" ht="15" customHeight="1">
      <c r="A30" s="577">
        <v>3600</v>
      </c>
      <c r="B30" s="321" t="s">
        <v>724</v>
      </c>
      <c r="C30" s="264">
        <v>5856</v>
      </c>
      <c r="D30" s="522">
        <v>0</v>
      </c>
      <c r="E30" s="250"/>
    </row>
    <row r="31" spans="1:5" ht="15" customHeight="1" hidden="1">
      <c r="A31" s="577">
        <v>3900</v>
      </c>
      <c r="B31" s="321" t="s">
        <v>725</v>
      </c>
      <c r="C31" s="264">
        <v>0</v>
      </c>
      <c r="D31" s="522">
        <v>0</v>
      </c>
      <c r="E31" s="250"/>
    </row>
    <row r="32" spans="1:5" ht="15" customHeight="1">
      <c r="A32" s="577">
        <v>3900</v>
      </c>
      <c r="B32" s="321" t="s">
        <v>1025</v>
      </c>
      <c r="C32" s="264">
        <v>15844</v>
      </c>
      <c r="D32" s="522">
        <v>0</v>
      </c>
      <c r="E32" s="250"/>
    </row>
    <row r="33" spans="1:5" ht="15" customHeight="1">
      <c r="A33" s="577"/>
      <c r="B33" s="474" t="s">
        <v>726</v>
      </c>
      <c r="C33" s="289">
        <v>756467</v>
      </c>
      <c r="D33" s="521">
        <v>110071</v>
      </c>
      <c r="E33" s="250"/>
    </row>
    <row r="34" spans="1:5" ht="24">
      <c r="A34" s="577" t="s">
        <v>727</v>
      </c>
      <c r="B34" s="321" t="s">
        <v>728</v>
      </c>
      <c r="C34" s="522">
        <v>756467</v>
      </c>
      <c r="D34" s="522">
        <v>110071</v>
      </c>
      <c r="E34" s="250"/>
    </row>
    <row r="35" spans="1:5" ht="15" customHeight="1">
      <c r="A35" s="576"/>
      <c r="B35" s="474" t="s">
        <v>79</v>
      </c>
      <c r="C35" s="289">
        <v>4017516</v>
      </c>
      <c r="D35" s="521">
        <v>4003453</v>
      </c>
      <c r="E35" s="250"/>
    </row>
    <row r="36" spans="1:5" ht="15" customHeight="1" hidden="1">
      <c r="A36" s="576"/>
      <c r="B36" s="474" t="s">
        <v>12</v>
      </c>
      <c r="C36" s="289"/>
      <c r="D36" s="521">
        <v>0</v>
      </c>
      <c r="E36" s="250"/>
    </row>
    <row r="37" spans="1:5" ht="25.5">
      <c r="A37" s="576"/>
      <c r="B37" s="97" t="s">
        <v>729</v>
      </c>
      <c r="C37" s="264">
        <v>-4017516</v>
      </c>
      <c r="D37" s="522">
        <v>-4003453</v>
      </c>
      <c r="E37" s="250"/>
    </row>
    <row r="38" spans="1:5" ht="12.75">
      <c r="A38" s="581"/>
      <c r="B38" s="582"/>
      <c r="C38" s="305"/>
      <c r="D38" s="583"/>
      <c r="E38" s="250"/>
    </row>
    <row r="39" spans="1:5" ht="12.75">
      <c r="A39" s="584" t="s">
        <v>732</v>
      </c>
      <c r="C39" s="585"/>
      <c r="D39" s="586"/>
      <c r="E39" s="250"/>
    </row>
    <row r="40" spans="1:5" ht="12.75">
      <c r="A40" s="531" t="s">
        <v>730</v>
      </c>
      <c r="B40" s="587"/>
      <c r="C40" s="585"/>
      <c r="D40" s="585"/>
      <c r="E40" s="250"/>
    </row>
    <row r="41" spans="1:5" ht="12.75">
      <c r="A41" s="588"/>
      <c r="B41" s="589"/>
      <c r="C41" s="585"/>
      <c r="D41" s="585"/>
      <c r="E41" s="250"/>
    </row>
    <row r="42" spans="1:5" ht="12.75">
      <c r="A42" s="588"/>
      <c r="B42" s="589"/>
      <c r="C42" s="585"/>
      <c r="D42" s="585"/>
      <c r="E42" s="250"/>
    </row>
    <row r="43" spans="1:5" ht="12.75">
      <c r="A43" s="588"/>
      <c r="B43" s="589"/>
      <c r="C43" s="585"/>
      <c r="D43" s="585"/>
      <c r="E43" s="250"/>
    </row>
    <row r="44" spans="1:9" s="100" customFormat="1" ht="12.75">
      <c r="A44" s="106" t="s">
        <v>731</v>
      </c>
      <c r="B44" s="250"/>
      <c r="C44" s="248"/>
      <c r="D44" s="248" t="s">
        <v>1502</v>
      </c>
      <c r="E44" s="268"/>
      <c r="F44" s="248"/>
      <c r="G44" s="248"/>
      <c r="I44" s="269"/>
    </row>
    <row r="45" spans="1:9" s="100" customFormat="1" ht="12.75">
      <c r="A45" s="106"/>
      <c r="B45" s="250"/>
      <c r="C45" s="248"/>
      <c r="D45" s="248"/>
      <c r="E45" s="268"/>
      <c r="F45" s="248"/>
      <c r="G45" s="248"/>
      <c r="I45" s="269"/>
    </row>
    <row r="46" spans="1:9" s="100" customFormat="1" ht="12.75">
      <c r="A46" s="106"/>
      <c r="B46" s="250"/>
      <c r="C46" s="248"/>
      <c r="D46" s="248"/>
      <c r="E46" s="268"/>
      <c r="F46" s="248"/>
      <c r="G46" s="248"/>
      <c r="I46" s="269"/>
    </row>
    <row r="47" spans="1:8" s="100" customFormat="1" ht="12.75">
      <c r="A47" s="106"/>
      <c r="B47" s="270"/>
      <c r="C47" s="248"/>
      <c r="D47" s="271"/>
      <c r="E47" s="268"/>
      <c r="F47" s="248"/>
      <c r="G47" s="248"/>
      <c r="H47" s="271"/>
    </row>
    <row r="48" spans="1:5" ht="12.75" customHeight="1">
      <c r="A48" s="282"/>
      <c r="B48" s="250"/>
      <c r="C48" s="557"/>
      <c r="D48" s="248"/>
      <c r="E48" s="15"/>
    </row>
    <row r="49" spans="1:5" ht="12.75">
      <c r="A49" s="282"/>
      <c r="B49" s="250"/>
      <c r="C49" s="557"/>
      <c r="D49" s="248"/>
      <c r="E49" s="250"/>
    </row>
    <row r="50" spans="1:5" ht="12.75">
      <c r="A50" s="282"/>
      <c r="B50" s="250"/>
      <c r="C50" s="557"/>
      <c r="D50" s="248"/>
      <c r="E50" s="250"/>
    </row>
    <row r="51" spans="1:5" ht="12.75" customHeight="1">
      <c r="A51" s="1225" t="s">
        <v>261</v>
      </c>
      <c r="B51" s="1183"/>
      <c r="C51" s="590"/>
      <c r="D51" s="590"/>
      <c r="E51" s="591"/>
    </row>
    <row r="52" spans="1:5" ht="12.75">
      <c r="A52" s="566"/>
      <c r="B52" s="592"/>
      <c r="C52" s="593"/>
      <c r="D52" s="552"/>
      <c r="E52" s="590"/>
    </row>
    <row r="53" spans="1:5" ht="12.75">
      <c r="A53" s="566"/>
      <c r="B53" s="592"/>
      <c r="C53" s="593"/>
      <c r="D53" s="552"/>
      <c r="E53" s="250"/>
    </row>
    <row r="54" spans="1:5" ht="12.75">
      <c r="A54" s="566"/>
      <c r="B54" s="282"/>
      <c r="C54" s="594"/>
      <c r="D54" s="549"/>
      <c r="E54" s="250"/>
    </row>
    <row r="55" spans="1:5" ht="12.75">
      <c r="A55" s="566"/>
      <c r="B55" s="282"/>
      <c r="C55" s="595"/>
      <c r="D55" s="595"/>
      <c r="E55" s="250"/>
    </row>
  </sheetData>
  <mergeCells count="8">
    <mergeCell ref="A51:B51"/>
    <mergeCell ref="A7:D7"/>
    <mergeCell ref="A8:D8"/>
    <mergeCell ref="A9:D9"/>
    <mergeCell ref="A1:D1"/>
    <mergeCell ref="A2:D2"/>
    <mergeCell ref="A4:D4"/>
    <mergeCell ref="A6:D6"/>
  </mergeCells>
  <printOptions/>
  <pageMargins left="0.9448818897637796" right="0.7480314960629921" top="0.984251968503937" bottom="0.984251968503937" header="0.5118110236220472" footer="0.5118110236220472"/>
  <pageSetup firstPageNumber="34" useFirstPageNumber="1" horizontalDpi="600" verticalDpi="600" orientation="portrait" paperSize="9" scale="90" r:id="rId1"/>
  <headerFooter alignWithMargins="0">
    <oddFooter>&amp;C&amp;8&amp;P&amp;R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C59"/>
  <sheetViews>
    <sheetView zoomScaleSheetLayoutView="100" workbookViewId="0" topLeftCell="A1">
      <selection activeCell="A8" sqref="A8:D8"/>
    </sheetView>
  </sheetViews>
  <sheetFormatPr defaultColWidth="9.140625" defaultRowHeight="12.75"/>
  <cols>
    <col min="1" max="1" width="7.28125" style="0" customWidth="1"/>
    <col min="2" max="2" width="39.8515625" style="0" customWidth="1"/>
    <col min="3" max="3" width="14.8515625" style="358" customWidth="1"/>
    <col min="4" max="4" width="15.00390625" style="0" customWidth="1"/>
    <col min="5" max="5" width="2.28125" style="0" customWidth="1"/>
  </cols>
  <sheetData>
    <row r="1" spans="1:55" ht="12.75">
      <c r="A1" s="1201" t="s">
        <v>1447</v>
      </c>
      <c r="B1" s="1201"/>
      <c r="C1" s="1201"/>
      <c r="D1" s="1201"/>
      <c r="E1" s="10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202" t="s">
        <v>1448</v>
      </c>
      <c r="B2" s="1202"/>
      <c r="C2" s="1202"/>
      <c r="D2" s="1202"/>
      <c r="E2" s="1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8"/>
      <c r="C3" s="8"/>
      <c r="D3" s="9"/>
      <c r="E3" s="696"/>
      <c r="F3" s="12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5.75">
      <c r="A4" s="1203" t="s">
        <v>1449</v>
      </c>
      <c r="B4" s="1203"/>
      <c r="C4" s="1203"/>
      <c r="D4" s="1203"/>
      <c r="E4" s="697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5.75">
      <c r="A5" s="12"/>
      <c r="B5" s="11"/>
      <c r="C5" s="245"/>
      <c r="D5" s="11"/>
      <c r="E5" s="17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s="15" customFormat="1" ht="17.25" customHeight="1">
      <c r="A6" s="1204" t="s">
        <v>1450</v>
      </c>
      <c r="B6" s="1204"/>
      <c r="C6" s="1204"/>
      <c r="D6" s="1204"/>
      <c r="E6" s="18"/>
      <c r="F6" s="14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5" customFormat="1" ht="35.25" customHeight="1">
      <c r="A7" s="1207" t="s">
        <v>1830</v>
      </c>
      <c r="B7" s="1207"/>
      <c r="C7" s="1207"/>
      <c r="D7" s="1207"/>
      <c r="E7" s="19"/>
      <c r="F7" s="16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15" customFormat="1" ht="17.25" customHeight="1">
      <c r="A8" s="1199" t="s">
        <v>1452</v>
      </c>
      <c r="B8" s="1199"/>
      <c r="C8" s="1199"/>
      <c r="D8" s="1199"/>
      <c r="E8" s="280"/>
      <c r="F8" s="17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5" s="19" customFormat="1" ht="12.75">
      <c r="A9" s="1200" t="s">
        <v>1453</v>
      </c>
      <c r="B9" s="1200"/>
      <c r="C9" s="1200"/>
      <c r="D9" s="1200"/>
      <c r="E9" s="270"/>
      <c r="F9" s="18"/>
      <c r="G9" s="18"/>
      <c r="H9" s="18"/>
      <c r="I9" s="18"/>
      <c r="J9" s="18"/>
      <c r="K9" s="18"/>
      <c r="L9" s="18"/>
      <c r="M9" s="18"/>
      <c r="N9" s="5"/>
      <c r="O9" s="64"/>
    </row>
    <row r="10" spans="1:15" s="19" customFormat="1" ht="12.75">
      <c r="A10" s="23" t="s">
        <v>1454</v>
      </c>
      <c r="B10" s="24"/>
      <c r="C10" s="363"/>
      <c r="D10" s="21" t="s">
        <v>1455</v>
      </c>
      <c r="G10" s="20"/>
      <c r="H10" s="21"/>
      <c r="I10" s="21"/>
      <c r="J10" s="22"/>
      <c r="K10" s="20"/>
      <c r="N10" s="5"/>
      <c r="O10" s="64"/>
    </row>
    <row r="11" spans="1:22" s="273" customFormat="1" ht="14.25" customHeight="1">
      <c r="A11" s="566"/>
      <c r="B11" s="567"/>
      <c r="C11" s="274"/>
      <c r="D11" s="550" t="s">
        <v>1831</v>
      </c>
      <c r="E11"/>
      <c r="F11" s="280"/>
      <c r="H11" s="361"/>
      <c r="I11" s="361"/>
      <c r="J11" s="361"/>
      <c r="K11" s="361"/>
      <c r="L11" s="361"/>
      <c r="M11" s="361"/>
      <c r="N11" s="361"/>
      <c r="O11" s="108"/>
      <c r="P11" s="568"/>
      <c r="Q11" s="568"/>
      <c r="R11" s="569"/>
      <c r="S11" s="296"/>
      <c r="T11" s="570"/>
      <c r="U11" s="361"/>
      <c r="V11" s="361"/>
    </row>
    <row r="12" spans="1:5" ht="7.5" customHeight="1">
      <c r="A12" s="250"/>
      <c r="B12" s="250"/>
      <c r="C12" s="250"/>
      <c r="D12" s="250"/>
      <c r="E12" s="250"/>
    </row>
    <row r="13" spans="1:5" ht="12.75">
      <c r="A13" s="250"/>
      <c r="B13" s="250"/>
      <c r="C13" s="250"/>
      <c r="D13" s="271" t="s">
        <v>433</v>
      </c>
      <c r="E13" s="250"/>
    </row>
    <row r="14" spans="1:4" ht="37.5" customHeight="1">
      <c r="A14" s="287" t="s">
        <v>56</v>
      </c>
      <c r="B14" s="698" t="s">
        <v>1457</v>
      </c>
      <c r="C14" s="287" t="s">
        <v>436</v>
      </c>
      <c r="D14" s="287" t="s">
        <v>438</v>
      </c>
    </row>
    <row r="15" spans="1:4" ht="10.5" customHeight="1">
      <c r="A15" s="699">
        <v>1</v>
      </c>
      <c r="B15" s="699">
        <v>2</v>
      </c>
      <c r="C15" s="459">
        <v>3</v>
      </c>
      <c r="D15" s="459">
        <v>4</v>
      </c>
    </row>
    <row r="16" spans="1:4" ht="18.75" customHeight="1">
      <c r="A16" s="316"/>
      <c r="B16" s="474" t="s">
        <v>279</v>
      </c>
      <c r="C16" s="258">
        <v>4428384</v>
      </c>
      <c r="D16" s="258">
        <v>503074</v>
      </c>
    </row>
    <row r="17" spans="1:4" ht="18" customHeight="1">
      <c r="A17" s="700" t="s">
        <v>22</v>
      </c>
      <c r="B17" s="321" t="s">
        <v>23</v>
      </c>
      <c r="C17" s="263">
        <v>654792</v>
      </c>
      <c r="D17" s="263">
        <v>100271</v>
      </c>
    </row>
    <row r="18" spans="1:4" ht="18" customHeight="1">
      <c r="A18" s="701" t="s">
        <v>24</v>
      </c>
      <c r="B18" s="321" t="s">
        <v>25</v>
      </c>
      <c r="C18" s="263">
        <v>0</v>
      </c>
      <c r="D18" s="263">
        <v>0</v>
      </c>
    </row>
    <row r="19" spans="1:4" ht="18" customHeight="1">
      <c r="A19" s="700" t="s">
        <v>26</v>
      </c>
      <c r="B19" s="321" t="s">
        <v>27</v>
      </c>
      <c r="C19" s="263">
        <v>179865</v>
      </c>
      <c r="D19" s="263">
        <v>84118</v>
      </c>
    </row>
    <row r="20" spans="1:4" ht="18" customHeight="1">
      <c r="A20" s="700" t="s">
        <v>28</v>
      </c>
      <c r="B20" s="321" t="s">
        <v>1832</v>
      </c>
      <c r="C20" s="263">
        <v>1938803</v>
      </c>
      <c r="D20" s="263">
        <v>141364</v>
      </c>
    </row>
    <row r="21" spans="1:4" ht="18" customHeight="1">
      <c r="A21" s="700" t="s">
        <v>30</v>
      </c>
      <c r="B21" s="321" t="s">
        <v>31</v>
      </c>
      <c r="C21" s="263">
        <v>247983</v>
      </c>
      <c r="D21" s="263">
        <v>38110</v>
      </c>
    </row>
    <row r="22" spans="1:4" ht="18" customHeight="1">
      <c r="A22" s="700" t="s">
        <v>32</v>
      </c>
      <c r="B22" s="321" t="s">
        <v>33</v>
      </c>
      <c r="C22" s="263">
        <v>35826</v>
      </c>
      <c r="D22" s="263">
        <v>439</v>
      </c>
    </row>
    <row r="23" spans="1:4" ht="38.25">
      <c r="A23" s="700" t="s">
        <v>34</v>
      </c>
      <c r="B23" s="702" t="s">
        <v>1833</v>
      </c>
      <c r="C23" s="263">
        <v>236606</v>
      </c>
      <c r="D23" s="263">
        <v>58753</v>
      </c>
    </row>
    <row r="24" spans="1:4" ht="18" customHeight="1">
      <c r="A24" s="700" t="s">
        <v>36</v>
      </c>
      <c r="B24" s="321" t="s">
        <v>1834</v>
      </c>
      <c r="C24" s="263">
        <v>846055</v>
      </c>
      <c r="D24" s="263">
        <v>56873</v>
      </c>
    </row>
    <row r="25" spans="1:4" ht="18" customHeight="1">
      <c r="A25" s="700" t="s">
        <v>38</v>
      </c>
      <c r="B25" s="321" t="s">
        <v>39</v>
      </c>
      <c r="C25" s="263">
        <v>0</v>
      </c>
      <c r="D25" s="263">
        <v>0</v>
      </c>
    </row>
    <row r="26" spans="1:4" ht="29.25" customHeight="1">
      <c r="A26" s="700" t="s">
        <v>40</v>
      </c>
      <c r="B26" s="321" t="s">
        <v>41</v>
      </c>
      <c r="C26" s="263">
        <v>53869</v>
      </c>
      <c r="D26" s="263">
        <v>1138</v>
      </c>
    </row>
    <row r="27" spans="1:4" ht="26.25" customHeight="1">
      <c r="A27" s="700" t="s">
        <v>42</v>
      </c>
      <c r="B27" s="702" t="s">
        <v>43</v>
      </c>
      <c r="C27" s="263">
        <v>1209</v>
      </c>
      <c r="D27" s="263">
        <v>0</v>
      </c>
    </row>
    <row r="28" spans="1:4" ht="18" customHeight="1">
      <c r="A28" s="700" t="s">
        <v>44</v>
      </c>
      <c r="B28" s="321" t="s">
        <v>45</v>
      </c>
      <c r="C28" s="263">
        <v>0</v>
      </c>
      <c r="D28" s="263">
        <v>0</v>
      </c>
    </row>
    <row r="29" spans="1:4" ht="18" customHeight="1">
      <c r="A29" s="700" t="s">
        <v>46</v>
      </c>
      <c r="B29" s="321" t="s">
        <v>47</v>
      </c>
      <c r="C29" s="263">
        <v>233376</v>
      </c>
      <c r="D29" s="263">
        <v>22008</v>
      </c>
    </row>
    <row r="30" spans="1:5" ht="27" customHeight="1">
      <c r="A30" s="700" t="s">
        <v>48</v>
      </c>
      <c r="B30" s="321" t="s">
        <v>49</v>
      </c>
      <c r="C30" s="263">
        <v>0</v>
      </c>
      <c r="D30" s="263">
        <v>0</v>
      </c>
      <c r="E30" s="703"/>
    </row>
    <row r="31" spans="1:5" ht="12.75">
      <c r="A31" s="250"/>
      <c r="B31" s="250"/>
      <c r="C31" s="704"/>
      <c r="D31" s="704"/>
      <c r="E31" s="705"/>
    </row>
    <row r="32" spans="1:5" ht="12.75">
      <c r="A32" s="1184" t="s">
        <v>1836</v>
      </c>
      <c r="B32" s="1185"/>
      <c r="C32" s="1185"/>
      <c r="D32" s="1185"/>
      <c r="E32" s="706"/>
    </row>
    <row r="33" spans="1:5" ht="12.75">
      <c r="A33" s="1184" t="s">
        <v>1837</v>
      </c>
      <c r="B33" s="1185"/>
      <c r="C33" s="1185"/>
      <c r="D33" s="1185"/>
      <c r="E33" s="706"/>
    </row>
    <row r="34" spans="1:5" ht="12.75">
      <c r="A34" s="414" t="s">
        <v>1835</v>
      </c>
      <c r="B34" s="351"/>
      <c r="C34" s="351"/>
      <c r="D34" s="707"/>
      <c r="E34" s="704"/>
    </row>
    <row r="35" spans="1:5" ht="12.75">
      <c r="A35" s="414"/>
      <c r="B35" s="351"/>
      <c r="C35" s="351"/>
      <c r="D35" s="707"/>
      <c r="E35" s="704"/>
    </row>
    <row r="36" spans="1:5" ht="12.75">
      <c r="A36" s="250"/>
      <c r="B36" s="250"/>
      <c r="C36" s="250"/>
      <c r="D36" s="704"/>
      <c r="E36" s="704"/>
    </row>
    <row r="37" spans="1:5" ht="12.75">
      <c r="A37" s="708"/>
      <c r="B37" s="250"/>
      <c r="C37" s="250"/>
      <c r="D37" s="704"/>
      <c r="E37" s="704"/>
    </row>
    <row r="38" spans="1:9" s="100" customFormat="1" ht="12.75">
      <c r="A38" s="106" t="s">
        <v>731</v>
      </c>
      <c r="B38" s="250"/>
      <c r="C38" s="248"/>
      <c r="D38" s="248" t="s">
        <v>1502</v>
      </c>
      <c r="E38" s="268"/>
      <c r="F38" s="248"/>
      <c r="G38" s="248"/>
      <c r="I38" s="269"/>
    </row>
    <row r="39" spans="1:9" s="100" customFormat="1" ht="12.75">
      <c r="A39" s="106"/>
      <c r="B39" s="250"/>
      <c r="C39" s="248"/>
      <c r="D39" s="248"/>
      <c r="E39" s="268"/>
      <c r="F39" s="248"/>
      <c r="G39" s="248"/>
      <c r="I39" s="269"/>
    </row>
    <row r="40" spans="1:9" s="100" customFormat="1" ht="12.75">
      <c r="A40" s="106"/>
      <c r="B40" s="250"/>
      <c r="C40" s="248"/>
      <c r="D40" s="248"/>
      <c r="E40" s="268"/>
      <c r="F40" s="248"/>
      <c r="G40" s="248"/>
      <c r="I40" s="269"/>
    </row>
    <row r="41" spans="1:8" s="100" customFormat="1" ht="12.75">
      <c r="A41" s="106"/>
      <c r="B41" s="270"/>
      <c r="C41" s="248"/>
      <c r="D41" s="271"/>
      <c r="E41" s="268"/>
      <c r="F41" s="248"/>
      <c r="G41" s="248"/>
      <c r="H41" s="271"/>
    </row>
    <row r="42" spans="1:5" ht="12.75">
      <c r="A42" s="282"/>
      <c r="B42" s="250"/>
      <c r="C42" s="557"/>
      <c r="D42" s="248"/>
      <c r="E42" s="250"/>
    </row>
    <row r="43" spans="1:5" ht="12.75">
      <c r="A43" s="282"/>
      <c r="B43" s="250"/>
      <c r="C43" s="557"/>
      <c r="D43" s="248"/>
      <c r="E43" s="250"/>
    </row>
    <row r="44" spans="1:5" ht="12.75">
      <c r="A44" s="250"/>
      <c r="B44" s="250"/>
      <c r="C44" s="704"/>
      <c r="D44" s="704"/>
      <c r="E44" s="705"/>
    </row>
    <row r="45" spans="1:5" s="52" customFormat="1" ht="12.75">
      <c r="A45" s="564" t="s">
        <v>261</v>
      </c>
      <c r="B45" s="704"/>
      <c r="C45" s="704"/>
      <c r="D45" s="705"/>
      <c r="E45" s="250"/>
    </row>
    <row r="46" spans="1:5" ht="12.75">
      <c r="A46" s="564"/>
      <c r="B46" s="704"/>
      <c r="C46" s="704"/>
      <c r="D46" s="705"/>
      <c r="E46" s="250"/>
    </row>
    <row r="47" spans="1:5" ht="12.75">
      <c r="A47" s="282"/>
      <c r="B47" s="250"/>
      <c r="C47" s="557"/>
      <c r="D47" s="557"/>
      <c r="E47" s="557"/>
    </row>
    <row r="48" spans="1:5" ht="12.75">
      <c r="A48" s="542"/>
      <c r="B48" s="542"/>
      <c r="C48" s="557"/>
      <c r="D48" s="557"/>
      <c r="E48" s="250"/>
    </row>
    <row r="49" spans="1:5" ht="12.75">
      <c r="A49" s="542"/>
      <c r="B49" s="542"/>
      <c r="C49" s="557"/>
      <c r="D49" s="557"/>
      <c r="E49" s="250"/>
    </row>
    <row r="50" spans="1:5" ht="12.75">
      <c r="A50" s="282"/>
      <c r="B50" s="250"/>
      <c r="C50" s="557"/>
      <c r="D50" s="557"/>
      <c r="E50" s="250"/>
    </row>
    <row r="51" spans="1:5" ht="15.75">
      <c r="A51" s="250"/>
      <c r="B51" s="270"/>
      <c r="C51" s="557"/>
      <c r="D51" s="709"/>
      <c r="E51" s="250"/>
    </row>
    <row r="52" spans="1:5" ht="12.75">
      <c r="A52" s="250"/>
      <c r="B52" s="250"/>
      <c r="C52" s="557"/>
      <c r="D52" s="557"/>
      <c r="E52" s="710"/>
    </row>
    <row r="53" spans="1:5" ht="12.75">
      <c r="A53" s="250"/>
      <c r="B53" s="250"/>
      <c r="C53" s="557"/>
      <c r="D53" s="557"/>
      <c r="E53" s="710"/>
    </row>
    <row r="54" spans="1:5" ht="12.75">
      <c r="A54" s="250"/>
      <c r="B54" s="250"/>
      <c r="C54" s="557"/>
      <c r="D54" s="557"/>
      <c r="E54" s="710"/>
    </row>
    <row r="55" spans="1:5" ht="12.75">
      <c r="A55" s="250"/>
      <c r="B55" s="250"/>
      <c r="C55" s="557"/>
      <c r="D55" s="557"/>
      <c r="E55" s="710"/>
    </row>
    <row r="56" spans="1:5" ht="12.75">
      <c r="A56" s="542"/>
      <c r="B56" s="542"/>
      <c r="C56" s="557"/>
      <c r="D56" s="557"/>
      <c r="E56" s="710"/>
    </row>
    <row r="57" spans="1:5" ht="12.75">
      <c r="A57" s="542"/>
      <c r="B57" s="542"/>
      <c r="C57" s="542"/>
      <c r="D57" s="542"/>
      <c r="E57" s="542"/>
    </row>
    <row r="58" spans="1:5" ht="12.75">
      <c r="A58" s="542"/>
      <c r="B58" s="542"/>
      <c r="C58" s="542"/>
      <c r="D58" s="542"/>
      <c r="E58" s="542"/>
    </row>
    <row r="59" spans="1:5" ht="12.75">
      <c r="A59" s="250"/>
      <c r="B59" s="250"/>
      <c r="C59" s="557"/>
      <c r="D59" s="557"/>
      <c r="E59" s="710"/>
    </row>
  </sheetData>
  <mergeCells count="9">
    <mergeCell ref="A32:D32"/>
    <mergeCell ref="A33:D33"/>
    <mergeCell ref="A7:D7"/>
    <mergeCell ref="A8:D8"/>
    <mergeCell ref="A9:D9"/>
    <mergeCell ref="A1:D1"/>
    <mergeCell ref="A2:D2"/>
    <mergeCell ref="A4:D4"/>
    <mergeCell ref="A6:D6"/>
  </mergeCells>
  <printOptions/>
  <pageMargins left="0.9448818897637796" right="0.5511811023622047" top="0.984251968503937" bottom="0.984251968503937" header="0.5118110236220472" footer="0.5118110236220472"/>
  <pageSetup firstPageNumber="35" useFirstPageNumber="1" horizontalDpi="600" verticalDpi="600" orientation="portrait" paperSize="9" scale="94" r:id="rId1"/>
  <headerFooter alignWithMargins="0">
    <oddFooter>&amp;C&amp;8&amp;P&amp;R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C162"/>
  <sheetViews>
    <sheetView workbookViewId="0" topLeftCell="A1">
      <selection activeCell="H8" sqref="H8"/>
    </sheetView>
  </sheetViews>
  <sheetFormatPr defaultColWidth="9.140625" defaultRowHeight="17.25" customHeight="1"/>
  <cols>
    <col min="1" max="1" width="48.28125" style="122" customWidth="1"/>
    <col min="2" max="2" width="11.140625" style="194" bestFit="1" customWidth="1"/>
    <col min="3" max="3" width="10.7109375" style="194" bestFit="1" customWidth="1"/>
    <col min="4" max="4" width="10.7109375" style="195" customWidth="1"/>
    <col min="5" max="5" width="10.8515625" style="194" bestFit="1" customWidth="1"/>
    <col min="6" max="16384" width="9.140625" style="126" customWidth="1"/>
  </cols>
  <sheetData>
    <row r="1" spans="1:55" ht="12.75">
      <c r="A1" s="1201" t="s">
        <v>1447</v>
      </c>
      <c r="B1" s="1201"/>
      <c r="C1" s="1201"/>
      <c r="D1" s="1201"/>
      <c r="E1" s="120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202" t="s">
        <v>1448</v>
      </c>
      <c r="B2" s="1202"/>
      <c r="C2" s="1202"/>
      <c r="D2" s="1202"/>
      <c r="E2" s="120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111"/>
      <c r="C3" s="114"/>
      <c r="D3" s="115"/>
      <c r="E3" s="116"/>
      <c r="F3" s="12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203" t="s">
        <v>1449</v>
      </c>
      <c r="B4" s="1203"/>
      <c r="C4" s="1203"/>
      <c r="D4" s="1203"/>
      <c r="E4" s="1203"/>
      <c r="F4" s="1186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2.75">
      <c r="A5" s="12"/>
      <c r="B5" s="117"/>
      <c r="C5" s="117"/>
      <c r="D5" s="118"/>
      <c r="E5" s="117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s="15" customFormat="1" ht="17.25" customHeight="1">
      <c r="A6" s="1204" t="s">
        <v>1450</v>
      </c>
      <c r="B6" s="1204"/>
      <c r="C6" s="1204"/>
      <c r="D6" s="1204"/>
      <c r="E6" s="1204"/>
      <c r="F6" s="14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5" customFormat="1" ht="17.25" customHeight="1">
      <c r="A7" s="1198" t="s">
        <v>529</v>
      </c>
      <c r="B7" s="1198"/>
      <c r="C7" s="1198"/>
      <c r="D7" s="1198"/>
      <c r="E7" s="1198"/>
      <c r="F7" s="16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15" customFormat="1" ht="17.25" customHeight="1">
      <c r="A8" s="1199" t="s">
        <v>1452</v>
      </c>
      <c r="B8" s="1199"/>
      <c r="C8" s="1199"/>
      <c r="D8" s="1199"/>
      <c r="E8" s="1199"/>
      <c r="F8" s="1199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5" s="19" customFormat="1" ht="12.75">
      <c r="A9" s="1200" t="s">
        <v>1453</v>
      </c>
      <c r="B9" s="1200"/>
      <c r="C9" s="1200"/>
      <c r="D9" s="1200"/>
      <c r="E9" s="1200"/>
      <c r="F9" s="1200"/>
      <c r="G9" s="18"/>
      <c r="H9" s="18"/>
      <c r="I9" s="18"/>
      <c r="J9" s="18"/>
      <c r="K9" s="18"/>
      <c r="L9" s="18"/>
      <c r="M9" s="18"/>
      <c r="N9" s="5"/>
      <c r="O9" s="64"/>
    </row>
    <row r="10" spans="1:15" s="19" customFormat="1" ht="12.75">
      <c r="A10" s="23" t="s">
        <v>1454</v>
      </c>
      <c r="B10" s="119"/>
      <c r="C10" s="120"/>
      <c r="D10" s="121"/>
      <c r="E10" s="21" t="s">
        <v>1455</v>
      </c>
      <c r="F10" s="24"/>
      <c r="G10" s="20"/>
      <c r="H10" s="21"/>
      <c r="I10" s="21"/>
      <c r="J10" s="22"/>
      <c r="K10" s="20"/>
      <c r="N10" s="5"/>
      <c r="O10" s="64"/>
    </row>
    <row r="11" spans="2:5" ht="17.25" customHeight="1">
      <c r="B11" s="123"/>
      <c r="C11" s="123"/>
      <c r="D11" s="124"/>
      <c r="E11" s="125" t="s">
        <v>530</v>
      </c>
    </row>
    <row r="12" spans="1:5" ht="17.25" customHeight="1">
      <c r="A12" s="127"/>
      <c r="B12" s="128"/>
      <c r="C12" s="129"/>
      <c r="D12" s="130"/>
      <c r="E12" s="131" t="s">
        <v>433</v>
      </c>
    </row>
    <row r="13" spans="1:5" ht="48">
      <c r="A13" s="69" t="s">
        <v>1457</v>
      </c>
      <c r="B13" s="132" t="s">
        <v>531</v>
      </c>
      <c r="C13" s="132" t="s">
        <v>436</v>
      </c>
      <c r="D13" s="133" t="s">
        <v>532</v>
      </c>
      <c r="E13" s="132" t="s">
        <v>438</v>
      </c>
    </row>
    <row r="14" spans="1:5" s="137" customFormat="1" ht="11.25">
      <c r="A14" s="134">
        <v>1</v>
      </c>
      <c r="B14" s="135">
        <v>2</v>
      </c>
      <c r="C14" s="135">
        <v>3</v>
      </c>
      <c r="D14" s="136">
        <v>4</v>
      </c>
      <c r="E14" s="135">
        <v>5</v>
      </c>
    </row>
    <row r="15" spans="1:5" ht="17.25" customHeight="1">
      <c r="A15" s="103" t="s">
        <v>533</v>
      </c>
      <c r="B15" s="138">
        <v>974708594</v>
      </c>
      <c r="C15" s="138">
        <v>917773982</v>
      </c>
      <c r="D15" s="139">
        <v>94.15880681154638</v>
      </c>
      <c r="E15" s="138">
        <v>116583752</v>
      </c>
    </row>
    <row r="16" spans="1:5" ht="17.25" customHeight="1">
      <c r="A16" s="140" t="s">
        <v>534</v>
      </c>
      <c r="B16" s="138">
        <v>1049767782</v>
      </c>
      <c r="C16" s="138">
        <v>983669593</v>
      </c>
      <c r="D16" s="139">
        <v>93.70354185626931</v>
      </c>
      <c r="E16" s="138">
        <v>124586378</v>
      </c>
    </row>
    <row r="17" spans="1:5" ht="12.75">
      <c r="A17" s="141" t="s">
        <v>535</v>
      </c>
      <c r="B17" s="142">
        <v>526758241</v>
      </c>
      <c r="C17" s="142">
        <v>502799971</v>
      </c>
      <c r="D17" s="146">
        <v>95.45175222042705</v>
      </c>
      <c r="E17" s="142">
        <v>53026476</v>
      </c>
    </row>
    <row r="18" spans="1:5" ht="12.75">
      <c r="A18" s="141" t="s">
        <v>536</v>
      </c>
      <c r="B18" s="142">
        <v>46125802</v>
      </c>
      <c r="C18" s="142">
        <v>42549369</v>
      </c>
      <c r="D18" s="146">
        <v>92.2463505349999</v>
      </c>
      <c r="E18" s="142">
        <v>3765717</v>
      </c>
    </row>
    <row r="19" spans="1:5" ht="12.75">
      <c r="A19" s="141" t="s">
        <v>537</v>
      </c>
      <c r="B19" s="142">
        <v>56276364</v>
      </c>
      <c r="C19" s="142">
        <v>52184348</v>
      </c>
      <c r="D19" s="146">
        <v>92.72871289268085</v>
      </c>
      <c r="E19" s="142">
        <v>5475614</v>
      </c>
    </row>
    <row r="20" spans="1:5" ht="12.75">
      <c r="A20" s="141" t="s">
        <v>538</v>
      </c>
      <c r="B20" s="142">
        <v>8853009</v>
      </c>
      <c r="C20" s="142">
        <v>6531571</v>
      </c>
      <c r="D20" s="146">
        <v>73.77797763449692</v>
      </c>
      <c r="E20" s="142">
        <v>565654</v>
      </c>
    </row>
    <row r="21" spans="1:5" ht="12.75">
      <c r="A21" s="141" t="s">
        <v>539</v>
      </c>
      <c r="B21" s="142">
        <v>411754366</v>
      </c>
      <c r="C21" s="142">
        <v>379604334</v>
      </c>
      <c r="D21" s="146">
        <v>92.1919390163795</v>
      </c>
      <c r="E21" s="142">
        <v>61752917</v>
      </c>
    </row>
    <row r="22" spans="1:5" ht="21" customHeight="1">
      <c r="A22" s="147" t="s">
        <v>540</v>
      </c>
      <c r="B22" s="148">
        <v>89417900</v>
      </c>
      <c r="C22" s="148">
        <v>82395131</v>
      </c>
      <c r="D22" s="149">
        <v>92.1461262230493</v>
      </c>
      <c r="E22" s="142">
        <v>9725313</v>
      </c>
    </row>
    <row r="23" spans="1:7" ht="25.5" customHeight="1">
      <c r="A23" s="147" t="s">
        <v>541</v>
      </c>
      <c r="B23" s="150">
        <v>48892422</v>
      </c>
      <c r="C23" s="150">
        <v>45860782</v>
      </c>
      <c r="D23" s="151">
        <v>93.7993662903425</v>
      </c>
      <c r="E23" s="142">
        <v>4220467</v>
      </c>
      <c r="F23" s="152"/>
      <c r="G23" s="152"/>
    </row>
    <row r="24" spans="1:5" ht="12.75">
      <c r="A24" s="103" t="s">
        <v>542</v>
      </c>
      <c r="B24" s="138">
        <v>911457460</v>
      </c>
      <c r="C24" s="138">
        <v>855413680</v>
      </c>
      <c r="D24" s="139">
        <v>93.85119081695815</v>
      </c>
      <c r="E24" s="138">
        <v>110640598</v>
      </c>
    </row>
    <row r="25" spans="1:5" ht="14.25" customHeight="1">
      <c r="A25" s="86" t="s">
        <v>543</v>
      </c>
      <c r="B25" s="138">
        <v>99117110</v>
      </c>
      <c r="C25" s="138">
        <v>98945065</v>
      </c>
      <c r="D25" s="139">
        <v>99.82642250162459</v>
      </c>
      <c r="E25" s="138">
        <v>16900021</v>
      </c>
    </row>
    <row r="26" spans="1:5" ht="12.75">
      <c r="A26" s="153" t="s">
        <v>544</v>
      </c>
      <c r="B26" s="142">
        <v>86498681</v>
      </c>
      <c r="C26" s="142">
        <v>83386462</v>
      </c>
      <c r="D26" s="146">
        <v>96.40200409529945</v>
      </c>
      <c r="E26" s="142">
        <v>15362447</v>
      </c>
    </row>
    <row r="27" spans="1:5" ht="12.75">
      <c r="A27" s="141" t="s">
        <v>537</v>
      </c>
      <c r="B27" s="142">
        <v>12197019</v>
      </c>
      <c r="C27" s="142">
        <v>15316998</v>
      </c>
      <c r="D27" s="146">
        <v>125.57984864990372</v>
      </c>
      <c r="E27" s="142">
        <v>1518143</v>
      </c>
    </row>
    <row r="28" spans="1:5" ht="12.75">
      <c r="A28" s="141" t="s">
        <v>538</v>
      </c>
      <c r="B28" s="142">
        <v>421410</v>
      </c>
      <c r="C28" s="142">
        <v>241605</v>
      </c>
      <c r="D28" s="146">
        <v>57.332526518117746</v>
      </c>
      <c r="E28" s="142">
        <v>19431</v>
      </c>
    </row>
    <row r="29" spans="1:5" ht="17.25" customHeight="1">
      <c r="A29" s="147" t="s">
        <v>545</v>
      </c>
      <c r="B29" s="148">
        <v>21784433</v>
      </c>
      <c r="C29" s="148">
        <v>23387367</v>
      </c>
      <c r="D29" s="149">
        <v>107.35816259252651</v>
      </c>
      <c r="E29" s="142">
        <v>9591740</v>
      </c>
    </row>
    <row r="30" spans="1:5" ht="25.5">
      <c r="A30" s="147" t="s">
        <v>546</v>
      </c>
      <c r="B30" s="148">
        <v>14081543</v>
      </c>
      <c r="C30" s="148">
        <v>13197396</v>
      </c>
      <c r="D30" s="149">
        <v>93.7212349527321</v>
      </c>
      <c r="E30" s="142">
        <v>1365127</v>
      </c>
    </row>
    <row r="31" spans="1:5" ht="17.25" customHeight="1">
      <c r="A31" s="103" t="s">
        <v>547</v>
      </c>
      <c r="B31" s="138">
        <v>63251134</v>
      </c>
      <c r="C31" s="138">
        <v>62360302</v>
      </c>
      <c r="D31" s="139">
        <v>98.59159521155779</v>
      </c>
      <c r="E31" s="138">
        <v>5943154</v>
      </c>
    </row>
    <row r="32" spans="1:5" ht="32.25" customHeight="1">
      <c r="A32" s="103" t="s">
        <v>548</v>
      </c>
      <c r="B32" s="138">
        <v>1102043493</v>
      </c>
      <c r="C32" s="138">
        <v>844398045</v>
      </c>
      <c r="D32" s="139">
        <v>76.62111798340794</v>
      </c>
      <c r="E32" s="138">
        <v>94667814</v>
      </c>
    </row>
    <row r="33" spans="1:5" ht="25.5">
      <c r="A33" s="104" t="s">
        <v>549</v>
      </c>
      <c r="B33" s="142">
        <v>850663931</v>
      </c>
      <c r="C33" s="142">
        <v>691966370</v>
      </c>
      <c r="D33" s="146">
        <v>81.34427060831852</v>
      </c>
      <c r="E33" s="142">
        <v>71027896</v>
      </c>
    </row>
    <row r="34" spans="1:5" ht="27.75" customHeight="1">
      <c r="A34" s="104" t="s">
        <v>550</v>
      </c>
      <c r="B34" s="142">
        <v>177784572</v>
      </c>
      <c r="C34" s="142">
        <v>117446584</v>
      </c>
      <c r="D34" s="146">
        <v>66.06117880689895</v>
      </c>
      <c r="E34" s="142">
        <v>18361640</v>
      </c>
    </row>
    <row r="35" spans="1:5" ht="32.25" customHeight="1">
      <c r="A35" s="104" t="s">
        <v>551</v>
      </c>
      <c r="B35" s="142">
        <v>73594990</v>
      </c>
      <c r="C35" s="142">
        <v>34985091</v>
      </c>
      <c r="D35" s="146">
        <v>47.53732692945539</v>
      </c>
      <c r="E35" s="142">
        <v>5278278</v>
      </c>
    </row>
    <row r="36" spans="1:5" ht="25.5">
      <c r="A36" s="103" t="s">
        <v>552</v>
      </c>
      <c r="B36" s="138">
        <v>-127334899</v>
      </c>
      <c r="C36" s="138">
        <v>73375937</v>
      </c>
      <c r="D36" s="139">
        <v>57.624372875184825</v>
      </c>
      <c r="E36" s="138">
        <v>21915938</v>
      </c>
    </row>
    <row r="37" spans="1:5" ht="25.5">
      <c r="A37" s="103" t="s">
        <v>553</v>
      </c>
      <c r="B37" s="138">
        <v>-84243</v>
      </c>
      <c r="C37" s="138">
        <v>-1119096</v>
      </c>
      <c r="D37" s="139">
        <v>1328.414230262455</v>
      </c>
      <c r="E37" s="138">
        <v>-304578</v>
      </c>
    </row>
    <row r="38" spans="1:5" ht="25.5">
      <c r="A38" s="103" t="s">
        <v>554</v>
      </c>
      <c r="B38" s="138">
        <v>1101959250</v>
      </c>
      <c r="C38" s="138">
        <v>843278949</v>
      </c>
      <c r="D38" s="139">
        <v>76.52542042729802</v>
      </c>
      <c r="E38" s="138">
        <v>94363236</v>
      </c>
    </row>
    <row r="39" spans="1:5" ht="25.5">
      <c r="A39" s="103" t="s">
        <v>555</v>
      </c>
      <c r="B39" s="138">
        <v>-127250656</v>
      </c>
      <c r="C39" s="138">
        <v>74495033</v>
      </c>
      <c r="D39" s="139">
        <v>58.54196382296056</v>
      </c>
      <c r="E39" s="138">
        <v>22220516</v>
      </c>
    </row>
    <row r="40" spans="1:47" s="156" customFormat="1" ht="12.75">
      <c r="A40" s="154" t="s">
        <v>556</v>
      </c>
      <c r="B40" s="148">
        <v>127250656</v>
      </c>
      <c r="C40" s="148">
        <v>-74495033</v>
      </c>
      <c r="D40" s="149">
        <v>58.54196382296056</v>
      </c>
      <c r="E40" s="148">
        <v>-22220516</v>
      </c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</row>
    <row r="41" spans="1:47" s="156" customFormat="1" ht="12.75">
      <c r="A41" s="157" t="s">
        <v>557</v>
      </c>
      <c r="B41" s="148">
        <v>21784433</v>
      </c>
      <c r="C41" s="148">
        <v>23387367</v>
      </c>
      <c r="D41" s="149">
        <v>107.35816259252651</v>
      </c>
      <c r="E41" s="142">
        <v>9591740</v>
      </c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</row>
    <row r="42" spans="1:47" s="156" customFormat="1" ht="12.75">
      <c r="A42" s="154" t="s">
        <v>558</v>
      </c>
      <c r="B42" s="148">
        <v>47739953</v>
      </c>
      <c r="C42" s="148">
        <v>45964711</v>
      </c>
      <c r="D42" s="149">
        <v>96.28143328922005</v>
      </c>
      <c r="E42" s="142">
        <v>5065798</v>
      </c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</row>
    <row r="43" spans="1:47" s="160" customFormat="1" ht="12.75">
      <c r="A43" s="154" t="s">
        <v>559</v>
      </c>
      <c r="B43" s="158">
        <v>40818246</v>
      </c>
      <c r="C43" s="158">
        <v>-146843483</v>
      </c>
      <c r="D43" s="159">
        <v>359.74961540483633</v>
      </c>
      <c r="E43" s="142">
        <v>-36858955</v>
      </c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</row>
    <row r="44" spans="1:47" s="160" customFormat="1" ht="12.75">
      <c r="A44" s="154" t="s">
        <v>560</v>
      </c>
      <c r="B44" s="158">
        <v>16908024</v>
      </c>
      <c r="C44" s="158">
        <v>2996372</v>
      </c>
      <c r="D44" s="159">
        <v>-17.72159774554377</v>
      </c>
      <c r="E44" s="142">
        <v>-19099</v>
      </c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</row>
    <row r="45" spans="1:5" ht="17.25" customHeight="1">
      <c r="A45" s="103" t="s">
        <v>561</v>
      </c>
      <c r="B45" s="138">
        <v>1146721473</v>
      </c>
      <c r="C45" s="138">
        <v>916351095</v>
      </c>
      <c r="D45" s="139">
        <v>79.91052025935159</v>
      </c>
      <c r="E45" s="138">
        <v>103248131</v>
      </c>
    </row>
    <row r="46" spans="1:5" ht="12.75">
      <c r="A46" s="161" t="s">
        <v>562</v>
      </c>
      <c r="B46" s="148">
        <v>138310322</v>
      </c>
      <c r="C46" s="148">
        <v>128255913</v>
      </c>
      <c r="D46" s="149">
        <v>92.7305432778907</v>
      </c>
      <c r="E46" s="148">
        <v>13945780</v>
      </c>
    </row>
    <row r="47" spans="1:47" s="162" customFormat="1" ht="17.25" customHeight="1">
      <c r="A47" s="103" t="s">
        <v>563</v>
      </c>
      <c r="B47" s="138">
        <v>1008411151</v>
      </c>
      <c r="C47" s="138">
        <v>788095182</v>
      </c>
      <c r="D47" s="139">
        <v>78.15216850968757</v>
      </c>
      <c r="E47" s="138">
        <v>89302351</v>
      </c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</row>
    <row r="48" spans="1:5" ht="12.75">
      <c r="A48" s="104" t="s">
        <v>564</v>
      </c>
      <c r="B48" s="142">
        <v>938964790</v>
      </c>
      <c r="C48" s="142">
        <v>786803571</v>
      </c>
      <c r="D48" s="146">
        <v>83.79478968535125</v>
      </c>
      <c r="E48" s="142">
        <v>82063398</v>
      </c>
    </row>
    <row r="49" spans="1:5" ht="12.75">
      <c r="A49" s="161" t="s">
        <v>565</v>
      </c>
      <c r="B49" s="148">
        <v>138030322</v>
      </c>
      <c r="C49" s="148">
        <v>128019260</v>
      </c>
      <c r="D49" s="149">
        <v>92.74720086503892</v>
      </c>
      <c r="E49" s="148">
        <v>13943752</v>
      </c>
    </row>
    <row r="50" spans="1:5" ht="25.5">
      <c r="A50" s="86" t="s">
        <v>566</v>
      </c>
      <c r="B50" s="142">
        <v>800934468</v>
      </c>
      <c r="C50" s="142">
        <v>658784311</v>
      </c>
      <c r="D50" s="146">
        <v>82.2519615924433</v>
      </c>
      <c r="E50" s="142">
        <v>68119646</v>
      </c>
    </row>
    <row r="51" spans="1:5" ht="19.5" customHeight="1">
      <c r="A51" s="104" t="s">
        <v>567</v>
      </c>
      <c r="B51" s="142">
        <v>138803764</v>
      </c>
      <c r="C51" s="142">
        <v>97454573</v>
      </c>
      <c r="D51" s="146">
        <v>70.21032441166365</v>
      </c>
      <c r="E51" s="142">
        <v>16182160</v>
      </c>
    </row>
    <row r="52" spans="1:5" ht="17.25" customHeight="1">
      <c r="A52" s="161" t="s">
        <v>568</v>
      </c>
      <c r="B52" s="148">
        <v>280000</v>
      </c>
      <c r="C52" s="148">
        <v>236653</v>
      </c>
      <c r="D52" s="149">
        <v>0</v>
      </c>
      <c r="E52" s="142">
        <v>2028</v>
      </c>
    </row>
    <row r="53" spans="1:5" ht="18" customHeight="1">
      <c r="A53" s="103" t="s">
        <v>569</v>
      </c>
      <c r="B53" s="138">
        <v>138523764</v>
      </c>
      <c r="C53" s="138">
        <v>97217920</v>
      </c>
      <c r="D53" s="139">
        <v>70.18140223218306</v>
      </c>
      <c r="E53" s="138">
        <v>16180132</v>
      </c>
    </row>
    <row r="54" spans="1:47" s="162" customFormat="1" ht="17.25" customHeight="1">
      <c r="A54" s="163" t="s">
        <v>570</v>
      </c>
      <c r="B54" s="142">
        <v>68952919</v>
      </c>
      <c r="C54" s="142">
        <v>32092951</v>
      </c>
      <c r="D54" s="146">
        <v>46.54328122062534</v>
      </c>
      <c r="E54" s="142">
        <v>5002573</v>
      </c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</row>
    <row r="55" spans="1:47" s="162" customFormat="1" ht="17.25" customHeight="1">
      <c r="A55" s="161" t="s">
        <v>571</v>
      </c>
      <c r="B55" s="148">
        <v>0</v>
      </c>
      <c r="C55" s="148">
        <v>0</v>
      </c>
      <c r="D55" s="149">
        <v>0</v>
      </c>
      <c r="E55" s="142">
        <v>0</v>
      </c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</row>
    <row r="56" spans="1:47" s="162" customFormat="1" ht="17.25" customHeight="1">
      <c r="A56" s="164" t="s">
        <v>572</v>
      </c>
      <c r="B56" s="138">
        <v>68952919</v>
      </c>
      <c r="C56" s="138">
        <v>32092951</v>
      </c>
      <c r="D56" s="139">
        <v>46.54328122062534</v>
      </c>
      <c r="E56" s="138">
        <v>5002573</v>
      </c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</row>
    <row r="57" spans="1:47" s="162" customFormat="1" ht="28.5" customHeight="1">
      <c r="A57" s="103" t="s">
        <v>573</v>
      </c>
      <c r="B57" s="138">
        <v>-96953691</v>
      </c>
      <c r="C57" s="138">
        <v>67318498</v>
      </c>
      <c r="D57" s="139">
        <v>69.43366189122186</v>
      </c>
      <c r="E57" s="138">
        <v>21338247</v>
      </c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</row>
    <row r="58" spans="1:47" s="162" customFormat="1" ht="12.75">
      <c r="A58" s="103" t="s">
        <v>574</v>
      </c>
      <c r="B58" s="138">
        <v>-16450</v>
      </c>
      <c r="C58" s="138">
        <v>-1005230</v>
      </c>
      <c r="D58" s="139">
        <v>6110.820668693009</v>
      </c>
      <c r="E58" s="138">
        <v>-362651</v>
      </c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</row>
    <row r="59" spans="1:47" s="165" customFormat="1" ht="25.5">
      <c r="A59" s="103" t="s">
        <v>575</v>
      </c>
      <c r="B59" s="138">
        <v>-96937241</v>
      </c>
      <c r="C59" s="138">
        <v>68323728</v>
      </c>
      <c r="D59" s="139">
        <v>70.48243512521674</v>
      </c>
      <c r="E59" s="138">
        <v>21700898</v>
      </c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</row>
    <row r="60" spans="1:47" s="165" customFormat="1" ht="19.5" customHeight="1">
      <c r="A60" s="104" t="s">
        <v>576</v>
      </c>
      <c r="B60" s="142">
        <v>107713885</v>
      </c>
      <c r="C60" s="142">
        <v>69500259</v>
      </c>
      <c r="D60" s="146">
        <v>64.52302690595553</v>
      </c>
      <c r="E60" s="142">
        <v>6730590</v>
      </c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</row>
    <row r="61" spans="1:47" s="166" customFormat="1" ht="15" customHeight="1">
      <c r="A61" s="161" t="s">
        <v>577</v>
      </c>
      <c r="B61" s="148">
        <v>14081543</v>
      </c>
      <c r="C61" s="148">
        <v>13197396</v>
      </c>
      <c r="D61" s="149">
        <v>93.7212349527321</v>
      </c>
      <c r="E61" s="148">
        <v>1365127</v>
      </c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</row>
    <row r="62" spans="1:47" s="162" customFormat="1" ht="15.75" customHeight="1">
      <c r="A62" s="103" t="s">
        <v>578</v>
      </c>
      <c r="B62" s="142">
        <v>93632342</v>
      </c>
      <c r="C62" s="142">
        <v>56302863</v>
      </c>
      <c r="D62" s="146">
        <v>60.13185379897899</v>
      </c>
      <c r="E62" s="142">
        <v>5365463</v>
      </c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</row>
    <row r="63" spans="1:47" s="167" customFormat="1" ht="19.5" customHeight="1">
      <c r="A63" s="104" t="s">
        <v>579</v>
      </c>
      <c r="B63" s="142">
        <v>63795336</v>
      </c>
      <c r="C63" s="142">
        <v>46364787</v>
      </c>
      <c r="D63" s="146">
        <v>72.67739290533716</v>
      </c>
      <c r="E63" s="142">
        <v>4273377</v>
      </c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</row>
    <row r="64" spans="1:47" s="168" customFormat="1" ht="12.75">
      <c r="A64" s="161" t="s">
        <v>565</v>
      </c>
      <c r="B64" s="148">
        <v>14065873</v>
      </c>
      <c r="C64" s="148">
        <v>13182728</v>
      </c>
      <c r="D64" s="149">
        <v>93.72136375751438</v>
      </c>
      <c r="E64" s="142">
        <v>1365127</v>
      </c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</row>
    <row r="65" spans="1:47" s="168" customFormat="1" ht="27" customHeight="1">
      <c r="A65" s="103" t="s">
        <v>580</v>
      </c>
      <c r="B65" s="138">
        <v>49729463</v>
      </c>
      <c r="C65" s="138">
        <v>33182059</v>
      </c>
      <c r="D65" s="139">
        <v>66.7251504404944</v>
      </c>
      <c r="E65" s="138">
        <v>2908250</v>
      </c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</row>
    <row r="66" spans="1:47" s="168" customFormat="1" ht="18" customHeight="1">
      <c r="A66" s="104" t="s">
        <v>581</v>
      </c>
      <c r="B66" s="142">
        <v>39275478</v>
      </c>
      <c r="C66" s="142">
        <v>20243332</v>
      </c>
      <c r="D66" s="146">
        <v>51.541911214931616</v>
      </c>
      <c r="E66" s="142">
        <v>2181508</v>
      </c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</row>
    <row r="67" spans="1:47" s="168" customFormat="1" ht="12.75">
      <c r="A67" s="161" t="s">
        <v>568</v>
      </c>
      <c r="B67" s="148">
        <v>14670</v>
      </c>
      <c r="C67" s="148">
        <v>14668</v>
      </c>
      <c r="D67" s="149">
        <v>0</v>
      </c>
      <c r="E67" s="142">
        <v>0</v>
      </c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</row>
    <row r="68" spans="1:5" ht="15.75" customHeight="1">
      <c r="A68" s="103" t="s">
        <v>582</v>
      </c>
      <c r="B68" s="138">
        <v>39260808</v>
      </c>
      <c r="C68" s="138">
        <v>20228664</v>
      </c>
      <c r="D68" s="139">
        <v>51.523809698465705</v>
      </c>
      <c r="E68" s="138">
        <v>2181508</v>
      </c>
    </row>
    <row r="69" spans="1:5" ht="12.75">
      <c r="A69" s="104" t="s">
        <v>583</v>
      </c>
      <c r="B69" s="142">
        <v>4643071</v>
      </c>
      <c r="C69" s="142">
        <v>2892140</v>
      </c>
      <c r="D69" s="146">
        <v>62.289377009311295</v>
      </c>
      <c r="E69" s="142">
        <v>275705</v>
      </c>
    </row>
    <row r="70" spans="1:5" ht="12.75">
      <c r="A70" s="161" t="s">
        <v>571</v>
      </c>
      <c r="B70" s="148">
        <v>1000</v>
      </c>
      <c r="C70" s="148">
        <v>0</v>
      </c>
      <c r="D70" s="149">
        <v>0</v>
      </c>
      <c r="E70" s="142">
        <v>0</v>
      </c>
    </row>
    <row r="71" spans="1:47" s="162" customFormat="1" ht="13.5" customHeight="1">
      <c r="A71" s="169" t="s">
        <v>584</v>
      </c>
      <c r="B71" s="138">
        <v>4642071</v>
      </c>
      <c r="C71" s="138">
        <v>2892140</v>
      </c>
      <c r="D71" s="139">
        <v>62.30279545487348</v>
      </c>
      <c r="E71" s="138">
        <v>275705</v>
      </c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</row>
    <row r="72" spans="1:47" s="162" customFormat="1" ht="25.5">
      <c r="A72" s="103" t="s">
        <v>585</v>
      </c>
      <c r="B72" s="138">
        <v>-8596775</v>
      </c>
      <c r="C72" s="138">
        <v>29444806</v>
      </c>
      <c r="D72" s="139">
        <v>342.5099063311532</v>
      </c>
      <c r="E72" s="138">
        <v>10169431</v>
      </c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</row>
    <row r="73" spans="1:47" s="162" customFormat="1" ht="17.25" customHeight="1">
      <c r="A73" s="103" t="s">
        <v>586</v>
      </c>
      <c r="B73" s="138">
        <v>-67793</v>
      </c>
      <c r="C73" s="138">
        <v>-113866</v>
      </c>
      <c r="D73" s="139">
        <v>167.96129393890226</v>
      </c>
      <c r="E73" s="138">
        <v>58073</v>
      </c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</row>
    <row r="74" spans="1:40" s="165" customFormat="1" ht="25.5">
      <c r="A74" s="103" t="s">
        <v>587</v>
      </c>
      <c r="B74" s="138">
        <v>-8528982</v>
      </c>
      <c r="C74" s="138">
        <v>29558672</v>
      </c>
      <c r="D74" s="139">
        <v>346.56740980342084</v>
      </c>
      <c r="E74" s="138">
        <v>10111358</v>
      </c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166"/>
    </row>
    <row r="75" spans="1:39" s="174" customFormat="1" ht="12.75" customHeight="1">
      <c r="A75" s="171"/>
      <c r="B75" s="172"/>
      <c r="C75" s="172"/>
      <c r="D75" s="173"/>
      <c r="E75" s="172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</row>
    <row r="76" spans="1:39" s="174" customFormat="1" ht="12.75" customHeight="1">
      <c r="A76" s="175" t="s">
        <v>588</v>
      </c>
      <c r="B76" s="172"/>
      <c r="C76" s="172"/>
      <c r="D76" s="173"/>
      <c r="E76" s="172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  <c r="AM76" s="170"/>
    </row>
    <row r="77" spans="1:40" s="180" customFormat="1" ht="12.75" customHeight="1">
      <c r="A77" s="176" t="s">
        <v>589</v>
      </c>
      <c r="B77" s="172"/>
      <c r="C77" s="177">
        <v>5323174</v>
      </c>
      <c r="D77" s="130"/>
      <c r="E77" s="178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179"/>
    </row>
    <row r="78" spans="1:5" s="170" customFormat="1" ht="12.75" customHeight="1">
      <c r="A78" s="176" t="s">
        <v>590</v>
      </c>
      <c r="B78" s="172"/>
      <c r="C78" s="177">
        <v>8700209</v>
      </c>
      <c r="D78" s="130"/>
      <c r="E78" s="181"/>
    </row>
    <row r="79" spans="1:5" s="170" customFormat="1" ht="12.75" customHeight="1">
      <c r="A79" s="176"/>
      <c r="B79" s="172"/>
      <c r="C79" s="181"/>
      <c r="D79" s="130"/>
      <c r="E79" s="181"/>
    </row>
    <row r="80" spans="1:5" s="170" customFormat="1" ht="12.75" customHeight="1">
      <c r="A80" s="176"/>
      <c r="B80" s="172"/>
      <c r="C80" s="181"/>
      <c r="D80" s="130"/>
      <c r="E80" s="181"/>
    </row>
    <row r="81" spans="1:40" s="180" customFormat="1" ht="12.75" customHeight="1">
      <c r="A81" s="28"/>
      <c r="B81" s="172"/>
      <c r="C81" s="172"/>
      <c r="D81" s="173"/>
      <c r="E81" s="172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  <c r="AM81" s="170"/>
      <c r="AN81" s="179"/>
    </row>
    <row r="82" spans="1:5" s="185" customFormat="1" ht="12.75" customHeight="1">
      <c r="A82" s="182" t="s">
        <v>591</v>
      </c>
      <c r="B82" s="183"/>
      <c r="C82" s="183"/>
      <c r="D82" s="184"/>
      <c r="E82" s="125" t="s">
        <v>1502</v>
      </c>
    </row>
    <row r="83" spans="1:5" s="185" customFormat="1" ht="12.75" customHeight="1">
      <c r="A83" s="182"/>
      <c r="B83" s="183"/>
      <c r="C83" s="183"/>
      <c r="D83" s="186"/>
      <c r="E83" s="187"/>
    </row>
    <row r="84" spans="1:5" s="185" customFormat="1" ht="12.75" customHeight="1">
      <c r="A84" s="182"/>
      <c r="B84" s="183"/>
      <c r="C84" s="183"/>
      <c r="D84" s="186"/>
      <c r="E84" s="187"/>
    </row>
    <row r="85" spans="1:5" s="185" customFormat="1" ht="12.75" customHeight="1">
      <c r="A85" s="182"/>
      <c r="B85" s="183"/>
      <c r="C85" s="183"/>
      <c r="D85" s="186"/>
      <c r="E85" s="187"/>
    </row>
    <row r="86" spans="1:5" s="185" customFormat="1" ht="12.75" customHeight="1">
      <c r="A86" s="182"/>
      <c r="B86" s="183"/>
      <c r="C86" s="183"/>
      <c r="D86" s="186"/>
      <c r="E86" s="187"/>
    </row>
    <row r="87" spans="1:5" s="185" customFormat="1" ht="12.75" customHeight="1">
      <c r="A87" s="182"/>
      <c r="B87" s="183"/>
      <c r="C87" s="183"/>
      <c r="D87" s="186"/>
      <c r="E87" s="187"/>
    </row>
    <row r="88" spans="1:5" s="185" customFormat="1" ht="12.75" customHeight="1">
      <c r="A88" s="182"/>
      <c r="B88" s="183"/>
      <c r="C88" s="183"/>
      <c r="D88" s="188"/>
      <c r="E88" s="187"/>
    </row>
    <row r="89" spans="1:5" s="185" customFormat="1" ht="12.75" customHeight="1">
      <c r="A89" s="57" t="s">
        <v>592</v>
      </c>
      <c r="B89" s="183"/>
      <c r="C89" s="183"/>
      <c r="D89" s="188"/>
      <c r="E89" s="187"/>
    </row>
    <row r="90" spans="2:5" s="185" customFormat="1" ht="17.25" customHeight="1">
      <c r="B90" s="189"/>
      <c r="C90" s="189"/>
      <c r="D90" s="190"/>
      <c r="E90" s="189"/>
    </row>
    <row r="91" spans="1:5" s="185" customFormat="1" ht="17.25" customHeight="1">
      <c r="A91" s="28"/>
      <c r="B91" s="189"/>
      <c r="C91" s="189"/>
      <c r="D91" s="190"/>
      <c r="E91" s="189"/>
    </row>
    <row r="92" spans="1:5" s="185" customFormat="1" ht="17.25" customHeight="1">
      <c r="A92" s="28"/>
      <c r="B92" s="189"/>
      <c r="C92" s="189"/>
      <c r="D92" s="190"/>
      <c r="E92" s="189"/>
    </row>
    <row r="93" spans="1:5" s="185" customFormat="1" ht="17.25" customHeight="1">
      <c r="A93" s="28"/>
      <c r="B93" s="189"/>
      <c r="C93" s="189"/>
      <c r="D93" s="190"/>
      <c r="E93" s="189"/>
    </row>
    <row r="94" spans="1:5" s="185" customFormat="1" ht="17.25" customHeight="1">
      <c r="A94" s="191"/>
      <c r="B94" s="189"/>
      <c r="C94" s="189"/>
      <c r="D94" s="190"/>
      <c r="E94" s="189"/>
    </row>
    <row r="95" spans="1:5" s="185" customFormat="1" ht="17.25" customHeight="1">
      <c r="A95" s="191"/>
      <c r="B95" s="192"/>
      <c r="C95" s="193"/>
      <c r="D95" s="190"/>
      <c r="E95" s="189"/>
    </row>
    <row r="96" spans="1:5" s="185" customFormat="1" ht="17.25" customHeight="1">
      <c r="A96" s="28"/>
      <c r="B96" s="189"/>
      <c r="C96" s="189"/>
      <c r="D96" s="190"/>
      <c r="E96" s="189"/>
    </row>
    <row r="97" spans="1:5" s="185" customFormat="1" ht="17.25" customHeight="1">
      <c r="A97" s="28"/>
      <c r="B97" s="189"/>
      <c r="C97" s="189"/>
      <c r="D97" s="190"/>
      <c r="E97" s="189"/>
    </row>
    <row r="98" spans="1:5" s="185" customFormat="1" ht="17.25" customHeight="1">
      <c r="A98" s="28"/>
      <c r="B98" s="189"/>
      <c r="C98" s="189"/>
      <c r="D98" s="190"/>
      <c r="E98" s="189"/>
    </row>
    <row r="99" spans="1:5" s="185" customFormat="1" ht="17.25" customHeight="1">
      <c r="A99" s="28"/>
      <c r="B99" s="189"/>
      <c r="C99" s="189"/>
      <c r="D99" s="190"/>
      <c r="E99" s="189"/>
    </row>
    <row r="100" spans="1:5" s="185" customFormat="1" ht="17.25" customHeight="1">
      <c r="A100" s="28"/>
      <c r="B100" s="189"/>
      <c r="C100" s="189"/>
      <c r="D100" s="190"/>
      <c r="E100" s="189"/>
    </row>
    <row r="101" spans="1:5" s="185" customFormat="1" ht="17.25" customHeight="1">
      <c r="A101" s="28"/>
      <c r="B101" s="189"/>
      <c r="C101" s="189"/>
      <c r="D101" s="190"/>
      <c r="E101" s="189"/>
    </row>
    <row r="102" spans="1:5" s="185" customFormat="1" ht="17.25" customHeight="1">
      <c r="A102" s="25"/>
      <c r="B102" s="189"/>
      <c r="C102" s="189"/>
      <c r="D102" s="190"/>
      <c r="E102" s="189"/>
    </row>
    <row r="103" spans="1:5" s="185" customFormat="1" ht="17.25" customHeight="1">
      <c r="A103" s="25"/>
      <c r="B103" s="189"/>
      <c r="C103" s="189"/>
      <c r="D103" s="190"/>
      <c r="E103" s="189"/>
    </row>
    <row r="104" spans="1:5" s="185" customFormat="1" ht="17.25" customHeight="1">
      <c r="A104" s="28"/>
      <c r="B104" s="189"/>
      <c r="C104" s="189"/>
      <c r="D104" s="190"/>
      <c r="E104" s="189"/>
    </row>
    <row r="105" spans="1:5" s="185" customFormat="1" ht="17.25" customHeight="1">
      <c r="A105" s="28"/>
      <c r="B105" s="189"/>
      <c r="C105" s="189"/>
      <c r="D105" s="190"/>
      <c r="E105" s="189"/>
    </row>
    <row r="106" spans="1:5" s="185" customFormat="1" ht="17.25" customHeight="1">
      <c r="A106" s="191"/>
      <c r="B106" s="189"/>
      <c r="C106" s="189"/>
      <c r="D106" s="190"/>
      <c r="E106" s="189"/>
    </row>
    <row r="107" spans="1:5" s="185" customFormat="1" ht="17.25" customHeight="1">
      <c r="A107" s="122"/>
      <c r="B107" s="189"/>
      <c r="C107" s="189"/>
      <c r="D107" s="190"/>
      <c r="E107" s="189"/>
    </row>
    <row r="109" ht="17.25" customHeight="1">
      <c r="A109" s="28"/>
    </row>
    <row r="110" spans="1:5" s="185" customFormat="1" ht="17.25" customHeight="1">
      <c r="A110" s="28"/>
      <c r="B110" s="189"/>
      <c r="C110" s="189"/>
      <c r="D110" s="190"/>
      <c r="E110" s="189"/>
    </row>
    <row r="111" spans="1:5" s="185" customFormat="1" ht="17.25" customHeight="1">
      <c r="A111" s="28"/>
      <c r="B111" s="189"/>
      <c r="C111" s="189"/>
      <c r="D111" s="190"/>
      <c r="E111" s="189"/>
    </row>
    <row r="112" spans="1:5" s="185" customFormat="1" ht="17.25" customHeight="1">
      <c r="A112" s="25"/>
      <c r="B112" s="189"/>
      <c r="C112" s="189"/>
      <c r="D112" s="190"/>
      <c r="E112" s="189"/>
    </row>
    <row r="113" spans="1:5" s="185" customFormat="1" ht="17.25" customHeight="1">
      <c r="A113" s="25"/>
      <c r="B113" s="189"/>
      <c r="C113" s="189"/>
      <c r="D113" s="190"/>
      <c r="E113" s="189"/>
    </row>
    <row r="114" spans="1:5" s="185" customFormat="1" ht="17.25" customHeight="1">
      <c r="A114" s="28"/>
      <c r="B114" s="189"/>
      <c r="C114" s="189"/>
      <c r="D114" s="190"/>
      <c r="E114" s="189"/>
    </row>
    <row r="115" spans="1:5" s="185" customFormat="1" ht="17.25" customHeight="1">
      <c r="A115" s="28"/>
      <c r="B115" s="189"/>
      <c r="C115" s="189"/>
      <c r="D115" s="190"/>
      <c r="E115" s="189"/>
    </row>
    <row r="116" spans="1:5" s="185" customFormat="1" ht="17.25" customHeight="1">
      <c r="A116" s="196"/>
      <c r="B116" s="189"/>
      <c r="C116" s="189"/>
      <c r="D116" s="190"/>
      <c r="E116" s="189"/>
    </row>
    <row r="117" ht="17.25" customHeight="1">
      <c r="A117" s="196"/>
    </row>
    <row r="118" ht="17.25" customHeight="1">
      <c r="A118" s="196"/>
    </row>
    <row r="119" ht="17.25" customHeight="1">
      <c r="A119" s="196"/>
    </row>
    <row r="120" ht="17.25" customHeight="1">
      <c r="A120" s="196"/>
    </row>
    <row r="121" ht="17.25" customHeight="1">
      <c r="A121" s="196"/>
    </row>
    <row r="122" ht="17.25" customHeight="1">
      <c r="A122" s="196"/>
    </row>
    <row r="128" ht="17.25" customHeight="1">
      <c r="A128" s="196"/>
    </row>
    <row r="129" ht="17.25" customHeight="1">
      <c r="A129" s="196"/>
    </row>
    <row r="130" ht="17.25" customHeight="1">
      <c r="A130" s="196"/>
    </row>
    <row r="131" ht="17.25" customHeight="1">
      <c r="A131" s="196"/>
    </row>
    <row r="134" ht="17.25" customHeight="1">
      <c r="A134" s="196"/>
    </row>
    <row r="135" ht="17.25" customHeight="1">
      <c r="A135" s="196"/>
    </row>
    <row r="138" ht="17.25" customHeight="1">
      <c r="A138" s="196"/>
    </row>
    <row r="139" ht="17.25" customHeight="1">
      <c r="A139" s="196"/>
    </row>
    <row r="140" ht="17.25" customHeight="1">
      <c r="A140" s="196"/>
    </row>
    <row r="141" ht="17.25" customHeight="1">
      <c r="A141" s="196"/>
    </row>
    <row r="142" ht="17.25" customHeight="1">
      <c r="A142" s="196"/>
    </row>
    <row r="143" ht="17.25" customHeight="1">
      <c r="A143" s="196"/>
    </row>
    <row r="144" ht="17.25" customHeight="1">
      <c r="A144" s="196"/>
    </row>
    <row r="145" ht="17.25" customHeight="1">
      <c r="A145" s="196"/>
    </row>
    <row r="146" ht="17.25" customHeight="1">
      <c r="A146" s="196"/>
    </row>
    <row r="147" ht="17.25" customHeight="1">
      <c r="A147" s="196"/>
    </row>
    <row r="148" ht="17.25" customHeight="1">
      <c r="A148" s="196"/>
    </row>
    <row r="149" ht="17.25" customHeight="1">
      <c r="A149" s="196"/>
    </row>
    <row r="150" ht="17.25" customHeight="1">
      <c r="A150" s="196"/>
    </row>
    <row r="151" ht="17.25" customHeight="1">
      <c r="A151" s="196"/>
    </row>
    <row r="152" ht="17.25" customHeight="1">
      <c r="A152" s="196"/>
    </row>
    <row r="153" ht="17.25" customHeight="1">
      <c r="A153" s="196"/>
    </row>
    <row r="154" ht="17.25" customHeight="1">
      <c r="A154" s="196"/>
    </row>
    <row r="155" ht="17.25" customHeight="1">
      <c r="A155" s="196"/>
    </row>
    <row r="156" ht="17.25" customHeight="1">
      <c r="A156" s="196"/>
    </row>
    <row r="157" ht="17.25" customHeight="1">
      <c r="A157" s="196"/>
    </row>
    <row r="158" ht="17.25" customHeight="1">
      <c r="A158" s="196"/>
    </row>
    <row r="159" ht="17.25" customHeight="1">
      <c r="A159" s="196"/>
    </row>
    <row r="160" ht="17.25" customHeight="1">
      <c r="A160" s="196"/>
    </row>
    <row r="161" ht="17.25" customHeight="1">
      <c r="A161" s="196"/>
    </row>
    <row r="162" ht="17.25" customHeight="1">
      <c r="A162" s="196"/>
    </row>
  </sheetData>
  <mergeCells count="7">
    <mergeCell ref="A7:E7"/>
    <mergeCell ref="A8:F8"/>
    <mergeCell ref="A9:F9"/>
    <mergeCell ref="A1:E1"/>
    <mergeCell ref="A2:E2"/>
    <mergeCell ref="A4:F4"/>
    <mergeCell ref="A6:E6"/>
  </mergeCells>
  <printOptions horizontalCentered="1"/>
  <pageMargins left="0.9448818897637796" right="0.7480314960629921" top="0.984251968503937" bottom="0.984251968503937" header="0.5118110236220472" footer="0.5118110236220472"/>
  <pageSetup firstPageNumber="36" useFirstPageNumber="1" horizontalDpi="600" verticalDpi="600" orientation="portrait" paperSize="9" scale="84" r:id="rId1"/>
  <headerFooter alignWithMargins="0">
    <oddFooter>&amp;C&amp;"times,Regular"&amp;P</oddFooter>
  </headerFooter>
  <rowBreaks count="2" manualBreakCount="2">
    <brk id="44" max="4" man="1"/>
    <brk id="89" max="4" man="1"/>
  </rowBreaks>
  <colBreaks count="2" manualBreakCount="2">
    <brk id="5" max="79" man="1"/>
    <brk id="6" max="7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C169"/>
  <sheetViews>
    <sheetView zoomScaleSheetLayoutView="100" workbookViewId="0" topLeftCell="A1">
      <selection activeCell="A8" sqref="A8:F8"/>
    </sheetView>
  </sheetViews>
  <sheetFormatPr defaultColWidth="9.140625" defaultRowHeight="12.75"/>
  <cols>
    <col min="1" max="1" width="9.57421875" style="715" customWidth="1"/>
    <col min="2" max="2" width="46.8515625" style="716" customWidth="1"/>
    <col min="3" max="3" width="12.00390625" style="777" customWidth="1"/>
    <col min="4" max="4" width="12.57421875" style="777" bestFit="1" customWidth="1"/>
    <col min="5" max="5" width="11.421875" style="718" customWidth="1"/>
    <col min="6" max="6" width="12.00390625" style="777" bestFit="1" customWidth="1"/>
    <col min="7" max="7" width="9.140625" style="15" customWidth="1"/>
    <col min="8" max="9" width="9.140625" style="273" customWidth="1"/>
    <col min="10" max="16384" width="9.140625" style="15" customWidth="1"/>
  </cols>
  <sheetData>
    <row r="1" spans="1:55" s="25" customFormat="1" ht="12.75">
      <c r="A1" s="1201" t="s">
        <v>1447</v>
      </c>
      <c r="B1" s="1201"/>
      <c r="C1" s="1201"/>
      <c r="D1" s="1201"/>
      <c r="E1" s="1201"/>
      <c r="F1" s="1201"/>
      <c r="G1" s="1"/>
      <c r="H1" s="356"/>
      <c r="I1" s="356"/>
      <c r="J1" s="1"/>
      <c r="K1" s="1"/>
      <c r="L1" s="1"/>
      <c r="M1" s="1"/>
      <c r="N1" s="1"/>
      <c r="O1" s="1"/>
      <c r="P1" s="1"/>
      <c r="Q1" s="1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55" s="25" customFormat="1" ht="15" customHeight="1">
      <c r="A2" s="1202" t="s">
        <v>1448</v>
      </c>
      <c r="B2" s="1202"/>
      <c r="C2" s="1202"/>
      <c r="D2" s="1202"/>
      <c r="E2" s="1202"/>
      <c r="F2" s="1202"/>
      <c r="G2" s="4"/>
      <c r="H2" s="359"/>
      <c r="I2" s="359"/>
      <c r="J2" s="4"/>
      <c r="K2" s="4"/>
      <c r="L2" s="4"/>
      <c r="M2" s="4"/>
      <c r="N2" s="4"/>
      <c r="O2" s="4"/>
      <c r="P2" s="4"/>
      <c r="Q2" s="4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</row>
    <row r="3" spans="1:55" s="25" customFormat="1" ht="1.5" customHeight="1">
      <c r="A3" s="7"/>
      <c r="B3" s="8"/>
      <c r="C3" s="9"/>
      <c r="D3" s="9"/>
      <c r="E3" s="7"/>
      <c r="F3" s="7"/>
      <c r="G3" s="6"/>
      <c r="H3" s="6"/>
      <c r="I3" s="6"/>
      <c r="J3" s="5"/>
      <c r="K3" s="6"/>
      <c r="L3" s="5"/>
      <c r="M3" s="5"/>
      <c r="N3" s="6"/>
      <c r="O3" s="5"/>
      <c r="P3" s="5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17" s="12" customFormat="1" ht="12.75">
      <c r="A4" s="1203" t="s">
        <v>1449</v>
      </c>
      <c r="B4" s="1203"/>
      <c r="C4" s="1203"/>
      <c r="D4" s="1203"/>
      <c r="E4" s="1203"/>
      <c r="F4" s="1203"/>
      <c r="G4" s="10"/>
      <c r="H4" s="360"/>
      <c r="I4" s="360"/>
      <c r="J4" s="10"/>
      <c r="K4" s="10"/>
      <c r="L4" s="10"/>
      <c r="M4" s="10"/>
      <c r="N4" s="10"/>
      <c r="O4" s="10"/>
      <c r="P4" s="10"/>
      <c r="Q4" s="10"/>
    </row>
    <row r="5" spans="2:16" s="12" customFormat="1" ht="12.75">
      <c r="B5" s="11"/>
      <c r="C5" s="11"/>
      <c r="D5" s="11"/>
      <c r="E5" s="11"/>
      <c r="F5" s="11"/>
      <c r="G5" s="11"/>
      <c r="H5" s="245"/>
      <c r="I5" s="245"/>
      <c r="J5" s="11"/>
      <c r="K5" s="11"/>
      <c r="L5" s="11"/>
      <c r="M5" s="11"/>
      <c r="N5" s="11"/>
      <c r="O5" s="11"/>
      <c r="P5" s="11"/>
    </row>
    <row r="6" spans="1:17" ht="17.25" customHeight="1">
      <c r="A6" s="1201" t="s">
        <v>1450</v>
      </c>
      <c r="B6" s="1201"/>
      <c r="C6" s="1201"/>
      <c r="D6" s="1201"/>
      <c r="E6" s="1201"/>
      <c r="F6" s="1201"/>
      <c r="G6" s="13"/>
      <c r="H6" s="361"/>
      <c r="I6" s="361"/>
      <c r="J6" s="13"/>
      <c r="K6" s="13"/>
      <c r="L6" s="13"/>
      <c r="M6" s="13"/>
      <c r="N6" s="13"/>
      <c r="O6" s="13"/>
      <c r="P6" s="13"/>
      <c r="Q6" s="13"/>
    </row>
    <row r="7" spans="1:17" ht="17.25" customHeight="1">
      <c r="A7" s="1188" t="s">
        <v>1838</v>
      </c>
      <c r="B7" s="1188"/>
      <c r="C7" s="1188"/>
      <c r="D7" s="1188"/>
      <c r="E7" s="1188"/>
      <c r="F7" s="1188"/>
      <c r="G7" s="13"/>
      <c r="H7" s="361"/>
      <c r="I7" s="361"/>
      <c r="J7" s="13"/>
      <c r="K7" s="13"/>
      <c r="L7" s="13"/>
      <c r="M7" s="13"/>
      <c r="N7" s="13"/>
      <c r="O7" s="13"/>
      <c r="P7" s="13"/>
      <c r="Q7" s="13"/>
    </row>
    <row r="8" spans="1:17" ht="17.25" customHeight="1">
      <c r="A8" s="1199" t="s">
        <v>1452</v>
      </c>
      <c r="B8" s="1199"/>
      <c r="C8" s="1199"/>
      <c r="D8" s="1199"/>
      <c r="E8" s="1199"/>
      <c r="F8" s="1199"/>
      <c r="G8" s="13"/>
      <c r="H8" s="361"/>
      <c r="I8" s="361"/>
      <c r="J8" s="13"/>
      <c r="K8" s="13"/>
      <c r="L8" s="13"/>
      <c r="M8" s="13"/>
      <c r="N8" s="13"/>
      <c r="O8" s="13"/>
      <c r="P8" s="13"/>
      <c r="Q8" s="13"/>
    </row>
    <row r="9" spans="1:15" s="22" customFormat="1" ht="12.75">
      <c r="A9" s="1200" t="s">
        <v>1453</v>
      </c>
      <c r="B9" s="1200"/>
      <c r="C9" s="1200"/>
      <c r="D9" s="1200"/>
      <c r="E9" s="1200"/>
      <c r="F9" s="1200"/>
      <c r="G9" s="18"/>
      <c r="H9" s="249"/>
      <c r="I9" s="249"/>
      <c r="J9" s="18"/>
      <c r="K9" s="18"/>
      <c r="L9" s="18"/>
      <c r="M9" s="18"/>
      <c r="N9" s="5"/>
      <c r="O9" s="5"/>
    </row>
    <row r="10" spans="1:15" s="22" customFormat="1" ht="12.75">
      <c r="A10" s="282" t="s">
        <v>1454</v>
      </c>
      <c r="B10" s="247"/>
      <c r="C10" s="20"/>
      <c r="D10" s="18"/>
      <c r="F10" s="21" t="s">
        <v>734</v>
      </c>
      <c r="G10" s="20"/>
      <c r="H10" s="284"/>
      <c r="I10" s="284"/>
      <c r="K10" s="20"/>
      <c r="N10" s="5"/>
      <c r="O10" s="5"/>
    </row>
    <row r="11" spans="1:6" ht="15.75">
      <c r="A11" s="711"/>
      <c r="B11" s="712"/>
      <c r="C11" s="15"/>
      <c r="D11" s="713"/>
      <c r="E11" s="15"/>
      <c r="F11" s="714" t="s">
        <v>1839</v>
      </c>
    </row>
    <row r="12" spans="3:6" ht="12.75" customHeight="1">
      <c r="C12" s="717"/>
      <c r="D12" s="717"/>
      <c r="F12" s="719" t="s">
        <v>433</v>
      </c>
    </row>
    <row r="13" spans="1:9" s="25" customFormat="1" ht="46.5" customHeight="1">
      <c r="A13" s="720" t="s">
        <v>1840</v>
      </c>
      <c r="B13" s="720" t="s">
        <v>1841</v>
      </c>
      <c r="C13" s="721" t="s">
        <v>531</v>
      </c>
      <c r="D13" s="721" t="s">
        <v>436</v>
      </c>
      <c r="E13" s="722" t="s">
        <v>1842</v>
      </c>
      <c r="F13" s="721" t="s">
        <v>1461</v>
      </c>
      <c r="H13" s="250"/>
      <c r="I13" s="250"/>
    </row>
    <row r="14" spans="1:9" s="25" customFormat="1" ht="12.75">
      <c r="A14" s="723">
        <v>1</v>
      </c>
      <c r="B14" s="720">
        <v>2</v>
      </c>
      <c r="C14" s="724">
        <v>3</v>
      </c>
      <c r="D14" s="721">
        <v>4</v>
      </c>
      <c r="E14" s="720">
        <v>5</v>
      </c>
      <c r="F14" s="721">
        <v>6</v>
      </c>
      <c r="H14" s="250"/>
      <c r="I14" s="250"/>
    </row>
    <row r="15" spans="1:9" s="25" customFormat="1" ht="15.75">
      <c r="A15" s="725" t="s">
        <v>1843</v>
      </c>
      <c r="B15" s="726" t="s">
        <v>1844</v>
      </c>
      <c r="C15" s="727">
        <v>1049767782</v>
      </c>
      <c r="D15" s="727">
        <v>983669593</v>
      </c>
      <c r="E15" s="728">
        <v>93.70354185626931</v>
      </c>
      <c r="F15" s="727">
        <v>124586378</v>
      </c>
      <c r="H15" s="557"/>
      <c r="I15" s="557"/>
    </row>
    <row r="16" spans="1:9" s="25" customFormat="1" ht="15.75">
      <c r="A16" s="725" t="s">
        <v>1843</v>
      </c>
      <c r="B16" s="726" t="s">
        <v>1845</v>
      </c>
      <c r="C16" s="727">
        <v>638013416</v>
      </c>
      <c r="D16" s="727">
        <v>604065259</v>
      </c>
      <c r="E16" s="728">
        <v>94.6790841464061</v>
      </c>
      <c r="F16" s="727">
        <v>62833461</v>
      </c>
      <c r="H16" s="250"/>
      <c r="I16" s="250"/>
    </row>
    <row r="17" spans="1:9" s="25" customFormat="1" ht="15.75">
      <c r="A17" s="725" t="s">
        <v>1843</v>
      </c>
      <c r="B17" s="726" t="s">
        <v>1846</v>
      </c>
      <c r="C17" s="727">
        <v>526758241</v>
      </c>
      <c r="D17" s="727">
        <v>502799971</v>
      </c>
      <c r="E17" s="728">
        <v>95.45175222042705</v>
      </c>
      <c r="F17" s="727">
        <v>53026476</v>
      </c>
      <c r="H17" s="250"/>
      <c r="I17" s="250"/>
    </row>
    <row r="18" spans="1:9" s="25" customFormat="1" ht="15.75">
      <c r="A18" s="725" t="s">
        <v>1843</v>
      </c>
      <c r="B18" s="726" t="s">
        <v>1847</v>
      </c>
      <c r="C18" s="727">
        <v>522476801</v>
      </c>
      <c r="D18" s="727">
        <v>498146880</v>
      </c>
      <c r="E18" s="728">
        <v>95.3433490341708</v>
      </c>
      <c r="F18" s="727">
        <v>52548201</v>
      </c>
      <c r="H18" s="250"/>
      <c r="I18" s="250"/>
    </row>
    <row r="19" spans="1:9" s="25" customFormat="1" ht="15.75">
      <c r="A19" s="729" t="s">
        <v>599</v>
      </c>
      <c r="B19" s="726" t="s">
        <v>1848</v>
      </c>
      <c r="C19" s="727">
        <v>461331985</v>
      </c>
      <c r="D19" s="727">
        <v>435851465</v>
      </c>
      <c r="E19" s="728">
        <v>94.4767497532173</v>
      </c>
      <c r="F19" s="727">
        <v>45294907</v>
      </c>
      <c r="H19" s="250"/>
      <c r="I19" s="250"/>
    </row>
    <row r="20" spans="1:9" s="25" customFormat="1" ht="37.5" customHeight="1">
      <c r="A20" s="730"/>
      <c r="B20" s="731" t="s">
        <v>1849</v>
      </c>
      <c r="C20" s="732" t="s">
        <v>1464</v>
      </c>
      <c r="D20" s="732">
        <v>6515844</v>
      </c>
      <c r="E20" s="733" t="s">
        <v>1464</v>
      </c>
      <c r="F20" s="732">
        <v>3339905</v>
      </c>
      <c r="H20" s="250"/>
      <c r="I20" s="250"/>
    </row>
    <row r="21" spans="1:9" s="25" customFormat="1" ht="31.5">
      <c r="A21" s="734"/>
      <c r="B21" s="731" t="s">
        <v>1850</v>
      </c>
      <c r="C21" s="732" t="s">
        <v>1464</v>
      </c>
      <c r="D21" s="732">
        <v>236267354</v>
      </c>
      <c r="E21" s="733" t="s">
        <v>1464</v>
      </c>
      <c r="F21" s="732">
        <v>22278935</v>
      </c>
      <c r="H21" s="250"/>
      <c r="I21" s="250"/>
    </row>
    <row r="22" spans="1:9" s="25" customFormat="1" ht="15.75">
      <c r="A22" s="735"/>
      <c r="B22" s="731" t="s">
        <v>1851</v>
      </c>
      <c r="C22" s="732" t="s">
        <v>1464</v>
      </c>
      <c r="D22" s="732">
        <v>101497</v>
      </c>
      <c r="E22" s="733" t="s">
        <v>1464</v>
      </c>
      <c r="F22" s="732">
        <v>5884</v>
      </c>
      <c r="H22" s="250"/>
      <c r="I22" s="250"/>
    </row>
    <row r="23" spans="1:9" s="25" customFormat="1" ht="15.75">
      <c r="A23" s="735"/>
      <c r="B23" s="731" t="s">
        <v>1852</v>
      </c>
      <c r="C23" s="732" t="s">
        <v>1464</v>
      </c>
      <c r="D23" s="732">
        <v>260969621</v>
      </c>
      <c r="E23" s="733" t="s">
        <v>1464</v>
      </c>
      <c r="F23" s="732">
        <v>26011241</v>
      </c>
      <c r="H23" s="250"/>
      <c r="I23" s="250"/>
    </row>
    <row r="24" spans="1:9" s="25" customFormat="1" ht="15.75">
      <c r="A24" s="735"/>
      <c r="B24" s="731" t="s">
        <v>1853</v>
      </c>
      <c r="C24" s="732" t="s">
        <v>1464</v>
      </c>
      <c r="D24" s="732">
        <v>3705244</v>
      </c>
      <c r="E24" s="733" t="s">
        <v>1464</v>
      </c>
      <c r="F24" s="732">
        <v>162825</v>
      </c>
      <c r="H24" s="250"/>
      <c r="I24" s="250"/>
    </row>
    <row r="25" spans="1:9" s="25" customFormat="1" ht="30" customHeight="1">
      <c r="A25" s="735"/>
      <c r="B25" s="731" t="s">
        <v>1854</v>
      </c>
      <c r="C25" s="732" t="s">
        <v>1464</v>
      </c>
      <c r="D25" s="732">
        <v>64297607</v>
      </c>
      <c r="E25" s="733" t="s">
        <v>1464</v>
      </c>
      <c r="F25" s="732">
        <v>6178233</v>
      </c>
      <c r="H25" s="250"/>
      <c r="I25" s="250"/>
    </row>
    <row r="26" spans="1:9" s="25" customFormat="1" ht="27.75" customHeight="1" hidden="1">
      <c r="A26" s="735"/>
      <c r="B26" s="736" t="s">
        <v>1855</v>
      </c>
      <c r="C26" s="732" t="s">
        <v>1464</v>
      </c>
      <c r="D26" s="732">
        <v>18798</v>
      </c>
      <c r="E26" s="737" t="s">
        <v>1464</v>
      </c>
      <c r="F26" s="732">
        <v>18798</v>
      </c>
      <c r="H26" s="250"/>
      <c r="I26" s="250"/>
    </row>
    <row r="27" spans="1:9" s="25" customFormat="1" ht="18" customHeight="1">
      <c r="A27" s="729" t="s">
        <v>620</v>
      </c>
      <c r="B27" s="726" t="s">
        <v>1856</v>
      </c>
      <c r="C27" s="727">
        <v>61144816</v>
      </c>
      <c r="D27" s="727">
        <v>62295415</v>
      </c>
      <c r="E27" s="728">
        <v>101.8817605077101</v>
      </c>
      <c r="F27" s="727">
        <v>7253294</v>
      </c>
      <c r="H27" s="250"/>
      <c r="I27" s="250"/>
    </row>
    <row r="28" spans="1:9" s="25" customFormat="1" ht="15.75">
      <c r="A28" s="725" t="s">
        <v>1857</v>
      </c>
      <c r="B28" s="738" t="s">
        <v>1858</v>
      </c>
      <c r="C28" s="739">
        <v>60998769</v>
      </c>
      <c r="D28" s="739">
        <v>62215991</v>
      </c>
      <c r="E28" s="740">
        <v>101.99548617120453</v>
      </c>
      <c r="F28" s="739">
        <v>7250953</v>
      </c>
      <c r="H28" s="250"/>
      <c r="I28" s="250"/>
    </row>
    <row r="29" spans="1:9" s="25" customFormat="1" ht="15.75">
      <c r="A29" s="725" t="s">
        <v>1859</v>
      </c>
      <c r="B29" s="738" t="s">
        <v>1860</v>
      </c>
      <c r="C29" s="739">
        <v>29219923</v>
      </c>
      <c r="D29" s="739">
        <v>28287151</v>
      </c>
      <c r="E29" s="740">
        <v>96.8077533948327</v>
      </c>
      <c r="F29" s="739">
        <v>3699104</v>
      </c>
      <c r="H29" s="250"/>
      <c r="I29" s="250"/>
    </row>
    <row r="30" spans="1:9" s="25" customFormat="1" ht="31.5">
      <c r="A30" s="741" t="s">
        <v>1861</v>
      </c>
      <c r="B30" s="742" t="s">
        <v>130</v>
      </c>
      <c r="C30" s="732" t="s">
        <v>1464</v>
      </c>
      <c r="D30" s="732">
        <v>26381647</v>
      </c>
      <c r="E30" s="733" t="s">
        <v>1464</v>
      </c>
      <c r="F30" s="732">
        <v>3579106</v>
      </c>
      <c r="H30" s="250"/>
      <c r="I30" s="250"/>
    </row>
    <row r="31" spans="1:9" s="25" customFormat="1" ht="31.5">
      <c r="A31" s="741" t="s">
        <v>131</v>
      </c>
      <c r="B31" s="742" t="s">
        <v>132</v>
      </c>
      <c r="C31" s="732" t="s">
        <v>1464</v>
      </c>
      <c r="D31" s="732">
        <v>1905504</v>
      </c>
      <c r="E31" s="733" t="s">
        <v>1464</v>
      </c>
      <c r="F31" s="732">
        <v>119998</v>
      </c>
      <c r="H31" s="250"/>
      <c r="I31" s="250"/>
    </row>
    <row r="32" spans="1:9" s="25" customFormat="1" ht="31.5" customHeight="1">
      <c r="A32" s="725" t="s">
        <v>133</v>
      </c>
      <c r="B32" s="738" t="s">
        <v>134</v>
      </c>
      <c r="C32" s="739">
        <v>31778846</v>
      </c>
      <c r="D32" s="739">
        <v>33928840</v>
      </c>
      <c r="E32" s="740">
        <v>106.7654879601355</v>
      </c>
      <c r="F32" s="739">
        <v>3551849</v>
      </c>
      <c r="H32" s="250"/>
      <c r="I32" s="250"/>
    </row>
    <row r="33" spans="1:9" s="25" customFormat="1" ht="31.5">
      <c r="A33" s="741" t="s">
        <v>135</v>
      </c>
      <c r="B33" s="742" t="s">
        <v>136</v>
      </c>
      <c r="C33" s="732" t="s">
        <v>1464</v>
      </c>
      <c r="D33" s="732">
        <v>32879125</v>
      </c>
      <c r="E33" s="733" t="s">
        <v>1464</v>
      </c>
      <c r="F33" s="732">
        <v>3532686</v>
      </c>
      <c r="H33" s="250"/>
      <c r="I33" s="250"/>
    </row>
    <row r="34" spans="1:9" s="25" customFormat="1" ht="31.5">
      <c r="A34" s="741" t="s">
        <v>137</v>
      </c>
      <c r="B34" s="742" t="s">
        <v>138</v>
      </c>
      <c r="C34" s="732" t="s">
        <v>1464</v>
      </c>
      <c r="D34" s="732">
        <v>1049715</v>
      </c>
      <c r="E34" s="733" t="s">
        <v>1464</v>
      </c>
      <c r="F34" s="732">
        <v>19163</v>
      </c>
      <c r="H34" s="250"/>
      <c r="I34" s="250"/>
    </row>
    <row r="35" spans="1:9" s="25" customFormat="1" ht="15.75">
      <c r="A35" s="725" t="s">
        <v>139</v>
      </c>
      <c r="B35" s="738" t="s">
        <v>140</v>
      </c>
      <c r="C35" s="739">
        <v>39204</v>
      </c>
      <c r="D35" s="739">
        <v>34784</v>
      </c>
      <c r="E35" s="740">
        <v>88.72564024079176</v>
      </c>
      <c r="F35" s="739">
        <v>409</v>
      </c>
      <c r="H35" s="250"/>
      <c r="I35" s="250"/>
    </row>
    <row r="36" spans="1:9" s="25" customFormat="1" ht="15.75">
      <c r="A36" s="725" t="s">
        <v>141</v>
      </c>
      <c r="B36" s="738" t="s">
        <v>142</v>
      </c>
      <c r="C36" s="743" t="s">
        <v>1464</v>
      </c>
      <c r="D36" s="743">
        <v>44640</v>
      </c>
      <c r="E36" s="744" t="s">
        <v>1464</v>
      </c>
      <c r="F36" s="739">
        <v>1932</v>
      </c>
      <c r="H36" s="250"/>
      <c r="I36" s="250"/>
    </row>
    <row r="37" spans="1:9" s="25" customFormat="1" ht="15.75">
      <c r="A37" s="745" t="s">
        <v>143</v>
      </c>
      <c r="B37" s="726" t="s">
        <v>144</v>
      </c>
      <c r="C37" s="727">
        <v>4281440</v>
      </c>
      <c r="D37" s="727">
        <v>4653091</v>
      </c>
      <c r="E37" s="728">
        <v>108.6805140326619</v>
      </c>
      <c r="F37" s="727">
        <v>478275</v>
      </c>
      <c r="H37" s="250"/>
      <c r="I37" s="250"/>
    </row>
    <row r="38" spans="1:9" s="25" customFormat="1" ht="15.75">
      <c r="A38" s="725" t="s">
        <v>145</v>
      </c>
      <c r="B38" s="738" t="s">
        <v>146</v>
      </c>
      <c r="C38" s="739">
        <v>4281440</v>
      </c>
      <c r="D38" s="739">
        <v>4653091</v>
      </c>
      <c r="E38" s="740">
        <v>108.6805140326619</v>
      </c>
      <c r="F38" s="739">
        <v>478275</v>
      </c>
      <c r="H38" s="250"/>
      <c r="I38" s="250"/>
    </row>
    <row r="39" spans="1:9" s="25" customFormat="1" ht="15.75">
      <c r="A39" s="725" t="s">
        <v>147</v>
      </c>
      <c r="B39" s="738" t="s">
        <v>148</v>
      </c>
      <c r="C39" s="739">
        <v>0</v>
      </c>
      <c r="D39" s="739">
        <v>0</v>
      </c>
      <c r="E39" s="740">
        <v>0</v>
      </c>
      <c r="F39" s="739">
        <v>0</v>
      </c>
      <c r="H39" s="250"/>
      <c r="I39" s="250"/>
    </row>
    <row r="40" spans="1:9" s="25" customFormat="1" ht="15.75">
      <c r="A40" s="725" t="s">
        <v>1843</v>
      </c>
      <c r="B40" s="726" t="s">
        <v>149</v>
      </c>
      <c r="C40" s="727">
        <v>111255175</v>
      </c>
      <c r="D40" s="727">
        <v>101265288</v>
      </c>
      <c r="E40" s="728">
        <v>91.02074397887559</v>
      </c>
      <c r="F40" s="727">
        <v>9806985</v>
      </c>
      <c r="H40" s="250"/>
      <c r="I40" s="250"/>
    </row>
    <row r="41" spans="1:9" s="25" customFormat="1" ht="15.75">
      <c r="A41" s="729" t="s">
        <v>150</v>
      </c>
      <c r="B41" s="726" t="s">
        <v>151</v>
      </c>
      <c r="C41" s="727">
        <v>1070252</v>
      </c>
      <c r="D41" s="727">
        <v>1166758</v>
      </c>
      <c r="E41" s="728">
        <v>109.01712867623701</v>
      </c>
      <c r="F41" s="727">
        <v>28259</v>
      </c>
      <c r="H41" s="250"/>
      <c r="I41" s="250"/>
    </row>
    <row r="42" spans="1:9" s="25" customFormat="1" ht="31.5" customHeight="1">
      <c r="A42" s="725" t="s">
        <v>152</v>
      </c>
      <c r="B42" s="738" t="s">
        <v>153</v>
      </c>
      <c r="C42" s="739">
        <v>1070252</v>
      </c>
      <c r="D42" s="739">
        <v>1166758</v>
      </c>
      <c r="E42" s="740">
        <v>109.01712867623701</v>
      </c>
      <c r="F42" s="739">
        <v>28259</v>
      </c>
      <c r="H42" s="250"/>
      <c r="I42" s="250"/>
    </row>
    <row r="43" spans="1:9" s="25" customFormat="1" ht="15.75">
      <c r="A43" s="729" t="s">
        <v>154</v>
      </c>
      <c r="B43" s="726" t="s">
        <v>155</v>
      </c>
      <c r="C43" s="746">
        <v>62084284</v>
      </c>
      <c r="D43" s="746">
        <v>57626290</v>
      </c>
      <c r="E43" s="728">
        <v>92.8194484774923</v>
      </c>
      <c r="F43" s="746">
        <v>5855790</v>
      </c>
      <c r="H43" s="250"/>
      <c r="I43" s="250"/>
    </row>
    <row r="44" spans="1:9" s="25" customFormat="1" ht="63">
      <c r="A44" s="745" t="s">
        <v>636</v>
      </c>
      <c r="B44" s="726" t="s">
        <v>156</v>
      </c>
      <c r="C44" s="727">
        <v>24124</v>
      </c>
      <c r="D44" s="727">
        <v>30248</v>
      </c>
      <c r="E44" s="728">
        <v>125.38550820759409</v>
      </c>
      <c r="F44" s="727">
        <v>2510</v>
      </c>
      <c r="H44" s="250"/>
      <c r="I44" s="250"/>
    </row>
    <row r="45" spans="1:9" s="25" customFormat="1" ht="33.75" customHeight="1">
      <c r="A45" s="745" t="s">
        <v>157</v>
      </c>
      <c r="B45" s="726" t="s">
        <v>158</v>
      </c>
      <c r="C45" s="727">
        <v>3704439</v>
      </c>
      <c r="D45" s="727">
        <v>3361386</v>
      </c>
      <c r="E45" s="728">
        <v>90.73940750542795</v>
      </c>
      <c r="F45" s="727">
        <v>163660</v>
      </c>
      <c r="H45" s="250"/>
      <c r="I45" s="250"/>
    </row>
    <row r="46" spans="1:9" s="25" customFormat="1" ht="31.5">
      <c r="A46" s="725" t="s">
        <v>159</v>
      </c>
      <c r="B46" s="738" t="s">
        <v>160</v>
      </c>
      <c r="C46" s="739">
        <v>1252035</v>
      </c>
      <c r="D46" s="739">
        <v>984520</v>
      </c>
      <c r="E46" s="740">
        <v>78.63358452439428</v>
      </c>
      <c r="F46" s="739">
        <v>8</v>
      </c>
      <c r="H46" s="250"/>
      <c r="I46" s="250"/>
    </row>
    <row r="47" spans="1:9" s="25" customFormat="1" ht="15" customHeight="1">
      <c r="A47" s="725" t="s">
        <v>161</v>
      </c>
      <c r="B47" s="738" t="s">
        <v>162</v>
      </c>
      <c r="C47" s="739">
        <v>2452404</v>
      </c>
      <c r="D47" s="739">
        <v>2376866</v>
      </c>
      <c r="E47" s="740">
        <v>96.91983865627361</v>
      </c>
      <c r="F47" s="739">
        <v>163652</v>
      </c>
      <c r="H47" s="250"/>
      <c r="I47" s="250"/>
    </row>
    <row r="48" spans="1:9" s="25" customFormat="1" ht="31.5">
      <c r="A48" s="745" t="s">
        <v>163</v>
      </c>
      <c r="B48" s="726" t="s">
        <v>164</v>
      </c>
      <c r="C48" s="727">
        <v>56276364</v>
      </c>
      <c r="D48" s="727">
        <v>52184348</v>
      </c>
      <c r="E48" s="728">
        <v>92.72871289268085</v>
      </c>
      <c r="F48" s="727">
        <v>5475614</v>
      </c>
      <c r="H48" s="250"/>
      <c r="I48" s="250"/>
    </row>
    <row r="49" spans="1:9" s="25" customFormat="1" ht="15.75">
      <c r="A49" s="741" t="s">
        <v>165</v>
      </c>
      <c r="B49" s="747" t="s">
        <v>166</v>
      </c>
      <c r="C49" s="732">
        <v>7966144</v>
      </c>
      <c r="D49" s="732">
        <v>6989977</v>
      </c>
      <c r="E49" s="748">
        <v>87.74605379968024</v>
      </c>
      <c r="F49" s="732">
        <v>775235</v>
      </c>
      <c r="H49" s="250"/>
      <c r="I49" s="250"/>
    </row>
    <row r="50" spans="1:9" s="25" customFormat="1" ht="31.5">
      <c r="A50" s="741" t="s">
        <v>167</v>
      </c>
      <c r="B50" s="747" t="s">
        <v>168</v>
      </c>
      <c r="C50" s="732">
        <v>580855</v>
      </c>
      <c r="D50" s="732">
        <v>474131</v>
      </c>
      <c r="E50" s="748">
        <v>81.62639557204466</v>
      </c>
      <c r="F50" s="732">
        <v>84372</v>
      </c>
      <c r="H50" s="250"/>
      <c r="I50" s="250"/>
    </row>
    <row r="51" spans="1:9" s="25" customFormat="1" ht="31.5">
      <c r="A51" s="741" t="s">
        <v>169</v>
      </c>
      <c r="B51" s="747" t="s">
        <v>170</v>
      </c>
      <c r="C51" s="732">
        <v>639583</v>
      </c>
      <c r="D51" s="732">
        <v>673771</v>
      </c>
      <c r="E51" s="748">
        <v>105.34535783471416</v>
      </c>
      <c r="F51" s="732">
        <v>43547</v>
      </c>
      <c r="H51" s="250"/>
      <c r="I51" s="250"/>
    </row>
    <row r="52" spans="1:9" s="25" customFormat="1" ht="14.25" customHeight="1">
      <c r="A52" s="741" t="s">
        <v>171</v>
      </c>
      <c r="B52" s="747" t="s">
        <v>172</v>
      </c>
      <c r="C52" s="732">
        <v>9393507</v>
      </c>
      <c r="D52" s="732">
        <v>8708010</v>
      </c>
      <c r="E52" s="748">
        <v>92.70243797124972</v>
      </c>
      <c r="F52" s="732">
        <v>796541</v>
      </c>
      <c r="H52" s="250"/>
      <c r="I52" s="250"/>
    </row>
    <row r="53" spans="1:9" s="25" customFormat="1" ht="31.5">
      <c r="A53" s="741" t="s">
        <v>173</v>
      </c>
      <c r="B53" s="747" t="s">
        <v>174</v>
      </c>
      <c r="C53" s="732">
        <v>21030925</v>
      </c>
      <c r="D53" s="732">
        <v>18845442</v>
      </c>
      <c r="E53" s="748">
        <v>89.60824119718937</v>
      </c>
      <c r="F53" s="732">
        <v>1697450</v>
      </c>
      <c r="H53" s="250"/>
      <c r="I53" s="250"/>
    </row>
    <row r="54" spans="1:9" s="25" customFormat="1" ht="15.75">
      <c r="A54" s="741" t="s">
        <v>175</v>
      </c>
      <c r="B54" s="747" t="s">
        <v>176</v>
      </c>
      <c r="C54" s="732">
        <v>24019</v>
      </c>
      <c r="D54" s="732">
        <v>45324</v>
      </c>
      <c r="E54" s="748">
        <v>188.70061201548774</v>
      </c>
      <c r="F54" s="732">
        <v>29110</v>
      </c>
      <c r="H54" s="250"/>
      <c r="I54" s="250"/>
    </row>
    <row r="55" spans="1:9" s="25" customFormat="1" ht="31.5">
      <c r="A55" s="741" t="s">
        <v>177</v>
      </c>
      <c r="B55" s="747" t="s">
        <v>178</v>
      </c>
      <c r="C55" s="732">
        <v>16641331</v>
      </c>
      <c r="D55" s="732">
        <v>16447693</v>
      </c>
      <c r="E55" s="748">
        <v>98.83640316991472</v>
      </c>
      <c r="F55" s="732">
        <v>2049359</v>
      </c>
      <c r="H55" s="250"/>
      <c r="I55" s="250"/>
    </row>
    <row r="56" spans="1:9" s="25" customFormat="1" ht="31.5">
      <c r="A56" s="745" t="s">
        <v>179</v>
      </c>
      <c r="B56" s="726" t="s">
        <v>180</v>
      </c>
      <c r="C56" s="727">
        <v>2079357</v>
      </c>
      <c r="D56" s="727">
        <v>2050308</v>
      </c>
      <c r="E56" s="728">
        <v>98.60298159479109</v>
      </c>
      <c r="F56" s="727">
        <v>214006</v>
      </c>
      <c r="H56" s="250"/>
      <c r="I56" s="250"/>
    </row>
    <row r="57" spans="1:9" s="749" customFormat="1" ht="18" customHeight="1">
      <c r="A57" s="729" t="s">
        <v>663</v>
      </c>
      <c r="B57" s="726" t="s">
        <v>181</v>
      </c>
      <c r="C57" s="727">
        <v>1307495</v>
      </c>
      <c r="D57" s="727">
        <v>1433063</v>
      </c>
      <c r="E57" s="728">
        <v>109.60370785356733</v>
      </c>
      <c r="F57" s="727">
        <v>194931</v>
      </c>
      <c r="H57" s="303"/>
      <c r="I57" s="303"/>
    </row>
    <row r="58" spans="1:9" s="25" customFormat="1" ht="15.75">
      <c r="A58" s="729" t="s">
        <v>182</v>
      </c>
      <c r="B58" s="726" t="s">
        <v>183</v>
      </c>
      <c r="C58" s="727">
        <v>24407601</v>
      </c>
      <c r="D58" s="727">
        <v>22400887</v>
      </c>
      <c r="E58" s="728">
        <v>91.77832348209888</v>
      </c>
      <c r="F58" s="727">
        <v>2266152</v>
      </c>
      <c r="H58" s="250"/>
      <c r="I58" s="250"/>
    </row>
    <row r="59" spans="1:9" s="25" customFormat="1" ht="31.5" customHeight="1">
      <c r="A59" s="750" t="s">
        <v>184</v>
      </c>
      <c r="B59" s="738" t="s">
        <v>185</v>
      </c>
      <c r="C59" s="739" t="s">
        <v>1464</v>
      </c>
      <c r="D59" s="739">
        <v>22114</v>
      </c>
      <c r="E59" s="740" t="s">
        <v>1464</v>
      </c>
      <c r="F59" s="739">
        <v>-19570</v>
      </c>
      <c r="H59" s="250"/>
      <c r="I59" s="250"/>
    </row>
    <row r="60" spans="1:9" s="25" customFormat="1" ht="15.75" hidden="1">
      <c r="A60" s="750" t="s">
        <v>186</v>
      </c>
      <c r="B60" s="738" t="s">
        <v>187</v>
      </c>
      <c r="C60" s="739" t="s">
        <v>1464</v>
      </c>
      <c r="D60" s="739" t="s">
        <v>1464</v>
      </c>
      <c r="E60" s="740" t="s">
        <v>1464</v>
      </c>
      <c r="F60" s="739" t="s">
        <v>1464</v>
      </c>
      <c r="H60" s="250"/>
      <c r="I60" s="250"/>
    </row>
    <row r="61" spans="1:9" s="25" customFormat="1" ht="30.75" customHeight="1">
      <c r="A61" s="750" t="s">
        <v>188</v>
      </c>
      <c r="B61" s="738" t="s">
        <v>189</v>
      </c>
      <c r="C61" s="739" t="s">
        <v>1464</v>
      </c>
      <c r="D61" s="739">
        <v>12731038</v>
      </c>
      <c r="E61" s="740" t="s">
        <v>1464</v>
      </c>
      <c r="F61" s="739">
        <v>1050586</v>
      </c>
      <c r="H61" s="250"/>
      <c r="I61" s="250"/>
    </row>
    <row r="62" spans="1:9" s="25" customFormat="1" ht="36.75" customHeight="1">
      <c r="A62" s="750" t="s">
        <v>190</v>
      </c>
      <c r="B62" s="738" t="s">
        <v>191</v>
      </c>
      <c r="C62" s="739" t="s">
        <v>1464</v>
      </c>
      <c r="D62" s="739">
        <v>30721</v>
      </c>
      <c r="E62" s="740" t="s">
        <v>1464</v>
      </c>
      <c r="F62" s="739">
        <v>19353</v>
      </c>
      <c r="H62" s="250"/>
      <c r="I62" s="250"/>
    </row>
    <row r="63" spans="1:9" s="25" customFormat="1" ht="15.75">
      <c r="A63" s="750" t="s">
        <v>192</v>
      </c>
      <c r="B63" s="738" t="s">
        <v>193</v>
      </c>
      <c r="C63" s="739" t="s">
        <v>1464</v>
      </c>
      <c r="D63" s="739">
        <v>1490023</v>
      </c>
      <c r="E63" s="740" t="s">
        <v>1464</v>
      </c>
      <c r="F63" s="739">
        <v>422736</v>
      </c>
      <c r="H63" s="250"/>
      <c r="I63" s="250"/>
    </row>
    <row r="64" spans="1:9" s="25" customFormat="1" ht="15.75">
      <c r="A64" s="750" t="s">
        <v>194</v>
      </c>
      <c r="B64" s="738" t="s">
        <v>195</v>
      </c>
      <c r="C64" s="739" t="s">
        <v>1464</v>
      </c>
      <c r="D64" s="739">
        <v>8126991</v>
      </c>
      <c r="E64" s="740" t="s">
        <v>1464</v>
      </c>
      <c r="F64" s="739">
        <v>793047</v>
      </c>
      <c r="H64" s="250"/>
      <c r="I64" s="250"/>
    </row>
    <row r="65" spans="1:9" s="25" customFormat="1" ht="15.75">
      <c r="A65" s="729" t="s">
        <v>1870</v>
      </c>
      <c r="B65" s="726" t="s">
        <v>538</v>
      </c>
      <c r="C65" s="727">
        <v>8853009</v>
      </c>
      <c r="D65" s="727">
        <v>6531571</v>
      </c>
      <c r="E65" s="728">
        <v>73.77797763449692</v>
      </c>
      <c r="F65" s="727">
        <v>565654</v>
      </c>
      <c r="H65" s="250"/>
      <c r="I65" s="250"/>
    </row>
    <row r="66" spans="1:9" s="25" customFormat="1" ht="31.5">
      <c r="A66" s="729" t="s">
        <v>196</v>
      </c>
      <c r="B66" s="726" t="s">
        <v>197</v>
      </c>
      <c r="C66" s="727">
        <v>13532534</v>
      </c>
      <c r="D66" s="727">
        <v>12106719</v>
      </c>
      <c r="E66" s="728">
        <v>89.46379887166735</v>
      </c>
      <c r="F66" s="727">
        <v>896199</v>
      </c>
      <c r="H66" s="250"/>
      <c r="I66" s="250"/>
    </row>
    <row r="67" spans="1:9" s="25" customFormat="1" ht="15.75">
      <c r="A67" s="750" t="s">
        <v>198</v>
      </c>
      <c r="B67" s="738" t="s">
        <v>199</v>
      </c>
      <c r="C67" s="739">
        <v>2930518</v>
      </c>
      <c r="D67" s="739">
        <v>2703134</v>
      </c>
      <c r="E67" s="740">
        <v>92.24082568337748</v>
      </c>
      <c r="F67" s="739">
        <v>146959</v>
      </c>
      <c r="H67" s="250"/>
      <c r="I67" s="250"/>
    </row>
    <row r="68" spans="1:9" s="25" customFormat="1" ht="15.75">
      <c r="A68" s="750" t="s">
        <v>200</v>
      </c>
      <c r="B68" s="738" t="s">
        <v>1260</v>
      </c>
      <c r="C68" s="739">
        <v>6779453</v>
      </c>
      <c r="D68" s="739">
        <v>6421657</v>
      </c>
      <c r="E68" s="740">
        <v>94.72234706841392</v>
      </c>
      <c r="F68" s="739">
        <v>596159</v>
      </c>
      <c r="H68" s="250"/>
      <c r="I68" s="250"/>
    </row>
    <row r="69" spans="1:9" s="25" customFormat="1" ht="47.25">
      <c r="A69" s="750" t="s">
        <v>1261</v>
      </c>
      <c r="B69" s="738" t="s">
        <v>1262</v>
      </c>
      <c r="C69" s="739">
        <v>2835</v>
      </c>
      <c r="D69" s="739">
        <v>8720</v>
      </c>
      <c r="E69" s="740">
        <v>307.5837742504409</v>
      </c>
      <c r="F69" s="739">
        <v>4051</v>
      </c>
      <c r="H69" s="250"/>
      <c r="I69" s="250"/>
    </row>
    <row r="70" spans="1:9" s="25" customFormat="1" ht="31.5">
      <c r="A70" s="750" t="s">
        <v>1263</v>
      </c>
      <c r="B70" s="738" t="s">
        <v>1264</v>
      </c>
      <c r="C70" s="739">
        <v>3819728</v>
      </c>
      <c r="D70" s="739">
        <v>2973208</v>
      </c>
      <c r="E70" s="740">
        <v>77.83821256382653</v>
      </c>
      <c r="F70" s="739">
        <v>149030</v>
      </c>
      <c r="H70" s="557"/>
      <c r="I70" s="250"/>
    </row>
    <row r="71" spans="1:9" s="25" customFormat="1" ht="18" customHeight="1">
      <c r="A71" s="725" t="s">
        <v>1843</v>
      </c>
      <c r="B71" s="751" t="s">
        <v>1265</v>
      </c>
      <c r="C71" s="727">
        <v>411754366</v>
      </c>
      <c r="D71" s="727">
        <v>379604334</v>
      </c>
      <c r="E71" s="728">
        <v>92.1919390163795</v>
      </c>
      <c r="F71" s="727">
        <v>61752917</v>
      </c>
      <c r="H71" s="250"/>
      <c r="I71" s="250"/>
    </row>
    <row r="72" spans="1:9" s="25" customFormat="1" ht="21" customHeight="1">
      <c r="A72" s="729" t="s">
        <v>1266</v>
      </c>
      <c r="B72" s="726" t="s">
        <v>1267</v>
      </c>
      <c r="C72" s="727">
        <v>15090537</v>
      </c>
      <c r="D72" s="727">
        <v>14091658</v>
      </c>
      <c r="E72" s="728">
        <v>93.38075908100554</v>
      </c>
      <c r="F72" s="727">
        <v>1757398</v>
      </c>
      <c r="H72" s="250"/>
      <c r="I72" s="250"/>
    </row>
    <row r="73" spans="1:9" s="25" customFormat="1" ht="31.5">
      <c r="A73" s="741" t="s">
        <v>1268</v>
      </c>
      <c r="B73" s="747" t="s">
        <v>1269</v>
      </c>
      <c r="C73" s="732">
        <v>9460037</v>
      </c>
      <c r="D73" s="732">
        <v>8711310</v>
      </c>
      <c r="E73" s="748">
        <v>92.08536922212883</v>
      </c>
      <c r="F73" s="732">
        <v>1225798</v>
      </c>
      <c r="H73" s="250"/>
      <c r="I73" s="250"/>
    </row>
    <row r="74" spans="1:9" s="25" customFormat="1" ht="31.5">
      <c r="A74" s="741" t="s">
        <v>1270</v>
      </c>
      <c r="B74" s="747" t="s">
        <v>1271</v>
      </c>
      <c r="C74" s="732">
        <v>2193243</v>
      </c>
      <c r="D74" s="732">
        <v>2006227</v>
      </c>
      <c r="E74" s="748">
        <v>91.47308346589959</v>
      </c>
      <c r="F74" s="732">
        <v>170199</v>
      </c>
      <c r="H74" s="250"/>
      <c r="I74" s="250"/>
    </row>
    <row r="75" spans="1:9" s="25" customFormat="1" ht="15.75">
      <c r="A75" s="741" t="s">
        <v>1272</v>
      </c>
      <c r="B75" s="747" t="s">
        <v>1273</v>
      </c>
      <c r="C75" s="732">
        <v>3437257</v>
      </c>
      <c r="D75" s="732">
        <v>3374121</v>
      </c>
      <c r="E75" s="748">
        <v>98.16318651762145</v>
      </c>
      <c r="F75" s="732">
        <v>361401</v>
      </c>
      <c r="H75" s="250"/>
      <c r="I75" s="250"/>
    </row>
    <row r="76" spans="1:9" s="752" customFormat="1" ht="15.75">
      <c r="A76" s="729" t="s">
        <v>1274</v>
      </c>
      <c r="B76" s="751" t="s">
        <v>1275</v>
      </c>
      <c r="C76" s="727">
        <v>340475801</v>
      </c>
      <c r="D76" s="727">
        <v>314042264</v>
      </c>
      <c r="E76" s="728">
        <v>92.23629493715472</v>
      </c>
      <c r="F76" s="746">
        <v>55329684</v>
      </c>
      <c r="H76" s="753"/>
      <c r="I76" s="753"/>
    </row>
    <row r="77" spans="1:9" s="752" customFormat="1" ht="15.75">
      <c r="A77" s="745" t="s">
        <v>1276</v>
      </c>
      <c r="B77" s="751" t="s">
        <v>1277</v>
      </c>
      <c r="C77" s="754">
        <v>320739</v>
      </c>
      <c r="D77" s="754">
        <v>228347</v>
      </c>
      <c r="E77" s="728">
        <v>71.19402380128392</v>
      </c>
      <c r="F77" s="755">
        <v>40848</v>
      </c>
      <c r="H77" s="753"/>
      <c r="I77" s="753"/>
    </row>
    <row r="78" spans="1:9" s="25" customFormat="1" ht="31.5">
      <c r="A78" s="741" t="s">
        <v>1278</v>
      </c>
      <c r="B78" s="747" t="s">
        <v>1279</v>
      </c>
      <c r="C78" s="732">
        <v>52848</v>
      </c>
      <c r="D78" s="732">
        <v>40848</v>
      </c>
      <c r="E78" s="748">
        <v>0</v>
      </c>
      <c r="F78" s="732">
        <v>40848</v>
      </c>
      <c r="H78" s="250"/>
      <c r="I78" s="250"/>
    </row>
    <row r="79" spans="1:9" s="25" customFormat="1" ht="15.75">
      <c r="A79" s="741" t="s">
        <v>1280</v>
      </c>
      <c r="B79" s="747" t="s">
        <v>1281</v>
      </c>
      <c r="C79" s="732">
        <v>267891</v>
      </c>
      <c r="D79" s="756">
        <v>187499</v>
      </c>
      <c r="E79" s="748">
        <v>93.88994729246137</v>
      </c>
      <c r="F79" s="732">
        <v>0</v>
      </c>
      <c r="H79" s="250"/>
      <c r="I79" s="250"/>
    </row>
    <row r="80" spans="1:9" s="752" customFormat="1" ht="15.75">
      <c r="A80" s="745" t="s">
        <v>1282</v>
      </c>
      <c r="B80" s="726" t="s">
        <v>1283</v>
      </c>
      <c r="C80" s="727">
        <v>291886140</v>
      </c>
      <c r="D80" s="727">
        <v>274051743</v>
      </c>
      <c r="E80" s="740">
        <v>93.88994729246137</v>
      </c>
      <c r="F80" s="727">
        <v>51998634</v>
      </c>
      <c r="H80" s="753"/>
      <c r="I80" s="753"/>
    </row>
    <row r="81" spans="1:9" s="25" customFormat="1" ht="15.75">
      <c r="A81" s="757" t="s">
        <v>1284</v>
      </c>
      <c r="B81" s="731" t="s">
        <v>1285</v>
      </c>
      <c r="C81" s="732">
        <v>38410249</v>
      </c>
      <c r="D81" s="732">
        <v>34817706</v>
      </c>
      <c r="E81" s="748">
        <v>90.64691561879748</v>
      </c>
      <c r="F81" s="732">
        <v>3447335</v>
      </c>
      <c r="H81" s="250"/>
      <c r="I81" s="250"/>
    </row>
    <row r="82" spans="1:9" s="25" customFormat="1" ht="15.75">
      <c r="A82" s="757" t="s">
        <v>1286</v>
      </c>
      <c r="B82" s="731" t="s">
        <v>1287</v>
      </c>
      <c r="C82" s="732">
        <v>479897</v>
      </c>
      <c r="D82" s="732">
        <v>471740</v>
      </c>
      <c r="E82" s="748">
        <v>98.30026026418169</v>
      </c>
      <c r="F82" s="732">
        <v>1287</v>
      </c>
      <c r="H82" s="250"/>
      <c r="I82" s="250"/>
    </row>
    <row r="83" spans="1:9" s="25" customFormat="1" ht="47.25">
      <c r="A83" s="757" t="s">
        <v>1288</v>
      </c>
      <c r="B83" s="731" t="s">
        <v>1289</v>
      </c>
      <c r="C83" s="732">
        <v>800486</v>
      </c>
      <c r="D83" s="732">
        <v>374291</v>
      </c>
      <c r="E83" s="748">
        <v>46.757969533508394</v>
      </c>
      <c r="F83" s="732">
        <v>277800</v>
      </c>
      <c r="H83" s="250"/>
      <c r="I83" s="250"/>
    </row>
    <row r="84" spans="1:9" s="25" customFormat="1" ht="15.75">
      <c r="A84" s="757" t="s">
        <v>1290</v>
      </c>
      <c r="B84" s="731" t="s">
        <v>1291</v>
      </c>
      <c r="C84" s="732">
        <v>23291230</v>
      </c>
      <c r="D84" s="732">
        <v>28799501</v>
      </c>
      <c r="E84" s="748">
        <v>123.64954963735278</v>
      </c>
      <c r="F84" s="732">
        <v>20626427</v>
      </c>
      <c r="H84" s="250"/>
      <c r="I84" s="250"/>
    </row>
    <row r="85" spans="1:9" s="25" customFormat="1" ht="33.75" customHeight="1">
      <c r="A85" s="757" t="s">
        <v>1292</v>
      </c>
      <c r="B85" s="731" t="s">
        <v>1293</v>
      </c>
      <c r="C85" s="732">
        <v>74327363</v>
      </c>
      <c r="D85" s="732">
        <v>68303473</v>
      </c>
      <c r="E85" s="748">
        <v>91.89546116414759</v>
      </c>
      <c r="F85" s="732">
        <v>7967915</v>
      </c>
      <c r="H85" s="250"/>
      <c r="I85" s="250"/>
    </row>
    <row r="86" spans="1:9" s="25" customFormat="1" ht="94.5">
      <c r="A86" s="757" t="s">
        <v>1294</v>
      </c>
      <c r="B86" s="731" t="s">
        <v>1295</v>
      </c>
      <c r="C86" s="732">
        <v>139589946</v>
      </c>
      <c r="D86" s="732">
        <v>126449056</v>
      </c>
      <c r="E86" s="748">
        <v>90.58607702305437</v>
      </c>
      <c r="F86" s="732">
        <v>13623477</v>
      </c>
      <c r="H86" s="250"/>
      <c r="I86" s="250"/>
    </row>
    <row r="87" spans="1:9" s="25" customFormat="1" ht="63">
      <c r="A87" s="757" t="s">
        <v>1296</v>
      </c>
      <c r="B87" s="731" t="s">
        <v>1297</v>
      </c>
      <c r="C87" s="732">
        <v>9077024</v>
      </c>
      <c r="D87" s="732">
        <v>8057866</v>
      </c>
      <c r="E87" s="748">
        <v>88.77211297447269</v>
      </c>
      <c r="F87" s="732">
        <v>798963</v>
      </c>
      <c r="H87" s="250"/>
      <c r="I87" s="250"/>
    </row>
    <row r="88" spans="1:9" s="25" customFormat="1" ht="47.25">
      <c r="A88" s="757" t="s">
        <v>1298</v>
      </c>
      <c r="B88" s="731" t="s">
        <v>1299</v>
      </c>
      <c r="C88" s="732">
        <v>66900</v>
      </c>
      <c r="D88" s="732">
        <v>71400</v>
      </c>
      <c r="E88" s="748">
        <v>106.72645739910314</v>
      </c>
      <c r="F88" s="732">
        <v>4000</v>
      </c>
      <c r="H88" s="250"/>
      <c r="I88" s="250"/>
    </row>
    <row r="89" spans="1:9" s="25" customFormat="1" ht="15.75">
      <c r="A89" s="757" t="s">
        <v>1300</v>
      </c>
      <c r="B89" s="731" t="s">
        <v>1301</v>
      </c>
      <c r="C89" s="732">
        <v>5843045</v>
      </c>
      <c r="D89" s="732">
        <v>6706710</v>
      </c>
      <c r="E89" s="748">
        <v>114.78107733211023</v>
      </c>
      <c r="F89" s="732">
        <v>5251430</v>
      </c>
      <c r="H89" s="250"/>
      <c r="I89" s="250"/>
    </row>
    <row r="90" spans="1:9" s="25" customFormat="1" ht="15.75">
      <c r="A90" s="757"/>
      <c r="B90" s="758" t="s">
        <v>1302</v>
      </c>
      <c r="C90" s="732">
        <v>5843045</v>
      </c>
      <c r="D90" s="732">
        <v>6706710</v>
      </c>
      <c r="E90" s="748">
        <v>114.78107733211023</v>
      </c>
      <c r="F90" s="732">
        <v>5251430</v>
      </c>
      <c r="H90" s="250"/>
      <c r="I90" s="250"/>
    </row>
    <row r="91" spans="1:9" s="25" customFormat="1" ht="31.5" hidden="1">
      <c r="A91" s="757"/>
      <c r="B91" s="759" t="s">
        <v>1303</v>
      </c>
      <c r="C91" s="732">
        <v>0</v>
      </c>
      <c r="D91" s="732">
        <v>0</v>
      </c>
      <c r="E91" s="740">
        <v>0</v>
      </c>
      <c r="F91" s="727">
        <v>0</v>
      </c>
      <c r="H91" s="250"/>
      <c r="I91" s="250"/>
    </row>
    <row r="92" spans="1:9" s="25" customFormat="1" ht="31.5">
      <c r="A92" s="760" t="s">
        <v>1304</v>
      </c>
      <c r="B92" s="751" t="s">
        <v>1305</v>
      </c>
      <c r="C92" s="761">
        <v>0</v>
      </c>
      <c r="D92" s="761">
        <v>0</v>
      </c>
      <c r="E92" s="740">
        <v>0</v>
      </c>
      <c r="F92" s="727">
        <v>0</v>
      </c>
      <c r="H92" s="250"/>
      <c r="I92" s="250"/>
    </row>
    <row r="93" spans="1:9" s="25" customFormat="1" ht="31.5">
      <c r="A93" s="745" t="s">
        <v>1306</v>
      </c>
      <c r="B93" s="751" t="s">
        <v>1307</v>
      </c>
      <c r="C93" s="727">
        <v>48268922</v>
      </c>
      <c r="D93" s="727">
        <v>39762174</v>
      </c>
      <c r="E93" s="728">
        <v>82.37634559147602</v>
      </c>
      <c r="F93" s="727">
        <v>3290202</v>
      </c>
      <c r="H93" s="250"/>
      <c r="I93" s="250"/>
    </row>
    <row r="94" spans="1:9" s="25" customFormat="1" ht="31.5">
      <c r="A94" s="757" t="s">
        <v>1308</v>
      </c>
      <c r="B94" s="762" t="s">
        <v>1309</v>
      </c>
      <c r="C94" s="732">
        <v>14418425</v>
      </c>
      <c r="D94" s="732">
        <v>13500182</v>
      </c>
      <c r="E94" s="748">
        <v>93.63146113393105</v>
      </c>
      <c r="F94" s="732">
        <v>1489788</v>
      </c>
      <c r="H94" s="250"/>
      <c r="I94" s="250"/>
    </row>
    <row r="95" spans="1:9" s="25" customFormat="1" ht="78.75">
      <c r="A95" s="757"/>
      <c r="B95" s="731" t="s">
        <v>1310</v>
      </c>
      <c r="C95" s="732">
        <v>4839637</v>
      </c>
      <c r="D95" s="732">
        <v>4373160</v>
      </c>
      <c r="E95" s="748">
        <v>90.36132255373698</v>
      </c>
      <c r="F95" s="732">
        <v>476102</v>
      </c>
      <c r="H95" s="250"/>
      <c r="I95" s="250"/>
    </row>
    <row r="96" spans="1:9" s="25" customFormat="1" ht="94.5">
      <c r="A96" s="757"/>
      <c r="B96" s="731" t="s">
        <v>1311</v>
      </c>
      <c r="C96" s="732">
        <v>9578788</v>
      </c>
      <c r="D96" s="732">
        <v>9127022</v>
      </c>
      <c r="E96" s="748">
        <v>95.28368307138648</v>
      </c>
      <c r="F96" s="732">
        <v>1013686</v>
      </c>
      <c r="H96" s="250"/>
      <c r="I96" s="250"/>
    </row>
    <row r="97" spans="1:9" s="25" customFormat="1" ht="47.25">
      <c r="A97" s="757" t="s">
        <v>1312</v>
      </c>
      <c r="B97" s="762" t="s">
        <v>1313</v>
      </c>
      <c r="C97" s="732">
        <v>6693683</v>
      </c>
      <c r="D97" s="732">
        <v>2657582</v>
      </c>
      <c r="E97" s="748">
        <v>39.70283624127405</v>
      </c>
      <c r="F97" s="732">
        <v>316193</v>
      </c>
      <c r="H97" s="250"/>
      <c r="I97" s="250"/>
    </row>
    <row r="98" spans="1:9" s="25" customFormat="1" ht="31.5">
      <c r="A98" s="757" t="s">
        <v>1314</v>
      </c>
      <c r="B98" s="762" t="s">
        <v>1315</v>
      </c>
      <c r="C98" s="732">
        <v>27156814</v>
      </c>
      <c r="D98" s="732">
        <v>23604410</v>
      </c>
      <c r="E98" s="748">
        <v>86.91892207974028</v>
      </c>
      <c r="F98" s="732">
        <v>1484221</v>
      </c>
      <c r="H98" s="250"/>
      <c r="I98" s="250"/>
    </row>
    <row r="99" spans="1:9" s="25" customFormat="1" ht="31.5">
      <c r="A99" s="757"/>
      <c r="B99" s="731" t="s">
        <v>1316</v>
      </c>
      <c r="C99" s="732">
        <v>508654</v>
      </c>
      <c r="D99" s="732">
        <v>528298</v>
      </c>
      <c r="E99" s="748">
        <v>103.8619572440205</v>
      </c>
      <c r="F99" s="732">
        <v>43528</v>
      </c>
      <c r="H99" s="250"/>
      <c r="I99" s="250"/>
    </row>
    <row r="100" spans="1:9" s="25" customFormat="1" ht="63">
      <c r="A100" s="757"/>
      <c r="B100" s="731" t="s">
        <v>1317</v>
      </c>
      <c r="C100" s="732">
        <v>224861</v>
      </c>
      <c r="D100" s="732">
        <v>288386</v>
      </c>
      <c r="E100" s="748">
        <v>128.25078604115433</v>
      </c>
      <c r="F100" s="732">
        <v>17716</v>
      </c>
      <c r="H100" s="250"/>
      <c r="I100" s="250"/>
    </row>
    <row r="101" spans="1:9" s="749" customFormat="1" ht="18.75" customHeight="1">
      <c r="A101" s="757"/>
      <c r="B101" s="763" t="s">
        <v>1318</v>
      </c>
      <c r="C101" s="732">
        <v>124939</v>
      </c>
      <c r="D101" s="732">
        <v>145786</v>
      </c>
      <c r="E101" s="748">
        <v>0</v>
      </c>
      <c r="F101" s="732">
        <v>0</v>
      </c>
      <c r="H101" s="303"/>
      <c r="I101" s="303"/>
    </row>
    <row r="102" spans="1:9" s="749" customFormat="1" ht="31.5">
      <c r="A102" s="729" t="s">
        <v>1319</v>
      </c>
      <c r="B102" s="726" t="s">
        <v>1320</v>
      </c>
      <c r="C102" s="727">
        <v>56076534</v>
      </c>
      <c r="D102" s="727">
        <v>51374876</v>
      </c>
      <c r="E102" s="728">
        <v>91.61564086681963</v>
      </c>
      <c r="F102" s="727">
        <v>4670443</v>
      </c>
      <c r="H102" s="303"/>
      <c r="I102" s="303"/>
    </row>
    <row r="103" spans="1:9" s="25" customFormat="1" ht="15.75">
      <c r="A103" s="729" t="s">
        <v>1321</v>
      </c>
      <c r="B103" s="726" t="s">
        <v>1322</v>
      </c>
      <c r="C103" s="727">
        <v>111494</v>
      </c>
      <c r="D103" s="727">
        <v>95536</v>
      </c>
      <c r="E103" s="728">
        <v>85.68712217697814</v>
      </c>
      <c r="F103" s="727">
        <v>-4608</v>
      </c>
      <c r="H103" s="250"/>
      <c r="I103" s="250"/>
    </row>
    <row r="104" spans="1:9" s="25" customFormat="1" ht="12.75">
      <c r="A104" s="764"/>
      <c r="B104" s="765"/>
      <c r="C104" s="766"/>
      <c r="D104" s="766"/>
      <c r="E104" s="767"/>
      <c r="F104" s="766"/>
      <c r="H104" s="250"/>
      <c r="I104" s="250"/>
    </row>
    <row r="105" spans="1:9" s="25" customFormat="1" ht="12.75">
      <c r="A105" s="764"/>
      <c r="B105" s="768" t="s">
        <v>1323</v>
      </c>
      <c r="C105" s="189">
        <v>4525918</v>
      </c>
      <c r="D105" s="766"/>
      <c r="E105" s="767"/>
      <c r="F105" s="766"/>
      <c r="H105" s="250"/>
      <c r="I105" s="250"/>
    </row>
    <row r="106" spans="1:9" s="25" customFormat="1" ht="12.75" customHeight="1">
      <c r="A106" s="764"/>
      <c r="B106" s="768" t="s">
        <v>1324</v>
      </c>
      <c r="C106" s="189">
        <v>6515844</v>
      </c>
      <c r="D106" s="766"/>
      <c r="E106" s="767"/>
      <c r="F106" s="766"/>
      <c r="H106" s="250"/>
      <c r="I106" s="250"/>
    </row>
    <row r="107" spans="1:9" s="25" customFormat="1" ht="12.75" customHeight="1">
      <c r="A107" s="764"/>
      <c r="B107" s="768"/>
      <c r="C107" s="189"/>
      <c r="D107" s="766"/>
      <c r="E107" s="767"/>
      <c r="F107" s="766"/>
      <c r="H107" s="250"/>
      <c r="I107" s="250"/>
    </row>
    <row r="108" spans="1:9" s="25" customFormat="1" ht="12.75">
      <c r="A108" s="764"/>
      <c r="B108" s="768"/>
      <c r="C108" s="189"/>
      <c r="D108" s="766"/>
      <c r="E108" s="767"/>
      <c r="F108" s="766"/>
      <c r="H108" s="250"/>
      <c r="I108" s="250"/>
    </row>
    <row r="109" spans="1:9" s="25" customFormat="1" ht="12.75">
      <c r="A109" s="764"/>
      <c r="B109" s="768"/>
      <c r="C109" s="766"/>
      <c r="D109" s="766"/>
      <c r="E109" s="767"/>
      <c r="F109" s="766"/>
      <c r="H109" s="250"/>
      <c r="I109" s="250"/>
    </row>
    <row r="110" spans="1:9" s="25" customFormat="1" ht="12.75">
      <c r="A110" s="1187" t="s">
        <v>260</v>
      </c>
      <c r="B110" s="1187"/>
      <c r="D110" s="26"/>
      <c r="E110" s="769"/>
      <c r="F110" s="248" t="s">
        <v>1502</v>
      </c>
      <c r="G110" s="12"/>
      <c r="H110" s="108"/>
      <c r="I110" s="250"/>
    </row>
    <row r="111" spans="1:9" s="25" customFormat="1" ht="12.75">
      <c r="A111" s="365"/>
      <c r="B111" s="365"/>
      <c r="D111" s="26"/>
      <c r="E111" s="769"/>
      <c r="F111" s="248"/>
      <c r="G111" s="12"/>
      <c r="H111" s="108"/>
      <c r="I111" s="250"/>
    </row>
    <row r="112" spans="1:9" s="25" customFormat="1" ht="12.75">
      <c r="A112" s="365"/>
      <c r="B112" s="365"/>
      <c r="D112" s="26"/>
      <c r="E112" s="769"/>
      <c r="F112" s="248"/>
      <c r="G112" s="12"/>
      <c r="H112" s="108"/>
      <c r="I112" s="250"/>
    </row>
    <row r="113" spans="1:9" s="25" customFormat="1" ht="12.75">
      <c r="A113" s="365"/>
      <c r="B113" s="365"/>
      <c r="D113" s="26"/>
      <c r="E113" s="769"/>
      <c r="F113" s="248"/>
      <c r="G113" s="12"/>
      <c r="H113" s="108"/>
      <c r="I113" s="250"/>
    </row>
    <row r="114" spans="1:9" s="25" customFormat="1" ht="12.75">
      <c r="A114" s="365"/>
      <c r="B114" s="365"/>
      <c r="D114" s="26"/>
      <c r="E114" s="769"/>
      <c r="F114" s="248"/>
      <c r="G114" s="12"/>
      <c r="H114" s="108"/>
      <c r="I114" s="250"/>
    </row>
    <row r="115" spans="1:8" ht="12.75" customHeight="1">
      <c r="A115" s="770"/>
      <c r="B115" s="771"/>
      <c r="C115" s="15"/>
      <c r="D115" s="563"/>
      <c r="E115" s="772"/>
      <c r="F115" s="773"/>
      <c r="G115" s="13"/>
      <c r="H115" s="361"/>
    </row>
    <row r="116" spans="1:8" ht="12.75" customHeight="1">
      <c r="A116" s="771"/>
      <c r="B116" s="771"/>
      <c r="C116" s="15"/>
      <c r="D116" s="563"/>
      <c r="E116" s="772"/>
      <c r="F116" s="773"/>
      <c r="G116" s="13"/>
      <c r="H116" s="361"/>
    </row>
    <row r="117" spans="1:9" s="25" customFormat="1" ht="12.75" customHeight="1">
      <c r="A117" s="57" t="s">
        <v>592</v>
      </c>
      <c r="B117" s="247"/>
      <c r="C117" s="774"/>
      <c r="D117" s="774"/>
      <c r="E117" s="775"/>
      <c r="F117" s="189"/>
      <c r="H117" s="250"/>
      <c r="I117" s="250"/>
    </row>
    <row r="118" spans="1:9" s="25" customFormat="1" ht="12.75">
      <c r="A118" s="776"/>
      <c r="B118" s="23"/>
      <c r="C118" s="766"/>
      <c r="D118" s="766"/>
      <c r="E118" s="767"/>
      <c r="F118" s="766"/>
      <c r="H118" s="250"/>
      <c r="I118" s="250"/>
    </row>
    <row r="119" spans="1:2" ht="15.75">
      <c r="A119" s="764"/>
      <c r="B119" s="764"/>
    </row>
    <row r="126" ht="15.75">
      <c r="B126" s="778"/>
    </row>
    <row r="133" ht="15.75">
      <c r="B133" s="778"/>
    </row>
    <row r="137" ht="15.75">
      <c r="B137" s="778"/>
    </row>
    <row r="144" ht="15.75">
      <c r="B144" s="778"/>
    </row>
    <row r="151" ht="15.75">
      <c r="B151" s="778"/>
    </row>
    <row r="153" ht="15.75">
      <c r="B153" s="778"/>
    </row>
    <row r="155" ht="15.75">
      <c r="B155" s="778"/>
    </row>
    <row r="157" ht="15.75">
      <c r="B157" s="778"/>
    </row>
    <row r="159" ht="15.75">
      <c r="B159" s="778"/>
    </row>
    <row r="161" ht="15.75">
      <c r="B161" s="778"/>
    </row>
    <row r="163" ht="15.75">
      <c r="B163" s="778"/>
    </row>
    <row r="169" ht="15.75">
      <c r="B169" s="778"/>
    </row>
  </sheetData>
  <mergeCells count="8">
    <mergeCell ref="A1:F1"/>
    <mergeCell ref="A2:F2"/>
    <mergeCell ref="A4:F4"/>
    <mergeCell ref="A6:F6"/>
    <mergeCell ref="A110:B110"/>
    <mergeCell ref="A7:F7"/>
    <mergeCell ref="A8:F8"/>
    <mergeCell ref="A9:F9"/>
  </mergeCells>
  <printOptions/>
  <pageMargins left="0.75" right="0.75" top="1" bottom="1" header="0.5" footer="0.5"/>
  <pageSetup firstPageNumber="38" useFirstPageNumber="1" horizontalDpi="600" verticalDpi="600" orientation="portrait" paperSize="9" scale="84" r:id="rId1"/>
  <headerFooter alignWithMargins="0">
    <oddFooter>&amp;C&amp;"times,Regular"&amp;P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68"/>
  <sheetViews>
    <sheetView zoomScaleSheetLayoutView="100" workbookViewId="0" topLeftCell="A1">
      <selection activeCell="A8" sqref="A8:F8"/>
    </sheetView>
  </sheetViews>
  <sheetFormatPr defaultColWidth="9.140625" defaultRowHeight="12.75"/>
  <cols>
    <col min="1" max="1" width="11.140625" style="715" customWidth="1"/>
    <col min="2" max="2" width="46.8515625" style="716" customWidth="1"/>
    <col min="3" max="3" width="12.7109375" style="715" customWidth="1"/>
    <col min="4" max="4" width="11.140625" style="715" customWidth="1"/>
    <col min="5" max="5" width="11.140625" style="718" customWidth="1"/>
    <col min="6" max="6" width="11.140625" style="715" customWidth="1"/>
    <col min="7" max="9" width="9.140625" style="783" customWidth="1"/>
    <col min="10" max="16384" width="9.140625" style="15" customWidth="1"/>
  </cols>
  <sheetData>
    <row r="1" spans="1:55" ht="12.75">
      <c r="A1" s="1201" t="s">
        <v>1447</v>
      </c>
      <c r="B1" s="1201"/>
      <c r="C1" s="1201"/>
      <c r="D1" s="1201"/>
      <c r="E1" s="1201"/>
      <c r="F1" s="120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202" t="s">
        <v>1448</v>
      </c>
      <c r="B2" s="1202"/>
      <c r="C2" s="1202"/>
      <c r="D2" s="1202"/>
      <c r="E2" s="1202"/>
      <c r="F2" s="120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8"/>
      <c r="C3" s="9"/>
      <c r="D3" s="9"/>
      <c r="E3" s="7"/>
      <c r="F3" s="7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203" t="s">
        <v>1449</v>
      </c>
      <c r="B4" s="1203"/>
      <c r="C4" s="1203"/>
      <c r="D4" s="1203"/>
      <c r="E4" s="1203"/>
      <c r="F4" s="120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2.75">
      <c r="A5" s="1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ht="17.25" customHeight="1">
      <c r="A6" s="1204" t="s">
        <v>1450</v>
      </c>
      <c r="B6" s="1204"/>
      <c r="C6" s="1204"/>
      <c r="D6" s="1204"/>
      <c r="E6" s="1204"/>
      <c r="F6" s="1204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7.25" customHeight="1">
      <c r="A7" s="1188" t="s">
        <v>1325</v>
      </c>
      <c r="B7" s="1188"/>
      <c r="C7" s="1188"/>
      <c r="D7" s="1188"/>
      <c r="E7" s="1188"/>
      <c r="F7" s="1188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17.25" customHeight="1">
      <c r="A8" s="1199" t="s">
        <v>1452</v>
      </c>
      <c r="B8" s="1199"/>
      <c r="C8" s="1199"/>
      <c r="D8" s="1199"/>
      <c r="E8" s="1199"/>
      <c r="F8" s="1199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5" s="19" customFormat="1" ht="12.75">
      <c r="A9" s="1200" t="s">
        <v>1453</v>
      </c>
      <c r="B9" s="1200"/>
      <c r="C9" s="1200"/>
      <c r="D9" s="1200"/>
      <c r="E9" s="1200"/>
      <c r="F9" s="1200"/>
      <c r="G9" s="18"/>
      <c r="H9" s="18"/>
      <c r="I9" s="18"/>
      <c r="J9" s="18"/>
      <c r="K9" s="18"/>
      <c r="L9" s="18"/>
      <c r="M9" s="18"/>
      <c r="N9" s="5"/>
      <c r="O9" s="64"/>
    </row>
    <row r="10" spans="1:15" s="19" customFormat="1" ht="12.75">
      <c r="A10" s="282" t="s">
        <v>1454</v>
      </c>
      <c r="B10" s="247"/>
      <c r="C10" s="20"/>
      <c r="D10" s="18"/>
      <c r="F10" s="21" t="s">
        <v>734</v>
      </c>
      <c r="G10" s="20"/>
      <c r="H10" s="21"/>
      <c r="I10" s="21"/>
      <c r="J10" s="22"/>
      <c r="K10" s="20"/>
      <c r="N10" s="5"/>
      <c r="O10" s="64"/>
    </row>
    <row r="11" spans="1:6" s="25" customFormat="1" ht="12.75">
      <c r="A11" s="779"/>
      <c r="B11" s="780"/>
      <c r="C11" s="12"/>
      <c r="D11" s="12"/>
      <c r="F11" s="714" t="s">
        <v>1326</v>
      </c>
    </row>
    <row r="12" spans="3:6" ht="15.75">
      <c r="C12" s="781"/>
      <c r="D12" s="781"/>
      <c r="F12" s="782" t="s">
        <v>433</v>
      </c>
    </row>
    <row r="13" spans="1:9" s="25" customFormat="1" ht="57" customHeight="1">
      <c r="A13" s="720" t="s">
        <v>1840</v>
      </c>
      <c r="B13" s="720" t="s">
        <v>1841</v>
      </c>
      <c r="C13" s="720" t="s">
        <v>531</v>
      </c>
      <c r="D13" s="720" t="s">
        <v>436</v>
      </c>
      <c r="E13" s="722" t="s">
        <v>1842</v>
      </c>
      <c r="F13" s="720" t="s">
        <v>1461</v>
      </c>
      <c r="G13" s="784"/>
      <c r="H13" s="784"/>
      <c r="I13" s="784"/>
    </row>
    <row r="14" spans="1:9" s="25" customFormat="1" ht="12.75">
      <c r="A14" s="723">
        <v>1</v>
      </c>
      <c r="B14" s="720">
        <v>2</v>
      </c>
      <c r="C14" s="723">
        <v>3</v>
      </c>
      <c r="D14" s="720">
        <v>4</v>
      </c>
      <c r="E14" s="720">
        <v>5</v>
      </c>
      <c r="F14" s="720">
        <v>6</v>
      </c>
      <c r="G14" s="784"/>
      <c r="H14" s="784"/>
      <c r="I14" s="784"/>
    </row>
    <row r="15" spans="1:7" s="25" customFormat="1" ht="24" customHeight="1">
      <c r="A15" s="785"/>
      <c r="B15" s="786" t="s">
        <v>1327</v>
      </c>
      <c r="C15" s="754">
        <v>1146706840</v>
      </c>
      <c r="D15" s="754">
        <v>915345865</v>
      </c>
      <c r="E15" s="787">
        <v>79.8238776529841</v>
      </c>
      <c r="F15" s="754">
        <v>102885480</v>
      </c>
      <c r="G15" s="12"/>
    </row>
    <row r="16" spans="1:7" s="25" customFormat="1" ht="16.5" customHeight="1">
      <c r="A16" s="788"/>
      <c r="B16" s="103" t="s">
        <v>1328</v>
      </c>
      <c r="C16" s="754">
        <v>1003183463</v>
      </c>
      <c r="D16" s="754">
        <v>786255776</v>
      </c>
      <c r="E16" s="787">
        <v>78.37607028017766</v>
      </c>
      <c r="F16" s="754">
        <v>88697229</v>
      </c>
      <c r="G16" s="12"/>
    </row>
    <row r="17" spans="1:7" s="25" customFormat="1" ht="20.25" customHeight="1">
      <c r="A17" s="789" t="s">
        <v>22</v>
      </c>
      <c r="B17" s="790" t="s">
        <v>23</v>
      </c>
      <c r="C17" s="739">
        <v>101326755</v>
      </c>
      <c r="D17" s="739">
        <v>83723716</v>
      </c>
      <c r="E17" s="791">
        <v>82.62745214726357</v>
      </c>
      <c r="F17" s="51">
        <v>9274616</v>
      </c>
      <c r="G17" s="12"/>
    </row>
    <row r="18" spans="1:7" s="25" customFormat="1" ht="18" customHeight="1">
      <c r="A18" s="789" t="s">
        <v>24</v>
      </c>
      <c r="B18" s="789" t="s">
        <v>25</v>
      </c>
      <c r="C18" s="739">
        <v>219526</v>
      </c>
      <c r="D18" s="739">
        <v>111451</v>
      </c>
      <c r="E18" s="791">
        <v>50.76892942066088</v>
      </c>
      <c r="F18" s="51">
        <v>8318</v>
      </c>
      <c r="G18" s="12"/>
    </row>
    <row r="19" spans="1:7" s="25" customFormat="1" ht="18.75" customHeight="1">
      <c r="A19" s="789" t="s">
        <v>26</v>
      </c>
      <c r="B19" s="789" t="s">
        <v>27</v>
      </c>
      <c r="C19" s="739">
        <v>14201110</v>
      </c>
      <c r="D19" s="739">
        <v>10666107</v>
      </c>
      <c r="E19" s="791">
        <v>75.10755849366704</v>
      </c>
      <c r="F19" s="51">
        <v>796287</v>
      </c>
      <c r="G19" s="12"/>
    </row>
    <row r="20" spans="1:7" s="25" customFormat="1" ht="19.5" customHeight="1">
      <c r="A20" s="789" t="s">
        <v>28</v>
      </c>
      <c r="B20" s="789" t="s">
        <v>29</v>
      </c>
      <c r="C20" s="739">
        <v>437507321</v>
      </c>
      <c r="D20" s="739">
        <v>354273200</v>
      </c>
      <c r="E20" s="791">
        <v>80.97537640975841</v>
      </c>
      <c r="F20" s="51">
        <v>40962597</v>
      </c>
      <c r="G20" s="12"/>
    </row>
    <row r="21" spans="1:7" s="25" customFormat="1" ht="17.25" customHeight="1">
      <c r="A21" s="789" t="s">
        <v>30</v>
      </c>
      <c r="B21" s="789" t="s">
        <v>31</v>
      </c>
      <c r="C21" s="739">
        <v>27449555</v>
      </c>
      <c r="D21" s="739">
        <v>22591724</v>
      </c>
      <c r="E21" s="791">
        <v>82.30269671038383</v>
      </c>
      <c r="F21" s="51">
        <v>2187439</v>
      </c>
      <c r="G21" s="12"/>
    </row>
    <row r="22" spans="1:7" s="25" customFormat="1" ht="18" customHeight="1">
      <c r="A22" s="789" t="s">
        <v>32</v>
      </c>
      <c r="B22" s="789" t="s">
        <v>33</v>
      </c>
      <c r="C22" s="739">
        <v>80484953</v>
      </c>
      <c r="D22" s="739">
        <v>62109798</v>
      </c>
      <c r="E22" s="791">
        <v>77.16945302807098</v>
      </c>
      <c r="F22" s="51">
        <v>6056195</v>
      </c>
      <c r="G22" s="12"/>
    </row>
    <row r="23" spans="1:7" s="25" customFormat="1" ht="43.5" customHeight="1">
      <c r="A23" s="789" t="s">
        <v>34</v>
      </c>
      <c r="B23" s="789" t="s">
        <v>1833</v>
      </c>
      <c r="C23" s="739">
        <v>179809499</v>
      </c>
      <c r="D23" s="739">
        <v>134361489</v>
      </c>
      <c r="E23" s="791">
        <v>74.72435535788907</v>
      </c>
      <c r="F23" s="51">
        <v>16693874</v>
      </c>
      <c r="G23" s="12"/>
    </row>
    <row r="24" spans="1:7" s="25" customFormat="1" ht="18.75" customHeight="1">
      <c r="A24" s="789" t="s">
        <v>36</v>
      </c>
      <c r="B24" s="789" t="s">
        <v>1329</v>
      </c>
      <c r="C24" s="739">
        <v>82489170</v>
      </c>
      <c r="D24" s="739">
        <v>58239441</v>
      </c>
      <c r="E24" s="791">
        <v>70.6025300048479</v>
      </c>
      <c r="F24" s="51">
        <v>6458987</v>
      </c>
      <c r="G24" s="12"/>
    </row>
    <row r="25" spans="1:7" s="25" customFormat="1" ht="17.25" customHeight="1">
      <c r="A25" s="789" t="s">
        <v>38</v>
      </c>
      <c r="B25" s="789" t="s">
        <v>39</v>
      </c>
      <c r="C25" s="739">
        <v>2074276</v>
      </c>
      <c r="D25" s="739">
        <v>1572271</v>
      </c>
      <c r="E25" s="791">
        <v>75.79854368463984</v>
      </c>
      <c r="F25" s="51">
        <v>173592</v>
      </c>
      <c r="G25" s="12"/>
    </row>
    <row r="26" spans="1:7" s="25" customFormat="1" ht="17.25" customHeight="1">
      <c r="A26" s="789" t="s">
        <v>40</v>
      </c>
      <c r="B26" s="789" t="s">
        <v>1330</v>
      </c>
      <c r="C26" s="739">
        <v>1320086</v>
      </c>
      <c r="D26" s="739">
        <v>1089529</v>
      </c>
      <c r="E26" s="791">
        <v>82.53469849691612</v>
      </c>
      <c r="F26" s="51">
        <v>107599</v>
      </c>
      <c r="G26" s="12"/>
    </row>
    <row r="27" spans="1:7" s="25" customFormat="1" ht="30" customHeight="1">
      <c r="A27" s="789" t="s">
        <v>42</v>
      </c>
      <c r="B27" s="789" t="s">
        <v>43</v>
      </c>
      <c r="C27" s="739">
        <v>59451</v>
      </c>
      <c r="D27" s="739">
        <v>45938</v>
      </c>
      <c r="E27" s="791">
        <v>77.27035710080571</v>
      </c>
      <c r="F27" s="51">
        <v>4840</v>
      </c>
      <c r="G27" s="12"/>
    </row>
    <row r="28" spans="1:7" s="25" customFormat="1" ht="18" customHeight="1">
      <c r="A28" s="789" t="s">
        <v>44</v>
      </c>
      <c r="B28" s="789" t="s">
        <v>45</v>
      </c>
      <c r="C28" s="739">
        <v>47764579</v>
      </c>
      <c r="D28" s="739">
        <v>38943576</v>
      </c>
      <c r="E28" s="791">
        <v>81.5323338241922</v>
      </c>
      <c r="F28" s="51">
        <v>4615918</v>
      </c>
      <c r="G28" s="12"/>
    </row>
    <row r="29" spans="1:7" s="25" customFormat="1" ht="16.5" customHeight="1">
      <c r="A29" s="789" t="s">
        <v>46</v>
      </c>
      <c r="B29" s="789" t="s">
        <v>47</v>
      </c>
      <c r="C29" s="739">
        <v>12540098</v>
      </c>
      <c r="D29" s="739">
        <v>8658746</v>
      </c>
      <c r="E29" s="791">
        <v>69.04847155101977</v>
      </c>
      <c r="F29" s="51">
        <v>903754</v>
      </c>
      <c r="G29" s="12"/>
    </row>
    <row r="30" spans="1:7" s="25" customFormat="1" ht="17.25" customHeight="1">
      <c r="A30" s="789" t="s">
        <v>1331</v>
      </c>
      <c r="B30" s="325" t="s">
        <v>1332</v>
      </c>
      <c r="C30" s="739">
        <v>8649677</v>
      </c>
      <c r="D30" s="739">
        <v>6098639</v>
      </c>
      <c r="E30" s="791">
        <v>70.50712991941779</v>
      </c>
      <c r="F30" s="51">
        <v>161123</v>
      </c>
      <c r="G30" s="12"/>
    </row>
    <row r="31" spans="1:7" s="25" customFormat="1" ht="17.25" customHeight="1">
      <c r="A31" s="789" t="s">
        <v>1333</v>
      </c>
      <c r="B31" s="325" t="s">
        <v>1334</v>
      </c>
      <c r="C31" s="739">
        <v>1905780</v>
      </c>
      <c r="D31" s="739">
        <v>152990</v>
      </c>
      <c r="E31" s="791">
        <v>8.027684202793607</v>
      </c>
      <c r="F31" s="51">
        <v>33619</v>
      </c>
      <c r="G31" s="12"/>
    </row>
    <row r="32" spans="1:7" s="25" customFormat="1" ht="18" customHeight="1">
      <c r="A32" s="789" t="s">
        <v>1335</v>
      </c>
      <c r="B32" s="789" t="s">
        <v>1336</v>
      </c>
      <c r="C32" s="739">
        <v>5381627</v>
      </c>
      <c r="D32" s="739">
        <v>3617161</v>
      </c>
      <c r="E32" s="791">
        <v>67.21314948063105</v>
      </c>
      <c r="F32" s="51">
        <v>258471</v>
      </c>
      <c r="G32" s="12"/>
    </row>
    <row r="33" spans="1:7" s="25" customFormat="1" ht="18" customHeight="1">
      <c r="A33" s="792"/>
      <c r="B33" s="786" t="s">
        <v>1350</v>
      </c>
      <c r="C33" s="754">
        <v>143523377</v>
      </c>
      <c r="D33" s="754">
        <v>129090089</v>
      </c>
      <c r="E33" s="787">
        <v>89.94359782936266</v>
      </c>
      <c r="F33" s="754">
        <v>14188251</v>
      </c>
      <c r="G33" s="12"/>
    </row>
    <row r="34" spans="1:9" s="25" customFormat="1" ht="18" customHeight="1">
      <c r="A34" s="789" t="s">
        <v>1337</v>
      </c>
      <c r="B34" s="793" t="s">
        <v>1338</v>
      </c>
      <c r="C34" s="739">
        <v>103829</v>
      </c>
      <c r="D34" s="739">
        <v>93276</v>
      </c>
      <c r="E34" s="791">
        <v>89.83617293819646</v>
      </c>
      <c r="F34" s="51">
        <v>28</v>
      </c>
      <c r="G34" s="12"/>
      <c r="H34" s="189"/>
      <c r="I34" s="189"/>
    </row>
    <row r="35" spans="1:10" s="25" customFormat="1" ht="19.5" customHeight="1">
      <c r="A35" s="793" t="s">
        <v>1339</v>
      </c>
      <c r="B35" s="793" t="s">
        <v>1340</v>
      </c>
      <c r="C35" s="739">
        <v>94527126</v>
      </c>
      <c r="D35" s="739">
        <v>83136031</v>
      </c>
      <c r="E35" s="791">
        <v>87.94939031574916</v>
      </c>
      <c r="F35" s="51">
        <v>9967756</v>
      </c>
      <c r="G35" s="12"/>
      <c r="H35" s="189"/>
      <c r="I35" s="189"/>
      <c r="J35" s="189"/>
    </row>
    <row r="36" spans="1:10" s="25" customFormat="1" ht="26.25" customHeight="1">
      <c r="A36" s="794" t="s">
        <v>1341</v>
      </c>
      <c r="B36" s="795" t="s">
        <v>1342</v>
      </c>
      <c r="C36" s="732">
        <v>72818508</v>
      </c>
      <c r="D36" s="732">
        <v>64073509</v>
      </c>
      <c r="E36" s="796">
        <v>87.99069187190707</v>
      </c>
      <c r="F36" s="797">
        <v>7779518</v>
      </c>
      <c r="G36" s="12"/>
      <c r="H36" s="189"/>
      <c r="I36" s="189"/>
      <c r="J36" s="189"/>
    </row>
    <row r="37" spans="1:7" s="25" customFormat="1" ht="25.5" customHeight="1">
      <c r="A37" s="794" t="s">
        <v>1343</v>
      </c>
      <c r="B37" s="795" t="s">
        <v>1344</v>
      </c>
      <c r="C37" s="732">
        <v>2565628</v>
      </c>
      <c r="D37" s="732">
        <v>2132228</v>
      </c>
      <c r="E37" s="796">
        <v>83.10744971601494</v>
      </c>
      <c r="F37" s="797">
        <v>170885</v>
      </c>
      <c r="G37" s="12"/>
    </row>
    <row r="38" spans="1:7" s="25" customFormat="1" ht="16.5" customHeight="1">
      <c r="A38" s="794" t="s">
        <v>1345</v>
      </c>
      <c r="B38" s="795" t="s">
        <v>1346</v>
      </c>
      <c r="C38" s="732">
        <v>19142990</v>
      </c>
      <c r="D38" s="732">
        <v>16930294</v>
      </c>
      <c r="E38" s="796">
        <v>88.44122051988744</v>
      </c>
      <c r="F38" s="797">
        <v>2017353</v>
      </c>
      <c r="G38" s="12"/>
    </row>
    <row r="39" spans="1:7" s="25" customFormat="1" ht="15.75" customHeight="1">
      <c r="A39" s="789" t="s">
        <v>1347</v>
      </c>
      <c r="B39" s="793" t="s">
        <v>1348</v>
      </c>
      <c r="C39" s="739">
        <v>48892422</v>
      </c>
      <c r="D39" s="739">
        <v>45860782</v>
      </c>
      <c r="E39" s="791">
        <v>93.7993662903425</v>
      </c>
      <c r="F39" s="51">
        <v>4220467</v>
      </c>
      <c r="G39" s="12"/>
    </row>
    <row r="40" spans="1:6" ht="12.75" customHeight="1">
      <c r="A40" s="547"/>
      <c r="B40" s="354"/>
      <c r="C40" s="798"/>
      <c r="D40" s="798"/>
      <c r="E40" s="798"/>
      <c r="F40" s="798"/>
    </row>
    <row r="41" spans="1:6" ht="12.75" customHeight="1">
      <c r="A41" s="799"/>
      <c r="B41" s="706"/>
      <c r="C41" s="706"/>
      <c r="D41" s="706"/>
      <c r="E41" s="706"/>
      <c r="F41" s="706"/>
    </row>
    <row r="42" spans="1:6" ht="12.75" customHeight="1">
      <c r="A42" s="799"/>
      <c r="B42" s="706"/>
      <c r="C42" s="706"/>
      <c r="D42" s="706"/>
      <c r="E42" s="706"/>
      <c r="F42" s="706"/>
    </row>
    <row r="43" spans="1:8" s="25" customFormat="1" ht="12.75" customHeight="1">
      <c r="A43" s="106" t="s">
        <v>1349</v>
      </c>
      <c r="B43" s="250"/>
      <c r="C43" s="250"/>
      <c r="D43" s="271"/>
      <c r="E43" s="800"/>
      <c r="F43" s="248" t="s">
        <v>1502</v>
      </c>
      <c r="G43" s="12"/>
      <c r="H43" s="12"/>
    </row>
    <row r="44" spans="1:9" ht="12.75" customHeight="1">
      <c r="A44" s="770"/>
      <c r="B44" s="273"/>
      <c r="C44" s="273"/>
      <c r="D44" s="276"/>
      <c r="E44" s="801"/>
      <c r="F44" s="546"/>
      <c r="G44" s="13"/>
      <c r="H44" s="13"/>
      <c r="I44" s="15"/>
    </row>
    <row r="45" spans="1:9" ht="12.75" customHeight="1">
      <c r="A45" s="770"/>
      <c r="B45" s="273"/>
      <c r="C45" s="273"/>
      <c r="D45" s="276"/>
      <c r="E45" s="801"/>
      <c r="F45" s="546"/>
      <c r="G45" s="13"/>
      <c r="H45" s="13"/>
      <c r="I45" s="15"/>
    </row>
    <row r="46" spans="1:9" ht="12.75" customHeight="1">
      <c r="A46" s="770"/>
      <c r="B46" s="273"/>
      <c r="C46" s="273"/>
      <c r="D46" s="276"/>
      <c r="E46" s="801"/>
      <c r="F46" s="546"/>
      <c r="G46" s="13"/>
      <c r="H46" s="13"/>
      <c r="I46" s="15"/>
    </row>
    <row r="47" spans="1:9" ht="12.75" customHeight="1">
      <c r="A47" s="770"/>
      <c r="B47" s="273"/>
      <c r="C47" s="273"/>
      <c r="D47" s="276"/>
      <c r="E47" s="801"/>
      <c r="F47" s="546"/>
      <c r="G47" s="13"/>
      <c r="H47" s="13"/>
      <c r="I47" s="15"/>
    </row>
    <row r="48" spans="7:9" ht="12.75" customHeight="1">
      <c r="G48" s="13"/>
      <c r="H48" s="13"/>
      <c r="I48" s="15"/>
    </row>
    <row r="49" spans="1:9" ht="12.75" customHeight="1">
      <c r="A49" s="770"/>
      <c r="B49" s="273"/>
      <c r="C49" s="273"/>
      <c r="D49" s="276"/>
      <c r="E49" s="801"/>
      <c r="F49" s="546"/>
      <c r="G49" s="13"/>
      <c r="H49" s="13"/>
      <c r="I49" s="15"/>
    </row>
    <row r="50" spans="1:9" s="25" customFormat="1" ht="12.75">
      <c r="A50" s="57" t="s">
        <v>592</v>
      </c>
      <c r="B50" s="354"/>
      <c r="C50" s="250"/>
      <c r="D50" s="250"/>
      <c r="E50" s="802"/>
      <c r="F50" s="271"/>
      <c r="G50" s="784"/>
      <c r="H50" s="784"/>
      <c r="I50" s="784"/>
    </row>
    <row r="51" spans="1:9" s="25" customFormat="1" ht="12.75">
      <c r="A51" s="250"/>
      <c r="B51" s="354"/>
      <c r="C51" s="250"/>
      <c r="D51" s="250"/>
      <c r="E51" s="803"/>
      <c r="F51" s="250"/>
      <c r="G51" s="784"/>
      <c r="H51" s="784"/>
      <c r="I51" s="784"/>
    </row>
    <row r="52" spans="2:9" s="25" customFormat="1" ht="12.75">
      <c r="B52" s="28"/>
      <c r="E52" s="804"/>
      <c r="G52" s="784"/>
      <c r="H52" s="784"/>
      <c r="I52" s="784"/>
    </row>
    <row r="53" spans="5:9" s="25" customFormat="1" ht="12.75">
      <c r="E53" s="804"/>
      <c r="G53" s="784"/>
      <c r="H53" s="784"/>
      <c r="I53" s="784"/>
    </row>
    <row r="54" spans="5:9" s="25" customFormat="1" ht="12.75">
      <c r="E54" s="804"/>
      <c r="G54" s="784"/>
      <c r="H54" s="784"/>
      <c r="I54" s="784"/>
    </row>
    <row r="55" spans="2:9" s="25" customFormat="1" ht="12.75">
      <c r="B55" s="28"/>
      <c r="C55" s="764"/>
      <c r="D55" s="764"/>
      <c r="E55" s="767"/>
      <c r="F55" s="764"/>
      <c r="G55" s="784"/>
      <c r="H55" s="784"/>
      <c r="I55" s="784"/>
    </row>
    <row r="56" spans="1:9" s="25" customFormat="1" ht="12.75">
      <c r="A56" s="764"/>
      <c r="B56" s="805"/>
      <c r="C56" s="764"/>
      <c r="D56" s="764"/>
      <c r="E56" s="767"/>
      <c r="F56" s="764"/>
      <c r="G56" s="784"/>
      <c r="H56" s="784"/>
      <c r="I56" s="784"/>
    </row>
    <row r="57" spans="1:9" s="25" customFormat="1" ht="12.75">
      <c r="A57" s="764"/>
      <c r="B57" s="765"/>
      <c r="C57" s="764"/>
      <c r="D57" s="764"/>
      <c r="E57" s="767"/>
      <c r="F57" s="764"/>
      <c r="G57" s="784"/>
      <c r="H57" s="784"/>
      <c r="I57" s="784"/>
    </row>
    <row r="58" spans="1:9" s="25" customFormat="1" ht="12.75">
      <c r="A58" s="764"/>
      <c r="B58" s="806"/>
      <c r="C58" s="764"/>
      <c r="D58" s="764"/>
      <c r="E58" s="767"/>
      <c r="F58" s="764"/>
      <c r="G58" s="784"/>
      <c r="H58" s="784"/>
      <c r="I58" s="784"/>
    </row>
    <row r="59" spans="1:9" s="25" customFormat="1" ht="12.75">
      <c r="A59" s="764"/>
      <c r="B59" s="765"/>
      <c r="C59" s="764"/>
      <c r="D59" s="764"/>
      <c r="E59" s="767"/>
      <c r="F59" s="764"/>
      <c r="G59" s="784"/>
      <c r="H59" s="784"/>
      <c r="I59" s="784"/>
    </row>
    <row r="60" spans="1:9" s="25" customFormat="1" ht="12.75">
      <c r="A60" s="764"/>
      <c r="B60" s="765"/>
      <c r="C60" s="764"/>
      <c r="D60" s="764"/>
      <c r="E60" s="767"/>
      <c r="F60" s="764"/>
      <c r="G60" s="784"/>
      <c r="H60" s="784"/>
      <c r="I60" s="784"/>
    </row>
    <row r="61" spans="1:9" s="25" customFormat="1" ht="12.75">
      <c r="A61" s="764"/>
      <c r="B61" s="765"/>
      <c r="C61" s="764"/>
      <c r="D61" s="764"/>
      <c r="E61" s="767"/>
      <c r="F61" s="764"/>
      <c r="G61" s="784"/>
      <c r="H61" s="784"/>
      <c r="I61" s="784"/>
    </row>
    <row r="62" spans="1:9" s="25" customFormat="1" ht="12.75">
      <c r="A62" s="764"/>
      <c r="B62" s="765"/>
      <c r="C62" s="764"/>
      <c r="D62" s="764"/>
      <c r="E62" s="767"/>
      <c r="F62" s="764"/>
      <c r="G62" s="784"/>
      <c r="H62" s="784"/>
      <c r="I62" s="784"/>
    </row>
    <row r="63" spans="1:9" s="25" customFormat="1" ht="12.75">
      <c r="A63" s="764"/>
      <c r="C63" s="764"/>
      <c r="D63" s="764"/>
      <c r="E63" s="767"/>
      <c r="F63" s="764"/>
      <c r="G63" s="784"/>
      <c r="H63" s="784"/>
      <c r="I63" s="784"/>
    </row>
    <row r="64" spans="1:9" s="25" customFormat="1" ht="12.75">
      <c r="A64" s="764"/>
      <c r="C64" s="764"/>
      <c r="D64" s="764"/>
      <c r="E64" s="767"/>
      <c r="F64" s="764"/>
      <c r="G64" s="784"/>
      <c r="H64" s="784"/>
      <c r="I64" s="784"/>
    </row>
    <row r="65" spans="1:9" s="25" customFormat="1" ht="12.75">
      <c r="A65" s="764"/>
      <c r="B65" s="806"/>
      <c r="C65" s="764"/>
      <c r="D65" s="764"/>
      <c r="E65" s="767"/>
      <c r="F65" s="764"/>
      <c r="G65" s="784"/>
      <c r="H65" s="784"/>
      <c r="I65" s="784"/>
    </row>
    <row r="66" spans="1:9" s="25" customFormat="1" ht="12.75">
      <c r="A66" s="764"/>
      <c r="B66" s="765"/>
      <c r="C66" s="764"/>
      <c r="D66" s="764"/>
      <c r="E66" s="767"/>
      <c r="F66" s="764"/>
      <c r="G66" s="784"/>
      <c r="H66" s="784"/>
      <c r="I66" s="784"/>
    </row>
    <row r="67" spans="1:9" s="25" customFormat="1" ht="12.75">
      <c r="A67" s="764"/>
      <c r="B67" s="765"/>
      <c r="C67" s="764"/>
      <c r="D67" s="764"/>
      <c r="E67" s="767"/>
      <c r="F67" s="764"/>
      <c r="G67" s="784"/>
      <c r="H67" s="784"/>
      <c r="I67" s="784"/>
    </row>
    <row r="68" spans="1:9" s="25" customFormat="1" ht="12.75">
      <c r="A68" s="764"/>
      <c r="B68" s="765"/>
      <c r="C68" s="764"/>
      <c r="D68" s="764"/>
      <c r="E68" s="767"/>
      <c r="F68" s="764"/>
      <c r="G68" s="784"/>
      <c r="H68" s="784"/>
      <c r="I68" s="784"/>
    </row>
    <row r="69" spans="1:9" s="25" customFormat="1" ht="12.75">
      <c r="A69" s="764"/>
      <c r="B69" s="806"/>
      <c r="C69" s="764"/>
      <c r="D69" s="764"/>
      <c r="E69" s="767"/>
      <c r="F69" s="764"/>
      <c r="G69" s="784"/>
      <c r="H69" s="784"/>
      <c r="I69" s="784"/>
    </row>
    <row r="70" spans="1:9" s="25" customFormat="1" ht="12.75">
      <c r="A70" s="764"/>
      <c r="B70" s="765"/>
      <c r="C70" s="764"/>
      <c r="D70" s="764"/>
      <c r="E70" s="767"/>
      <c r="F70" s="764"/>
      <c r="G70" s="784"/>
      <c r="H70" s="784"/>
      <c r="I70" s="784"/>
    </row>
    <row r="71" spans="1:9" s="25" customFormat="1" ht="12.75">
      <c r="A71" s="764"/>
      <c r="B71" s="765"/>
      <c r="C71" s="764"/>
      <c r="D71" s="764"/>
      <c r="E71" s="767"/>
      <c r="F71" s="764"/>
      <c r="G71" s="784"/>
      <c r="H71" s="784"/>
      <c r="I71" s="784"/>
    </row>
    <row r="72" spans="1:9" s="25" customFormat="1" ht="12.75">
      <c r="A72" s="764"/>
      <c r="B72" s="765"/>
      <c r="C72" s="764"/>
      <c r="D72" s="764"/>
      <c r="E72" s="767"/>
      <c r="F72" s="764"/>
      <c r="G72" s="784"/>
      <c r="H72" s="784"/>
      <c r="I72" s="784"/>
    </row>
    <row r="73" spans="1:9" s="25" customFormat="1" ht="12.75">
      <c r="A73" s="764"/>
      <c r="B73" s="765"/>
      <c r="C73" s="764"/>
      <c r="D73" s="764"/>
      <c r="E73" s="767"/>
      <c r="F73" s="764"/>
      <c r="G73" s="784"/>
      <c r="H73" s="784"/>
      <c r="I73" s="784"/>
    </row>
    <row r="74" spans="1:9" s="25" customFormat="1" ht="12.75">
      <c r="A74" s="764"/>
      <c r="B74" s="765"/>
      <c r="C74" s="764"/>
      <c r="D74" s="764"/>
      <c r="E74" s="767"/>
      <c r="F74" s="764"/>
      <c r="G74" s="784"/>
      <c r="H74" s="784"/>
      <c r="I74" s="784"/>
    </row>
    <row r="75" spans="1:9" s="25" customFormat="1" ht="12.75">
      <c r="A75" s="764"/>
      <c r="B75" s="765"/>
      <c r="C75" s="764"/>
      <c r="D75" s="764"/>
      <c r="E75" s="767"/>
      <c r="F75" s="764"/>
      <c r="G75" s="784"/>
      <c r="H75" s="784"/>
      <c r="I75" s="784"/>
    </row>
    <row r="76" spans="1:9" s="25" customFormat="1" ht="12.75">
      <c r="A76" s="764"/>
      <c r="B76" s="806"/>
      <c r="C76" s="764"/>
      <c r="D76" s="764"/>
      <c r="E76" s="767"/>
      <c r="F76" s="764"/>
      <c r="G76" s="784"/>
      <c r="H76" s="784"/>
      <c r="I76" s="784"/>
    </row>
    <row r="77" spans="1:9" s="25" customFormat="1" ht="12.75">
      <c r="A77" s="764"/>
      <c r="B77" s="765"/>
      <c r="C77" s="764"/>
      <c r="D77" s="764"/>
      <c r="E77" s="767"/>
      <c r="F77" s="764"/>
      <c r="G77" s="784"/>
      <c r="H77" s="784"/>
      <c r="I77" s="784"/>
    </row>
    <row r="78" spans="1:9" s="25" customFormat="1" ht="12.75">
      <c r="A78" s="764"/>
      <c r="B78" s="765"/>
      <c r="C78" s="764"/>
      <c r="D78" s="764"/>
      <c r="E78" s="767"/>
      <c r="F78" s="764"/>
      <c r="G78" s="784"/>
      <c r="H78" s="784"/>
      <c r="I78" s="784"/>
    </row>
    <row r="79" spans="1:9" s="25" customFormat="1" ht="12.75">
      <c r="A79" s="764"/>
      <c r="B79" s="765"/>
      <c r="C79" s="764"/>
      <c r="D79" s="764"/>
      <c r="E79" s="767"/>
      <c r="F79" s="764"/>
      <c r="G79" s="784"/>
      <c r="H79" s="784"/>
      <c r="I79" s="784"/>
    </row>
    <row r="80" spans="1:9" s="25" customFormat="1" ht="12.75">
      <c r="A80" s="764"/>
      <c r="B80" s="765"/>
      <c r="C80" s="764"/>
      <c r="D80" s="764"/>
      <c r="E80" s="767"/>
      <c r="F80" s="764"/>
      <c r="G80" s="784"/>
      <c r="H80" s="784"/>
      <c r="I80" s="784"/>
    </row>
    <row r="81" spans="1:9" s="25" customFormat="1" ht="12.75">
      <c r="A81" s="764"/>
      <c r="B81" s="765"/>
      <c r="C81" s="764"/>
      <c r="D81" s="764"/>
      <c r="E81" s="767"/>
      <c r="F81" s="764"/>
      <c r="G81" s="784"/>
      <c r="H81" s="784"/>
      <c r="I81" s="784"/>
    </row>
    <row r="82" spans="1:9" s="25" customFormat="1" ht="12.75">
      <c r="A82" s="764"/>
      <c r="B82" s="765"/>
      <c r="C82" s="764"/>
      <c r="D82" s="764"/>
      <c r="E82" s="767"/>
      <c r="F82" s="764"/>
      <c r="G82" s="784"/>
      <c r="H82" s="784"/>
      <c r="I82" s="784"/>
    </row>
    <row r="83" spans="1:9" s="25" customFormat="1" ht="12.75">
      <c r="A83" s="764"/>
      <c r="B83" s="806"/>
      <c r="C83" s="764"/>
      <c r="D83" s="764"/>
      <c r="E83" s="767"/>
      <c r="F83" s="764"/>
      <c r="G83" s="784"/>
      <c r="H83" s="784"/>
      <c r="I83" s="784"/>
    </row>
    <row r="84" spans="1:9" s="25" customFormat="1" ht="12.75">
      <c r="A84" s="764"/>
      <c r="B84" s="765"/>
      <c r="C84" s="764"/>
      <c r="D84" s="764"/>
      <c r="E84" s="767"/>
      <c r="F84" s="764"/>
      <c r="G84" s="784"/>
      <c r="H84" s="784"/>
      <c r="I84" s="784"/>
    </row>
    <row r="85" spans="1:9" s="25" customFormat="1" ht="12.75">
      <c r="A85" s="764"/>
      <c r="B85" s="806"/>
      <c r="C85" s="764"/>
      <c r="D85" s="764"/>
      <c r="E85" s="767"/>
      <c r="F85" s="764"/>
      <c r="G85" s="784"/>
      <c r="H85" s="784"/>
      <c r="I85" s="784"/>
    </row>
    <row r="86" spans="1:9" s="25" customFormat="1" ht="12.75">
      <c r="A86" s="764"/>
      <c r="B86" s="765"/>
      <c r="C86" s="764"/>
      <c r="D86" s="764"/>
      <c r="E86" s="767"/>
      <c r="F86" s="764"/>
      <c r="G86" s="784"/>
      <c r="H86" s="784"/>
      <c r="I86" s="784"/>
    </row>
    <row r="87" spans="1:9" s="25" customFormat="1" ht="12.75">
      <c r="A87" s="764"/>
      <c r="B87" s="806"/>
      <c r="C87" s="764"/>
      <c r="D87" s="764"/>
      <c r="E87" s="767"/>
      <c r="F87" s="764"/>
      <c r="G87" s="784"/>
      <c r="H87" s="784"/>
      <c r="I87" s="784"/>
    </row>
    <row r="88" spans="1:9" s="25" customFormat="1" ht="12.75">
      <c r="A88" s="764"/>
      <c r="B88" s="765"/>
      <c r="C88" s="764"/>
      <c r="D88" s="764"/>
      <c r="E88" s="767"/>
      <c r="F88" s="764"/>
      <c r="G88" s="784"/>
      <c r="H88" s="784"/>
      <c r="I88" s="784"/>
    </row>
    <row r="89" spans="1:9" s="25" customFormat="1" ht="12.75">
      <c r="A89" s="764"/>
      <c r="B89" s="806"/>
      <c r="C89" s="764"/>
      <c r="D89" s="764"/>
      <c r="E89" s="767"/>
      <c r="F89" s="764"/>
      <c r="G89" s="784"/>
      <c r="H89" s="784"/>
      <c r="I89" s="784"/>
    </row>
    <row r="90" spans="1:9" s="25" customFormat="1" ht="12.75">
      <c r="A90" s="764"/>
      <c r="B90" s="765"/>
      <c r="C90" s="764"/>
      <c r="D90" s="764"/>
      <c r="E90" s="767"/>
      <c r="F90" s="764"/>
      <c r="G90" s="784"/>
      <c r="H90" s="784"/>
      <c r="I90" s="784"/>
    </row>
    <row r="91" spans="1:9" s="25" customFormat="1" ht="12.75">
      <c r="A91" s="764"/>
      <c r="B91" s="806"/>
      <c r="C91" s="764"/>
      <c r="D91" s="764"/>
      <c r="E91" s="767"/>
      <c r="F91" s="764"/>
      <c r="G91" s="784"/>
      <c r="H91" s="784"/>
      <c r="I91" s="784"/>
    </row>
    <row r="92" spans="1:9" s="25" customFormat="1" ht="12.75">
      <c r="A92" s="764"/>
      <c r="B92" s="765"/>
      <c r="C92" s="764"/>
      <c r="D92" s="764"/>
      <c r="E92" s="767"/>
      <c r="F92" s="764"/>
      <c r="G92" s="784"/>
      <c r="H92" s="784"/>
      <c r="I92" s="784"/>
    </row>
    <row r="93" spans="1:9" s="25" customFormat="1" ht="12.75">
      <c r="A93" s="764"/>
      <c r="B93" s="806"/>
      <c r="C93" s="764"/>
      <c r="D93" s="764"/>
      <c r="E93" s="767"/>
      <c r="F93" s="764"/>
      <c r="G93" s="784"/>
      <c r="H93" s="784"/>
      <c r="I93" s="784"/>
    </row>
    <row r="94" spans="1:9" s="25" customFormat="1" ht="12.75">
      <c r="A94" s="764"/>
      <c r="B94" s="765"/>
      <c r="C94" s="764"/>
      <c r="D94" s="764"/>
      <c r="E94" s="767"/>
      <c r="F94" s="764"/>
      <c r="G94" s="784"/>
      <c r="H94" s="784"/>
      <c r="I94" s="784"/>
    </row>
    <row r="95" spans="1:9" s="25" customFormat="1" ht="12.75">
      <c r="A95" s="764"/>
      <c r="B95" s="806"/>
      <c r="C95" s="764"/>
      <c r="D95" s="764"/>
      <c r="E95" s="767"/>
      <c r="F95" s="764"/>
      <c r="G95" s="784"/>
      <c r="H95" s="784"/>
      <c r="I95" s="784"/>
    </row>
    <row r="96" spans="1:9" s="25" customFormat="1" ht="12.75">
      <c r="A96" s="764"/>
      <c r="B96" s="765"/>
      <c r="C96" s="764"/>
      <c r="D96" s="764"/>
      <c r="E96" s="767"/>
      <c r="F96" s="764"/>
      <c r="G96" s="784"/>
      <c r="H96" s="784"/>
      <c r="I96" s="784"/>
    </row>
    <row r="97" spans="1:9" s="25" customFormat="1" ht="12.75">
      <c r="A97" s="764"/>
      <c r="B97" s="765"/>
      <c r="C97" s="764"/>
      <c r="D97" s="764"/>
      <c r="E97" s="767"/>
      <c r="F97" s="764"/>
      <c r="G97" s="784"/>
      <c r="H97" s="784"/>
      <c r="I97" s="784"/>
    </row>
    <row r="98" spans="1:9" s="25" customFormat="1" ht="12.75">
      <c r="A98" s="764"/>
      <c r="B98" s="765"/>
      <c r="C98" s="764"/>
      <c r="D98" s="764"/>
      <c r="E98" s="767"/>
      <c r="F98" s="764"/>
      <c r="G98" s="784"/>
      <c r="H98" s="784"/>
      <c r="I98" s="784"/>
    </row>
    <row r="99" spans="1:9" s="25" customFormat="1" ht="12.75">
      <c r="A99" s="764"/>
      <c r="B99" s="765"/>
      <c r="C99" s="764"/>
      <c r="D99" s="764"/>
      <c r="E99" s="767"/>
      <c r="F99" s="764"/>
      <c r="G99" s="784"/>
      <c r="H99" s="784"/>
      <c r="I99" s="784"/>
    </row>
    <row r="100" spans="1:9" s="25" customFormat="1" ht="12.75">
      <c r="A100" s="764"/>
      <c r="B100" s="765"/>
      <c r="C100" s="764"/>
      <c r="D100" s="764"/>
      <c r="E100" s="767"/>
      <c r="F100" s="764"/>
      <c r="G100" s="784"/>
      <c r="H100" s="784"/>
      <c r="I100" s="784"/>
    </row>
    <row r="101" spans="1:9" s="25" customFormat="1" ht="12.75">
      <c r="A101" s="764"/>
      <c r="B101" s="806"/>
      <c r="C101" s="764"/>
      <c r="D101" s="764"/>
      <c r="E101" s="767"/>
      <c r="F101" s="764"/>
      <c r="G101" s="784"/>
      <c r="H101" s="784"/>
      <c r="I101" s="784"/>
    </row>
    <row r="102" spans="1:9" s="25" customFormat="1" ht="12.75">
      <c r="A102" s="764"/>
      <c r="B102" s="765"/>
      <c r="C102" s="764"/>
      <c r="D102" s="764"/>
      <c r="E102" s="767"/>
      <c r="F102" s="764"/>
      <c r="G102" s="784"/>
      <c r="H102" s="784"/>
      <c r="I102" s="784"/>
    </row>
    <row r="103" spans="1:9" s="25" customFormat="1" ht="12.75">
      <c r="A103" s="764"/>
      <c r="B103" s="765"/>
      <c r="C103" s="764"/>
      <c r="D103" s="764"/>
      <c r="E103" s="767"/>
      <c r="F103" s="764"/>
      <c r="G103" s="784"/>
      <c r="H103" s="784"/>
      <c r="I103" s="784"/>
    </row>
    <row r="104" spans="1:9" s="25" customFormat="1" ht="12.75">
      <c r="A104" s="764"/>
      <c r="B104" s="765"/>
      <c r="C104" s="764"/>
      <c r="D104" s="764"/>
      <c r="E104" s="767"/>
      <c r="F104" s="764"/>
      <c r="G104" s="784"/>
      <c r="H104" s="784"/>
      <c r="I104" s="784"/>
    </row>
    <row r="105" spans="1:9" s="25" customFormat="1" ht="12.75">
      <c r="A105" s="764"/>
      <c r="B105" s="765"/>
      <c r="C105" s="764"/>
      <c r="D105" s="764"/>
      <c r="E105" s="767"/>
      <c r="F105" s="764"/>
      <c r="G105" s="784"/>
      <c r="H105" s="784"/>
      <c r="I105" s="784"/>
    </row>
    <row r="106" spans="1:9" s="25" customFormat="1" ht="12.75">
      <c r="A106" s="764"/>
      <c r="B106" s="765"/>
      <c r="C106" s="764"/>
      <c r="D106" s="764"/>
      <c r="E106" s="767"/>
      <c r="F106" s="764"/>
      <c r="G106" s="784"/>
      <c r="H106" s="784"/>
      <c r="I106" s="784"/>
    </row>
    <row r="107" spans="1:9" s="25" customFormat="1" ht="12.75">
      <c r="A107" s="764"/>
      <c r="B107" s="765"/>
      <c r="C107" s="764"/>
      <c r="D107" s="764"/>
      <c r="E107" s="767"/>
      <c r="F107" s="764"/>
      <c r="G107" s="784"/>
      <c r="H107" s="784"/>
      <c r="I107" s="784"/>
    </row>
    <row r="108" spans="1:9" s="25" customFormat="1" ht="12.75">
      <c r="A108" s="764"/>
      <c r="B108" s="765"/>
      <c r="C108" s="764"/>
      <c r="D108" s="764"/>
      <c r="E108" s="767"/>
      <c r="F108" s="764"/>
      <c r="G108" s="784"/>
      <c r="H108" s="784"/>
      <c r="I108" s="784"/>
    </row>
    <row r="109" spans="1:9" s="25" customFormat="1" ht="12.75">
      <c r="A109" s="764"/>
      <c r="B109" s="765"/>
      <c r="C109" s="764"/>
      <c r="D109" s="764"/>
      <c r="E109" s="767"/>
      <c r="F109" s="764"/>
      <c r="G109" s="784"/>
      <c r="H109" s="784"/>
      <c r="I109" s="784"/>
    </row>
    <row r="110" spans="1:9" s="25" customFormat="1" ht="12.75">
      <c r="A110" s="764"/>
      <c r="B110" s="765"/>
      <c r="C110" s="764"/>
      <c r="D110" s="764"/>
      <c r="E110" s="767"/>
      <c r="F110" s="764"/>
      <c r="G110" s="784"/>
      <c r="H110" s="784"/>
      <c r="I110" s="784"/>
    </row>
    <row r="111" spans="1:9" s="25" customFormat="1" ht="12.75">
      <c r="A111" s="764"/>
      <c r="B111" s="765"/>
      <c r="C111" s="764"/>
      <c r="D111" s="764"/>
      <c r="E111" s="767"/>
      <c r="F111" s="764"/>
      <c r="G111" s="784"/>
      <c r="H111" s="784"/>
      <c r="I111" s="784"/>
    </row>
    <row r="112" spans="1:9" s="25" customFormat="1" ht="12.75">
      <c r="A112" s="764"/>
      <c r="B112" s="765"/>
      <c r="C112" s="764"/>
      <c r="D112" s="764"/>
      <c r="E112" s="767"/>
      <c r="F112" s="764"/>
      <c r="G112" s="784"/>
      <c r="H112" s="784"/>
      <c r="I112" s="784"/>
    </row>
    <row r="113" spans="1:9" s="25" customFormat="1" ht="12.75">
      <c r="A113" s="764"/>
      <c r="B113" s="765"/>
      <c r="C113" s="764"/>
      <c r="D113" s="764"/>
      <c r="E113" s="767"/>
      <c r="F113" s="764"/>
      <c r="G113" s="784"/>
      <c r="H113" s="784"/>
      <c r="I113" s="784"/>
    </row>
    <row r="114" spans="1:9" s="25" customFormat="1" ht="12.75">
      <c r="A114" s="764"/>
      <c r="B114" s="765"/>
      <c r="C114" s="764"/>
      <c r="D114" s="764"/>
      <c r="E114" s="767"/>
      <c r="F114" s="764"/>
      <c r="G114" s="784"/>
      <c r="H114" s="784"/>
      <c r="I114" s="784"/>
    </row>
    <row r="115" spans="1:9" s="25" customFormat="1" ht="12.75">
      <c r="A115" s="764"/>
      <c r="B115" s="765"/>
      <c r="C115" s="764"/>
      <c r="D115" s="764"/>
      <c r="E115" s="767"/>
      <c r="F115" s="764"/>
      <c r="G115" s="784"/>
      <c r="H115" s="784"/>
      <c r="I115" s="784"/>
    </row>
    <row r="116" spans="1:9" s="25" customFormat="1" ht="12.75">
      <c r="A116" s="764"/>
      <c r="B116" s="765"/>
      <c r="C116" s="764"/>
      <c r="D116" s="764"/>
      <c r="E116" s="767"/>
      <c r="F116" s="764"/>
      <c r="G116" s="784"/>
      <c r="H116" s="784"/>
      <c r="I116" s="784"/>
    </row>
    <row r="117" spans="1:9" s="25" customFormat="1" ht="12.75">
      <c r="A117" s="764"/>
      <c r="B117" s="765"/>
      <c r="C117" s="764"/>
      <c r="D117" s="764"/>
      <c r="E117" s="767"/>
      <c r="F117" s="764"/>
      <c r="G117" s="784"/>
      <c r="H117" s="784"/>
      <c r="I117" s="784"/>
    </row>
    <row r="118" spans="1:9" s="25" customFormat="1" ht="12.75">
      <c r="A118" s="764"/>
      <c r="B118" s="765"/>
      <c r="C118" s="764"/>
      <c r="D118" s="764"/>
      <c r="E118" s="767"/>
      <c r="F118" s="764"/>
      <c r="G118" s="784"/>
      <c r="H118" s="784"/>
      <c r="I118" s="784"/>
    </row>
    <row r="119" spans="1:9" s="25" customFormat="1" ht="12.75">
      <c r="A119" s="764"/>
      <c r="B119" s="765"/>
      <c r="C119" s="764"/>
      <c r="D119" s="764"/>
      <c r="E119" s="767"/>
      <c r="F119" s="764"/>
      <c r="G119" s="784"/>
      <c r="H119" s="784"/>
      <c r="I119" s="784"/>
    </row>
    <row r="120" spans="1:9" s="25" customFormat="1" ht="12.75">
      <c r="A120" s="764"/>
      <c r="B120" s="765"/>
      <c r="C120" s="764"/>
      <c r="D120" s="764"/>
      <c r="E120" s="767"/>
      <c r="F120" s="764"/>
      <c r="G120" s="784"/>
      <c r="H120" s="784"/>
      <c r="I120" s="784"/>
    </row>
    <row r="121" spans="1:9" s="25" customFormat="1" ht="12.75">
      <c r="A121" s="764"/>
      <c r="B121" s="765"/>
      <c r="C121" s="764"/>
      <c r="D121" s="764"/>
      <c r="E121" s="767"/>
      <c r="F121" s="764"/>
      <c r="G121" s="784"/>
      <c r="H121" s="784"/>
      <c r="I121" s="784"/>
    </row>
    <row r="122" spans="1:9" s="25" customFormat="1" ht="12.75">
      <c r="A122" s="764"/>
      <c r="B122" s="765"/>
      <c r="C122" s="764"/>
      <c r="D122" s="764"/>
      <c r="E122" s="767"/>
      <c r="F122" s="764"/>
      <c r="G122" s="784"/>
      <c r="H122" s="784"/>
      <c r="I122" s="784"/>
    </row>
    <row r="123" spans="1:9" s="25" customFormat="1" ht="12.75">
      <c r="A123" s="764"/>
      <c r="B123" s="765"/>
      <c r="C123" s="764"/>
      <c r="D123" s="764"/>
      <c r="E123" s="767"/>
      <c r="F123" s="764"/>
      <c r="G123" s="784"/>
      <c r="H123" s="784"/>
      <c r="I123" s="784"/>
    </row>
    <row r="124" spans="1:9" s="25" customFormat="1" ht="12.75">
      <c r="A124" s="764"/>
      <c r="B124" s="765"/>
      <c r="C124" s="764"/>
      <c r="D124" s="764"/>
      <c r="E124" s="767"/>
      <c r="F124" s="764"/>
      <c r="G124" s="784"/>
      <c r="H124" s="784"/>
      <c r="I124" s="784"/>
    </row>
    <row r="125" spans="1:9" s="25" customFormat="1" ht="12.75">
      <c r="A125" s="764"/>
      <c r="B125" s="765"/>
      <c r="C125" s="764"/>
      <c r="D125" s="764"/>
      <c r="E125" s="767"/>
      <c r="F125" s="764"/>
      <c r="G125" s="784"/>
      <c r="H125" s="784"/>
      <c r="I125" s="784"/>
    </row>
    <row r="126" spans="1:9" s="25" customFormat="1" ht="12.75">
      <c r="A126" s="764"/>
      <c r="B126" s="765"/>
      <c r="C126" s="764"/>
      <c r="D126" s="764"/>
      <c r="E126" s="767"/>
      <c r="F126" s="764"/>
      <c r="G126" s="784"/>
      <c r="H126" s="784"/>
      <c r="I126" s="784"/>
    </row>
    <row r="127" spans="1:9" s="25" customFormat="1" ht="12.75">
      <c r="A127" s="764"/>
      <c r="B127" s="765"/>
      <c r="C127" s="764"/>
      <c r="D127" s="764"/>
      <c r="E127" s="767"/>
      <c r="F127" s="764"/>
      <c r="G127" s="784"/>
      <c r="H127" s="784"/>
      <c r="I127" s="784"/>
    </row>
    <row r="128" spans="1:9" s="25" customFormat="1" ht="12.75">
      <c r="A128" s="764"/>
      <c r="B128" s="765"/>
      <c r="C128" s="764"/>
      <c r="D128" s="764"/>
      <c r="E128" s="767"/>
      <c r="F128" s="764"/>
      <c r="G128" s="784"/>
      <c r="H128" s="784"/>
      <c r="I128" s="784"/>
    </row>
    <row r="129" spans="1:9" s="25" customFormat="1" ht="12.75">
      <c r="A129" s="764"/>
      <c r="B129" s="765"/>
      <c r="C129" s="764"/>
      <c r="D129" s="764"/>
      <c r="E129" s="767"/>
      <c r="F129" s="764"/>
      <c r="G129" s="784"/>
      <c r="H129" s="784"/>
      <c r="I129" s="784"/>
    </row>
    <row r="130" spans="1:9" s="25" customFormat="1" ht="12.75">
      <c r="A130" s="764"/>
      <c r="B130" s="765"/>
      <c r="C130" s="764"/>
      <c r="D130" s="764"/>
      <c r="E130" s="767"/>
      <c r="F130" s="764"/>
      <c r="G130" s="784"/>
      <c r="H130" s="784"/>
      <c r="I130" s="784"/>
    </row>
    <row r="131" spans="1:9" s="25" customFormat="1" ht="12.75">
      <c r="A131" s="764"/>
      <c r="B131" s="765"/>
      <c r="C131" s="764"/>
      <c r="D131" s="764"/>
      <c r="E131" s="767"/>
      <c r="F131" s="764"/>
      <c r="G131" s="784"/>
      <c r="H131" s="784"/>
      <c r="I131" s="784"/>
    </row>
    <row r="132" spans="1:9" s="25" customFormat="1" ht="12.75">
      <c r="A132" s="764"/>
      <c r="B132" s="765"/>
      <c r="C132" s="764"/>
      <c r="D132" s="764"/>
      <c r="E132" s="767"/>
      <c r="F132" s="764"/>
      <c r="G132" s="784"/>
      <c r="H132" s="784"/>
      <c r="I132" s="784"/>
    </row>
    <row r="133" spans="1:9" s="25" customFormat="1" ht="12.75">
      <c r="A133" s="764"/>
      <c r="B133" s="765"/>
      <c r="C133" s="764"/>
      <c r="D133" s="764"/>
      <c r="E133" s="767"/>
      <c r="F133" s="764"/>
      <c r="G133" s="784"/>
      <c r="H133" s="784"/>
      <c r="I133" s="784"/>
    </row>
    <row r="134" spans="1:9" s="25" customFormat="1" ht="12.75">
      <c r="A134" s="764"/>
      <c r="B134" s="765"/>
      <c r="C134" s="764"/>
      <c r="D134" s="764"/>
      <c r="E134" s="767"/>
      <c r="F134" s="764"/>
      <c r="G134" s="784"/>
      <c r="H134" s="784"/>
      <c r="I134" s="784"/>
    </row>
    <row r="135" spans="1:9" s="25" customFormat="1" ht="12.75">
      <c r="A135" s="764"/>
      <c r="B135" s="765"/>
      <c r="C135" s="764"/>
      <c r="D135" s="764"/>
      <c r="E135" s="767"/>
      <c r="F135" s="764"/>
      <c r="G135" s="784"/>
      <c r="H135" s="784"/>
      <c r="I135" s="784"/>
    </row>
    <row r="136" spans="1:9" s="25" customFormat="1" ht="12.75">
      <c r="A136" s="764"/>
      <c r="B136" s="765"/>
      <c r="C136" s="764"/>
      <c r="D136" s="764"/>
      <c r="E136" s="767"/>
      <c r="F136" s="764"/>
      <c r="G136" s="784"/>
      <c r="H136" s="784"/>
      <c r="I136" s="784"/>
    </row>
    <row r="137" spans="1:9" s="25" customFormat="1" ht="12.75">
      <c r="A137" s="764"/>
      <c r="B137" s="765"/>
      <c r="C137" s="764"/>
      <c r="D137" s="764"/>
      <c r="E137" s="767"/>
      <c r="F137" s="764"/>
      <c r="G137" s="784"/>
      <c r="H137" s="784"/>
      <c r="I137" s="784"/>
    </row>
    <row r="138" spans="1:9" s="25" customFormat="1" ht="12.75">
      <c r="A138" s="764"/>
      <c r="B138" s="765"/>
      <c r="C138" s="764"/>
      <c r="D138" s="764"/>
      <c r="E138" s="767"/>
      <c r="F138" s="764"/>
      <c r="G138" s="784"/>
      <c r="H138" s="784"/>
      <c r="I138" s="784"/>
    </row>
    <row r="139" spans="1:9" s="25" customFormat="1" ht="12.75">
      <c r="A139" s="764"/>
      <c r="B139" s="765"/>
      <c r="C139" s="764"/>
      <c r="D139" s="764"/>
      <c r="E139" s="767"/>
      <c r="F139" s="764"/>
      <c r="G139" s="784"/>
      <c r="H139" s="784"/>
      <c r="I139" s="784"/>
    </row>
    <row r="140" spans="1:9" s="25" customFormat="1" ht="12.75">
      <c r="A140" s="764"/>
      <c r="B140" s="765"/>
      <c r="C140" s="764"/>
      <c r="D140" s="764"/>
      <c r="E140" s="767"/>
      <c r="F140" s="764"/>
      <c r="G140" s="784"/>
      <c r="H140" s="784"/>
      <c r="I140" s="784"/>
    </row>
    <row r="141" spans="1:9" s="25" customFormat="1" ht="12.75">
      <c r="A141" s="764"/>
      <c r="B141" s="765"/>
      <c r="C141" s="764"/>
      <c r="D141" s="764"/>
      <c r="E141" s="767"/>
      <c r="F141" s="764"/>
      <c r="G141" s="784"/>
      <c r="H141" s="784"/>
      <c r="I141" s="784"/>
    </row>
    <row r="142" spans="1:9" s="25" customFormat="1" ht="12.75">
      <c r="A142" s="764"/>
      <c r="B142" s="765"/>
      <c r="C142" s="764"/>
      <c r="D142" s="764"/>
      <c r="E142" s="767"/>
      <c r="F142" s="764"/>
      <c r="G142" s="784"/>
      <c r="H142" s="784"/>
      <c r="I142" s="784"/>
    </row>
    <row r="143" spans="1:9" s="25" customFormat="1" ht="12.75">
      <c r="A143" s="764"/>
      <c r="B143" s="765"/>
      <c r="C143" s="764"/>
      <c r="D143" s="764"/>
      <c r="E143" s="767"/>
      <c r="F143" s="764"/>
      <c r="G143" s="784"/>
      <c r="H143" s="784"/>
      <c r="I143" s="784"/>
    </row>
    <row r="144" spans="1:9" s="25" customFormat="1" ht="12.75">
      <c r="A144" s="764"/>
      <c r="B144" s="765"/>
      <c r="C144" s="764"/>
      <c r="D144" s="764"/>
      <c r="E144" s="767"/>
      <c r="F144" s="764"/>
      <c r="G144" s="784"/>
      <c r="H144" s="784"/>
      <c r="I144" s="784"/>
    </row>
    <row r="145" spans="1:9" s="25" customFormat="1" ht="12.75">
      <c r="A145" s="764"/>
      <c r="B145" s="765"/>
      <c r="C145" s="764"/>
      <c r="D145" s="764"/>
      <c r="E145" s="767"/>
      <c r="F145" s="764"/>
      <c r="G145" s="784"/>
      <c r="H145" s="784"/>
      <c r="I145" s="784"/>
    </row>
    <row r="146" spans="1:9" s="25" customFormat="1" ht="12.75">
      <c r="A146" s="764"/>
      <c r="B146" s="765"/>
      <c r="C146" s="764"/>
      <c r="D146" s="764"/>
      <c r="E146" s="767"/>
      <c r="F146" s="764"/>
      <c r="G146" s="784"/>
      <c r="H146" s="784"/>
      <c r="I146" s="784"/>
    </row>
    <row r="147" spans="1:9" s="25" customFormat="1" ht="12.75">
      <c r="A147" s="764"/>
      <c r="B147" s="765"/>
      <c r="C147" s="764"/>
      <c r="D147" s="764"/>
      <c r="E147" s="767"/>
      <c r="F147" s="764"/>
      <c r="G147" s="784"/>
      <c r="H147" s="784"/>
      <c r="I147" s="784"/>
    </row>
    <row r="148" spans="1:9" s="25" customFormat="1" ht="12.75">
      <c r="A148" s="764"/>
      <c r="B148" s="765"/>
      <c r="C148" s="764"/>
      <c r="D148" s="764"/>
      <c r="E148" s="767"/>
      <c r="F148" s="764"/>
      <c r="G148" s="784"/>
      <c r="H148" s="784"/>
      <c r="I148" s="784"/>
    </row>
    <row r="149" spans="1:9" s="25" customFormat="1" ht="12.75">
      <c r="A149" s="764"/>
      <c r="B149" s="765"/>
      <c r="C149" s="764"/>
      <c r="D149" s="764"/>
      <c r="E149" s="767"/>
      <c r="F149" s="764"/>
      <c r="G149" s="784"/>
      <c r="H149" s="784"/>
      <c r="I149" s="784"/>
    </row>
    <row r="150" spans="1:9" s="25" customFormat="1" ht="12.75">
      <c r="A150" s="764"/>
      <c r="B150" s="765"/>
      <c r="C150" s="764"/>
      <c r="D150" s="764"/>
      <c r="E150" s="767"/>
      <c r="F150" s="764"/>
      <c r="G150" s="784"/>
      <c r="H150" s="784"/>
      <c r="I150" s="784"/>
    </row>
    <row r="151" spans="1:9" s="25" customFormat="1" ht="12.75">
      <c r="A151" s="764"/>
      <c r="B151" s="765"/>
      <c r="C151" s="764"/>
      <c r="D151" s="764"/>
      <c r="E151" s="767"/>
      <c r="F151" s="764"/>
      <c r="G151" s="784"/>
      <c r="H151" s="784"/>
      <c r="I151" s="784"/>
    </row>
    <row r="152" spans="1:9" s="25" customFormat="1" ht="12.75">
      <c r="A152" s="764"/>
      <c r="B152" s="765"/>
      <c r="C152" s="764"/>
      <c r="D152" s="764"/>
      <c r="E152" s="767"/>
      <c r="F152" s="764"/>
      <c r="G152" s="784"/>
      <c r="H152" s="784"/>
      <c r="I152" s="784"/>
    </row>
    <row r="153" spans="1:9" s="25" customFormat="1" ht="12.75">
      <c r="A153" s="764"/>
      <c r="B153" s="765"/>
      <c r="C153" s="764"/>
      <c r="D153" s="764"/>
      <c r="E153" s="767"/>
      <c r="F153" s="764"/>
      <c r="G153" s="784"/>
      <c r="H153" s="784"/>
      <c r="I153" s="784"/>
    </row>
    <row r="154" spans="1:9" s="25" customFormat="1" ht="12.75">
      <c r="A154" s="764"/>
      <c r="B154" s="765"/>
      <c r="C154" s="764"/>
      <c r="D154" s="764"/>
      <c r="E154" s="767"/>
      <c r="F154" s="764"/>
      <c r="G154" s="784"/>
      <c r="H154" s="784"/>
      <c r="I154" s="784"/>
    </row>
    <row r="155" spans="1:9" s="25" customFormat="1" ht="12.75">
      <c r="A155" s="764"/>
      <c r="B155" s="765"/>
      <c r="C155" s="764"/>
      <c r="D155" s="764"/>
      <c r="E155" s="767"/>
      <c r="F155" s="764"/>
      <c r="G155" s="784"/>
      <c r="H155" s="784"/>
      <c r="I155" s="784"/>
    </row>
    <row r="156" spans="1:9" s="25" customFormat="1" ht="12.75">
      <c r="A156" s="764"/>
      <c r="B156" s="765"/>
      <c r="C156" s="764"/>
      <c r="D156" s="764"/>
      <c r="E156" s="767"/>
      <c r="F156" s="764"/>
      <c r="G156" s="784"/>
      <c r="H156" s="784"/>
      <c r="I156" s="784"/>
    </row>
    <row r="157" spans="1:9" s="25" customFormat="1" ht="12.75">
      <c r="A157" s="764"/>
      <c r="B157" s="765"/>
      <c r="C157" s="764"/>
      <c r="D157" s="764"/>
      <c r="E157" s="767"/>
      <c r="F157" s="764"/>
      <c r="G157" s="784"/>
      <c r="H157" s="784"/>
      <c r="I157" s="784"/>
    </row>
    <row r="158" spans="1:9" s="25" customFormat="1" ht="12.75">
      <c r="A158" s="764"/>
      <c r="B158" s="765"/>
      <c r="C158" s="764"/>
      <c r="D158" s="764"/>
      <c r="E158" s="767"/>
      <c r="F158" s="764"/>
      <c r="G158" s="784"/>
      <c r="H158" s="784"/>
      <c r="I158" s="784"/>
    </row>
    <row r="159" spans="1:9" s="25" customFormat="1" ht="12.75">
      <c r="A159" s="764"/>
      <c r="B159" s="765"/>
      <c r="C159" s="764"/>
      <c r="D159" s="764"/>
      <c r="E159" s="767"/>
      <c r="F159" s="764"/>
      <c r="G159" s="784"/>
      <c r="H159" s="784"/>
      <c r="I159" s="784"/>
    </row>
    <row r="160" spans="1:9" s="25" customFormat="1" ht="12.75">
      <c r="A160" s="764"/>
      <c r="B160" s="765"/>
      <c r="C160" s="764"/>
      <c r="D160" s="764"/>
      <c r="E160" s="767"/>
      <c r="F160" s="764"/>
      <c r="G160" s="784"/>
      <c r="H160" s="784"/>
      <c r="I160" s="784"/>
    </row>
    <row r="161" spans="1:9" s="25" customFormat="1" ht="12.75">
      <c r="A161" s="764"/>
      <c r="B161" s="765"/>
      <c r="C161" s="764"/>
      <c r="D161" s="764"/>
      <c r="E161" s="767"/>
      <c r="F161" s="764"/>
      <c r="G161" s="784"/>
      <c r="H161" s="784"/>
      <c r="I161" s="784"/>
    </row>
    <row r="162" spans="1:9" s="25" customFormat="1" ht="12.75">
      <c r="A162" s="764"/>
      <c r="B162" s="765"/>
      <c r="C162" s="764"/>
      <c r="D162" s="764"/>
      <c r="E162" s="767"/>
      <c r="F162" s="764"/>
      <c r="G162" s="784"/>
      <c r="H162" s="784"/>
      <c r="I162" s="784"/>
    </row>
    <row r="163" spans="1:9" s="25" customFormat="1" ht="12.75">
      <c r="A163" s="764"/>
      <c r="B163" s="765"/>
      <c r="C163" s="764"/>
      <c r="D163" s="764"/>
      <c r="E163" s="767"/>
      <c r="F163" s="764"/>
      <c r="G163" s="784"/>
      <c r="H163" s="784"/>
      <c r="I163" s="784"/>
    </row>
    <row r="164" spans="1:9" s="25" customFormat="1" ht="12.75">
      <c r="A164" s="764"/>
      <c r="B164" s="765"/>
      <c r="C164" s="764"/>
      <c r="D164" s="764"/>
      <c r="E164" s="767"/>
      <c r="F164" s="764"/>
      <c r="G164" s="784"/>
      <c r="H164" s="784"/>
      <c r="I164" s="784"/>
    </row>
    <row r="165" spans="1:9" s="25" customFormat="1" ht="12.75">
      <c r="A165" s="764"/>
      <c r="B165" s="765"/>
      <c r="C165" s="764"/>
      <c r="D165" s="764"/>
      <c r="E165" s="767"/>
      <c r="F165" s="764"/>
      <c r="G165" s="784"/>
      <c r="H165" s="784"/>
      <c r="I165" s="784"/>
    </row>
    <row r="166" spans="1:9" s="25" customFormat="1" ht="12.75">
      <c r="A166" s="764"/>
      <c r="B166" s="765"/>
      <c r="C166" s="764"/>
      <c r="D166" s="764"/>
      <c r="E166" s="767"/>
      <c r="F166" s="764"/>
      <c r="G166" s="784"/>
      <c r="H166" s="784"/>
      <c r="I166" s="784"/>
    </row>
    <row r="167" spans="1:9" s="25" customFormat="1" ht="12.75">
      <c r="A167" s="764"/>
      <c r="B167" s="765"/>
      <c r="C167" s="764"/>
      <c r="D167" s="764"/>
      <c r="E167" s="767"/>
      <c r="F167" s="764"/>
      <c r="G167" s="784"/>
      <c r="H167" s="784"/>
      <c r="I167" s="784"/>
    </row>
    <row r="168" ht="15.75">
      <c r="A168" s="764"/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/>
  <pageMargins left="0.75" right="0.75" top="1" bottom="1" header="0.5" footer="0.5"/>
  <pageSetup firstPageNumber="42" useFirstPageNumber="1" fitToHeight="1" fitToWidth="1" horizontalDpi="600" verticalDpi="600" orientation="portrait" paperSize="9" scale="81" r:id="rId1"/>
  <headerFooter alignWithMargins="0">
    <oddFooter>&amp;C&amp;"times,Regular"&amp;P</oddFooter>
  </headerFooter>
  <colBreaks count="1" manualBreakCount="1">
    <brk id="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BC172"/>
  <sheetViews>
    <sheetView zoomScaleSheetLayoutView="100" workbookViewId="0" topLeftCell="A1">
      <selection activeCell="A8" sqref="A8:F8"/>
    </sheetView>
  </sheetViews>
  <sheetFormatPr defaultColWidth="9.140625" defaultRowHeight="12.75"/>
  <cols>
    <col min="1" max="1" width="9.57421875" style="715" customWidth="1"/>
    <col min="2" max="2" width="46.8515625" style="716" customWidth="1"/>
    <col min="3" max="3" width="13.00390625" style="715" customWidth="1"/>
    <col min="4" max="4" width="11.140625" style="807" customWidth="1"/>
    <col min="5" max="5" width="10.28125" style="845" customWidth="1"/>
    <col min="6" max="6" width="11.140625" style="777" customWidth="1"/>
    <col min="7" max="7" width="9.140625" style="783" customWidth="1"/>
    <col min="8" max="8" width="12.00390625" style="783" customWidth="1"/>
    <col min="9" max="9" width="9.140625" style="783" customWidth="1"/>
    <col min="10" max="16384" width="9.140625" style="15" customWidth="1"/>
  </cols>
  <sheetData>
    <row r="1" spans="1:55" ht="12.75">
      <c r="A1" s="1201" t="s">
        <v>1447</v>
      </c>
      <c r="B1" s="1201"/>
      <c r="C1" s="1201"/>
      <c r="D1" s="1201"/>
      <c r="E1" s="1201"/>
      <c r="F1" s="120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202" t="s">
        <v>1448</v>
      </c>
      <c r="B2" s="1202"/>
      <c r="C2" s="1202"/>
      <c r="D2" s="1202"/>
      <c r="E2" s="1202"/>
      <c r="F2" s="120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8"/>
      <c r="C3" s="9"/>
      <c r="D3" s="9"/>
      <c r="E3" s="7"/>
      <c r="F3" s="7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203" t="s">
        <v>1449</v>
      </c>
      <c r="B4" s="1203"/>
      <c r="C4" s="1203"/>
      <c r="D4" s="1203"/>
      <c r="E4" s="1203"/>
      <c r="F4" s="120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2.75">
      <c r="A5" s="1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ht="17.25" customHeight="1">
      <c r="A6" s="1204" t="s">
        <v>1450</v>
      </c>
      <c r="B6" s="1204"/>
      <c r="C6" s="1204"/>
      <c r="D6" s="1204"/>
      <c r="E6" s="1204"/>
      <c r="F6" s="1204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7.25" customHeight="1">
      <c r="A7" s="1188" t="s">
        <v>1351</v>
      </c>
      <c r="B7" s="1188"/>
      <c r="C7" s="1188"/>
      <c r="D7" s="1188"/>
      <c r="E7" s="1188"/>
      <c r="F7" s="1188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17.25" customHeight="1">
      <c r="A8" s="1199" t="s">
        <v>1452</v>
      </c>
      <c r="B8" s="1199"/>
      <c r="C8" s="1199"/>
      <c r="D8" s="1199"/>
      <c r="E8" s="1199"/>
      <c r="F8" s="1199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5" s="19" customFormat="1" ht="12.75">
      <c r="A9" s="1200" t="s">
        <v>1453</v>
      </c>
      <c r="B9" s="1200"/>
      <c r="C9" s="1200"/>
      <c r="D9" s="1200"/>
      <c r="E9" s="1200"/>
      <c r="F9" s="1200"/>
      <c r="G9" s="18"/>
      <c r="H9" s="18"/>
      <c r="I9" s="18"/>
      <c r="J9" s="18"/>
      <c r="K9" s="18"/>
      <c r="L9" s="18"/>
      <c r="M9" s="18"/>
      <c r="N9" s="5"/>
      <c r="O9" s="64"/>
    </row>
    <row r="10" spans="1:15" s="19" customFormat="1" ht="12.75">
      <c r="A10" s="23" t="s">
        <v>1352</v>
      </c>
      <c r="B10" s="24"/>
      <c r="C10" s="20"/>
      <c r="D10" s="18"/>
      <c r="F10" s="21" t="s">
        <v>734</v>
      </c>
      <c r="G10" s="20"/>
      <c r="H10" s="21"/>
      <c r="I10" s="21"/>
      <c r="J10" s="22"/>
      <c r="K10" s="20"/>
      <c r="N10" s="5"/>
      <c r="O10" s="64"/>
    </row>
    <row r="11" spans="5:6" ht="15.75">
      <c r="E11" s="15"/>
      <c r="F11" s="808" t="s">
        <v>1353</v>
      </c>
    </row>
    <row r="12" spans="1:9" s="25" customFormat="1" ht="12.75" customHeight="1">
      <c r="A12" s="764"/>
      <c r="B12" s="765"/>
      <c r="C12" s="809"/>
      <c r="D12" s="719"/>
      <c r="E12" s="810"/>
      <c r="F12" s="719" t="s">
        <v>433</v>
      </c>
      <c r="G12" s="784"/>
      <c r="H12" s="784"/>
      <c r="I12" s="784"/>
    </row>
    <row r="13" spans="1:9" s="25" customFormat="1" ht="46.5" customHeight="1">
      <c r="A13" s="720" t="s">
        <v>1840</v>
      </c>
      <c r="B13" s="720" t="s">
        <v>1841</v>
      </c>
      <c r="C13" s="720" t="s">
        <v>531</v>
      </c>
      <c r="D13" s="721" t="s">
        <v>436</v>
      </c>
      <c r="E13" s="721" t="s">
        <v>1842</v>
      </c>
      <c r="F13" s="721" t="s">
        <v>1461</v>
      </c>
      <c r="G13" s="784"/>
      <c r="H13" s="784"/>
      <c r="I13" s="784"/>
    </row>
    <row r="14" spans="1:9" s="25" customFormat="1" ht="12.75">
      <c r="A14" s="723">
        <v>1</v>
      </c>
      <c r="B14" s="720">
        <v>2</v>
      </c>
      <c r="C14" s="723">
        <v>3</v>
      </c>
      <c r="D14" s="721">
        <v>4</v>
      </c>
      <c r="E14" s="811">
        <v>5</v>
      </c>
      <c r="F14" s="721">
        <v>6</v>
      </c>
      <c r="G14" s="784"/>
      <c r="H14" s="784"/>
      <c r="I14" s="784"/>
    </row>
    <row r="15" spans="1:9" s="25" customFormat="1" ht="19.5" customHeight="1">
      <c r="A15" s="812" t="s">
        <v>985</v>
      </c>
      <c r="B15" s="140" t="s">
        <v>274</v>
      </c>
      <c r="C15" s="761">
        <v>1049767782</v>
      </c>
      <c r="D15" s="761">
        <v>983669593</v>
      </c>
      <c r="E15" s="787">
        <v>93.70354185626931</v>
      </c>
      <c r="F15" s="761">
        <v>124586378</v>
      </c>
      <c r="G15" s="784"/>
      <c r="H15" s="784"/>
      <c r="I15" s="784"/>
    </row>
    <row r="16" spans="1:8" s="25" customFormat="1" ht="21" customHeight="1">
      <c r="A16" s="813" t="s">
        <v>990</v>
      </c>
      <c r="B16" s="140" t="s">
        <v>991</v>
      </c>
      <c r="C16" s="754">
        <v>1146721473</v>
      </c>
      <c r="D16" s="754">
        <v>916351095</v>
      </c>
      <c r="E16" s="787">
        <v>79.91052025935159</v>
      </c>
      <c r="F16" s="754">
        <v>103248131</v>
      </c>
      <c r="G16" s="189"/>
      <c r="H16" s="189"/>
    </row>
    <row r="17" spans="1:8" s="25" customFormat="1" ht="18.75" customHeight="1">
      <c r="A17" s="68"/>
      <c r="B17" s="87" t="s">
        <v>17</v>
      </c>
      <c r="C17" s="754">
        <v>938964790</v>
      </c>
      <c r="D17" s="754">
        <v>786803571</v>
      </c>
      <c r="E17" s="787">
        <v>83.79478968535125</v>
      </c>
      <c r="F17" s="814">
        <v>82063398</v>
      </c>
      <c r="G17" s="189"/>
      <c r="H17" s="189"/>
    </row>
    <row r="18" spans="1:8" s="25" customFormat="1" ht="18" customHeight="1">
      <c r="A18" s="78">
        <v>1000</v>
      </c>
      <c r="B18" s="87" t="s">
        <v>992</v>
      </c>
      <c r="C18" s="754">
        <v>680740188</v>
      </c>
      <c r="D18" s="754">
        <v>567794781</v>
      </c>
      <c r="E18" s="787">
        <v>83.40844143022743</v>
      </c>
      <c r="F18" s="814">
        <v>60355783</v>
      </c>
      <c r="G18" s="189"/>
      <c r="H18" s="189"/>
    </row>
    <row r="19" spans="1:8" s="25" customFormat="1" ht="18.75" customHeight="1">
      <c r="A19" s="71" t="s">
        <v>1354</v>
      </c>
      <c r="B19" s="82" t="s">
        <v>1355</v>
      </c>
      <c r="C19" s="739">
        <v>356812589</v>
      </c>
      <c r="D19" s="739">
        <v>307962022</v>
      </c>
      <c r="E19" s="791">
        <v>86.30918064384774</v>
      </c>
      <c r="F19" s="815">
        <v>33534136</v>
      </c>
      <c r="G19" s="189"/>
      <c r="H19" s="189"/>
    </row>
    <row r="20" spans="1:8" s="25" customFormat="1" ht="17.25" customHeight="1">
      <c r="A20" s="71" t="s">
        <v>1356</v>
      </c>
      <c r="B20" s="82" t="s">
        <v>1357</v>
      </c>
      <c r="C20" s="739">
        <v>84735911</v>
      </c>
      <c r="D20" s="739">
        <v>71075558</v>
      </c>
      <c r="E20" s="791">
        <v>83.8789093799912</v>
      </c>
      <c r="F20" s="815">
        <v>6877353</v>
      </c>
      <c r="G20" s="189"/>
      <c r="H20" s="189"/>
    </row>
    <row r="21" spans="1:8" s="25" customFormat="1" ht="18" customHeight="1">
      <c r="A21" s="71" t="s">
        <v>1358</v>
      </c>
      <c r="B21" s="82" t="s">
        <v>1359</v>
      </c>
      <c r="C21" s="739">
        <v>3983328</v>
      </c>
      <c r="D21" s="739">
        <v>3114956</v>
      </c>
      <c r="E21" s="791">
        <v>78.19983692028374</v>
      </c>
      <c r="F21" s="815">
        <v>163726</v>
      </c>
      <c r="G21" s="189"/>
      <c r="H21" s="189"/>
    </row>
    <row r="22" spans="1:8" s="25" customFormat="1" ht="15" customHeight="1">
      <c r="A22" s="71" t="s">
        <v>1360</v>
      </c>
      <c r="B22" s="82" t="s">
        <v>1361</v>
      </c>
      <c r="C22" s="739">
        <v>132606176</v>
      </c>
      <c r="D22" s="739">
        <v>100524280</v>
      </c>
      <c r="E22" s="791">
        <v>75.8066351298751</v>
      </c>
      <c r="F22" s="815">
        <v>11089269</v>
      </c>
      <c r="G22" s="189"/>
      <c r="H22" s="189"/>
    </row>
    <row r="23" spans="1:7" s="25" customFormat="1" ht="25.5">
      <c r="A23" s="395">
        <v>1455</v>
      </c>
      <c r="B23" s="512" t="s">
        <v>1362</v>
      </c>
      <c r="C23" s="756" t="s">
        <v>1464</v>
      </c>
      <c r="D23" s="756">
        <v>163170</v>
      </c>
      <c r="E23" s="796" t="s">
        <v>1464</v>
      </c>
      <c r="F23" s="816">
        <v>20004</v>
      </c>
      <c r="G23" s="356"/>
    </row>
    <row r="24" spans="1:7" s="25" customFormat="1" ht="51" hidden="1">
      <c r="A24" s="395">
        <v>1456</v>
      </c>
      <c r="B24" s="512" t="s">
        <v>1363</v>
      </c>
      <c r="C24" s="756" t="s">
        <v>1464</v>
      </c>
      <c r="D24" s="756" t="s">
        <v>1464</v>
      </c>
      <c r="E24" s="796" t="s">
        <v>1464</v>
      </c>
      <c r="F24" s="816">
        <v>0</v>
      </c>
      <c r="G24" s="356"/>
    </row>
    <row r="25" spans="1:7" s="25" customFormat="1" ht="16.5" customHeight="1">
      <c r="A25" s="817">
        <v>1491</v>
      </c>
      <c r="B25" s="818" t="s">
        <v>1364</v>
      </c>
      <c r="C25" s="732" t="s">
        <v>1464</v>
      </c>
      <c r="D25" s="732">
        <v>684</v>
      </c>
      <c r="E25" s="796" t="s">
        <v>1464</v>
      </c>
      <c r="F25" s="816">
        <v>0</v>
      </c>
      <c r="G25" s="1"/>
    </row>
    <row r="26" spans="1:7" s="25" customFormat="1" ht="12.75">
      <c r="A26" s="817">
        <v>1492</v>
      </c>
      <c r="B26" s="818" t="s">
        <v>1365</v>
      </c>
      <c r="C26" s="732" t="s">
        <v>1464</v>
      </c>
      <c r="D26" s="732">
        <v>1286901</v>
      </c>
      <c r="E26" s="796" t="s">
        <v>1464</v>
      </c>
      <c r="F26" s="816">
        <v>139825</v>
      </c>
      <c r="G26" s="1"/>
    </row>
    <row r="27" spans="1:7" s="25" customFormat="1" ht="12.75">
      <c r="A27" s="817">
        <v>1493</v>
      </c>
      <c r="B27" s="818" t="s">
        <v>1366</v>
      </c>
      <c r="C27" s="732" t="s">
        <v>1464</v>
      </c>
      <c r="D27" s="732">
        <v>369542</v>
      </c>
      <c r="E27" s="796" t="s">
        <v>1464</v>
      </c>
      <c r="F27" s="816">
        <v>42101</v>
      </c>
      <c r="G27" s="1"/>
    </row>
    <row r="28" spans="1:7" s="25" customFormat="1" ht="12.75">
      <c r="A28" s="817">
        <v>1499</v>
      </c>
      <c r="B28" s="818" t="s">
        <v>1367</v>
      </c>
      <c r="C28" s="732" t="s">
        <v>1464</v>
      </c>
      <c r="D28" s="732">
        <v>138380</v>
      </c>
      <c r="E28" s="796" t="s">
        <v>1464</v>
      </c>
      <c r="F28" s="816">
        <v>-607</v>
      </c>
      <c r="G28" s="1"/>
    </row>
    <row r="29" spans="1:8" s="25" customFormat="1" ht="30" customHeight="1">
      <c r="A29" s="819" t="s">
        <v>1368</v>
      </c>
      <c r="B29" s="820" t="s">
        <v>1369</v>
      </c>
      <c r="C29" s="739">
        <v>98794165</v>
      </c>
      <c r="D29" s="739">
        <v>82077069</v>
      </c>
      <c r="E29" s="791">
        <v>83.07886300774949</v>
      </c>
      <c r="F29" s="815">
        <v>8310673</v>
      </c>
      <c r="G29" s="189"/>
      <c r="H29" s="189"/>
    </row>
    <row r="30" spans="1:7" s="25" customFormat="1" ht="12.75">
      <c r="A30" s="395">
        <v>1564</v>
      </c>
      <c r="B30" s="512" t="s">
        <v>1370</v>
      </c>
      <c r="C30" s="756" t="s">
        <v>1464</v>
      </c>
      <c r="D30" s="756">
        <v>199704</v>
      </c>
      <c r="E30" s="796" t="s">
        <v>1464</v>
      </c>
      <c r="F30" s="816">
        <v>4880</v>
      </c>
      <c r="G30" s="356"/>
    </row>
    <row r="31" spans="1:7" s="25" customFormat="1" ht="12.75">
      <c r="A31" s="395">
        <v>1565</v>
      </c>
      <c r="B31" s="821" t="s">
        <v>1371</v>
      </c>
      <c r="C31" s="756" t="s">
        <v>1464</v>
      </c>
      <c r="D31" s="756">
        <v>86438</v>
      </c>
      <c r="E31" s="796" t="s">
        <v>1464</v>
      </c>
      <c r="F31" s="816">
        <v>6941</v>
      </c>
      <c r="G31" s="356"/>
    </row>
    <row r="32" spans="1:8" s="25" customFormat="1" ht="21" customHeight="1">
      <c r="A32" s="71">
        <v>1600</v>
      </c>
      <c r="B32" s="141" t="s">
        <v>1372</v>
      </c>
      <c r="C32" s="739">
        <v>3808019</v>
      </c>
      <c r="D32" s="739">
        <v>3040896</v>
      </c>
      <c r="E32" s="791">
        <v>79.8550637483689</v>
      </c>
      <c r="F32" s="815">
        <v>380626</v>
      </c>
      <c r="G32" s="189"/>
      <c r="H32" s="189"/>
    </row>
    <row r="33" spans="1:8" s="25" customFormat="1" ht="15.75" customHeight="1">
      <c r="A33" s="78">
        <v>2000</v>
      </c>
      <c r="B33" s="78" t="s">
        <v>283</v>
      </c>
      <c r="C33" s="754">
        <v>8885989</v>
      </c>
      <c r="D33" s="754">
        <v>6279081</v>
      </c>
      <c r="E33" s="787">
        <v>70.66271407718375</v>
      </c>
      <c r="F33" s="814">
        <v>179545</v>
      </c>
      <c r="G33" s="189"/>
      <c r="H33" s="189"/>
    </row>
    <row r="34" spans="1:8" s="25" customFormat="1" ht="15.75" customHeight="1">
      <c r="A34" s="822" t="s">
        <v>1373</v>
      </c>
      <c r="B34" s="823" t="s">
        <v>1374</v>
      </c>
      <c r="C34" s="739">
        <v>8780204</v>
      </c>
      <c r="D34" s="739">
        <v>6187123</v>
      </c>
      <c r="E34" s="791">
        <v>70.4667340303255</v>
      </c>
      <c r="F34" s="815">
        <v>163913</v>
      </c>
      <c r="G34" s="189"/>
      <c r="H34" s="189"/>
    </row>
    <row r="35" spans="1:8" s="25" customFormat="1" ht="18" customHeight="1">
      <c r="A35" s="794" t="s">
        <v>1375</v>
      </c>
      <c r="B35" s="824" t="s">
        <v>1376</v>
      </c>
      <c r="C35" s="732" t="s">
        <v>1464</v>
      </c>
      <c r="D35" s="732">
        <v>2000052</v>
      </c>
      <c r="E35" s="796" t="s">
        <v>1464</v>
      </c>
      <c r="F35" s="816">
        <v>203051</v>
      </c>
      <c r="G35" s="189"/>
      <c r="H35" s="189"/>
    </row>
    <row r="36" spans="1:8" s="25" customFormat="1" ht="25.5">
      <c r="A36" s="825">
        <v>2140</v>
      </c>
      <c r="B36" s="826" t="s">
        <v>1377</v>
      </c>
      <c r="C36" s="732" t="s">
        <v>1464</v>
      </c>
      <c r="D36" s="732">
        <v>1486709</v>
      </c>
      <c r="E36" s="796" t="s">
        <v>1464</v>
      </c>
      <c r="F36" s="816">
        <v>-524658</v>
      </c>
      <c r="G36" s="189"/>
      <c r="H36" s="189"/>
    </row>
    <row r="37" spans="1:8" s="25" customFormat="1" ht="18.75" customHeight="1">
      <c r="A37" s="827" t="s">
        <v>1378</v>
      </c>
      <c r="B37" s="828" t="s">
        <v>1379</v>
      </c>
      <c r="C37" s="732" t="s">
        <v>1464</v>
      </c>
      <c r="D37" s="732">
        <v>111570</v>
      </c>
      <c r="E37" s="796" t="s">
        <v>1464</v>
      </c>
      <c r="F37" s="816">
        <v>4608</v>
      </c>
      <c r="G37" s="189"/>
      <c r="H37" s="189"/>
    </row>
    <row r="38" spans="1:8" s="25" customFormat="1" ht="18.75" customHeight="1">
      <c r="A38" s="822" t="s">
        <v>1380</v>
      </c>
      <c r="B38" s="823" t="s">
        <v>1381</v>
      </c>
      <c r="C38" s="739">
        <v>56776</v>
      </c>
      <c r="D38" s="739">
        <v>54864</v>
      </c>
      <c r="E38" s="791">
        <v>96.63237987882204</v>
      </c>
      <c r="F38" s="815">
        <v>14807</v>
      </c>
      <c r="G38" s="189"/>
      <c r="H38" s="189"/>
    </row>
    <row r="39" spans="1:8" s="25" customFormat="1" ht="17.25" customHeight="1">
      <c r="A39" s="822" t="s">
        <v>1382</v>
      </c>
      <c r="B39" s="823" t="s">
        <v>1383</v>
      </c>
      <c r="C39" s="739">
        <v>49009</v>
      </c>
      <c r="D39" s="739">
        <v>37094</v>
      </c>
      <c r="E39" s="791">
        <v>75.68813891326083</v>
      </c>
      <c r="F39" s="815">
        <v>825</v>
      </c>
      <c r="G39" s="189"/>
      <c r="H39" s="189"/>
    </row>
    <row r="40" spans="1:8" s="25" customFormat="1" ht="19.5" customHeight="1">
      <c r="A40" s="78">
        <v>3000</v>
      </c>
      <c r="B40" s="78" t="s">
        <v>1004</v>
      </c>
      <c r="C40" s="754">
        <v>249338613</v>
      </c>
      <c r="D40" s="289">
        <v>212729709</v>
      </c>
      <c r="E40" s="787">
        <v>85.31759539385904</v>
      </c>
      <c r="F40" s="754">
        <v>21528070</v>
      </c>
      <c r="G40" s="189"/>
      <c r="H40" s="189"/>
    </row>
    <row r="41" spans="1:8" s="25" customFormat="1" ht="18" customHeight="1">
      <c r="A41" s="71">
        <v>3100</v>
      </c>
      <c r="B41" s="82" t="s">
        <v>1384</v>
      </c>
      <c r="C41" s="739">
        <v>2469950</v>
      </c>
      <c r="D41" s="739">
        <v>2233628</v>
      </c>
      <c r="E41" s="791">
        <v>90.43211401040507</v>
      </c>
      <c r="F41" s="815">
        <v>138979</v>
      </c>
      <c r="G41" s="189"/>
      <c r="H41" s="189"/>
    </row>
    <row r="42" spans="1:8" s="25" customFormat="1" ht="20.25" customHeight="1">
      <c r="A42" s="71">
        <v>3300</v>
      </c>
      <c r="B42" s="82" t="s">
        <v>1385</v>
      </c>
      <c r="C42" s="739">
        <v>48892422</v>
      </c>
      <c r="D42" s="739">
        <v>45860782</v>
      </c>
      <c r="E42" s="791">
        <v>93.7993662903425</v>
      </c>
      <c r="F42" s="815">
        <v>4220467</v>
      </c>
      <c r="G42" s="189"/>
      <c r="H42" s="189"/>
    </row>
    <row r="43" spans="1:8" s="25" customFormat="1" ht="18.75" customHeight="1">
      <c r="A43" s="71">
        <v>3400</v>
      </c>
      <c r="B43" s="82" t="s">
        <v>1386</v>
      </c>
      <c r="C43" s="739">
        <v>70055392</v>
      </c>
      <c r="D43" s="739">
        <v>57094807</v>
      </c>
      <c r="E43" s="791">
        <v>81.49951826691655</v>
      </c>
      <c r="F43" s="815">
        <v>4827445</v>
      </c>
      <c r="G43" s="189"/>
      <c r="H43" s="189"/>
    </row>
    <row r="44" spans="1:8" s="25" customFormat="1" ht="21" customHeight="1">
      <c r="A44" s="71">
        <v>3500</v>
      </c>
      <c r="B44" s="82" t="s">
        <v>1387</v>
      </c>
      <c r="C44" s="739">
        <v>33029192</v>
      </c>
      <c r="D44" s="739">
        <v>24073326</v>
      </c>
      <c r="E44" s="791">
        <v>72.88499821612349</v>
      </c>
      <c r="F44" s="815">
        <v>2348200</v>
      </c>
      <c r="G44" s="189"/>
      <c r="H44" s="189"/>
    </row>
    <row r="45" spans="1:9" s="25" customFormat="1" ht="12.75">
      <c r="A45" s="794" t="s">
        <v>1388</v>
      </c>
      <c r="B45" s="826" t="s">
        <v>1389</v>
      </c>
      <c r="C45" s="756" t="s">
        <v>1464</v>
      </c>
      <c r="D45" s="756">
        <v>1295</v>
      </c>
      <c r="E45" s="796" t="s">
        <v>1464</v>
      </c>
      <c r="F45" s="815">
        <v>-41316</v>
      </c>
      <c r="G45" s="552"/>
      <c r="H45" s="192"/>
      <c r="I45" s="189"/>
    </row>
    <row r="46" spans="1:9" s="25" customFormat="1" ht="12.75">
      <c r="A46" s="794" t="s">
        <v>1390</v>
      </c>
      <c r="B46" s="829" t="s">
        <v>1391</v>
      </c>
      <c r="C46" s="756" t="s">
        <v>1464</v>
      </c>
      <c r="D46" s="756">
        <v>91479</v>
      </c>
      <c r="E46" s="796" t="s">
        <v>1464</v>
      </c>
      <c r="F46" s="816">
        <v>-2108</v>
      </c>
      <c r="G46" s="552"/>
      <c r="H46" s="192"/>
      <c r="I46" s="189"/>
    </row>
    <row r="47" spans="1:9" s="25" customFormat="1" ht="12.75">
      <c r="A47" s="794" t="s">
        <v>1392</v>
      </c>
      <c r="B47" s="829" t="s">
        <v>1393</v>
      </c>
      <c r="C47" s="756" t="s">
        <v>1464</v>
      </c>
      <c r="D47" s="756">
        <v>813020</v>
      </c>
      <c r="E47" s="796" t="s">
        <v>1464</v>
      </c>
      <c r="F47" s="816">
        <v>-573385</v>
      </c>
      <c r="G47" s="552"/>
      <c r="H47" s="192"/>
      <c r="I47" s="189"/>
    </row>
    <row r="48" spans="1:8" s="25" customFormat="1" ht="18.75" customHeight="1">
      <c r="A48" s="71">
        <v>3600</v>
      </c>
      <c r="B48" s="82" t="s">
        <v>1394</v>
      </c>
      <c r="C48" s="739">
        <v>495718</v>
      </c>
      <c r="D48" s="739">
        <v>441990</v>
      </c>
      <c r="E48" s="791">
        <v>89.16157976914295</v>
      </c>
      <c r="F48" s="815">
        <v>25300</v>
      </c>
      <c r="G48" s="189"/>
      <c r="H48" s="189"/>
    </row>
    <row r="49" spans="1:10" s="25" customFormat="1" ht="18.75" customHeight="1">
      <c r="A49" s="71">
        <v>3800</v>
      </c>
      <c r="B49" s="88" t="s">
        <v>1395</v>
      </c>
      <c r="C49" s="739">
        <v>94350955</v>
      </c>
      <c r="D49" s="739">
        <v>82992654</v>
      </c>
      <c r="E49" s="791">
        <v>87.96164702307465</v>
      </c>
      <c r="F49" s="815">
        <v>9965756</v>
      </c>
      <c r="G49" s="189"/>
      <c r="H49" s="189"/>
      <c r="I49" s="189"/>
      <c r="J49" s="189"/>
    </row>
    <row r="50" spans="1:8" s="25" customFormat="1" ht="38.25">
      <c r="A50" s="830">
        <v>3860</v>
      </c>
      <c r="B50" s="831" t="s">
        <v>1396</v>
      </c>
      <c r="C50" s="732" t="s">
        <v>1464</v>
      </c>
      <c r="D50" s="732">
        <v>93276</v>
      </c>
      <c r="E50" s="796" t="s">
        <v>1464</v>
      </c>
      <c r="F50" s="816">
        <v>28</v>
      </c>
      <c r="G50" s="189"/>
      <c r="H50" s="189"/>
    </row>
    <row r="51" spans="1:9" s="25" customFormat="1" ht="21" customHeight="1">
      <c r="A51" s="819">
        <v>3900</v>
      </c>
      <c r="B51" s="832" t="s">
        <v>1025</v>
      </c>
      <c r="C51" s="739">
        <v>44984</v>
      </c>
      <c r="D51" s="739">
        <v>32522</v>
      </c>
      <c r="E51" s="791">
        <v>72.29681664591855</v>
      </c>
      <c r="F51" s="815">
        <v>1923</v>
      </c>
      <c r="G51" s="833"/>
      <c r="H51" s="192"/>
      <c r="I51" s="189"/>
    </row>
    <row r="52" spans="1:9" s="25" customFormat="1" ht="12.75">
      <c r="A52" s="830">
        <v>3910</v>
      </c>
      <c r="B52" s="831" t="s">
        <v>1397</v>
      </c>
      <c r="C52" s="732" t="s">
        <v>1464</v>
      </c>
      <c r="D52" s="732">
        <v>2750</v>
      </c>
      <c r="E52" s="796" t="s">
        <v>1464</v>
      </c>
      <c r="F52" s="816">
        <v>458</v>
      </c>
      <c r="G52" s="833"/>
      <c r="H52" s="192"/>
      <c r="I52" s="189"/>
    </row>
    <row r="53" spans="1:8" s="25" customFormat="1" ht="18.75" customHeight="1">
      <c r="A53" s="830"/>
      <c r="B53" s="834" t="s">
        <v>1429</v>
      </c>
      <c r="C53" s="754">
        <v>207756683</v>
      </c>
      <c r="D53" s="289">
        <v>129547524</v>
      </c>
      <c r="E53" s="787">
        <v>62.35540639624093</v>
      </c>
      <c r="F53" s="814">
        <v>21184733</v>
      </c>
      <c r="G53" s="189"/>
      <c r="H53" s="189"/>
    </row>
    <row r="54" spans="1:8" s="25" customFormat="1" ht="18.75" customHeight="1">
      <c r="A54" s="87" t="s">
        <v>1398</v>
      </c>
      <c r="B54" s="87" t="s">
        <v>1399</v>
      </c>
      <c r="C54" s="727">
        <v>135598867</v>
      </c>
      <c r="D54" s="727">
        <v>94829343</v>
      </c>
      <c r="E54" s="787">
        <v>69.9337281335839</v>
      </c>
      <c r="F54" s="835">
        <v>16155335</v>
      </c>
      <c r="G54" s="189"/>
      <c r="H54" s="189"/>
    </row>
    <row r="55" spans="1:8" s="25" customFormat="1" ht="25.5">
      <c r="A55" s="819">
        <v>4800</v>
      </c>
      <c r="B55" s="820" t="s">
        <v>1400</v>
      </c>
      <c r="C55" s="739">
        <v>280000</v>
      </c>
      <c r="D55" s="739">
        <v>236653</v>
      </c>
      <c r="E55" s="791">
        <v>84.51892857142857</v>
      </c>
      <c r="F55" s="815">
        <v>2028</v>
      </c>
      <c r="G55" s="189"/>
      <c r="H55" s="189"/>
    </row>
    <row r="56" spans="1:8" s="25" customFormat="1" ht="38.25">
      <c r="A56" s="830">
        <v>4860</v>
      </c>
      <c r="B56" s="831" t="s">
        <v>1401</v>
      </c>
      <c r="C56" s="732" t="s">
        <v>1464</v>
      </c>
      <c r="D56" s="732">
        <v>0</v>
      </c>
      <c r="E56" s="732" t="s">
        <v>1464</v>
      </c>
      <c r="F56" s="816">
        <v>0</v>
      </c>
      <c r="G56" s="189"/>
      <c r="H56" s="189"/>
    </row>
    <row r="57" spans="1:8" s="25" customFormat="1" ht="18.75" customHeight="1">
      <c r="A57" s="78">
        <v>6000</v>
      </c>
      <c r="B57" s="87" t="s">
        <v>1402</v>
      </c>
      <c r="C57" s="727">
        <v>3204897</v>
      </c>
      <c r="D57" s="727">
        <v>2625230</v>
      </c>
      <c r="E57" s="787">
        <v>81.91308488229106</v>
      </c>
      <c r="F57" s="835">
        <v>26825</v>
      </c>
      <c r="G57" s="189"/>
      <c r="H57" s="189"/>
    </row>
    <row r="58" spans="1:8" s="25" customFormat="1" ht="19.5" customHeight="1">
      <c r="A58" s="78">
        <v>7000</v>
      </c>
      <c r="B58" s="87" t="s">
        <v>1403</v>
      </c>
      <c r="C58" s="727">
        <v>68952919</v>
      </c>
      <c r="D58" s="727">
        <v>32092951</v>
      </c>
      <c r="E58" s="787">
        <v>46.54328122062534</v>
      </c>
      <c r="F58" s="835">
        <v>5002573</v>
      </c>
      <c r="G58" s="189"/>
      <c r="H58" s="189"/>
    </row>
    <row r="59" spans="1:8" s="25" customFormat="1" ht="12.75">
      <c r="A59" s="71">
        <v>7800</v>
      </c>
      <c r="B59" s="141" t="s">
        <v>1404</v>
      </c>
      <c r="C59" s="739">
        <v>0</v>
      </c>
      <c r="D59" s="739">
        <v>0</v>
      </c>
      <c r="E59" s="791">
        <v>0</v>
      </c>
      <c r="F59" s="815">
        <v>0</v>
      </c>
      <c r="G59" s="189"/>
      <c r="H59" s="189"/>
    </row>
    <row r="60" spans="1:8" s="25" customFormat="1" ht="25.5">
      <c r="A60" s="830">
        <v>7860</v>
      </c>
      <c r="B60" s="831" t="s">
        <v>1405</v>
      </c>
      <c r="C60" s="732" t="s">
        <v>1464</v>
      </c>
      <c r="D60" s="732">
        <v>0</v>
      </c>
      <c r="E60" s="796" t="s">
        <v>1464</v>
      </c>
      <c r="F60" s="816">
        <v>0</v>
      </c>
      <c r="G60" s="189"/>
      <c r="H60" s="189"/>
    </row>
    <row r="61" spans="1:8" s="25" customFormat="1" ht="21" customHeight="1">
      <c r="A61" s="813" t="s">
        <v>1406</v>
      </c>
      <c r="B61" s="86" t="s">
        <v>1430</v>
      </c>
      <c r="C61" s="727">
        <v>-16450</v>
      </c>
      <c r="D61" s="727">
        <v>-1005230</v>
      </c>
      <c r="E61" s="787">
        <v>6110.820668693009</v>
      </c>
      <c r="F61" s="814">
        <v>-362651</v>
      </c>
      <c r="G61" s="189"/>
      <c r="H61" s="189"/>
    </row>
    <row r="62" spans="1:8" s="25" customFormat="1" ht="18" customHeight="1">
      <c r="A62" s="71">
        <v>8100</v>
      </c>
      <c r="B62" s="141" t="s">
        <v>1407</v>
      </c>
      <c r="C62" s="739">
        <v>197300</v>
      </c>
      <c r="D62" s="739">
        <v>127100</v>
      </c>
      <c r="E62" s="791">
        <v>64.41966548403445</v>
      </c>
      <c r="F62" s="815">
        <v>0</v>
      </c>
      <c r="G62" s="189"/>
      <c r="H62" s="189"/>
    </row>
    <row r="63" spans="1:8" s="25" customFormat="1" ht="12.75">
      <c r="A63" s="836">
        <v>8111</v>
      </c>
      <c r="B63" s="837" t="s">
        <v>1408</v>
      </c>
      <c r="C63" s="732" t="s">
        <v>1464</v>
      </c>
      <c r="D63" s="732">
        <v>1000</v>
      </c>
      <c r="E63" s="796" t="s">
        <v>1464</v>
      </c>
      <c r="F63" s="816">
        <v>0</v>
      </c>
      <c r="G63" s="189"/>
      <c r="H63" s="189"/>
    </row>
    <row r="64" spans="1:8" s="25" customFormat="1" ht="12.75">
      <c r="A64" s="836">
        <v>8112</v>
      </c>
      <c r="B64" s="837" t="s">
        <v>1409</v>
      </c>
      <c r="C64" s="732" t="s">
        <v>1464</v>
      </c>
      <c r="D64" s="732">
        <v>0</v>
      </c>
      <c r="E64" s="796" t="s">
        <v>1464</v>
      </c>
      <c r="F64" s="816">
        <v>0</v>
      </c>
      <c r="G64" s="189"/>
      <c r="H64" s="189"/>
    </row>
    <row r="65" spans="1:8" s="25" customFormat="1" ht="18.75" customHeight="1">
      <c r="A65" s="71">
        <v>8200</v>
      </c>
      <c r="B65" s="141" t="s">
        <v>1410</v>
      </c>
      <c r="C65" s="739">
        <v>213750</v>
      </c>
      <c r="D65" s="739">
        <v>1132330</v>
      </c>
      <c r="E65" s="791">
        <v>529.7450292397662</v>
      </c>
      <c r="F65" s="815">
        <v>362651</v>
      </c>
      <c r="G65" s="189"/>
      <c r="H65" s="189"/>
    </row>
    <row r="66" spans="1:8" s="25" customFormat="1" ht="12.75">
      <c r="A66" s="838">
        <v>8211</v>
      </c>
      <c r="B66" s="837" t="s">
        <v>1411</v>
      </c>
      <c r="C66" s="732" t="s">
        <v>1464</v>
      </c>
      <c r="D66" s="732">
        <v>0</v>
      </c>
      <c r="E66" s="796" t="s">
        <v>1464</v>
      </c>
      <c r="F66" s="816">
        <v>-3000</v>
      </c>
      <c r="G66" s="189"/>
      <c r="H66" s="189"/>
    </row>
    <row r="67" spans="1:8" s="25" customFormat="1" ht="12.75">
      <c r="A67" s="836">
        <v>8212</v>
      </c>
      <c r="B67" s="837" t="s">
        <v>1412</v>
      </c>
      <c r="C67" s="732" t="s">
        <v>1464</v>
      </c>
      <c r="D67" s="732">
        <v>1061799</v>
      </c>
      <c r="E67" s="796" t="s">
        <v>1464</v>
      </c>
      <c r="F67" s="816">
        <v>370200</v>
      </c>
      <c r="G67" s="189"/>
      <c r="H67" s="189"/>
    </row>
    <row r="68" spans="1:8" s="749" customFormat="1" ht="15" customHeight="1">
      <c r="A68" s="813" t="s">
        <v>1413</v>
      </c>
      <c r="B68" s="328" t="s">
        <v>1414</v>
      </c>
      <c r="C68" s="754">
        <v>1146705023</v>
      </c>
      <c r="D68" s="754">
        <v>915345865</v>
      </c>
      <c r="E68" s="787">
        <v>79.82400413711278</v>
      </c>
      <c r="F68" s="814">
        <v>102885480</v>
      </c>
      <c r="G68" s="839"/>
      <c r="H68" s="839"/>
    </row>
    <row r="69" spans="1:8" s="25" customFormat="1" ht="15.75" customHeight="1">
      <c r="A69" s="329" t="s">
        <v>1415</v>
      </c>
      <c r="B69" s="328" t="s">
        <v>1416</v>
      </c>
      <c r="C69" s="289">
        <v>-96937241</v>
      </c>
      <c r="D69" s="289">
        <v>68323728</v>
      </c>
      <c r="E69" s="787">
        <v>70.48243512521674</v>
      </c>
      <c r="F69" s="840">
        <v>21700898</v>
      </c>
      <c r="G69" s="189"/>
      <c r="H69" s="192"/>
    </row>
    <row r="70" spans="1:8" s="25" customFormat="1" ht="18" customHeight="1">
      <c r="A70" s="813" t="s">
        <v>1417</v>
      </c>
      <c r="B70" s="140" t="s">
        <v>1418</v>
      </c>
      <c r="C70" s="754">
        <v>96937241</v>
      </c>
      <c r="D70" s="754">
        <v>-68323728</v>
      </c>
      <c r="E70" s="787">
        <v>70.48243512521674</v>
      </c>
      <c r="F70" s="814">
        <v>-21700898</v>
      </c>
      <c r="G70" s="189"/>
      <c r="H70" s="841"/>
    </row>
    <row r="71" spans="1:8" s="25" customFormat="1" ht="16.5" customHeight="1">
      <c r="A71" s="813" t="s">
        <v>1419</v>
      </c>
      <c r="B71" s="140" t="s">
        <v>1431</v>
      </c>
      <c r="C71" s="754">
        <v>97031617</v>
      </c>
      <c r="D71" s="754">
        <v>-68234633</v>
      </c>
      <c r="E71" s="787">
        <v>70.32206110715438</v>
      </c>
      <c r="F71" s="814">
        <v>-21700243</v>
      </c>
      <c r="G71" s="189"/>
      <c r="H71" s="841"/>
    </row>
    <row r="72" spans="1:8" s="25" customFormat="1" ht="18" customHeight="1">
      <c r="A72" s="813"/>
      <c r="B72" s="140" t="s">
        <v>1432</v>
      </c>
      <c r="C72" s="754">
        <v>47682016</v>
      </c>
      <c r="D72" s="754">
        <v>45875519</v>
      </c>
      <c r="E72" s="787">
        <v>96.21136614693472</v>
      </c>
      <c r="F72" s="814">
        <v>5066229</v>
      </c>
      <c r="G72" s="189"/>
      <c r="H72" s="841"/>
    </row>
    <row r="73" spans="1:8" s="25" customFormat="1" ht="12.75">
      <c r="A73" s="842" t="s">
        <v>1843</v>
      </c>
      <c r="B73" s="820" t="s">
        <v>1420</v>
      </c>
      <c r="C73" s="739">
        <v>-59764</v>
      </c>
      <c r="D73" s="739">
        <v>-126835</v>
      </c>
      <c r="E73" s="791">
        <v>212.22642393414097</v>
      </c>
      <c r="F73" s="815">
        <v>-1939</v>
      </c>
      <c r="G73" s="189"/>
      <c r="H73" s="192"/>
    </row>
    <row r="74" spans="1:8" s="25" customFormat="1" ht="19.5" customHeight="1">
      <c r="A74" s="842" t="s">
        <v>1843</v>
      </c>
      <c r="B74" s="820" t="s">
        <v>1421</v>
      </c>
      <c r="C74" s="739">
        <v>47741780</v>
      </c>
      <c r="D74" s="739">
        <v>46002354</v>
      </c>
      <c r="E74" s="791">
        <v>96.35659583702157</v>
      </c>
      <c r="F74" s="815">
        <v>5068168</v>
      </c>
      <c r="G74" s="189"/>
      <c r="H74" s="192"/>
    </row>
    <row r="75" spans="1:8" s="25" customFormat="1" ht="15" customHeight="1">
      <c r="A75" s="813" t="s">
        <v>1843</v>
      </c>
      <c r="B75" s="140" t="s">
        <v>1433</v>
      </c>
      <c r="C75" s="754">
        <v>32293695</v>
      </c>
      <c r="D75" s="754">
        <v>-117324192</v>
      </c>
      <c r="E75" s="787">
        <v>363.3037099037444</v>
      </c>
      <c r="F75" s="814">
        <v>-26731922</v>
      </c>
      <c r="G75" s="189"/>
      <c r="H75" s="841"/>
    </row>
    <row r="76" spans="1:8" s="25" customFormat="1" ht="17.25" customHeight="1">
      <c r="A76" s="843" t="s">
        <v>1843</v>
      </c>
      <c r="B76" s="141" t="s">
        <v>1422</v>
      </c>
      <c r="C76" s="739">
        <v>43161478</v>
      </c>
      <c r="D76" s="739">
        <v>52019341</v>
      </c>
      <c r="E76" s="791">
        <v>120.52261277984965</v>
      </c>
      <c r="F76" s="815">
        <v>905</v>
      </c>
      <c r="G76" s="189"/>
      <c r="H76" s="719"/>
    </row>
    <row r="77" spans="1:8" s="25" customFormat="1" ht="15" customHeight="1">
      <c r="A77" s="843" t="s">
        <v>1843</v>
      </c>
      <c r="B77" s="141" t="s">
        <v>1423</v>
      </c>
      <c r="C77" s="739">
        <v>10867783</v>
      </c>
      <c r="D77" s="739">
        <v>169343533</v>
      </c>
      <c r="E77" s="791">
        <v>1558.2159949273923</v>
      </c>
      <c r="F77" s="815">
        <v>26732827</v>
      </c>
      <c r="G77" s="189"/>
      <c r="H77" s="719"/>
    </row>
    <row r="78" spans="1:8" s="25" customFormat="1" ht="15" customHeight="1">
      <c r="A78" s="843" t="s">
        <v>1843</v>
      </c>
      <c r="B78" s="140" t="s">
        <v>1424</v>
      </c>
      <c r="C78" s="727">
        <v>15341589</v>
      </c>
      <c r="D78" s="727">
        <v>3009084</v>
      </c>
      <c r="E78" s="787">
        <v>19.613900489708076</v>
      </c>
      <c r="F78" s="835">
        <v>28014</v>
      </c>
      <c r="G78" s="189"/>
      <c r="H78" s="189"/>
    </row>
    <row r="79" spans="1:8" s="25" customFormat="1" ht="18" customHeight="1">
      <c r="A79" s="843" t="s">
        <v>1843</v>
      </c>
      <c r="B79" s="140" t="s">
        <v>1425</v>
      </c>
      <c r="C79" s="727">
        <v>1714317</v>
      </c>
      <c r="D79" s="727">
        <v>204956</v>
      </c>
      <c r="E79" s="787">
        <v>11.955548477906945</v>
      </c>
      <c r="F79" s="835">
        <v>-62564</v>
      </c>
      <c r="G79" s="189"/>
      <c r="H79" s="189"/>
    </row>
    <row r="80" spans="1:8" s="25" customFormat="1" ht="18" customHeight="1">
      <c r="A80" s="813" t="s">
        <v>1426</v>
      </c>
      <c r="B80" s="140" t="s">
        <v>1427</v>
      </c>
      <c r="C80" s="727">
        <v>-94376</v>
      </c>
      <c r="D80" s="727">
        <v>-89095</v>
      </c>
      <c r="E80" s="787">
        <v>-94.40429770280579</v>
      </c>
      <c r="F80" s="835">
        <v>-655</v>
      </c>
      <c r="G80" s="189"/>
      <c r="H80" s="189"/>
    </row>
    <row r="81" spans="1:8" s="25" customFormat="1" ht="12.75" customHeight="1">
      <c r="A81" s="547"/>
      <c r="B81" s="354"/>
      <c r="C81" s="798"/>
      <c r="D81" s="798"/>
      <c r="E81" s="798"/>
      <c r="F81" s="798"/>
      <c r="G81" s="189"/>
      <c r="H81" s="189"/>
    </row>
    <row r="82" spans="1:8" s="25" customFormat="1" ht="12.75" customHeight="1">
      <c r="A82" s="547"/>
      <c r="B82" s="354"/>
      <c r="C82" s="798"/>
      <c r="D82" s="798"/>
      <c r="E82" s="798"/>
      <c r="F82" s="798"/>
      <c r="G82" s="189"/>
      <c r="H82" s="189"/>
    </row>
    <row r="83" spans="1:8" s="25" customFormat="1" ht="12.75" customHeight="1">
      <c r="A83" s="764"/>
      <c r="B83" s="844"/>
      <c r="C83" s="214"/>
      <c r="D83" s="773"/>
      <c r="E83" s="845"/>
      <c r="F83" s="846"/>
      <c r="G83" s="189"/>
      <c r="H83" s="189"/>
    </row>
    <row r="84" spans="1:9" s="25" customFormat="1" ht="12.75">
      <c r="A84" s="250" t="s">
        <v>1428</v>
      </c>
      <c r="B84" s="106"/>
      <c r="C84" s="250"/>
      <c r="D84" s="271"/>
      <c r="E84" s="847"/>
      <c r="F84" s="248" t="s">
        <v>1502</v>
      </c>
      <c r="G84" s="784"/>
      <c r="H84" s="784"/>
      <c r="I84" s="784"/>
    </row>
    <row r="85" spans="1:9" s="25" customFormat="1" ht="12.75">
      <c r="A85" s="250"/>
      <c r="B85" s="106"/>
      <c r="C85" s="250"/>
      <c r="D85" s="271"/>
      <c r="E85" s="847"/>
      <c r="F85" s="248"/>
      <c r="G85" s="784"/>
      <c r="H85" s="784"/>
      <c r="I85" s="784"/>
    </row>
    <row r="86" spans="1:9" s="25" customFormat="1" ht="12.75">
      <c r="A86" s="250"/>
      <c r="B86" s="106"/>
      <c r="C86" s="250"/>
      <c r="D86" s="271"/>
      <c r="E86" s="847"/>
      <c r="F86" s="248"/>
      <c r="G86" s="784"/>
      <c r="H86" s="784"/>
      <c r="I86" s="784"/>
    </row>
    <row r="87" spans="1:9" s="25" customFormat="1" ht="12.75">
      <c r="A87" s="250"/>
      <c r="B87" s="106"/>
      <c r="C87" s="250"/>
      <c r="D87" s="271"/>
      <c r="E87" s="847"/>
      <c r="F87" s="248"/>
      <c r="G87" s="784"/>
      <c r="H87" s="784"/>
      <c r="I87" s="784"/>
    </row>
    <row r="88" spans="7:8" s="25" customFormat="1" ht="12.75">
      <c r="G88" s="108"/>
      <c r="H88" s="108"/>
    </row>
    <row r="89" spans="7:8" s="25" customFormat="1" ht="12.75">
      <c r="G89" s="108"/>
      <c r="H89" s="108"/>
    </row>
    <row r="90" spans="1:8" s="25" customFormat="1" ht="12.75" customHeight="1">
      <c r="A90" s="273"/>
      <c r="B90" s="770"/>
      <c r="C90" s="250"/>
      <c r="D90" s="271"/>
      <c r="E90" s="847"/>
      <c r="F90" s="546"/>
      <c r="G90" s="108"/>
      <c r="H90" s="108"/>
    </row>
    <row r="91" spans="1:8" s="25" customFormat="1" ht="12.75">
      <c r="A91" s="57" t="s">
        <v>592</v>
      </c>
      <c r="B91" s="354"/>
      <c r="C91" s="250"/>
      <c r="D91" s="248"/>
      <c r="E91" s="847"/>
      <c r="F91" s="248"/>
      <c r="G91" s="557"/>
      <c r="H91" s="557"/>
    </row>
    <row r="92" spans="1:9" s="25" customFormat="1" ht="12.75">
      <c r="A92" s="356"/>
      <c r="B92" s="354"/>
      <c r="C92" s="250"/>
      <c r="D92" s="248"/>
      <c r="E92" s="848"/>
      <c r="F92" s="557"/>
      <c r="G92" s="849"/>
      <c r="H92" s="849"/>
      <c r="I92" s="784"/>
    </row>
    <row r="93" spans="1:9" s="25" customFormat="1" ht="12.75">
      <c r="A93" s="764"/>
      <c r="B93" s="28"/>
      <c r="D93" s="125"/>
      <c r="E93" s="850"/>
      <c r="F93" s="189"/>
      <c r="G93" s="784"/>
      <c r="H93" s="784"/>
      <c r="I93" s="784"/>
    </row>
    <row r="94" spans="1:9" s="25" customFormat="1" ht="12.75">
      <c r="A94" s="764"/>
      <c r="B94" s="23"/>
      <c r="D94" s="125"/>
      <c r="E94" s="850"/>
      <c r="F94" s="189"/>
      <c r="G94" s="784"/>
      <c r="H94" s="784"/>
      <c r="I94" s="784"/>
    </row>
    <row r="95" spans="1:9" s="25" customFormat="1" ht="12.75">
      <c r="A95" s="23"/>
      <c r="B95" s="23"/>
      <c r="D95" s="125"/>
      <c r="E95" s="850"/>
      <c r="F95" s="189"/>
      <c r="G95" s="784"/>
      <c r="H95" s="784"/>
      <c r="I95" s="784"/>
    </row>
    <row r="96" spans="1:9" s="25" customFormat="1" ht="12.75">
      <c r="A96" s="776"/>
      <c r="B96" s="765"/>
      <c r="C96" s="764"/>
      <c r="D96" s="851"/>
      <c r="E96" s="810"/>
      <c r="F96" s="766"/>
      <c r="G96" s="784"/>
      <c r="H96" s="784"/>
      <c r="I96" s="784"/>
    </row>
    <row r="97" spans="1:9" s="25" customFormat="1" ht="12.75">
      <c r="A97" s="764"/>
      <c r="B97" s="765"/>
      <c r="C97" s="764"/>
      <c r="D97" s="851"/>
      <c r="E97" s="810"/>
      <c r="F97" s="766"/>
      <c r="G97" s="784"/>
      <c r="H97" s="784"/>
      <c r="I97" s="784"/>
    </row>
    <row r="98" spans="1:9" s="25" customFormat="1" ht="12.75">
      <c r="A98" s="764"/>
      <c r="B98" s="765"/>
      <c r="C98" s="764"/>
      <c r="D98" s="851"/>
      <c r="E98" s="810"/>
      <c r="F98" s="766"/>
      <c r="G98" s="784"/>
      <c r="H98" s="784"/>
      <c r="I98" s="784"/>
    </row>
    <row r="99" spans="1:9" s="25" customFormat="1" ht="12.75">
      <c r="A99" s="764"/>
      <c r="B99" s="765"/>
      <c r="C99" s="764"/>
      <c r="D99" s="851"/>
      <c r="E99" s="810"/>
      <c r="F99" s="766"/>
      <c r="G99" s="784"/>
      <c r="H99" s="784"/>
      <c r="I99" s="784"/>
    </row>
    <row r="100" spans="1:9" s="25" customFormat="1" ht="12.75">
      <c r="A100" s="764"/>
      <c r="B100" s="765"/>
      <c r="C100" s="764"/>
      <c r="D100" s="851"/>
      <c r="E100" s="810"/>
      <c r="F100" s="766"/>
      <c r="G100" s="784"/>
      <c r="H100" s="784"/>
      <c r="I100" s="784"/>
    </row>
    <row r="101" spans="1:9" s="25" customFormat="1" ht="12.75">
      <c r="A101" s="764"/>
      <c r="B101" s="765"/>
      <c r="C101" s="764"/>
      <c r="D101" s="851"/>
      <c r="E101" s="810"/>
      <c r="F101" s="766"/>
      <c r="G101" s="784"/>
      <c r="H101" s="784"/>
      <c r="I101" s="784"/>
    </row>
    <row r="102" spans="1:9" s="25" customFormat="1" ht="12.75">
      <c r="A102" s="764"/>
      <c r="B102" s="765"/>
      <c r="C102" s="764"/>
      <c r="D102" s="851"/>
      <c r="E102" s="810"/>
      <c r="F102" s="766"/>
      <c r="G102" s="784"/>
      <c r="H102" s="784"/>
      <c r="I102" s="784"/>
    </row>
    <row r="103" spans="1:9" s="25" customFormat="1" ht="12.75">
      <c r="A103" s="764"/>
      <c r="B103" s="806"/>
      <c r="C103" s="764"/>
      <c r="D103" s="851"/>
      <c r="E103" s="810"/>
      <c r="F103" s="766"/>
      <c r="G103" s="784"/>
      <c r="H103" s="784"/>
      <c r="I103" s="784"/>
    </row>
    <row r="104" spans="1:9" s="25" customFormat="1" ht="12.75">
      <c r="A104" s="764"/>
      <c r="B104" s="765"/>
      <c r="C104" s="764"/>
      <c r="D104" s="851"/>
      <c r="E104" s="810"/>
      <c r="F104" s="766"/>
      <c r="G104" s="784"/>
      <c r="H104" s="784"/>
      <c r="I104" s="784"/>
    </row>
    <row r="105" spans="1:9" s="25" customFormat="1" ht="12.75">
      <c r="A105" s="764"/>
      <c r="B105" s="765"/>
      <c r="C105" s="764"/>
      <c r="D105" s="851"/>
      <c r="E105" s="810"/>
      <c r="F105" s="766"/>
      <c r="G105" s="784"/>
      <c r="H105" s="784"/>
      <c r="I105" s="784"/>
    </row>
    <row r="106" spans="1:9" s="25" customFormat="1" ht="12.75">
      <c r="A106" s="764"/>
      <c r="B106" s="765"/>
      <c r="C106" s="764"/>
      <c r="D106" s="851"/>
      <c r="E106" s="810"/>
      <c r="F106" s="766"/>
      <c r="G106" s="784"/>
      <c r="H106" s="784"/>
      <c r="I106" s="784"/>
    </row>
    <row r="107" spans="1:9" s="25" customFormat="1" ht="12.75">
      <c r="A107" s="764"/>
      <c r="B107" s="765"/>
      <c r="C107" s="764"/>
      <c r="D107" s="851"/>
      <c r="E107" s="810"/>
      <c r="F107" s="766"/>
      <c r="G107" s="784"/>
      <c r="H107" s="784"/>
      <c r="I107" s="784"/>
    </row>
    <row r="108" spans="1:9" s="25" customFormat="1" ht="12.75">
      <c r="A108" s="764"/>
      <c r="B108" s="765"/>
      <c r="C108" s="764"/>
      <c r="D108" s="851"/>
      <c r="E108" s="810"/>
      <c r="F108" s="766"/>
      <c r="G108" s="784"/>
      <c r="H108" s="784"/>
      <c r="I108" s="784"/>
    </row>
    <row r="109" spans="1:9" s="25" customFormat="1" ht="12.75">
      <c r="A109" s="764"/>
      <c r="B109" s="765"/>
      <c r="C109" s="764"/>
      <c r="D109" s="851"/>
      <c r="E109" s="810"/>
      <c r="F109" s="766"/>
      <c r="G109" s="784"/>
      <c r="H109" s="784"/>
      <c r="I109" s="784"/>
    </row>
    <row r="110" spans="1:9" s="25" customFormat="1" ht="12.75">
      <c r="A110" s="764"/>
      <c r="B110" s="806"/>
      <c r="C110" s="764"/>
      <c r="D110" s="851"/>
      <c r="E110" s="810"/>
      <c r="F110" s="766"/>
      <c r="G110" s="784"/>
      <c r="H110" s="784"/>
      <c r="I110" s="784"/>
    </row>
    <row r="111" spans="1:9" s="25" customFormat="1" ht="12.75">
      <c r="A111" s="764"/>
      <c r="B111" s="765"/>
      <c r="C111" s="764"/>
      <c r="D111" s="851"/>
      <c r="E111" s="810"/>
      <c r="F111" s="766"/>
      <c r="G111" s="784"/>
      <c r="H111" s="784"/>
      <c r="I111" s="784"/>
    </row>
    <row r="112" spans="1:9" s="25" customFormat="1" ht="12.75">
      <c r="A112" s="764"/>
      <c r="B112" s="765"/>
      <c r="C112" s="764"/>
      <c r="D112" s="851"/>
      <c r="E112" s="810"/>
      <c r="F112" s="766"/>
      <c r="G112" s="784"/>
      <c r="H112" s="784"/>
      <c r="I112" s="784"/>
    </row>
    <row r="113" spans="1:9" s="25" customFormat="1" ht="12.75">
      <c r="A113" s="764"/>
      <c r="B113" s="765"/>
      <c r="C113" s="764"/>
      <c r="D113" s="851"/>
      <c r="E113" s="810"/>
      <c r="F113" s="766"/>
      <c r="G113" s="784"/>
      <c r="H113" s="784"/>
      <c r="I113" s="784"/>
    </row>
    <row r="114" spans="1:9" s="25" customFormat="1" ht="12.75">
      <c r="A114" s="764"/>
      <c r="B114" s="806"/>
      <c r="C114" s="764"/>
      <c r="D114" s="851"/>
      <c r="E114" s="810"/>
      <c r="F114" s="766"/>
      <c r="G114" s="784"/>
      <c r="H114" s="784"/>
      <c r="I114" s="784"/>
    </row>
    <row r="115" spans="1:9" s="25" customFormat="1" ht="12.75">
      <c r="A115" s="764"/>
      <c r="B115" s="765"/>
      <c r="C115" s="764"/>
      <c r="D115" s="851"/>
      <c r="E115" s="810"/>
      <c r="F115" s="766"/>
      <c r="G115" s="784"/>
      <c r="H115" s="784"/>
      <c r="I115" s="784"/>
    </row>
    <row r="116" spans="1:9" s="25" customFormat="1" ht="12.75">
      <c r="A116" s="764"/>
      <c r="B116" s="765"/>
      <c r="C116" s="764"/>
      <c r="D116" s="851"/>
      <c r="E116" s="810"/>
      <c r="F116" s="766"/>
      <c r="G116" s="784"/>
      <c r="H116" s="784"/>
      <c r="I116" s="784"/>
    </row>
    <row r="117" spans="1:9" s="25" customFormat="1" ht="12.75">
      <c r="A117" s="764"/>
      <c r="B117" s="765"/>
      <c r="C117" s="764"/>
      <c r="D117" s="851"/>
      <c r="E117" s="810"/>
      <c r="F117" s="766"/>
      <c r="G117" s="784"/>
      <c r="H117" s="784"/>
      <c r="I117" s="784"/>
    </row>
    <row r="118" spans="1:9" s="25" customFormat="1" ht="12.75">
      <c r="A118" s="764"/>
      <c r="B118" s="765"/>
      <c r="C118" s="764"/>
      <c r="D118" s="851"/>
      <c r="E118" s="810"/>
      <c r="F118" s="766"/>
      <c r="G118" s="784"/>
      <c r="H118" s="784"/>
      <c r="I118" s="784"/>
    </row>
    <row r="119" spans="1:9" s="25" customFormat="1" ht="12.75">
      <c r="A119" s="764"/>
      <c r="B119" s="765"/>
      <c r="C119" s="764"/>
      <c r="D119" s="851"/>
      <c r="E119" s="810"/>
      <c r="F119" s="766"/>
      <c r="G119" s="784"/>
      <c r="H119" s="784"/>
      <c r="I119" s="784"/>
    </row>
    <row r="120" spans="1:9" s="25" customFormat="1" ht="12.75">
      <c r="A120" s="764"/>
      <c r="B120" s="765"/>
      <c r="C120" s="764"/>
      <c r="D120" s="851"/>
      <c r="E120" s="810"/>
      <c r="F120" s="766"/>
      <c r="G120" s="784"/>
      <c r="H120" s="784"/>
      <c r="I120" s="784"/>
    </row>
    <row r="121" spans="1:9" s="25" customFormat="1" ht="12.75">
      <c r="A121" s="764"/>
      <c r="B121" s="806"/>
      <c r="C121" s="764"/>
      <c r="D121" s="851"/>
      <c r="E121" s="810"/>
      <c r="F121" s="766"/>
      <c r="G121" s="784"/>
      <c r="H121" s="784"/>
      <c r="I121" s="784"/>
    </row>
    <row r="122" spans="1:9" s="25" customFormat="1" ht="12.75">
      <c r="A122" s="764"/>
      <c r="B122" s="765"/>
      <c r="C122" s="764"/>
      <c r="D122" s="851"/>
      <c r="E122" s="810"/>
      <c r="F122" s="766"/>
      <c r="G122" s="784"/>
      <c r="H122" s="784"/>
      <c r="I122" s="784"/>
    </row>
    <row r="123" spans="1:9" s="25" customFormat="1" ht="12.75">
      <c r="A123" s="764"/>
      <c r="B123" s="765"/>
      <c r="C123" s="764"/>
      <c r="D123" s="851"/>
      <c r="E123" s="810"/>
      <c r="F123" s="766"/>
      <c r="G123" s="784"/>
      <c r="H123" s="784"/>
      <c r="I123" s="784"/>
    </row>
    <row r="124" spans="1:9" s="25" customFormat="1" ht="12.75">
      <c r="A124" s="764"/>
      <c r="B124" s="765"/>
      <c r="C124" s="764"/>
      <c r="D124" s="851"/>
      <c r="E124" s="810"/>
      <c r="F124" s="766"/>
      <c r="G124" s="784"/>
      <c r="H124" s="784"/>
      <c r="I124" s="784"/>
    </row>
    <row r="125" spans="1:9" s="25" customFormat="1" ht="12.75">
      <c r="A125" s="764"/>
      <c r="B125" s="765"/>
      <c r="C125" s="764"/>
      <c r="D125" s="851"/>
      <c r="E125" s="810"/>
      <c r="F125" s="766"/>
      <c r="G125" s="784"/>
      <c r="H125" s="784"/>
      <c r="I125" s="784"/>
    </row>
    <row r="126" spans="1:9" s="25" customFormat="1" ht="12.75">
      <c r="A126" s="764"/>
      <c r="B126" s="765"/>
      <c r="C126" s="764"/>
      <c r="D126" s="851"/>
      <c r="E126" s="810"/>
      <c r="F126" s="766"/>
      <c r="G126" s="784"/>
      <c r="H126" s="784"/>
      <c r="I126" s="784"/>
    </row>
    <row r="127" spans="1:9" s="25" customFormat="1" ht="12.75">
      <c r="A127" s="764"/>
      <c r="B127" s="765"/>
      <c r="C127" s="764"/>
      <c r="D127" s="851"/>
      <c r="E127" s="810"/>
      <c r="F127" s="766"/>
      <c r="G127" s="784"/>
      <c r="H127" s="784"/>
      <c r="I127" s="784"/>
    </row>
    <row r="128" spans="1:9" s="25" customFormat="1" ht="12.75">
      <c r="A128" s="764"/>
      <c r="B128" s="806"/>
      <c r="C128" s="764"/>
      <c r="D128" s="851"/>
      <c r="E128" s="810"/>
      <c r="F128" s="766"/>
      <c r="G128" s="784"/>
      <c r="H128" s="784"/>
      <c r="I128" s="784"/>
    </row>
    <row r="129" spans="1:9" s="25" customFormat="1" ht="12.75">
      <c r="A129" s="764"/>
      <c r="B129" s="765"/>
      <c r="C129" s="764"/>
      <c r="D129" s="851"/>
      <c r="E129" s="810"/>
      <c r="F129" s="766"/>
      <c r="G129" s="784"/>
      <c r="H129" s="784"/>
      <c r="I129" s="784"/>
    </row>
    <row r="130" spans="1:9" s="25" customFormat="1" ht="12.75">
      <c r="A130" s="764"/>
      <c r="B130" s="806"/>
      <c r="C130" s="764"/>
      <c r="D130" s="851"/>
      <c r="E130" s="810"/>
      <c r="F130" s="766"/>
      <c r="G130" s="784"/>
      <c r="H130" s="784"/>
      <c r="I130" s="784"/>
    </row>
    <row r="131" spans="1:9" s="25" customFormat="1" ht="12.75">
      <c r="A131" s="764"/>
      <c r="B131" s="765"/>
      <c r="C131" s="764"/>
      <c r="D131" s="851"/>
      <c r="E131" s="810"/>
      <c r="F131" s="766"/>
      <c r="G131" s="784"/>
      <c r="H131" s="784"/>
      <c r="I131" s="784"/>
    </row>
    <row r="132" spans="1:9" s="25" customFormat="1" ht="12.75">
      <c r="A132" s="764"/>
      <c r="B132" s="806"/>
      <c r="C132" s="764"/>
      <c r="D132" s="851"/>
      <c r="E132" s="810"/>
      <c r="F132" s="766"/>
      <c r="G132" s="784"/>
      <c r="H132" s="784"/>
      <c r="I132" s="784"/>
    </row>
    <row r="133" spans="1:9" s="25" customFormat="1" ht="12.75">
      <c r="A133" s="764"/>
      <c r="B133" s="765"/>
      <c r="C133" s="764"/>
      <c r="D133" s="851"/>
      <c r="E133" s="810"/>
      <c r="F133" s="766"/>
      <c r="G133" s="784"/>
      <c r="H133" s="784"/>
      <c r="I133" s="784"/>
    </row>
    <row r="134" spans="1:9" s="25" customFormat="1" ht="12.75">
      <c r="A134" s="764"/>
      <c r="B134" s="806"/>
      <c r="C134" s="764"/>
      <c r="D134" s="851"/>
      <c r="E134" s="810"/>
      <c r="F134" s="766"/>
      <c r="G134" s="784"/>
      <c r="H134" s="784"/>
      <c r="I134" s="784"/>
    </row>
    <row r="135" spans="1:9" s="25" customFormat="1" ht="12.75">
      <c r="A135" s="764"/>
      <c r="B135" s="765"/>
      <c r="C135" s="764"/>
      <c r="D135" s="851"/>
      <c r="E135" s="810"/>
      <c r="F135" s="766"/>
      <c r="G135" s="784"/>
      <c r="H135" s="784"/>
      <c r="I135" s="784"/>
    </row>
    <row r="136" spans="1:9" s="25" customFormat="1" ht="12.75">
      <c r="A136" s="764"/>
      <c r="B136" s="806"/>
      <c r="C136" s="764"/>
      <c r="D136" s="851"/>
      <c r="E136" s="810"/>
      <c r="F136" s="766"/>
      <c r="G136" s="784"/>
      <c r="H136" s="784"/>
      <c r="I136" s="784"/>
    </row>
    <row r="137" spans="1:9" s="25" customFormat="1" ht="12.75">
      <c r="A137" s="764"/>
      <c r="B137" s="765"/>
      <c r="C137" s="764"/>
      <c r="D137" s="851"/>
      <c r="E137" s="810"/>
      <c r="F137" s="766"/>
      <c r="G137" s="784"/>
      <c r="H137" s="784"/>
      <c r="I137" s="784"/>
    </row>
    <row r="138" spans="1:9" s="25" customFormat="1" ht="12.75">
      <c r="A138" s="764"/>
      <c r="B138" s="806"/>
      <c r="C138" s="764"/>
      <c r="D138" s="851"/>
      <c r="E138" s="810"/>
      <c r="F138" s="766"/>
      <c r="G138" s="784"/>
      <c r="H138" s="784"/>
      <c r="I138" s="784"/>
    </row>
    <row r="139" spans="1:9" s="25" customFormat="1" ht="12.75">
      <c r="A139" s="764"/>
      <c r="B139" s="765"/>
      <c r="C139" s="764"/>
      <c r="D139" s="851"/>
      <c r="E139" s="810"/>
      <c r="F139" s="766"/>
      <c r="G139" s="784"/>
      <c r="H139" s="784"/>
      <c r="I139" s="784"/>
    </row>
    <row r="140" spans="1:9" s="25" customFormat="1" ht="12.75">
      <c r="A140" s="764"/>
      <c r="B140" s="806"/>
      <c r="C140" s="764"/>
      <c r="D140" s="851"/>
      <c r="E140" s="810"/>
      <c r="F140" s="766"/>
      <c r="G140" s="784"/>
      <c r="H140" s="784"/>
      <c r="I140" s="784"/>
    </row>
    <row r="141" spans="1:9" s="25" customFormat="1" ht="12.75">
      <c r="A141" s="764"/>
      <c r="B141" s="765"/>
      <c r="C141" s="764"/>
      <c r="D141" s="851"/>
      <c r="E141" s="810"/>
      <c r="F141" s="766"/>
      <c r="G141" s="784"/>
      <c r="H141" s="784"/>
      <c r="I141" s="784"/>
    </row>
    <row r="142" spans="1:9" s="25" customFormat="1" ht="12.75">
      <c r="A142" s="764"/>
      <c r="B142" s="765"/>
      <c r="C142" s="764"/>
      <c r="D142" s="851"/>
      <c r="E142" s="810"/>
      <c r="F142" s="766"/>
      <c r="G142" s="784"/>
      <c r="H142" s="784"/>
      <c r="I142" s="784"/>
    </row>
    <row r="143" spans="1:9" s="25" customFormat="1" ht="12.75">
      <c r="A143" s="764"/>
      <c r="B143" s="765"/>
      <c r="C143" s="764"/>
      <c r="D143" s="851"/>
      <c r="E143" s="810"/>
      <c r="F143" s="766"/>
      <c r="G143" s="784"/>
      <c r="H143" s="784"/>
      <c r="I143" s="784"/>
    </row>
    <row r="144" spans="1:9" s="25" customFormat="1" ht="12.75">
      <c r="A144" s="764"/>
      <c r="B144" s="765"/>
      <c r="C144" s="764"/>
      <c r="D144" s="851"/>
      <c r="E144" s="810"/>
      <c r="F144" s="766"/>
      <c r="G144" s="784"/>
      <c r="H144" s="784"/>
      <c r="I144" s="784"/>
    </row>
    <row r="145" spans="1:9" s="25" customFormat="1" ht="12.75">
      <c r="A145" s="764"/>
      <c r="B145" s="765"/>
      <c r="C145" s="764"/>
      <c r="D145" s="851"/>
      <c r="E145" s="810"/>
      <c r="F145" s="766"/>
      <c r="G145" s="784"/>
      <c r="H145" s="784"/>
      <c r="I145" s="784"/>
    </row>
    <row r="146" spans="1:9" s="25" customFormat="1" ht="12.75">
      <c r="A146" s="764"/>
      <c r="B146" s="806"/>
      <c r="C146" s="764"/>
      <c r="D146" s="851"/>
      <c r="E146" s="810"/>
      <c r="F146" s="766"/>
      <c r="G146" s="784"/>
      <c r="H146" s="784"/>
      <c r="I146" s="784"/>
    </row>
    <row r="147" spans="1:9" s="25" customFormat="1" ht="12.75">
      <c r="A147" s="764"/>
      <c r="B147" s="765"/>
      <c r="C147" s="764"/>
      <c r="D147" s="851"/>
      <c r="E147" s="810"/>
      <c r="F147" s="766"/>
      <c r="G147" s="784"/>
      <c r="H147" s="784"/>
      <c r="I147" s="784"/>
    </row>
    <row r="148" spans="1:9" s="25" customFormat="1" ht="12.75">
      <c r="A148" s="764"/>
      <c r="B148" s="765"/>
      <c r="C148" s="764"/>
      <c r="D148" s="851"/>
      <c r="E148" s="810"/>
      <c r="F148" s="766"/>
      <c r="G148" s="784"/>
      <c r="H148" s="784"/>
      <c r="I148" s="784"/>
    </row>
    <row r="149" spans="1:9" s="25" customFormat="1" ht="12.75">
      <c r="A149" s="764"/>
      <c r="B149" s="765"/>
      <c r="C149" s="764"/>
      <c r="D149" s="851"/>
      <c r="E149" s="810"/>
      <c r="F149" s="766"/>
      <c r="G149" s="784"/>
      <c r="H149" s="784"/>
      <c r="I149" s="784"/>
    </row>
    <row r="150" spans="1:9" s="25" customFormat="1" ht="12.75">
      <c r="A150" s="764"/>
      <c r="B150" s="765"/>
      <c r="C150" s="764"/>
      <c r="D150" s="851"/>
      <c r="E150" s="810"/>
      <c r="F150" s="766"/>
      <c r="G150" s="784"/>
      <c r="H150" s="784"/>
      <c r="I150" s="784"/>
    </row>
    <row r="151" spans="1:9" s="25" customFormat="1" ht="12.75">
      <c r="A151" s="764"/>
      <c r="B151" s="765"/>
      <c r="C151" s="764"/>
      <c r="D151" s="851"/>
      <c r="E151" s="810"/>
      <c r="F151" s="766"/>
      <c r="G151" s="784"/>
      <c r="H151" s="784"/>
      <c r="I151" s="784"/>
    </row>
    <row r="152" spans="1:9" s="25" customFormat="1" ht="12.75">
      <c r="A152" s="764"/>
      <c r="B152" s="765"/>
      <c r="C152" s="764"/>
      <c r="D152" s="851"/>
      <c r="E152" s="810"/>
      <c r="F152" s="766"/>
      <c r="G152" s="784"/>
      <c r="H152" s="784"/>
      <c r="I152" s="784"/>
    </row>
    <row r="153" spans="1:9" s="25" customFormat="1" ht="12.75">
      <c r="A153" s="764"/>
      <c r="B153" s="765"/>
      <c r="C153" s="764"/>
      <c r="D153" s="851"/>
      <c r="E153" s="810"/>
      <c r="F153" s="766"/>
      <c r="G153" s="784"/>
      <c r="H153" s="784"/>
      <c r="I153" s="784"/>
    </row>
    <row r="154" spans="1:9" s="25" customFormat="1" ht="12.75">
      <c r="A154" s="764"/>
      <c r="B154" s="765"/>
      <c r="C154" s="764"/>
      <c r="D154" s="851"/>
      <c r="E154" s="810"/>
      <c r="F154" s="766"/>
      <c r="G154" s="784"/>
      <c r="H154" s="784"/>
      <c r="I154" s="784"/>
    </row>
    <row r="155" spans="1:9" s="25" customFormat="1" ht="12.75">
      <c r="A155" s="764"/>
      <c r="B155" s="765"/>
      <c r="C155" s="764"/>
      <c r="D155" s="851"/>
      <c r="E155" s="810"/>
      <c r="F155" s="766"/>
      <c r="G155" s="784"/>
      <c r="H155" s="784"/>
      <c r="I155" s="784"/>
    </row>
    <row r="156" spans="1:9" s="25" customFormat="1" ht="12.75">
      <c r="A156" s="764"/>
      <c r="B156" s="765"/>
      <c r="C156" s="764"/>
      <c r="D156" s="851"/>
      <c r="E156" s="810"/>
      <c r="F156" s="766"/>
      <c r="G156" s="784"/>
      <c r="H156" s="784"/>
      <c r="I156" s="784"/>
    </row>
    <row r="157" spans="1:9" s="25" customFormat="1" ht="12.75">
      <c r="A157" s="764"/>
      <c r="B157" s="765"/>
      <c r="C157" s="764"/>
      <c r="D157" s="851"/>
      <c r="E157" s="810"/>
      <c r="F157" s="766"/>
      <c r="G157" s="784"/>
      <c r="H157" s="784"/>
      <c r="I157" s="784"/>
    </row>
    <row r="158" spans="1:9" s="25" customFormat="1" ht="12.75">
      <c r="A158" s="764"/>
      <c r="B158" s="765"/>
      <c r="C158" s="764"/>
      <c r="D158" s="851"/>
      <c r="E158" s="810"/>
      <c r="F158" s="766"/>
      <c r="G158" s="784"/>
      <c r="H158" s="784"/>
      <c r="I158" s="784"/>
    </row>
    <row r="159" spans="1:9" s="25" customFormat="1" ht="12.75">
      <c r="A159" s="764"/>
      <c r="B159" s="765"/>
      <c r="C159" s="764"/>
      <c r="D159" s="851"/>
      <c r="E159" s="810"/>
      <c r="F159" s="766"/>
      <c r="G159" s="784"/>
      <c r="H159" s="784"/>
      <c r="I159" s="784"/>
    </row>
    <row r="160" spans="1:9" s="25" customFormat="1" ht="12.75">
      <c r="A160" s="764"/>
      <c r="B160" s="765"/>
      <c r="C160" s="764"/>
      <c r="D160" s="851"/>
      <c r="E160" s="810"/>
      <c r="F160" s="766"/>
      <c r="G160" s="784"/>
      <c r="H160" s="784"/>
      <c r="I160" s="784"/>
    </row>
    <row r="161" spans="1:9" s="25" customFormat="1" ht="12.75">
      <c r="A161" s="764"/>
      <c r="B161" s="765"/>
      <c r="C161" s="764"/>
      <c r="D161" s="851"/>
      <c r="E161" s="810"/>
      <c r="F161" s="766"/>
      <c r="G161" s="784"/>
      <c r="H161" s="784"/>
      <c r="I161" s="784"/>
    </row>
    <row r="162" spans="1:9" s="25" customFormat="1" ht="12.75">
      <c r="A162" s="764"/>
      <c r="B162" s="765"/>
      <c r="C162" s="764"/>
      <c r="D162" s="851"/>
      <c r="E162" s="810"/>
      <c r="F162" s="766"/>
      <c r="G162" s="784"/>
      <c r="H162" s="784"/>
      <c r="I162" s="784"/>
    </row>
    <row r="163" spans="1:9" s="25" customFormat="1" ht="12.75">
      <c r="A163" s="764"/>
      <c r="B163" s="765"/>
      <c r="C163" s="764"/>
      <c r="D163" s="851"/>
      <c r="E163" s="810"/>
      <c r="F163" s="766"/>
      <c r="G163" s="784"/>
      <c r="H163" s="784"/>
      <c r="I163" s="784"/>
    </row>
    <row r="164" spans="1:9" s="25" customFormat="1" ht="12.75">
      <c r="A164" s="764"/>
      <c r="B164" s="765"/>
      <c r="C164" s="764"/>
      <c r="D164" s="851"/>
      <c r="E164" s="810"/>
      <c r="F164" s="766"/>
      <c r="G164" s="784"/>
      <c r="H164" s="784"/>
      <c r="I164" s="784"/>
    </row>
    <row r="165" spans="1:9" s="25" customFormat="1" ht="12.75">
      <c r="A165" s="764"/>
      <c r="B165" s="765"/>
      <c r="C165" s="764"/>
      <c r="D165" s="851"/>
      <c r="E165" s="810"/>
      <c r="F165" s="766"/>
      <c r="G165" s="784"/>
      <c r="H165" s="784"/>
      <c r="I165" s="784"/>
    </row>
    <row r="166" spans="1:9" s="25" customFormat="1" ht="12.75">
      <c r="A166" s="764"/>
      <c r="B166" s="765"/>
      <c r="C166" s="764"/>
      <c r="D166" s="851"/>
      <c r="E166" s="810"/>
      <c r="F166" s="766"/>
      <c r="G166" s="784"/>
      <c r="H166" s="784"/>
      <c r="I166" s="784"/>
    </row>
    <row r="167" spans="1:9" s="25" customFormat="1" ht="12.75">
      <c r="A167" s="764"/>
      <c r="B167" s="765"/>
      <c r="C167" s="764"/>
      <c r="D167" s="851"/>
      <c r="E167" s="810"/>
      <c r="F167" s="766"/>
      <c r="G167" s="784"/>
      <c r="H167" s="784"/>
      <c r="I167" s="784"/>
    </row>
    <row r="168" spans="1:9" s="25" customFormat="1" ht="12.75">
      <c r="A168" s="764"/>
      <c r="B168" s="765"/>
      <c r="C168" s="764"/>
      <c r="D168" s="851"/>
      <c r="E168" s="810"/>
      <c r="F168" s="766"/>
      <c r="G168" s="784"/>
      <c r="H168" s="784"/>
      <c r="I168" s="784"/>
    </row>
    <row r="169" spans="1:9" s="25" customFormat="1" ht="12.75">
      <c r="A169" s="764"/>
      <c r="B169" s="765"/>
      <c r="C169" s="764"/>
      <c r="D169" s="851"/>
      <c r="E169" s="810"/>
      <c r="F169" s="766"/>
      <c r="G169" s="784"/>
      <c r="H169" s="784"/>
      <c r="I169" s="784"/>
    </row>
    <row r="170" spans="1:9" s="25" customFormat="1" ht="12.75">
      <c r="A170" s="764"/>
      <c r="B170" s="765"/>
      <c r="C170" s="764"/>
      <c r="D170" s="851"/>
      <c r="E170" s="810"/>
      <c r="F170" s="766"/>
      <c r="G170" s="784"/>
      <c r="H170" s="784"/>
      <c r="I170" s="784"/>
    </row>
    <row r="171" spans="1:9" s="25" customFormat="1" ht="12.75">
      <c r="A171" s="764"/>
      <c r="B171" s="765"/>
      <c r="C171" s="764"/>
      <c r="D171" s="851"/>
      <c r="E171" s="810"/>
      <c r="F171" s="766"/>
      <c r="G171" s="784"/>
      <c r="H171" s="784"/>
      <c r="I171" s="784"/>
    </row>
    <row r="172" ht="15.75">
      <c r="A172" s="764"/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/>
  <pageMargins left="0.75" right="0.75" top="1" bottom="0.74" header="0.5" footer="0.5"/>
  <pageSetup firstPageNumber="43" useFirstPageNumber="1" horizontalDpi="600" verticalDpi="600" orientation="portrait" paperSize="9" scale="86" r:id="rId1"/>
  <headerFooter alignWithMargins="0">
    <oddFooter>&amp;C&amp;P</oddFooter>
  </headerFooter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74"/>
  <sheetViews>
    <sheetView zoomScaleSheetLayoutView="100" workbookViewId="0" topLeftCell="A1">
      <selection activeCell="A8" sqref="A8:F8"/>
    </sheetView>
  </sheetViews>
  <sheetFormatPr defaultColWidth="9.140625" defaultRowHeight="12.75"/>
  <cols>
    <col min="1" max="1" width="8.00390625" style="856" customWidth="1"/>
    <col min="2" max="2" width="47.140625" style="15" customWidth="1"/>
    <col min="3" max="3" width="11.00390625" style="15" customWidth="1"/>
    <col min="4" max="4" width="10.8515625" style="15" customWidth="1"/>
    <col min="5" max="5" width="11.7109375" style="878" customWidth="1"/>
    <col min="6" max="6" width="12.00390625" style="15" customWidth="1"/>
    <col min="7" max="16384" width="9.140625" style="15" customWidth="1"/>
  </cols>
  <sheetData>
    <row r="1" spans="1:6" ht="15.75">
      <c r="A1" s="1201" t="s">
        <v>1447</v>
      </c>
      <c r="B1" s="1201"/>
      <c r="C1" s="1201"/>
      <c r="D1" s="1201"/>
      <c r="E1" s="1201"/>
      <c r="F1" s="1201"/>
    </row>
    <row r="2" spans="1:6" ht="15.75">
      <c r="A2" s="1198" t="s">
        <v>1448</v>
      </c>
      <c r="B2" s="1198"/>
      <c r="C2" s="1198"/>
      <c r="D2" s="1198"/>
      <c r="E2" s="1198"/>
      <c r="F2" s="1198"/>
    </row>
    <row r="3" spans="1:7" ht="3.75" customHeight="1">
      <c r="A3" s="852"/>
      <c r="B3" s="853"/>
      <c r="C3" s="853"/>
      <c r="D3" s="853"/>
      <c r="E3" s="854"/>
      <c r="F3" s="853"/>
      <c r="G3" s="13"/>
    </row>
    <row r="4" spans="1:7" ht="15.75">
      <c r="A4" s="1203" t="s">
        <v>1449</v>
      </c>
      <c r="B4" s="1203"/>
      <c r="C4" s="1203"/>
      <c r="D4" s="1203"/>
      <c r="E4" s="1203"/>
      <c r="F4" s="1203"/>
      <c r="G4" s="10"/>
    </row>
    <row r="6" spans="1:6" ht="17.25" customHeight="1">
      <c r="A6" s="1204" t="s">
        <v>1450</v>
      </c>
      <c r="B6" s="1204"/>
      <c r="C6" s="1204"/>
      <c r="D6" s="1204"/>
      <c r="E6" s="1204"/>
      <c r="F6" s="1204"/>
    </row>
    <row r="7" spans="1:7" s="25" customFormat="1" ht="15.75">
      <c r="A7" s="1188" t="s">
        <v>1434</v>
      </c>
      <c r="B7" s="1188"/>
      <c r="C7" s="1188"/>
      <c r="D7" s="1188"/>
      <c r="E7" s="1188"/>
      <c r="F7" s="1188"/>
      <c r="G7" s="12"/>
    </row>
    <row r="8" spans="1:6" s="25" customFormat="1" ht="15.75">
      <c r="A8" s="1190" t="s">
        <v>1452</v>
      </c>
      <c r="B8" s="1190"/>
      <c r="C8" s="1190"/>
      <c r="D8" s="1190"/>
      <c r="E8" s="1190"/>
      <c r="F8" s="1190"/>
    </row>
    <row r="9" spans="1:7" s="25" customFormat="1" ht="12.75">
      <c r="A9" s="1200" t="s">
        <v>1453</v>
      </c>
      <c r="B9" s="1200"/>
      <c r="C9" s="1200"/>
      <c r="D9" s="1200"/>
      <c r="E9" s="1200"/>
      <c r="F9" s="1200"/>
      <c r="G9" s="18"/>
    </row>
    <row r="10" spans="1:7" s="25" customFormat="1" ht="12.75">
      <c r="A10" s="18"/>
      <c r="B10" s="18"/>
      <c r="C10" s="18"/>
      <c r="D10" s="18"/>
      <c r="E10" s="18"/>
      <c r="F10" s="18"/>
      <c r="G10" s="18"/>
    </row>
    <row r="11" spans="1:7" s="25" customFormat="1" ht="12.75">
      <c r="A11" s="23" t="s">
        <v>1454</v>
      </c>
      <c r="B11" s="24"/>
      <c r="C11" s="20"/>
      <c r="D11" s="18"/>
      <c r="E11" s="19"/>
      <c r="F11" s="21" t="s">
        <v>734</v>
      </c>
      <c r="G11" s="18"/>
    </row>
    <row r="12" spans="1:6" s="25" customFormat="1" ht="15" customHeight="1">
      <c r="A12" s="18"/>
      <c r="B12" s="18"/>
      <c r="C12" s="18"/>
      <c r="D12" s="18"/>
      <c r="E12" s="18"/>
      <c r="F12" s="855" t="s">
        <v>1435</v>
      </c>
    </row>
    <row r="13" spans="1:6" s="25" customFormat="1" ht="12.75">
      <c r="A13" s="856"/>
      <c r="E13" s="857"/>
      <c r="F13" s="858" t="s">
        <v>433</v>
      </c>
    </row>
    <row r="14" spans="1:6" s="25" customFormat="1" ht="38.25">
      <c r="A14" s="859" t="s">
        <v>365</v>
      </c>
      <c r="B14" s="859" t="s">
        <v>1457</v>
      </c>
      <c r="C14" s="859" t="s">
        <v>531</v>
      </c>
      <c r="D14" s="859" t="s">
        <v>436</v>
      </c>
      <c r="E14" s="722" t="s">
        <v>1842</v>
      </c>
      <c r="F14" s="720" t="s">
        <v>1461</v>
      </c>
    </row>
    <row r="15" spans="1:6" s="25" customFormat="1" ht="12.75">
      <c r="A15" s="860" t="s">
        <v>1436</v>
      </c>
      <c r="B15" s="860" t="s">
        <v>1437</v>
      </c>
      <c r="C15" s="860" t="s">
        <v>1438</v>
      </c>
      <c r="D15" s="860" t="s">
        <v>1439</v>
      </c>
      <c r="E15" s="861" t="s">
        <v>1440</v>
      </c>
      <c r="F15" s="860" t="s">
        <v>1441</v>
      </c>
    </row>
    <row r="16" spans="1:6" s="25" customFormat="1" ht="12.75">
      <c r="A16" s="1189" t="s">
        <v>1442</v>
      </c>
      <c r="B16" s="1189"/>
      <c r="C16" s="754">
        <v>99117110</v>
      </c>
      <c r="D16" s="754">
        <v>98945065</v>
      </c>
      <c r="E16" s="787">
        <v>99.82642250162459</v>
      </c>
      <c r="F16" s="754">
        <v>16900021</v>
      </c>
    </row>
    <row r="17" spans="1:6" s="25" customFormat="1" ht="12.75">
      <c r="A17" s="700"/>
      <c r="B17" s="862" t="s">
        <v>1443</v>
      </c>
      <c r="C17" s="754">
        <v>34635127</v>
      </c>
      <c r="D17" s="754">
        <v>35010949</v>
      </c>
      <c r="E17" s="787">
        <v>101.08508913508531</v>
      </c>
      <c r="F17" s="754">
        <v>10524197</v>
      </c>
    </row>
    <row r="18" spans="1:6" s="25" customFormat="1" ht="12.75">
      <c r="A18" s="700"/>
      <c r="B18" s="93" t="s">
        <v>1444</v>
      </c>
      <c r="C18" s="754">
        <v>12197019</v>
      </c>
      <c r="D18" s="754">
        <v>15316998</v>
      </c>
      <c r="E18" s="787">
        <v>125.57984864990372</v>
      </c>
      <c r="F18" s="754">
        <v>1518143</v>
      </c>
    </row>
    <row r="19" spans="1:6" s="25" customFormat="1" ht="12.75">
      <c r="A19" s="700"/>
      <c r="B19" s="93" t="s">
        <v>390</v>
      </c>
      <c r="C19" s="754">
        <v>421410</v>
      </c>
      <c r="D19" s="754">
        <v>241605</v>
      </c>
      <c r="E19" s="787">
        <v>57.332526518117746</v>
      </c>
      <c r="F19" s="754">
        <v>19431</v>
      </c>
    </row>
    <row r="20" spans="1:6" s="25" customFormat="1" ht="25.5" customHeight="1">
      <c r="A20" s="700"/>
      <c r="B20" s="863" t="s">
        <v>1445</v>
      </c>
      <c r="C20" s="864">
        <v>134315</v>
      </c>
      <c r="D20" s="864">
        <v>145003</v>
      </c>
      <c r="E20" s="787">
        <v>107.9574135427912</v>
      </c>
      <c r="F20" s="864">
        <v>11265</v>
      </c>
    </row>
    <row r="21" spans="1:6" s="25" customFormat="1" ht="27">
      <c r="A21" s="700"/>
      <c r="B21" s="863" t="s">
        <v>1446</v>
      </c>
      <c r="C21" s="864">
        <v>81555</v>
      </c>
      <c r="D21" s="864">
        <v>54565</v>
      </c>
      <c r="E21" s="787">
        <v>66.90576911286861</v>
      </c>
      <c r="F21" s="864">
        <v>5225</v>
      </c>
    </row>
    <row r="22" spans="1:6" s="25" customFormat="1" ht="12.75" customHeight="1">
      <c r="A22" s="700"/>
      <c r="B22" s="863" t="s">
        <v>367</v>
      </c>
      <c r="C22" s="864">
        <v>37456840</v>
      </c>
      <c r="D22" s="864">
        <v>34791119</v>
      </c>
      <c r="E22" s="787">
        <v>92.8832197270245</v>
      </c>
      <c r="F22" s="864">
        <v>3419498</v>
      </c>
    </row>
    <row r="23" spans="1:6" s="25" customFormat="1" ht="27.75" customHeight="1">
      <c r="A23" s="865"/>
      <c r="B23" s="863" t="s">
        <v>368</v>
      </c>
      <c r="C23" s="864">
        <v>13377013</v>
      </c>
      <c r="D23" s="864">
        <v>12613345</v>
      </c>
      <c r="E23" s="787">
        <v>94.2911919125742</v>
      </c>
      <c r="F23" s="864">
        <v>1264048</v>
      </c>
    </row>
    <row r="24" spans="1:6" s="25" customFormat="1" ht="16.5" customHeight="1">
      <c r="A24" s="865"/>
      <c r="B24" s="863" t="s">
        <v>369</v>
      </c>
      <c r="C24" s="864">
        <v>622975</v>
      </c>
      <c r="D24" s="864">
        <v>529486</v>
      </c>
      <c r="E24" s="787">
        <v>84.99313776636302</v>
      </c>
      <c r="F24" s="864">
        <v>95854</v>
      </c>
    </row>
    <row r="25" spans="1:6" s="25" customFormat="1" ht="27">
      <c r="A25" s="866"/>
      <c r="B25" s="863" t="s">
        <v>370</v>
      </c>
      <c r="C25" s="864">
        <v>190856</v>
      </c>
      <c r="D25" s="864">
        <v>241995</v>
      </c>
      <c r="E25" s="787">
        <v>126.79454667393217</v>
      </c>
      <c r="F25" s="864">
        <v>42360</v>
      </c>
    </row>
    <row r="26" spans="1:6" s="25" customFormat="1" ht="12.75">
      <c r="A26" s="1189" t="s">
        <v>371</v>
      </c>
      <c r="B26" s="1189"/>
      <c r="C26" s="867">
        <v>99117110</v>
      </c>
      <c r="D26" s="867">
        <v>98945065</v>
      </c>
      <c r="E26" s="787">
        <v>99.82642250162459</v>
      </c>
      <c r="F26" s="867">
        <v>16900021</v>
      </c>
    </row>
    <row r="27" spans="1:6" s="25" customFormat="1" ht="12.75">
      <c r="A27" s="1189" t="s">
        <v>372</v>
      </c>
      <c r="B27" s="1189"/>
      <c r="C27" s="754">
        <v>24131845</v>
      </c>
      <c r="D27" s="754">
        <v>25788754</v>
      </c>
      <c r="E27" s="787">
        <v>106.8660684667915</v>
      </c>
      <c r="F27" s="754">
        <v>9648393</v>
      </c>
    </row>
    <row r="28" spans="1:6" s="25" customFormat="1" ht="12.75">
      <c r="A28" s="868" t="s">
        <v>194</v>
      </c>
      <c r="B28" s="869" t="s">
        <v>373</v>
      </c>
      <c r="C28" s="51">
        <v>21784433</v>
      </c>
      <c r="D28" s="51">
        <v>23387367</v>
      </c>
      <c r="E28" s="791">
        <v>107.35816259252651</v>
      </c>
      <c r="F28" s="51">
        <v>9591740</v>
      </c>
    </row>
    <row r="29" spans="1:6" s="25" customFormat="1" ht="12.75">
      <c r="A29" s="868" t="s">
        <v>1867</v>
      </c>
      <c r="B29" s="870" t="s">
        <v>537</v>
      </c>
      <c r="C29" s="51">
        <v>2231730</v>
      </c>
      <c r="D29" s="51">
        <v>2247330</v>
      </c>
      <c r="E29" s="791">
        <v>100.69900928875806</v>
      </c>
      <c r="F29" s="51">
        <v>17573</v>
      </c>
    </row>
    <row r="30" spans="1:6" s="25" customFormat="1" ht="12.75" customHeight="1">
      <c r="A30" s="868" t="s">
        <v>1306</v>
      </c>
      <c r="B30" s="871" t="s">
        <v>374</v>
      </c>
      <c r="C30" s="797">
        <v>115682</v>
      </c>
      <c r="D30" s="797">
        <v>154057</v>
      </c>
      <c r="E30" s="796">
        <v>133.17283587766465</v>
      </c>
      <c r="F30" s="797">
        <v>39080</v>
      </c>
    </row>
    <row r="31" spans="1:6" s="25" customFormat="1" ht="12.75">
      <c r="A31" s="1189" t="s">
        <v>375</v>
      </c>
      <c r="B31" s="1189"/>
      <c r="C31" s="754">
        <v>2613178</v>
      </c>
      <c r="D31" s="754">
        <v>2442207</v>
      </c>
      <c r="E31" s="787">
        <v>93.45735346003985</v>
      </c>
      <c r="F31" s="754">
        <v>429914</v>
      </c>
    </row>
    <row r="32" spans="1:6" s="25" customFormat="1" ht="12.75">
      <c r="A32" s="700" t="s">
        <v>617</v>
      </c>
      <c r="B32" s="869" t="s">
        <v>373</v>
      </c>
      <c r="C32" s="51">
        <v>2407812</v>
      </c>
      <c r="D32" s="51">
        <v>2397335</v>
      </c>
      <c r="E32" s="791">
        <v>99.56487466629454</v>
      </c>
      <c r="F32" s="51">
        <v>426730</v>
      </c>
    </row>
    <row r="33" spans="1:6" s="25" customFormat="1" ht="12.75">
      <c r="A33" s="700" t="s">
        <v>1867</v>
      </c>
      <c r="B33" s="870" t="s">
        <v>537</v>
      </c>
      <c r="C33" s="51">
        <v>205366</v>
      </c>
      <c r="D33" s="51">
        <v>44872</v>
      </c>
      <c r="E33" s="791">
        <v>21.849770653370083</v>
      </c>
      <c r="F33" s="51">
        <v>3184</v>
      </c>
    </row>
    <row r="34" spans="1:6" s="25" customFormat="1" ht="12.75">
      <c r="A34" s="1189" t="s">
        <v>376</v>
      </c>
      <c r="B34" s="1189"/>
      <c r="C34" s="754">
        <v>46095011</v>
      </c>
      <c r="D34" s="754">
        <v>42795443</v>
      </c>
      <c r="E34" s="787">
        <v>92.84181101507927</v>
      </c>
      <c r="F34" s="754">
        <v>3976580</v>
      </c>
    </row>
    <row r="35" spans="1:6" s="25" customFormat="1" ht="12.75">
      <c r="A35" s="868" t="s">
        <v>194</v>
      </c>
      <c r="B35" s="869" t="s">
        <v>373</v>
      </c>
      <c r="C35" s="51">
        <v>594102</v>
      </c>
      <c r="D35" s="51">
        <v>526734</v>
      </c>
      <c r="E35" s="791">
        <v>88.66053303978106</v>
      </c>
      <c r="F35" s="51">
        <v>-9914</v>
      </c>
    </row>
    <row r="36" spans="1:6" s="25" customFormat="1" ht="12.75">
      <c r="A36" s="868" t="s">
        <v>1867</v>
      </c>
      <c r="B36" s="870" t="s">
        <v>537</v>
      </c>
      <c r="C36" s="51">
        <v>39201</v>
      </c>
      <c r="D36" s="51">
        <v>47393</v>
      </c>
      <c r="E36" s="791">
        <v>120.89742608606923</v>
      </c>
      <c r="F36" s="51">
        <v>3227</v>
      </c>
    </row>
    <row r="37" spans="1:6" s="25" customFormat="1" ht="12.75">
      <c r="A37" s="868" t="s">
        <v>1870</v>
      </c>
      <c r="B37" s="870" t="s">
        <v>538</v>
      </c>
      <c r="C37" s="51">
        <v>0</v>
      </c>
      <c r="D37" s="51">
        <v>0</v>
      </c>
      <c r="E37" s="791">
        <v>0</v>
      </c>
      <c r="F37" s="51">
        <v>0</v>
      </c>
    </row>
    <row r="38" spans="1:6" s="25" customFormat="1" ht="12.75" customHeight="1">
      <c r="A38" s="868" t="s">
        <v>1312</v>
      </c>
      <c r="B38" s="871" t="s">
        <v>377</v>
      </c>
      <c r="C38" s="797">
        <v>0</v>
      </c>
      <c r="D38" s="797">
        <v>0</v>
      </c>
      <c r="E38" s="796">
        <v>0</v>
      </c>
      <c r="F38" s="797">
        <v>0</v>
      </c>
    </row>
    <row r="39" spans="1:6" s="25" customFormat="1" ht="12.75" customHeight="1">
      <c r="A39" s="868" t="s">
        <v>1266</v>
      </c>
      <c r="B39" s="871" t="s">
        <v>378</v>
      </c>
      <c r="C39" s="797">
        <v>0</v>
      </c>
      <c r="D39" s="797">
        <v>0</v>
      </c>
      <c r="E39" s="796">
        <v>0</v>
      </c>
      <c r="F39" s="797">
        <v>0</v>
      </c>
    </row>
    <row r="40" spans="1:6" s="25" customFormat="1" ht="12.75" customHeight="1">
      <c r="A40" s="868" t="s">
        <v>1300</v>
      </c>
      <c r="B40" s="871" t="s">
        <v>379</v>
      </c>
      <c r="C40" s="797">
        <v>31422877</v>
      </c>
      <c r="D40" s="797">
        <v>29038954</v>
      </c>
      <c r="E40" s="796">
        <v>92.41341586895433</v>
      </c>
      <c r="F40" s="797">
        <v>2627882</v>
      </c>
    </row>
    <row r="41" spans="1:6" s="25" customFormat="1" ht="25.5">
      <c r="A41" s="868" t="s">
        <v>1266</v>
      </c>
      <c r="B41" s="871" t="s">
        <v>380</v>
      </c>
      <c r="C41" s="797">
        <v>13361039</v>
      </c>
      <c r="D41" s="797">
        <v>12598738</v>
      </c>
      <c r="E41" s="796">
        <v>94.29459789766351</v>
      </c>
      <c r="F41" s="797">
        <v>1262677</v>
      </c>
    </row>
    <row r="42" spans="1:6" s="25" customFormat="1" ht="12.75">
      <c r="A42" s="868" t="s">
        <v>1266</v>
      </c>
      <c r="B42" s="871" t="s">
        <v>381</v>
      </c>
      <c r="C42" s="797">
        <v>618372</v>
      </c>
      <c r="D42" s="797">
        <v>524204</v>
      </c>
      <c r="E42" s="796">
        <v>84.771626140899</v>
      </c>
      <c r="F42" s="797">
        <v>92708</v>
      </c>
    </row>
    <row r="43" spans="1:6" s="25" customFormat="1" ht="12.75">
      <c r="A43" s="868" t="s">
        <v>1314</v>
      </c>
      <c r="B43" s="871" t="s">
        <v>382</v>
      </c>
      <c r="C43" s="797">
        <v>59420</v>
      </c>
      <c r="D43" s="797">
        <v>59420</v>
      </c>
      <c r="E43" s="796">
        <v>100</v>
      </c>
      <c r="F43" s="797">
        <v>0</v>
      </c>
    </row>
    <row r="44" spans="1:6" s="25" customFormat="1" ht="15" customHeight="1">
      <c r="A44" s="1191" t="s">
        <v>383</v>
      </c>
      <c r="B44" s="1191"/>
      <c r="C44" s="754">
        <v>6094670</v>
      </c>
      <c r="D44" s="754">
        <v>5823979</v>
      </c>
      <c r="E44" s="787">
        <v>95.55856182533262</v>
      </c>
      <c r="F44" s="754">
        <v>802290</v>
      </c>
    </row>
    <row r="45" spans="1:6" s="25" customFormat="1" ht="12.75">
      <c r="A45" s="868" t="s">
        <v>194</v>
      </c>
      <c r="B45" s="869" t="s">
        <v>373</v>
      </c>
      <c r="C45" s="51">
        <v>505</v>
      </c>
      <c r="D45" s="51">
        <v>139</v>
      </c>
      <c r="E45" s="791">
        <v>27.524752475247528</v>
      </c>
      <c r="F45" s="51">
        <v>-2710</v>
      </c>
    </row>
    <row r="46" spans="1:6" s="25" customFormat="1" ht="12.75">
      <c r="A46" s="868" t="s">
        <v>1867</v>
      </c>
      <c r="B46" s="870" t="s">
        <v>537</v>
      </c>
      <c r="C46" s="51">
        <v>44228</v>
      </c>
      <c r="D46" s="51">
        <v>48768</v>
      </c>
      <c r="E46" s="791">
        <v>110.26499050375327</v>
      </c>
      <c r="F46" s="51">
        <v>3713</v>
      </c>
    </row>
    <row r="47" spans="1:6" s="25" customFormat="1" ht="25.5">
      <c r="A47" s="868" t="s">
        <v>1300</v>
      </c>
      <c r="B47" s="871" t="s">
        <v>384</v>
      </c>
      <c r="C47" s="797">
        <v>6033963</v>
      </c>
      <c r="D47" s="797">
        <v>5752165</v>
      </c>
      <c r="E47" s="796">
        <v>95.32980232063075</v>
      </c>
      <c r="F47" s="797">
        <v>791616</v>
      </c>
    </row>
    <row r="48" spans="1:6" s="25" customFormat="1" ht="25.5">
      <c r="A48" s="868" t="s">
        <v>1266</v>
      </c>
      <c r="B48" s="871" t="s">
        <v>385</v>
      </c>
      <c r="C48" s="797">
        <v>15974</v>
      </c>
      <c r="D48" s="797">
        <v>14607</v>
      </c>
      <c r="E48" s="796">
        <v>0</v>
      </c>
      <c r="F48" s="797">
        <v>1371</v>
      </c>
    </row>
    <row r="49" spans="1:6" s="25" customFormat="1" ht="12.75">
      <c r="A49" s="868" t="s">
        <v>1266</v>
      </c>
      <c r="B49" s="871" t="s">
        <v>381</v>
      </c>
      <c r="C49" s="797">
        <v>0</v>
      </c>
      <c r="D49" s="797">
        <v>0</v>
      </c>
      <c r="E49" s="796">
        <v>0</v>
      </c>
      <c r="F49" s="797">
        <v>0</v>
      </c>
    </row>
    <row r="50" spans="1:6" s="25" customFormat="1" ht="12.75">
      <c r="A50" s="868" t="s">
        <v>1314</v>
      </c>
      <c r="B50" s="871" t="s">
        <v>382</v>
      </c>
      <c r="C50" s="797">
        <v>0</v>
      </c>
      <c r="D50" s="797">
        <v>8300</v>
      </c>
      <c r="E50" s="796">
        <v>0</v>
      </c>
      <c r="F50" s="797">
        <v>8300</v>
      </c>
    </row>
    <row r="51" spans="1:6" s="25" customFormat="1" ht="12.75">
      <c r="A51" s="1191" t="s">
        <v>386</v>
      </c>
      <c r="B51" s="1191"/>
      <c r="C51" s="754">
        <v>20182406</v>
      </c>
      <c r="D51" s="754">
        <v>22094682</v>
      </c>
      <c r="E51" s="787">
        <v>109.47496547240205</v>
      </c>
      <c r="F51" s="754">
        <v>2042844</v>
      </c>
    </row>
    <row r="52" spans="1:6" s="25" customFormat="1" ht="12.75">
      <c r="A52" s="868" t="s">
        <v>194</v>
      </c>
      <c r="B52" s="869" t="s">
        <v>373</v>
      </c>
      <c r="C52" s="51">
        <v>9848275</v>
      </c>
      <c r="D52" s="51">
        <v>8699374</v>
      </c>
      <c r="E52" s="791">
        <v>88.33398742419357</v>
      </c>
      <c r="F52" s="51">
        <v>518351</v>
      </c>
    </row>
    <row r="53" spans="1:6" s="25" customFormat="1" ht="12.75">
      <c r="A53" s="868" t="s">
        <v>1867</v>
      </c>
      <c r="B53" s="870" t="s">
        <v>537</v>
      </c>
      <c r="C53" s="51">
        <v>9676494</v>
      </c>
      <c r="D53" s="51">
        <v>12928635</v>
      </c>
      <c r="E53" s="791">
        <v>133.6086706610886</v>
      </c>
      <c r="F53" s="51">
        <v>1490446</v>
      </c>
    </row>
    <row r="54" spans="1:6" s="25" customFormat="1" ht="12.75">
      <c r="A54" s="868" t="s">
        <v>1870</v>
      </c>
      <c r="B54" s="870" t="s">
        <v>538</v>
      </c>
      <c r="C54" s="51">
        <v>421410</v>
      </c>
      <c r="D54" s="51">
        <v>241605</v>
      </c>
      <c r="E54" s="791">
        <v>57.332526518117746</v>
      </c>
      <c r="F54" s="51">
        <v>19431</v>
      </c>
    </row>
    <row r="55" spans="1:6" s="25" customFormat="1" ht="12.75" customHeight="1">
      <c r="A55" s="868" t="s">
        <v>1312</v>
      </c>
      <c r="B55" s="871" t="s">
        <v>377</v>
      </c>
      <c r="C55" s="797">
        <v>134315</v>
      </c>
      <c r="D55" s="797">
        <v>145003</v>
      </c>
      <c r="E55" s="796">
        <v>107.9574135427912</v>
      </c>
      <c r="F55" s="797">
        <v>11265</v>
      </c>
    </row>
    <row r="56" spans="1:6" s="25" customFormat="1" ht="12.75" customHeight="1">
      <c r="A56" s="868" t="s">
        <v>1266</v>
      </c>
      <c r="B56" s="871" t="s">
        <v>378</v>
      </c>
      <c r="C56" s="797">
        <v>81555</v>
      </c>
      <c r="D56" s="797">
        <v>54565</v>
      </c>
      <c r="E56" s="796">
        <v>66.90576911286861</v>
      </c>
      <c r="F56" s="797">
        <v>5225</v>
      </c>
    </row>
    <row r="57" spans="1:8" s="25" customFormat="1" ht="12.75">
      <c r="A57" s="868" t="s">
        <v>1266</v>
      </c>
      <c r="B57" s="871" t="s">
        <v>381</v>
      </c>
      <c r="C57" s="797">
        <v>4603</v>
      </c>
      <c r="D57" s="797">
        <v>5282</v>
      </c>
      <c r="E57" s="796">
        <v>114.75124918531392</v>
      </c>
      <c r="F57" s="797">
        <v>3146</v>
      </c>
      <c r="G57" s="12"/>
      <c r="H57" s="12"/>
    </row>
    <row r="58" spans="1:8" s="25" customFormat="1" ht="12.75">
      <c r="A58" s="868" t="s">
        <v>1314</v>
      </c>
      <c r="B58" s="871" t="s">
        <v>387</v>
      </c>
      <c r="C58" s="797">
        <v>15754</v>
      </c>
      <c r="D58" s="797">
        <v>20218</v>
      </c>
      <c r="E58" s="796">
        <v>128.33566078456263</v>
      </c>
      <c r="F58" s="797">
        <v>-5020</v>
      </c>
      <c r="G58" s="12"/>
      <c r="H58" s="12"/>
    </row>
    <row r="59" spans="1:8" s="25" customFormat="1" ht="12.75">
      <c r="A59" s="872"/>
      <c r="B59" s="873"/>
      <c r="C59" s="874"/>
      <c r="D59" s="874"/>
      <c r="E59" s="875"/>
      <c r="F59" s="874"/>
      <c r="G59" s="12"/>
      <c r="H59" s="12"/>
    </row>
    <row r="60" spans="1:8" s="25" customFormat="1" ht="12.75">
      <c r="A60" s="872"/>
      <c r="B60" s="873"/>
      <c r="C60" s="874"/>
      <c r="D60" s="874"/>
      <c r="E60" s="875"/>
      <c r="F60" s="874"/>
      <c r="G60" s="12"/>
      <c r="H60" s="12"/>
    </row>
    <row r="61" spans="1:6" s="185" customFormat="1" ht="12.75" customHeight="1">
      <c r="A61" s="25"/>
      <c r="B61" s="182"/>
      <c r="C61" s="25"/>
      <c r="D61" s="26"/>
      <c r="E61" s="769"/>
      <c r="F61" s="773"/>
    </row>
    <row r="62" spans="1:8" s="250" customFormat="1" ht="12.75">
      <c r="A62" s="106" t="s">
        <v>260</v>
      </c>
      <c r="C62" s="270"/>
      <c r="D62" s="270"/>
      <c r="F62" s="271" t="s">
        <v>1502</v>
      </c>
      <c r="H62" s="557"/>
    </row>
    <row r="63" spans="1:7" s="876" customFormat="1" ht="12.75" customHeight="1" hidden="1">
      <c r="A63" s="106" t="s">
        <v>388</v>
      </c>
      <c r="B63" s="270"/>
      <c r="C63" s="270"/>
      <c r="D63" s="270"/>
      <c r="E63" s="106"/>
      <c r="F63" s="271" t="s">
        <v>389</v>
      </c>
      <c r="G63" s="271"/>
    </row>
    <row r="64" spans="1:7" s="876" customFormat="1" ht="12.75" customHeight="1">
      <c r="A64" s="106"/>
      <c r="B64" s="270"/>
      <c r="C64" s="270"/>
      <c r="D64" s="270"/>
      <c r="E64" s="106"/>
      <c r="F64" s="271"/>
      <c r="G64" s="271"/>
    </row>
    <row r="65" spans="1:7" s="876" customFormat="1" ht="12.75" customHeight="1">
      <c r="A65" s="106"/>
      <c r="B65" s="270"/>
      <c r="C65" s="270"/>
      <c r="D65" s="270"/>
      <c r="E65" s="106"/>
      <c r="F65" s="271"/>
      <c r="G65" s="271"/>
    </row>
    <row r="66" spans="1:7" s="876" customFormat="1" ht="12.75" customHeight="1">
      <c r="A66" s="106"/>
      <c r="B66" s="270"/>
      <c r="C66" s="270"/>
      <c r="D66" s="270"/>
      <c r="E66" s="106"/>
      <c r="F66" s="271"/>
      <c r="G66" s="271"/>
    </row>
    <row r="67" spans="1:7" s="876" customFormat="1" ht="12.75" customHeight="1">
      <c r="A67" s="106"/>
      <c r="B67" s="270"/>
      <c r="C67" s="270"/>
      <c r="D67" s="270"/>
      <c r="E67" s="106"/>
      <c r="F67" s="271"/>
      <c r="G67" s="271"/>
    </row>
    <row r="68" spans="1:7" s="876" customFormat="1" ht="12.75" customHeight="1">
      <c r="A68" s="106"/>
      <c r="B68" s="270"/>
      <c r="C68" s="270"/>
      <c r="D68" s="270"/>
      <c r="E68" s="106"/>
      <c r="F68" s="271"/>
      <c r="G68" s="271"/>
    </row>
    <row r="69" spans="2:7" s="876" customFormat="1" ht="12.75" customHeight="1">
      <c r="B69" s="270"/>
      <c r="C69" s="270"/>
      <c r="D69" s="270"/>
      <c r="E69" s="877"/>
      <c r="F69" s="276"/>
      <c r="G69" s="276"/>
    </row>
    <row r="70" spans="1:8" s="250" customFormat="1" ht="12.75">
      <c r="A70" s="57" t="s">
        <v>362</v>
      </c>
      <c r="B70" s="354"/>
      <c r="H70" s="108"/>
    </row>
    <row r="71" spans="1:5" s="25" customFormat="1" ht="12.75">
      <c r="A71" s="856"/>
      <c r="E71" s="857"/>
    </row>
    <row r="72" spans="1:6" s="25" customFormat="1" ht="12.75">
      <c r="A72" s="856"/>
      <c r="B72" s="768"/>
      <c r="C72" s="768"/>
      <c r="D72" s="768"/>
      <c r="E72" s="768"/>
      <c r="F72" s="768"/>
    </row>
    <row r="73" spans="1:6" ht="15.75">
      <c r="A73" s="23"/>
      <c r="B73" s="25"/>
      <c r="C73" s="25"/>
      <c r="D73" s="25"/>
      <c r="E73" s="857"/>
      <c r="F73" s="25"/>
    </row>
    <row r="74" spans="1:6" ht="15.75">
      <c r="A74" s="776"/>
      <c r="B74" s="25"/>
      <c r="C74" s="25"/>
      <c r="D74" s="25"/>
      <c r="E74" s="857"/>
      <c r="F74" s="25"/>
    </row>
  </sheetData>
  <mergeCells count="14">
    <mergeCell ref="A27:B27"/>
    <mergeCell ref="A34:B34"/>
    <mergeCell ref="A44:B44"/>
    <mergeCell ref="A51:B51"/>
    <mergeCell ref="A31:B31"/>
    <mergeCell ref="A1:F1"/>
    <mergeCell ref="A2:F2"/>
    <mergeCell ref="A6:F6"/>
    <mergeCell ref="A4:F4"/>
    <mergeCell ref="A26:B26"/>
    <mergeCell ref="A9:F9"/>
    <mergeCell ref="A7:F7"/>
    <mergeCell ref="A8:F8"/>
    <mergeCell ref="A16:B16"/>
  </mergeCells>
  <printOptions horizontalCentered="1"/>
  <pageMargins left="0.7480314960629921" right="0.52" top="0.984251968503937" bottom="0.984251968503937" header="0.5118110236220472" footer="0.5118110236220472"/>
  <pageSetup firstPageNumber="45" useFirstPageNumber="1" horizontalDpi="300" verticalDpi="300" orientation="portrait" paperSize="9" scale="87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68"/>
  <sheetViews>
    <sheetView zoomScaleSheetLayoutView="100" workbookViewId="0" topLeftCell="A1">
      <selection activeCell="A8" sqref="A8:F8"/>
    </sheetView>
  </sheetViews>
  <sheetFormatPr defaultColWidth="9.140625" defaultRowHeight="12.75"/>
  <cols>
    <col min="1" max="1" width="8.00390625" style="879" customWidth="1"/>
    <col min="2" max="2" width="43.28125" style="15" customWidth="1"/>
    <col min="3" max="3" width="11.00390625" style="15" customWidth="1"/>
    <col min="4" max="4" width="10.8515625" style="15" customWidth="1"/>
    <col min="5" max="5" width="11.7109375" style="896" customWidth="1"/>
    <col min="6" max="6" width="11.28125" style="15" customWidth="1"/>
    <col min="7" max="16384" width="9.140625" style="15" customWidth="1"/>
  </cols>
  <sheetData>
    <row r="1" spans="1:6" ht="15.75">
      <c r="A1" s="1201" t="s">
        <v>1447</v>
      </c>
      <c r="B1" s="1201"/>
      <c r="C1" s="1201"/>
      <c r="D1" s="1201"/>
      <c r="E1" s="1201"/>
      <c r="F1" s="1201"/>
    </row>
    <row r="2" spans="1:6" ht="15.75">
      <c r="A2" s="1198" t="s">
        <v>1448</v>
      </c>
      <c r="B2" s="1198"/>
      <c r="C2" s="1198"/>
      <c r="D2" s="1198"/>
      <c r="E2" s="1198"/>
      <c r="F2" s="1198"/>
    </row>
    <row r="3" spans="1:6" ht="4.5" customHeight="1">
      <c r="A3" s="852"/>
      <c r="B3" s="853"/>
      <c r="C3" s="853"/>
      <c r="D3" s="853"/>
      <c r="E3" s="854"/>
      <c r="F3" s="853"/>
    </row>
    <row r="4" spans="1:7" ht="15.75">
      <c r="A4" s="1203" t="s">
        <v>1449</v>
      </c>
      <c r="B4" s="1194"/>
      <c r="C4" s="1194"/>
      <c r="D4" s="1194"/>
      <c r="E4" s="1194"/>
      <c r="F4" s="1194"/>
      <c r="G4" s="10"/>
    </row>
    <row r="6" spans="1:7" ht="15.75">
      <c r="A6" s="1204" t="s">
        <v>1450</v>
      </c>
      <c r="B6" s="1192"/>
      <c r="C6" s="1192"/>
      <c r="D6" s="1192"/>
      <c r="E6" s="1192"/>
      <c r="F6" s="1192"/>
      <c r="G6" s="14"/>
    </row>
    <row r="7" spans="1:7" ht="15.75">
      <c r="A7" s="1188" t="s">
        <v>391</v>
      </c>
      <c r="B7" s="1192"/>
      <c r="C7" s="1192"/>
      <c r="D7" s="1192"/>
      <c r="E7" s="1192"/>
      <c r="F7" s="1192"/>
      <c r="G7" s="366"/>
    </row>
    <row r="8" spans="1:6" ht="15.75">
      <c r="A8" s="1193" t="s">
        <v>1452</v>
      </c>
      <c r="B8" s="1193"/>
      <c r="C8" s="1193"/>
      <c r="D8" s="1193"/>
      <c r="E8" s="1193"/>
      <c r="F8" s="1193"/>
    </row>
    <row r="9" spans="1:6" ht="15.75">
      <c r="A9" s="1200" t="s">
        <v>1453</v>
      </c>
      <c r="B9" s="1200"/>
      <c r="C9" s="1200"/>
      <c r="D9" s="1200"/>
      <c r="E9" s="1200"/>
      <c r="F9" s="1200"/>
    </row>
    <row r="10" spans="1:6" ht="15.75">
      <c r="A10" s="23" t="s">
        <v>1454</v>
      </c>
      <c r="B10" s="24"/>
      <c r="C10" s="20"/>
      <c r="D10" s="18"/>
      <c r="E10" s="19"/>
      <c r="F10" s="21" t="s">
        <v>734</v>
      </c>
    </row>
    <row r="11" spans="1:6" s="25" customFormat="1" ht="12.75">
      <c r="A11" s="879"/>
      <c r="E11" s="880"/>
      <c r="F11" s="26" t="s">
        <v>392</v>
      </c>
    </row>
    <row r="12" spans="1:6" s="25" customFormat="1" ht="12.75">
      <c r="A12" s="879"/>
      <c r="E12" s="880"/>
      <c r="F12" s="858" t="s">
        <v>433</v>
      </c>
    </row>
    <row r="13" spans="1:6" s="25" customFormat="1" ht="45.75" customHeight="1">
      <c r="A13" s="859" t="s">
        <v>365</v>
      </c>
      <c r="B13" s="859" t="s">
        <v>1457</v>
      </c>
      <c r="C13" s="859" t="s">
        <v>531</v>
      </c>
      <c r="D13" s="859" t="s">
        <v>436</v>
      </c>
      <c r="E13" s="881" t="s">
        <v>1842</v>
      </c>
      <c r="F13" s="720" t="s">
        <v>1461</v>
      </c>
    </row>
    <row r="14" spans="1:6" s="25" customFormat="1" ht="12.75">
      <c r="A14" s="822" t="s">
        <v>1436</v>
      </c>
      <c r="B14" s="822" t="s">
        <v>1437</v>
      </c>
      <c r="C14" s="822" t="s">
        <v>1438</v>
      </c>
      <c r="D14" s="822" t="s">
        <v>1439</v>
      </c>
      <c r="E14" s="822" t="s">
        <v>1440</v>
      </c>
      <c r="F14" s="822" t="s">
        <v>1441</v>
      </c>
    </row>
    <row r="15" spans="1:6" s="25" customFormat="1" ht="25.5">
      <c r="A15" s="882" t="s">
        <v>393</v>
      </c>
      <c r="B15" s="883" t="s">
        <v>408</v>
      </c>
      <c r="C15" s="746">
        <v>107646092</v>
      </c>
      <c r="D15" s="746">
        <v>69386393</v>
      </c>
      <c r="E15" s="728">
        <v>64.4578838960545</v>
      </c>
      <c r="F15" s="746">
        <v>6788663</v>
      </c>
    </row>
    <row r="16" spans="1:6" s="25" customFormat="1" ht="15.75" customHeight="1">
      <c r="A16" s="884" t="s">
        <v>394</v>
      </c>
      <c r="B16" s="883" t="s">
        <v>372</v>
      </c>
      <c r="C16" s="727">
        <v>19793687</v>
      </c>
      <c r="D16" s="727">
        <v>7660218</v>
      </c>
      <c r="E16" s="728">
        <v>38.70030884089458</v>
      </c>
      <c r="F16" s="727">
        <v>850311</v>
      </c>
    </row>
    <row r="17" spans="1:6" s="25" customFormat="1" ht="15.75" customHeight="1">
      <c r="A17" s="884"/>
      <c r="B17" s="832" t="s">
        <v>395</v>
      </c>
      <c r="C17" s="739">
        <v>19722492</v>
      </c>
      <c r="D17" s="739">
        <v>7589938</v>
      </c>
      <c r="E17" s="740">
        <v>38.48366626286374</v>
      </c>
      <c r="F17" s="739">
        <v>848531</v>
      </c>
    </row>
    <row r="18" spans="1:6" s="25" customFormat="1" ht="15.75" customHeight="1">
      <c r="A18" s="884"/>
      <c r="B18" s="832" t="s">
        <v>396</v>
      </c>
      <c r="C18" s="739">
        <v>71195</v>
      </c>
      <c r="D18" s="739">
        <v>70280</v>
      </c>
      <c r="E18" s="740">
        <v>98.71479738745698</v>
      </c>
      <c r="F18" s="739">
        <v>1780</v>
      </c>
    </row>
    <row r="19" spans="1:6" s="25" customFormat="1" ht="15.75" customHeight="1">
      <c r="A19" s="884" t="s">
        <v>397</v>
      </c>
      <c r="B19" s="883" t="s">
        <v>375</v>
      </c>
      <c r="C19" s="727">
        <v>4321409</v>
      </c>
      <c r="D19" s="727">
        <v>1987973</v>
      </c>
      <c r="E19" s="728">
        <v>46.00288933539963</v>
      </c>
      <c r="F19" s="727">
        <v>184570</v>
      </c>
    </row>
    <row r="20" spans="1:6" s="25" customFormat="1" ht="15.75" customHeight="1">
      <c r="A20" s="884"/>
      <c r="B20" s="832" t="s">
        <v>395</v>
      </c>
      <c r="C20" s="739">
        <v>4321409</v>
      </c>
      <c r="D20" s="739">
        <v>1987973</v>
      </c>
      <c r="E20" s="740">
        <v>46.00288933539963</v>
      </c>
      <c r="F20" s="739">
        <v>184570</v>
      </c>
    </row>
    <row r="21" spans="1:6" s="25" customFormat="1" ht="15.75" customHeight="1">
      <c r="A21" s="884"/>
      <c r="B21" s="832" t="s">
        <v>396</v>
      </c>
      <c r="C21" s="739">
        <v>0</v>
      </c>
      <c r="D21" s="739">
        <v>0</v>
      </c>
      <c r="E21" s="740">
        <v>0</v>
      </c>
      <c r="F21" s="739">
        <v>0</v>
      </c>
    </row>
    <row r="22" spans="1:6" s="25" customFormat="1" ht="15.75" customHeight="1">
      <c r="A22" s="884" t="s">
        <v>398</v>
      </c>
      <c r="B22" s="883" t="s">
        <v>376</v>
      </c>
      <c r="C22" s="727">
        <v>49239192</v>
      </c>
      <c r="D22" s="727">
        <v>39552943</v>
      </c>
      <c r="E22" s="728">
        <v>80.32817232256775</v>
      </c>
      <c r="F22" s="727">
        <v>3998456</v>
      </c>
    </row>
    <row r="23" spans="1:6" s="25" customFormat="1" ht="15.75" customHeight="1">
      <c r="A23" s="884"/>
      <c r="B23" s="832" t="s">
        <v>395</v>
      </c>
      <c r="C23" s="739">
        <v>34182755</v>
      </c>
      <c r="D23" s="739">
        <v>25857713</v>
      </c>
      <c r="E23" s="740">
        <v>75.64549141811419</v>
      </c>
      <c r="F23" s="739">
        <v>2667209</v>
      </c>
    </row>
    <row r="24" spans="1:6" s="25" customFormat="1" ht="15.75" customHeight="1">
      <c r="A24" s="884"/>
      <c r="B24" s="832" t="s">
        <v>396</v>
      </c>
      <c r="C24" s="739">
        <v>15056437</v>
      </c>
      <c r="D24" s="739">
        <v>13695230</v>
      </c>
      <c r="E24" s="740">
        <v>90.9593019915668</v>
      </c>
      <c r="F24" s="739">
        <v>1331247</v>
      </c>
    </row>
    <row r="25" spans="1:6" s="25" customFormat="1" ht="15.75" customHeight="1">
      <c r="A25" s="884" t="s">
        <v>399</v>
      </c>
      <c r="B25" s="293" t="s">
        <v>400</v>
      </c>
      <c r="C25" s="727">
        <v>6089269</v>
      </c>
      <c r="D25" s="727">
        <v>5438168</v>
      </c>
      <c r="E25" s="728">
        <v>89.30740290829655</v>
      </c>
      <c r="F25" s="727">
        <v>558885</v>
      </c>
    </row>
    <row r="26" spans="1:6" s="25" customFormat="1" ht="15.75" customHeight="1">
      <c r="A26" s="884"/>
      <c r="B26" s="832" t="s">
        <v>395</v>
      </c>
      <c r="C26" s="739">
        <v>6088269</v>
      </c>
      <c r="D26" s="739">
        <v>5438168</v>
      </c>
      <c r="E26" s="740">
        <v>89.32207167587372</v>
      </c>
      <c r="F26" s="739">
        <v>558885</v>
      </c>
    </row>
    <row r="27" spans="1:6" s="25" customFormat="1" ht="15.75" customHeight="1">
      <c r="A27" s="884"/>
      <c r="B27" s="832" t="s">
        <v>396</v>
      </c>
      <c r="C27" s="739">
        <v>1000</v>
      </c>
      <c r="D27" s="739">
        <v>0</v>
      </c>
      <c r="E27" s="740">
        <v>0</v>
      </c>
      <c r="F27" s="739">
        <v>0</v>
      </c>
    </row>
    <row r="28" spans="1:6" s="25" customFormat="1" ht="15.75" customHeight="1">
      <c r="A28" s="884" t="s">
        <v>401</v>
      </c>
      <c r="B28" s="293" t="s">
        <v>386</v>
      </c>
      <c r="C28" s="727">
        <v>28202535</v>
      </c>
      <c r="D28" s="727">
        <v>14747091</v>
      </c>
      <c r="E28" s="728">
        <v>52.28994840357436</v>
      </c>
      <c r="F28" s="727">
        <v>1196441</v>
      </c>
    </row>
    <row r="29" spans="1:6" s="25" customFormat="1" ht="15.75" customHeight="1">
      <c r="A29" s="884"/>
      <c r="B29" s="832" t="s">
        <v>395</v>
      </c>
      <c r="C29" s="739">
        <v>27752474</v>
      </c>
      <c r="D29" s="739">
        <v>14421230</v>
      </c>
      <c r="E29" s="740">
        <v>51.96376366301614</v>
      </c>
      <c r="F29" s="739">
        <v>1163252</v>
      </c>
    </row>
    <row r="30" spans="1:7" s="25" customFormat="1" ht="15.75" customHeight="1">
      <c r="A30" s="884"/>
      <c r="B30" s="832" t="s">
        <v>396</v>
      </c>
      <c r="C30" s="739">
        <v>450061</v>
      </c>
      <c r="D30" s="739">
        <v>325861</v>
      </c>
      <c r="E30" s="740">
        <v>72.40374082624356</v>
      </c>
      <c r="F30" s="739">
        <v>33189</v>
      </c>
      <c r="G30" s="189"/>
    </row>
    <row r="31" spans="1:6" s="25" customFormat="1" ht="15.75" customHeight="1">
      <c r="A31" s="884"/>
      <c r="B31" s="832"/>
      <c r="C31" s="739"/>
      <c r="D31" s="739"/>
      <c r="E31" s="885"/>
      <c r="F31" s="739"/>
    </row>
    <row r="32" spans="1:6" s="25" customFormat="1" ht="25.5">
      <c r="A32" s="882" t="s">
        <v>402</v>
      </c>
      <c r="B32" s="886" t="s">
        <v>403</v>
      </c>
      <c r="C32" s="727">
        <v>107646092</v>
      </c>
      <c r="D32" s="727">
        <v>69386393</v>
      </c>
      <c r="E32" s="728">
        <v>64.4578838960545</v>
      </c>
      <c r="F32" s="727">
        <v>6788663</v>
      </c>
    </row>
    <row r="33" spans="1:6" s="25" customFormat="1" ht="15.75" customHeight="1">
      <c r="A33" s="887" t="s">
        <v>404</v>
      </c>
      <c r="B33" s="886" t="s">
        <v>405</v>
      </c>
      <c r="C33" s="727">
        <v>92067399</v>
      </c>
      <c r="D33" s="727">
        <v>55295022</v>
      </c>
      <c r="E33" s="728">
        <v>60.059285480629256</v>
      </c>
      <c r="F33" s="727">
        <v>5423494</v>
      </c>
    </row>
    <row r="34" spans="1:7" s="25" customFormat="1" ht="15.75" customHeight="1">
      <c r="A34" s="888" t="s">
        <v>22</v>
      </c>
      <c r="B34" s="888" t="s">
        <v>23</v>
      </c>
      <c r="C34" s="739">
        <v>10668301</v>
      </c>
      <c r="D34" s="739">
        <v>3557002</v>
      </c>
      <c r="E34" s="740">
        <v>33.3417851633545</v>
      </c>
      <c r="F34" s="739">
        <v>391364</v>
      </c>
      <c r="G34" s="12"/>
    </row>
    <row r="35" spans="1:7" s="25" customFormat="1" ht="15.75" customHeight="1">
      <c r="A35" s="888" t="s">
        <v>24</v>
      </c>
      <c r="B35" s="888" t="s">
        <v>25</v>
      </c>
      <c r="C35" s="739">
        <v>950</v>
      </c>
      <c r="D35" s="739">
        <v>780</v>
      </c>
      <c r="E35" s="740">
        <v>82.10526315789474</v>
      </c>
      <c r="F35" s="739">
        <v>50</v>
      </c>
      <c r="G35" s="12"/>
    </row>
    <row r="36" spans="1:7" s="25" customFormat="1" ht="15.75" customHeight="1">
      <c r="A36" s="888" t="s">
        <v>26</v>
      </c>
      <c r="B36" s="888" t="s">
        <v>27</v>
      </c>
      <c r="C36" s="739">
        <v>435869</v>
      </c>
      <c r="D36" s="739">
        <v>334082</v>
      </c>
      <c r="E36" s="740">
        <v>76.64734128832286</v>
      </c>
      <c r="F36" s="739">
        <v>13483</v>
      </c>
      <c r="G36" s="12"/>
    </row>
    <row r="37" spans="1:7" s="25" customFormat="1" ht="15.75" customHeight="1">
      <c r="A37" s="888" t="s">
        <v>28</v>
      </c>
      <c r="B37" s="888" t="s">
        <v>29</v>
      </c>
      <c r="C37" s="739">
        <v>7116922</v>
      </c>
      <c r="D37" s="739">
        <v>3701093</v>
      </c>
      <c r="E37" s="740">
        <v>52.00412481688011</v>
      </c>
      <c r="F37" s="739">
        <v>303243</v>
      </c>
      <c r="G37" s="12"/>
    </row>
    <row r="38" spans="1:7" s="25" customFormat="1" ht="15.75" customHeight="1">
      <c r="A38" s="888" t="s">
        <v>30</v>
      </c>
      <c r="B38" s="888" t="s">
        <v>31</v>
      </c>
      <c r="C38" s="739">
        <v>529706</v>
      </c>
      <c r="D38" s="739">
        <v>234480</v>
      </c>
      <c r="E38" s="740">
        <v>44.26606457166805</v>
      </c>
      <c r="F38" s="739">
        <v>120241</v>
      </c>
      <c r="G38" s="12"/>
    </row>
    <row r="39" spans="1:7" s="25" customFormat="1" ht="15.75" customHeight="1">
      <c r="A39" s="888" t="s">
        <v>32</v>
      </c>
      <c r="B39" s="888" t="s">
        <v>33</v>
      </c>
      <c r="C39" s="739">
        <v>964658</v>
      </c>
      <c r="D39" s="739">
        <v>496392</v>
      </c>
      <c r="E39" s="740">
        <v>51.457822357768244</v>
      </c>
      <c r="F39" s="739">
        <v>53193</v>
      </c>
      <c r="G39" s="12"/>
    </row>
    <row r="40" spans="1:7" s="25" customFormat="1" ht="38.25">
      <c r="A40" s="888" t="s">
        <v>34</v>
      </c>
      <c r="B40" s="888" t="s">
        <v>1833</v>
      </c>
      <c r="C40" s="739">
        <v>30735647</v>
      </c>
      <c r="D40" s="739">
        <v>16269579</v>
      </c>
      <c r="E40" s="740">
        <v>52.93390765452245</v>
      </c>
      <c r="F40" s="739">
        <v>1730404</v>
      </c>
      <c r="G40" s="12"/>
    </row>
    <row r="41" spans="1:7" s="25" customFormat="1" ht="15.75" customHeight="1">
      <c r="A41" s="888" t="s">
        <v>36</v>
      </c>
      <c r="B41" s="888" t="s">
        <v>1329</v>
      </c>
      <c r="C41" s="739">
        <v>3169011</v>
      </c>
      <c r="D41" s="739">
        <v>1319412</v>
      </c>
      <c r="E41" s="740">
        <v>41.63481919122402</v>
      </c>
      <c r="F41" s="739">
        <v>78583</v>
      </c>
      <c r="G41" s="12"/>
    </row>
    <row r="42" spans="1:7" s="25" customFormat="1" ht="15.75" customHeight="1">
      <c r="A42" s="888" t="s">
        <v>38</v>
      </c>
      <c r="B42" s="888" t="s">
        <v>39</v>
      </c>
      <c r="C42" s="739">
        <v>66976</v>
      </c>
      <c r="D42" s="739">
        <v>66206</v>
      </c>
      <c r="E42" s="740">
        <v>98.85033444816054</v>
      </c>
      <c r="F42" s="739">
        <v>0</v>
      </c>
      <c r="G42" s="12"/>
    </row>
    <row r="43" spans="1:7" s="25" customFormat="1" ht="15.75" customHeight="1">
      <c r="A43" s="888" t="s">
        <v>40</v>
      </c>
      <c r="B43" s="888" t="s">
        <v>1330</v>
      </c>
      <c r="C43" s="739">
        <v>3347941</v>
      </c>
      <c r="D43" s="739">
        <v>2685463</v>
      </c>
      <c r="E43" s="740">
        <v>80.21237530768911</v>
      </c>
      <c r="F43" s="739">
        <v>170524</v>
      </c>
      <c r="G43" s="12"/>
    </row>
    <row r="44" spans="1:7" s="25" customFormat="1" ht="25.5">
      <c r="A44" s="888" t="s">
        <v>42</v>
      </c>
      <c r="B44" s="888" t="s">
        <v>43</v>
      </c>
      <c r="C44" s="739">
        <v>24140</v>
      </c>
      <c r="D44" s="739">
        <v>12368</v>
      </c>
      <c r="E44" s="740">
        <v>51.23446561723281</v>
      </c>
      <c r="F44" s="739">
        <v>305</v>
      </c>
      <c r="G44" s="12"/>
    </row>
    <row r="45" spans="1:7" s="25" customFormat="1" ht="15.75" customHeight="1">
      <c r="A45" s="888" t="s">
        <v>44</v>
      </c>
      <c r="B45" s="888" t="s">
        <v>45</v>
      </c>
      <c r="C45" s="739">
        <v>29241014</v>
      </c>
      <c r="D45" s="739">
        <v>23033376</v>
      </c>
      <c r="E45" s="740">
        <v>78.7707840774605</v>
      </c>
      <c r="F45" s="739">
        <v>2327788</v>
      </c>
      <c r="G45" s="12"/>
    </row>
    <row r="46" spans="1:7" s="25" customFormat="1" ht="15.75" customHeight="1">
      <c r="A46" s="888" t="s">
        <v>46</v>
      </c>
      <c r="B46" s="888" t="s">
        <v>47</v>
      </c>
      <c r="C46" s="739">
        <v>4968315</v>
      </c>
      <c r="D46" s="739">
        <v>3134294</v>
      </c>
      <c r="E46" s="740">
        <v>63.085653788054906</v>
      </c>
      <c r="F46" s="739">
        <v>191814</v>
      </c>
      <c r="G46" s="12"/>
    </row>
    <row r="47" spans="1:7" s="25" customFormat="1" ht="15.75" customHeight="1">
      <c r="A47" s="888" t="s">
        <v>1331</v>
      </c>
      <c r="B47" s="889" t="s">
        <v>1332</v>
      </c>
      <c r="C47" s="739">
        <v>74135</v>
      </c>
      <c r="D47" s="739">
        <v>63402</v>
      </c>
      <c r="E47" s="740">
        <v>85.52235786065961</v>
      </c>
      <c r="F47" s="739">
        <v>1465</v>
      </c>
      <c r="G47" s="12"/>
    </row>
    <row r="48" spans="1:7" s="25" customFormat="1" ht="15.75" customHeight="1">
      <c r="A48" s="888" t="s">
        <v>1333</v>
      </c>
      <c r="B48" s="889" t="s">
        <v>1334</v>
      </c>
      <c r="C48" s="739">
        <v>71198</v>
      </c>
      <c r="D48" s="739">
        <v>0</v>
      </c>
      <c r="E48" s="740">
        <v>0</v>
      </c>
      <c r="F48" s="739">
        <v>0</v>
      </c>
      <c r="G48" s="12"/>
    </row>
    <row r="49" spans="1:7" s="25" customFormat="1" ht="15.75" customHeight="1">
      <c r="A49" s="888" t="s">
        <v>1335</v>
      </c>
      <c r="B49" s="888" t="s">
        <v>1336</v>
      </c>
      <c r="C49" s="739">
        <v>652616</v>
      </c>
      <c r="D49" s="739">
        <v>387093</v>
      </c>
      <c r="E49" s="740">
        <v>59.314052980619536</v>
      </c>
      <c r="F49" s="739">
        <v>41037</v>
      </c>
      <c r="G49" s="12"/>
    </row>
    <row r="50" spans="1:6" s="25" customFormat="1" ht="15.75" customHeight="1">
      <c r="A50" s="890" t="s">
        <v>406</v>
      </c>
      <c r="B50" s="883" t="s">
        <v>407</v>
      </c>
      <c r="C50" s="727">
        <v>15578693</v>
      </c>
      <c r="D50" s="727">
        <v>14091371</v>
      </c>
      <c r="E50" s="728">
        <v>90.4528447925638</v>
      </c>
      <c r="F50" s="727">
        <v>1365169</v>
      </c>
    </row>
    <row r="51" spans="1:7" s="25" customFormat="1" ht="15.75" customHeight="1">
      <c r="A51" s="891" t="s">
        <v>1337</v>
      </c>
      <c r="B51" s="892" t="s">
        <v>1338</v>
      </c>
      <c r="C51" s="739">
        <v>357327</v>
      </c>
      <c r="D51" s="739">
        <v>295341</v>
      </c>
      <c r="E51" s="740">
        <v>82.65286418322712</v>
      </c>
      <c r="F51" s="739">
        <v>33187</v>
      </c>
      <c r="G51" s="26"/>
    </row>
    <row r="52" spans="1:8" s="25" customFormat="1" ht="15.75" customHeight="1">
      <c r="A52" s="891" t="s">
        <v>1339</v>
      </c>
      <c r="B52" s="892" t="s">
        <v>1340</v>
      </c>
      <c r="C52" s="739">
        <v>15221366</v>
      </c>
      <c r="D52" s="739">
        <v>13796030</v>
      </c>
      <c r="E52" s="740">
        <v>90.6359521215113</v>
      </c>
      <c r="F52" s="739">
        <v>1331982</v>
      </c>
      <c r="G52" s="189"/>
      <c r="H52" s="189"/>
    </row>
    <row r="53" spans="1:8" s="25" customFormat="1" ht="12.75" customHeight="1">
      <c r="A53" s="893"/>
      <c r="B53" s="894"/>
      <c r="C53" s="719"/>
      <c r="D53" s="719"/>
      <c r="E53" s="895"/>
      <c r="F53" s="719"/>
      <c r="G53" s="189"/>
      <c r="H53" s="189"/>
    </row>
    <row r="54" spans="1:8" s="25" customFormat="1" ht="12.75" customHeight="1">
      <c r="A54" s="893"/>
      <c r="B54" s="894"/>
      <c r="C54" s="719"/>
      <c r="D54" s="719"/>
      <c r="E54" s="895"/>
      <c r="F54" s="719"/>
      <c r="G54" s="189"/>
      <c r="H54" s="189"/>
    </row>
    <row r="55" spans="1:8" s="25" customFormat="1" ht="12.75" customHeight="1">
      <c r="A55" s="893"/>
      <c r="B55" s="894"/>
      <c r="C55" s="719"/>
      <c r="D55" s="719"/>
      <c r="E55" s="895"/>
      <c r="F55" s="719"/>
      <c r="G55" s="189"/>
      <c r="H55" s="189"/>
    </row>
    <row r="56" spans="1:8" s="250" customFormat="1" ht="12.75">
      <c r="A56" s="106" t="s">
        <v>260</v>
      </c>
      <c r="C56" s="270"/>
      <c r="D56" s="270"/>
      <c r="F56" s="271" t="s">
        <v>1502</v>
      </c>
      <c r="H56" s="557"/>
    </row>
    <row r="57" spans="1:7" s="876" customFormat="1" ht="12.75" customHeight="1" hidden="1">
      <c r="A57" s="106" t="s">
        <v>388</v>
      </c>
      <c r="B57" s="270"/>
      <c r="C57" s="270"/>
      <c r="D57" s="270"/>
      <c r="E57" s="250"/>
      <c r="F57" s="271" t="s">
        <v>389</v>
      </c>
      <c r="G57" s="271"/>
    </row>
    <row r="58" spans="1:7" s="876" customFormat="1" ht="12.75" customHeight="1">
      <c r="A58" s="106"/>
      <c r="B58" s="270"/>
      <c r="C58" s="270"/>
      <c r="D58" s="270"/>
      <c r="E58" s="250"/>
      <c r="F58" s="271"/>
      <c r="G58" s="271"/>
    </row>
    <row r="59" spans="1:7" s="876" customFormat="1" ht="12.75" customHeight="1">
      <c r="A59" s="106"/>
      <c r="B59" s="270"/>
      <c r="C59" s="270"/>
      <c r="D59" s="270"/>
      <c r="E59" s="250"/>
      <c r="F59" s="271"/>
      <c r="G59" s="271"/>
    </row>
    <row r="60" spans="1:7" s="876" customFormat="1" ht="12.75" customHeight="1">
      <c r="A60" s="106"/>
      <c r="B60" s="270"/>
      <c r="C60" s="270"/>
      <c r="D60" s="270"/>
      <c r="E60" s="250"/>
      <c r="F60" s="271"/>
      <c r="G60" s="271"/>
    </row>
    <row r="61" spans="1:7" s="876" customFormat="1" ht="12.75" customHeight="1">
      <c r="A61" s="106"/>
      <c r="B61" s="270"/>
      <c r="C61" s="270"/>
      <c r="D61" s="270"/>
      <c r="E61" s="250"/>
      <c r="F61" s="271"/>
      <c r="G61" s="271"/>
    </row>
    <row r="62" spans="1:7" s="876" customFormat="1" ht="12.75" customHeight="1">
      <c r="A62" s="106"/>
      <c r="B62" s="270"/>
      <c r="C62" s="270"/>
      <c r="D62" s="270"/>
      <c r="E62" s="250"/>
      <c r="F62" s="271"/>
      <c r="G62" s="271"/>
    </row>
    <row r="63" spans="1:7" s="876" customFormat="1" ht="12.75" customHeight="1">
      <c r="A63" s="770"/>
      <c r="B63" s="280"/>
      <c r="C63" s="280"/>
      <c r="D63" s="280"/>
      <c r="E63" s="273"/>
      <c r="F63" s="276"/>
      <c r="G63" s="276"/>
    </row>
    <row r="64" spans="1:8" s="250" customFormat="1" ht="12.75">
      <c r="A64" s="57" t="s">
        <v>362</v>
      </c>
      <c r="B64" s="354"/>
      <c r="H64" s="108"/>
    </row>
    <row r="65" spans="1:5" s="25" customFormat="1" ht="12.75">
      <c r="A65" s="776"/>
      <c r="B65" s="23"/>
      <c r="C65" s="23"/>
      <c r="D65" s="23"/>
      <c r="E65" s="850"/>
    </row>
    <row r="66" spans="2:5" s="25" customFormat="1" ht="12.75">
      <c r="B66" s="23"/>
      <c r="C66" s="23"/>
      <c r="D66" s="23"/>
      <c r="E66" s="850"/>
    </row>
    <row r="67" spans="1:6" ht="15.75">
      <c r="A67" s="15"/>
      <c r="B67" s="23"/>
      <c r="C67" s="23"/>
      <c r="D67" s="23"/>
      <c r="E67" s="850"/>
      <c r="F67" s="25"/>
    </row>
    <row r="68" spans="3:6" ht="15.75">
      <c r="C68" s="25"/>
      <c r="D68" s="25"/>
      <c r="E68" s="880"/>
      <c r="F68" s="25"/>
    </row>
  </sheetData>
  <mergeCells count="7">
    <mergeCell ref="A7:F7"/>
    <mergeCell ref="A9:F9"/>
    <mergeCell ref="A8:F8"/>
    <mergeCell ref="A1:F1"/>
    <mergeCell ref="A2:F2"/>
    <mergeCell ref="A4:F4"/>
    <mergeCell ref="A6:F6"/>
  </mergeCells>
  <printOptions horizontalCentered="1"/>
  <pageMargins left="0.9448818897637796" right="0.35433070866141736" top="0.5905511811023623" bottom="0.4724409448818898" header="0.2755905511811024" footer="0.1968503937007874"/>
  <pageSetup firstPageNumber="47" useFirstPageNumber="1" horizontalDpi="300" verticalDpi="300" orientation="portrait" paperSize="9" scale="76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104"/>
  <sheetViews>
    <sheetView zoomScaleSheetLayoutView="100" workbookViewId="0" topLeftCell="A1">
      <selection activeCell="A9" sqref="A9:F9"/>
    </sheetView>
  </sheetViews>
  <sheetFormatPr defaultColWidth="9.140625" defaultRowHeight="12.75"/>
  <cols>
    <col min="1" max="1" width="8.00390625" style="879" customWidth="1"/>
    <col min="2" max="2" width="47.140625" style="15" customWidth="1"/>
    <col min="3" max="3" width="11.00390625" style="15" customWidth="1"/>
    <col min="4" max="4" width="10.8515625" style="15" customWidth="1"/>
    <col min="5" max="5" width="11.7109375" style="13" customWidth="1"/>
    <col min="6" max="6" width="10.57421875" style="273" bestFit="1" customWidth="1"/>
    <col min="7" max="7" width="10.421875" style="273" customWidth="1"/>
    <col min="8" max="8" width="9.140625" style="15" customWidth="1"/>
    <col min="9" max="9" width="9.7109375" style="15" bestFit="1" customWidth="1"/>
    <col min="10" max="16384" width="9.140625" style="15" customWidth="1"/>
  </cols>
  <sheetData>
    <row r="1" spans="1:7" ht="15.75">
      <c r="A1" s="1201" t="s">
        <v>1447</v>
      </c>
      <c r="B1" s="1201"/>
      <c r="C1" s="1201"/>
      <c r="D1" s="1201"/>
      <c r="E1" s="1201"/>
      <c r="F1" s="1201"/>
      <c r="G1" s="15"/>
    </row>
    <row r="2" spans="1:7" ht="15.75">
      <c r="A2" s="1198" t="s">
        <v>1448</v>
      </c>
      <c r="B2" s="1198"/>
      <c r="C2" s="1198"/>
      <c r="D2" s="1198"/>
      <c r="E2" s="1198"/>
      <c r="F2" s="1198"/>
      <c r="G2" s="15"/>
    </row>
    <row r="3" spans="1:7" ht="2.25" customHeight="1">
      <c r="A3" s="852"/>
      <c r="B3" s="853"/>
      <c r="C3" s="853"/>
      <c r="D3" s="853"/>
      <c r="E3" s="854"/>
      <c r="F3" s="853"/>
      <c r="G3" s="13"/>
    </row>
    <row r="4" spans="1:7" ht="15.75">
      <c r="A4" s="1203" t="s">
        <v>1449</v>
      </c>
      <c r="B4" s="1203"/>
      <c r="C4" s="1203"/>
      <c r="D4" s="1203"/>
      <c r="E4" s="1203"/>
      <c r="F4" s="1203"/>
      <c r="G4" s="10"/>
    </row>
    <row r="5" spans="1:7" ht="0.75" customHeight="1">
      <c r="A5" s="10"/>
      <c r="B5" s="10"/>
      <c r="C5" s="10"/>
      <c r="D5" s="10"/>
      <c r="E5" s="10"/>
      <c r="F5" s="10"/>
      <c r="G5" s="10"/>
    </row>
    <row r="6" spans="1:6" ht="15.75">
      <c r="A6" s="12"/>
      <c r="B6" s="11"/>
      <c r="C6" s="11"/>
      <c r="D6" s="11"/>
      <c r="E6" s="11"/>
      <c r="F6" s="11"/>
    </row>
    <row r="7" spans="1:6" ht="15.75">
      <c r="A7" s="1204" t="s">
        <v>1450</v>
      </c>
      <c r="B7" s="1204"/>
      <c r="C7" s="1204"/>
      <c r="D7" s="1204"/>
      <c r="E7" s="1204"/>
      <c r="F7" s="1204"/>
    </row>
    <row r="8" spans="1:6" ht="15.75">
      <c r="A8" s="1188" t="s">
        <v>409</v>
      </c>
      <c r="B8" s="1188"/>
      <c r="C8" s="1188"/>
      <c r="D8" s="1188"/>
      <c r="E8" s="1188"/>
      <c r="F8" s="1188"/>
    </row>
    <row r="9" spans="1:6" ht="15.75">
      <c r="A9" s="1195" t="s">
        <v>1452</v>
      </c>
      <c r="B9" s="1195"/>
      <c r="C9" s="1195"/>
      <c r="D9" s="1195"/>
      <c r="E9" s="1195"/>
      <c r="F9" s="1195"/>
    </row>
    <row r="11" spans="1:6" ht="15.75">
      <c r="A11" s="23" t="s">
        <v>1454</v>
      </c>
      <c r="B11" s="24"/>
      <c r="C11" s="20"/>
      <c r="D11" s="18"/>
      <c r="E11" s="19"/>
      <c r="F11" s="21" t="s">
        <v>734</v>
      </c>
    </row>
    <row r="12" spans="2:6" ht="15.75">
      <c r="B12" s="25"/>
      <c r="C12" s="25"/>
      <c r="D12" s="25"/>
      <c r="E12" s="12"/>
      <c r="F12" s="271" t="s">
        <v>410</v>
      </c>
    </row>
    <row r="13" spans="1:7" s="25" customFormat="1" ht="12.75">
      <c r="A13" s="879"/>
      <c r="E13" s="12"/>
      <c r="F13" s="897" t="s">
        <v>433</v>
      </c>
      <c r="G13" s="897"/>
    </row>
    <row r="14" spans="1:7" s="25" customFormat="1" ht="45.75" customHeight="1">
      <c r="A14" s="859" t="s">
        <v>365</v>
      </c>
      <c r="B14" s="859" t="s">
        <v>1457</v>
      </c>
      <c r="C14" s="859" t="s">
        <v>531</v>
      </c>
      <c r="D14" s="859" t="s">
        <v>436</v>
      </c>
      <c r="E14" s="720" t="s">
        <v>1842</v>
      </c>
      <c r="F14" s="898" t="s">
        <v>1461</v>
      </c>
      <c r="G14" s="899"/>
    </row>
    <row r="15" spans="1:7" s="25" customFormat="1" ht="12.75">
      <c r="A15" s="860" t="s">
        <v>1436</v>
      </c>
      <c r="B15" s="860" t="s">
        <v>1437</v>
      </c>
      <c r="C15" s="860" t="s">
        <v>1438</v>
      </c>
      <c r="D15" s="860" t="s">
        <v>1439</v>
      </c>
      <c r="E15" s="860" t="s">
        <v>1440</v>
      </c>
      <c r="F15" s="822" t="s">
        <v>1441</v>
      </c>
      <c r="G15" s="900"/>
    </row>
    <row r="16" spans="1:7" s="25" customFormat="1" ht="12.75">
      <c r="A16" s="901" t="s">
        <v>985</v>
      </c>
      <c r="B16" s="93" t="s">
        <v>411</v>
      </c>
      <c r="C16" s="754">
        <v>99117110</v>
      </c>
      <c r="D16" s="754">
        <v>98945065</v>
      </c>
      <c r="E16" s="787">
        <v>99.82642250162459</v>
      </c>
      <c r="F16" s="289">
        <v>16900021</v>
      </c>
      <c r="G16" s="902"/>
    </row>
    <row r="17" spans="1:7" s="25" customFormat="1" ht="12.75">
      <c r="A17" s="901" t="s">
        <v>412</v>
      </c>
      <c r="B17" s="93" t="s">
        <v>413</v>
      </c>
      <c r="C17" s="754">
        <v>107713885</v>
      </c>
      <c r="D17" s="754">
        <v>69500259</v>
      </c>
      <c r="E17" s="787">
        <v>64.52302690595553</v>
      </c>
      <c r="F17" s="289">
        <v>6730590</v>
      </c>
      <c r="G17" s="902"/>
    </row>
    <row r="18" spans="1:8" s="25" customFormat="1" ht="12.75">
      <c r="A18" s="785"/>
      <c r="B18" s="862" t="s">
        <v>1042</v>
      </c>
      <c r="C18" s="754">
        <v>63795336</v>
      </c>
      <c r="D18" s="754">
        <v>46364787</v>
      </c>
      <c r="E18" s="787">
        <v>72.67739290533716</v>
      </c>
      <c r="F18" s="289">
        <v>4273377</v>
      </c>
      <c r="G18" s="902"/>
      <c r="H18" s="189"/>
    </row>
    <row r="19" spans="1:8" s="25" customFormat="1" ht="12.75">
      <c r="A19" s="903">
        <v>1000</v>
      </c>
      <c r="B19" s="862" t="s">
        <v>992</v>
      </c>
      <c r="C19" s="754">
        <v>39475438</v>
      </c>
      <c r="D19" s="754">
        <v>25172466</v>
      </c>
      <c r="E19" s="787">
        <v>63.767414056305086</v>
      </c>
      <c r="F19" s="289">
        <v>2184110</v>
      </c>
      <c r="G19" s="305"/>
      <c r="H19" s="189"/>
    </row>
    <row r="20" spans="1:8" s="25" customFormat="1" ht="12.75">
      <c r="A20" s="904">
        <v>1100</v>
      </c>
      <c r="B20" s="702" t="s">
        <v>414</v>
      </c>
      <c r="C20" s="51">
        <v>5530413</v>
      </c>
      <c r="D20" s="51">
        <v>3592095</v>
      </c>
      <c r="E20" s="791">
        <v>64.95165912563854</v>
      </c>
      <c r="F20" s="264">
        <v>297285</v>
      </c>
      <c r="G20" s="305"/>
      <c r="H20" s="189"/>
    </row>
    <row r="21" spans="1:8" s="25" customFormat="1" ht="14.25" customHeight="1">
      <c r="A21" s="904">
        <v>1200</v>
      </c>
      <c r="B21" s="702" t="s">
        <v>415</v>
      </c>
      <c r="C21" s="51">
        <v>1298216</v>
      </c>
      <c r="D21" s="51">
        <v>740207</v>
      </c>
      <c r="E21" s="791">
        <v>57.01724520418791</v>
      </c>
      <c r="F21" s="264">
        <v>44736</v>
      </c>
      <c r="G21" s="305"/>
      <c r="H21" s="189"/>
    </row>
    <row r="22" spans="1:8" s="25" customFormat="1" ht="12.75">
      <c r="A22" s="904">
        <v>1300</v>
      </c>
      <c r="B22" s="702" t="s">
        <v>416</v>
      </c>
      <c r="C22" s="51">
        <v>285218</v>
      </c>
      <c r="D22" s="51">
        <v>171752</v>
      </c>
      <c r="E22" s="791">
        <v>60.21779831567433</v>
      </c>
      <c r="F22" s="264">
        <v>18446</v>
      </c>
      <c r="G22" s="305"/>
      <c r="H22" s="189"/>
    </row>
    <row r="23" spans="1:8" s="25" customFormat="1" ht="12.75">
      <c r="A23" s="904">
        <v>1400</v>
      </c>
      <c r="B23" s="702" t="s">
        <v>417</v>
      </c>
      <c r="C23" s="51">
        <v>29551708</v>
      </c>
      <c r="D23" s="51">
        <v>18681562</v>
      </c>
      <c r="E23" s="791">
        <v>63.21652203656046</v>
      </c>
      <c r="F23" s="264">
        <v>1632664</v>
      </c>
      <c r="G23" s="305"/>
      <c r="H23" s="189"/>
    </row>
    <row r="24" spans="1:8" s="12" customFormat="1" ht="25.5">
      <c r="A24" s="395">
        <v>1455</v>
      </c>
      <c r="B24" s="512" t="s">
        <v>1362</v>
      </c>
      <c r="C24" s="307" t="s">
        <v>1464</v>
      </c>
      <c r="D24" s="307">
        <v>2715</v>
      </c>
      <c r="E24" s="791" t="s">
        <v>1464</v>
      </c>
      <c r="F24" s="307">
        <v>79</v>
      </c>
      <c r="G24" s="310"/>
      <c r="H24" s="189"/>
    </row>
    <row r="25" spans="1:8" s="12" customFormat="1" ht="51">
      <c r="A25" s="395">
        <v>1456</v>
      </c>
      <c r="B25" s="512" t="s">
        <v>1363</v>
      </c>
      <c r="C25" s="307" t="s">
        <v>1464</v>
      </c>
      <c r="D25" s="307" t="s">
        <v>1464</v>
      </c>
      <c r="E25" s="796" t="s">
        <v>1464</v>
      </c>
      <c r="F25" s="307" t="s">
        <v>1464</v>
      </c>
      <c r="G25" s="310"/>
      <c r="H25" s="189"/>
    </row>
    <row r="26" spans="1:8" s="13" customFormat="1" ht="15.75">
      <c r="A26" s="817">
        <v>1491</v>
      </c>
      <c r="B26" s="818" t="s">
        <v>418</v>
      </c>
      <c r="C26" s="797" t="s">
        <v>1464</v>
      </c>
      <c r="D26" s="797">
        <v>0</v>
      </c>
      <c r="E26" s="796" t="s">
        <v>1464</v>
      </c>
      <c r="F26" s="307">
        <v>0</v>
      </c>
      <c r="G26" s="310"/>
      <c r="H26" s="189"/>
    </row>
    <row r="27" spans="1:8" s="13" customFormat="1" ht="15.75">
      <c r="A27" s="817">
        <v>1492</v>
      </c>
      <c r="B27" s="818" t="s">
        <v>1365</v>
      </c>
      <c r="C27" s="797" t="s">
        <v>1464</v>
      </c>
      <c r="D27" s="797">
        <v>638164</v>
      </c>
      <c r="E27" s="791" t="s">
        <v>1464</v>
      </c>
      <c r="F27" s="307">
        <v>93487</v>
      </c>
      <c r="G27" s="310"/>
      <c r="H27" s="189"/>
    </row>
    <row r="28" spans="1:8" s="13" customFormat="1" ht="15.75">
      <c r="A28" s="817">
        <v>1493</v>
      </c>
      <c r="B28" s="818" t="s">
        <v>1366</v>
      </c>
      <c r="C28" s="797" t="s">
        <v>1464</v>
      </c>
      <c r="D28" s="797">
        <v>104401</v>
      </c>
      <c r="E28" s="791" t="s">
        <v>1464</v>
      </c>
      <c r="F28" s="307">
        <v>16379</v>
      </c>
      <c r="G28" s="310"/>
      <c r="H28" s="189"/>
    </row>
    <row r="29" spans="1:8" s="13" customFormat="1" ht="15.75">
      <c r="A29" s="817">
        <v>1499</v>
      </c>
      <c r="B29" s="818" t="s">
        <v>1367</v>
      </c>
      <c r="C29" s="797" t="s">
        <v>1464</v>
      </c>
      <c r="D29" s="797">
        <v>7552</v>
      </c>
      <c r="E29" s="791" t="s">
        <v>1464</v>
      </c>
      <c r="F29" s="307">
        <v>-206</v>
      </c>
      <c r="G29" s="310"/>
      <c r="H29" s="189"/>
    </row>
    <row r="30" spans="1:8" s="25" customFormat="1" ht="25.5">
      <c r="A30" s="904">
        <v>1500</v>
      </c>
      <c r="B30" s="702" t="s">
        <v>419</v>
      </c>
      <c r="C30" s="51">
        <v>2784338</v>
      </c>
      <c r="D30" s="51">
        <v>1964493</v>
      </c>
      <c r="E30" s="791">
        <v>70.5551193856493</v>
      </c>
      <c r="F30" s="264">
        <v>189780</v>
      </c>
      <c r="G30" s="305"/>
      <c r="H30" s="189"/>
    </row>
    <row r="31" spans="1:8" s="25" customFormat="1" ht="12.75">
      <c r="A31" s="395">
        <v>1564</v>
      </c>
      <c r="B31" s="512" t="s">
        <v>1370</v>
      </c>
      <c r="C31" s="307" t="s">
        <v>1464</v>
      </c>
      <c r="D31" s="307">
        <v>0</v>
      </c>
      <c r="E31" s="796" t="s">
        <v>1464</v>
      </c>
      <c r="F31" s="307">
        <v>0</v>
      </c>
      <c r="G31" s="310"/>
      <c r="H31" s="189"/>
    </row>
    <row r="32" spans="1:8" s="25" customFormat="1" ht="12.75">
      <c r="A32" s="395">
        <v>1565</v>
      </c>
      <c r="B32" s="821" t="s">
        <v>1371</v>
      </c>
      <c r="C32" s="307" t="s">
        <v>1464</v>
      </c>
      <c r="D32" s="307">
        <v>0</v>
      </c>
      <c r="E32" s="796" t="s">
        <v>1464</v>
      </c>
      <c r="F32" s="307">
        <v>-207</v>
      </c>
      <c r="G32" s="310"/>
      <c r="H32" s="189"/>
    </row>
    <row r="33" spans="1:8" s="25" customFormat="1" ht="12.75">
      <c r="A33" s="904">
        <v>1600</v>
      </c>
      <c r="B33" s="702" t="s">
        <v>420</v>
      </c>
      <c r="C33" s="51">
        <v>25545</v>
      </c>
      <c r="D33" s="51">
        <v>22357</v>
      </c>
      <c r="E33" s="791">
        <v>87.52006263456646</v>
      </c>
      <c r="F33" s="264">
        <v>1199</v>
      </c>
      <c r="G33" s="305"/>
      <c r="H33" s="189"/>
    </row>
    <row r="34" spans="1:8" s="25" customFormat="1" ht="12.75">
      <c r="A34" s="903">
        <v>2000</v>
      </c>
      <c r="B34" s="905" t="s">
        <v>421</v>
      </c>
      <c r="C34" s="754">
        <v>92427</v>
      </c>
      <c r="D34" s="754">
        <v>72157</v>
      </c>
      <c r="E34" s="787">
        <v>78.06917891957977</v>
      </c>
      <c r="F34" s="289">
        <v>2390</v>
      </c>
      <c r="G34" s="902"/>
      <c r="H34" s="189"/>
    </row>
    <row r="35" spans="1:8" s="25" customFormat="1" ht="12.75">
      <c r="A35" s="822" t="s">
        <v>1373</v>
      </c>
      <c r="B35" s="702" t="s">
        <v>1374</v>
      </c>
      <c r="C35" s="51">
        <v>91178</v>
      </c>
      <c r="D35" s="51">
        <v>71104</v>
      </c>
      <c r="E35" s="791">
        <v>77.9837241439821</v>
      </c>
      <c r="F35" s="264">
        <v>2195</v>
      </c>
      <c r="G35" s="305"/>
      <c r="H35" s="189"/>
    </row>
    <row r="36" spans="1:8" s="25" customFormat="1" ht="12" customHeight="1">
      <c r="A36" s="794" t="s">
        <v>1375</v>
      </c>
      <c r="B36" s="826" t="s">
        <v>422</v>
      </c>
      <c r="C36" s="797" t="s">
        <v>1464</v>
      </c>
      <c r="D36" s="797">
        <v>1212</v>
      </c>
      <c r="E36" s="791" t="s">
        <v>1464</v>
      </c>
      <c r="F36" s="307">
        <v>0</v>
      </c>
      <c r="G36" s="310"/>
      <c r="H36" s="189"/>
    </row>
    <row r="37" spans="1:8" ht="25.5">
      <c r="A37" s="794" t="s">
        <v>423</v>
      </c>
      <c r="B37" s="826" t="s">
        <v>424</v>
      </c>
      <c r="C37" s="797" t="s">
        <v>1464</v>
      </c>
      <c r="D37" s="797">
        <v>52068</v>
      </c>
      <c r="E37" s="791" t="s">
        <v>1464</v>
      </c>
      <c r="F37" s="307">
        <v>796</v>
      </c>
      <c r="G37" s="310"/>
      <c r="H37" s="189"/>
    </row>
    <row r="38" spans="1:8" s="25" customFormat="1" ht="12.75">
      <c r="A38" s="794" t="s">
        <v>1378</v>
      </c>
      <c r="B38" s="826" t="s">
        <v>425</v>
      </c>
      <c r="C38" s="797" t="s">
        <v>1464</v>
      </c>
      <c r="D38" s="797">
        <v>17824</v>
      </c>
      <c r="E38" s="791" t="s">
        <v>1464</v>
      </c>
      <c r="F38" s="307">
        <v>1399</v>
      </c>
      <c r="G38" s="310"/>
      <c r="H38" s="189"/>
    </row>
    <row r="39" spans="1:8" s="25" customFormat="1" ht="12.75">
      <c r="A39" s="822" t="s">
        <v>1380</v>
      </c>
      <c r="B39" s="702" t="s">
        <v>1381</v>
      </c>
      <c r="C39" s="51">
        <v>0</v>
      </c>
      <c r="D39" s="51">
        <v>0</v>
      </c>
      <c r="E39" s="791">
        <v>0</v>
      </c>
      <c r="F39" s="264">
        <v>0</v>
      </c>
      <c r="G39" s="305"/>
      <c r="H39" s="189"/>
    </row>
    <row r="40" spans="1:8" s="25" customFormat="1" ht="14.25" customHeight="1">
      <c r="A40" s="822" t="s">
        <v>1382</v>
      </c>
      <c r="B40" s="702" t="s">
        <v>1383</v>
      </c>
      <c r="C40" s="51">
        <v>1249</v>
      </c>
      <c r="D40" s="51">
        <v>1053</v>
      </c>
      <c r="E40" s="791">
        <v>0</v>
      </c>
      <c r="F40" s="264">
        <v>195</v>
      </c>
      <c r="G40" s="305"/>
      <c r="H40" s="189"/>
    </row>
    <row r="41" spans="1:8" s="25" customFormat="1" ht="12.75">
      <c r="A41" s="903">
        <v>3000</v>
      </c>
      <c r="B41" s="905" t="s">
        <v>426</v>
      </c>
      <c r="C41" s="754">
        <v>24227471</v>
      </c>
      <c r="D41" s="754">
        <v>21120164</v>
      </c>
      <c r="E41" s="787">
        <v>87.1744475517069</v>
      </c>
      <c r="F41" s="289">
        <v>2086877</v>
      </c>
      <c r="G41" s="902"/>
      <c r="H41" s="189"/>
    </row>
    <row r="42" spans="1:8" s="25" customFormat="1" ht="12.75">
      <c r="A42" s="904">
        <v>3100</v>
      </c>
      <c r="B42" s="702" t="s">
        <v>1005</v>
      </c>
      <c r="C42" s="259">
        <v>118674</v>
      </c>
      <c r="D42" s="259">
        <v>65225</v>
      </c>
      <c r="E42" s="791">
        <v>54.961491143805716</v>
      </c>
      <c r="F42" s="264">
        <v>2956</v>
      </c>
      <c r="G42" s="305"/>
      <c r="H42" s="189"/>
    </row>
    <row r="43" spans="1:8" s="25" customFormat="1" ht="12.75" customHeight="1">
      <c r="A43" s="904">
        <v>3400</v>
      </c>
      <c r="B43" s="702" t="s">
        <v>427</v>
      </c>
      <c r="C43" s="259">
        <v>8218804</v>
      </c>
      <c r="D43" s="259">
        <v>6722234</v>
      </c>
      <c r="E43" s="791">
        <v>81.7909029099611</v>
      </c>
      <c r="F43" s="264">
        <v>704654</v>
      </c>
      <c r="G43" s="305"/>
      <c r="H43" s="189"/>
    </row>
    <row r="44" spans="1:8" s="25" customFormat="1" ht="12.75">
      <c r="A44" s="904">
        <v>3500</v>
      </c>
      <c r="B44" s="702" t="s">
        <v>1015</v>
      </c>
      <c r="C44" s="259">
        <v>309492</v>
      </c>
      <c r="D44" s="259">
        <v>242889</v>
      </c>
      <c r="E44" s="791">
        <v>78.47989608778256</v>
      </c>
      <c r="F44" s="264">
        <v>13381</v>
      </c>
      <c r="G44" s="305"/>
      <c r="H44" s="189"/>
    </row>
    <row r="45" spans="1:9" s="25" customFormat="1" ht="12.75">
      <c r="A45" s="794" t="s">
        <v>1388</v>
      </c>
      <c r="B45" s="826" t="s">
        <v>1389</v>
      </c>
      <c r="C45" s="307" t="s">
        <v>1464</v>
      </c>
      <c r="D45" s="332">
        <v>0</v>
      </c>
      <c r="E45" s="796" t="s">
        <v>1464</v>
      </c>
      <c r="F45" s="307">
        <v>0</v>
      </c>
      <c r="G45" s="310"/>
      <c r="H45" s="189"/>
      <c r="I45" s="189"/>
    </row>
    <row r="46" spans="1:9" s="25" customFormat="1" ht="12.75">
      <c r="A46" s="794" t="s">
        <v>1390</v>
      </c>
      <c r="B46" s="829" t="s">
        <v>1391</v>
      </c>
      <c r="C46" s="307" t="s">
        <v>1464</v>
      </c>
      <c r="D46" s="332">
        <v>0</v>
      </c>
      <c r="E46" s="796" t="s">
        <v>1464</v>
      </c>
      <c r="F46" s="307">
        <v>0</v>
      </c>
      <c r="G46" s="310"/>
      <c r="H46" s="189"/>
      <c r="I46" s="189"/>
    </row>
    <row r="47" spans="1:9" s="25" customFormat="1" ht="12.75">
      <c r="A47" s="794" t="s">
        <v>1392</v>
      </c>
      <c r="B47" s="829" t="s">
        <v>1393</v>
      </c>
      <c r="C47" s="307" t="s">
        <v>1464</v>
      </c>
      <c r="D47" s="332">
        <v>0</v>
      </c>
      <c r="E47" s="796" t="s">
        <v>1464</v>
      </c>
      <c r="F47" s="307">
        <v>0</v>
      </c>
      <c r="G47" s="310"/>
      <c r="H47" s="189"/>
      <c r="I47" s="189"/>
    </row>
    <row r="48" spans="1:8" ht="15.75">
      <c r="A48" s="822">
        <v>3600</v>
      </c>
      <c r="B48" s="702" t="s">
        <v>1020</v>
      </c>
      <c r="C48" s="259">
        <v>14218</v>
      </c>
      <c r="D48" s="259">
        <v>12853</v>
      </c>
      <c r="E48" s="791">
        <v>90.39949359966239</v>
      </c>
      <c r="F48" s="264">
        <v>717</v>
      </c>
      <c r="G48" s="305"/>
      <c r="H48" s="189"/>
    </row>
    <row r="49" spans="1:8" s="25" customFormat="1" ht="15.75" customHeight="1">
      <c r="A49" s="822" t="s">
        <v>428</v>
      </c>
      <c r="B49" s="702" t="s">
        <v>429</v>
      </c>
      <c r="C49" s="259">
        <v>15566023</v>
      </c>
      <c r="D49" s="259">
        <v>14076703</v>
      </c>
      <c r="E49" s="791">
        <v>90.43223821524612</v>
      </c>
      <c r="F49" s="264">
        <v>1365169</v>
      </c>
      <c r="G49" s="305"/>
      <c r="H49" s="189"/>
    </row>
    <row r="50" spans="1:8" s="25" customFormat="1" ht="38.25">
      <c r="A50" s="794" t="s">
        <v>430</v>
      </c>
      <c r="B50" s="826" t="s">
        <v>1029</v>
      </c>
      <c r="C50" s="797" t="s">
        <v>1464</v>
      </c>
      <c r="D50" s="906">
        <v>295341</v>
      </c>
      <c r="E50" s="796" t="s">
        <v>1464</v>
      </c>
      <c r="F50" s="307">
        <v>33187</v>
      </c>
      <c r="G50" s="310"/>
      <c r="H50" s="189"/>
    </row>
    <row r="51" spans="1:9" s="25" customFormat="1" ht="12.75">
      <c r="A51" s="822">
        <v>3900</v>
      </c>
      <c r="B51" s="702" t="s">
        <v>1025</v>
      </c>
      <c r="C51" s="259">
        <v>260</v>
      </c>
      <c r="D51" s="259">
        <v>260</v>
      </c>
      <c r="E51" s="791">
        <v>0</v>
      </c>
      <c r="F51" s="264">
        <v>0</v>
      </c>
      <c r="G51" s="305"/>
      <c r="H51" s="189"/>
      <c r="I51" s="189"/>
    </row>
    <row r="52" spans="1:9" s="25" customFormat="1" ht="12.75">
      <c r="A52" s="830">
        <v>3910</v>
      </c>
      <c r="B52" s="831" t="s">
        <v>1397</v>
      </c>
      <c r="C52" s="797" t="s">
        <v>1464</v>
      </c>
      <c r="D52" s="906">
        <v>0</v>
      </c>
      <c r="E52" s="796" t="s">
        <v>1464</v>
      </c>
      <c r="F52" s="307">
        <v>0</v>
      </c>
      <c r="G52" s="310"/>
      <c r="H52" s="189"/>
      <c r="I52" s="189"/>
    </row>
    <row r="53" spans="1:8" s="25" customFormat="1" ht="15.75" customHeight="1">
      <c r="A53" s="903"/>
      <c r="B53" s="862" t="s">
        <v>1429</v>
      </c>
      <c r="C53" s="754">
        <v>43918549</v>
      </c>
      <c r="D53" s="754">
        <v>23135472</v>
      </c>
      <c r="E53" s="787">
        <v>52.6781337880721</v>
      </c>
      <c r="F53" s="289">
        <v>2457213</v>
      </c>
      <c r="G53" s="902"/>
      <c r="H53" s="189"/>
    </row>
    <row r="54" spans="1:8" s="25" customFormat="1" ht="12.75">
      <c r="A54" s="903">
        <v>4000</v>
      </c>
      <c r="B54" s="905" t="s">
        <v>1399</v>
      </c>
      <c r="C54" s="754">
        <v>35830265</v>
      </c>
      <c r="D54" s="754">
        <v>20109663</v>
      </c>
      <c r="E54" s="787">
        <v>56.12479561621998</v>
      </c>
      <c r="F54" s="289">
        <v>2181022</v>
      </c>
      <c r="G54" s="902"/>
      <c r="H54" s="189"/>
    </row>
    <row r="55" spans="1:8" s="25" customFormat="1" ht="25.5">
      <c r="A55" s="907" t="s">
        <v>1030</v>
      </c>
      <c r="B55" s="826" t="s">
        <v>1031</v>
      </c>
      <c r="C55" s="797">
        <v>14670</v>
      </c>
      <c r="D55" s="797">
        <v>14668</v>
      </c>
      <c r="E55" s="796">
        <v>0</v>
      </c>
      <c r="F55" s="307">
        <v>0</v>
      </c>
      <c r="G55" s="310"/>
      <c r="H55" s="189"/>
    </row>
    <row r="56" spans="1:8" s="25" customFormat="1" ht="38.25">
      <c r="A56" s="794" t="s">
        <v>1032</v>
      </c>
      <c r="B56" s="824" t="s">
        <v>1033</v>
      </c>
      <c r="C56" s="797">
        <v>0</v>
      </c>
      <c r="D56" s="797">
        <v>0</v>
      </c>
      <c r="E56" s="796">
        <v>0</v>
      </c>
      <c r="F56" s="307">
        <v>0</v>
      </c>
      <c r="G56" s="310"/>
      <c r="H56" s="189"/>
    </row>
    <row r="57" spans="1:8" s="25" customFormat="1" ht="14.25" customHeight="1">
      <c r="A57" s="785">
        <v>6000</v>
      </c>
      <c r="B57" s="905" t="s">
        <v>1402</v>
      </c>
      <c r="C57" s="754">
        <v>3445213</v>
      </c>
      <c r="D57" s="754">
        <v>133669</v>
      </c>
      <c r="E57" s="787">
        <v>3.8798471966755033</v>
      </c>
      <c r="F57" s="289">
        <v>486</v>
      </c>
      <c r="G57" s="902"/>
      <c r="H57" s="189"/>
    </row>
    <row r="58" spans="1:8" s="25" customFormat="1" ht="12.75">
      <c r="A58" s="785">
        <v>7000</v>
      </c>
      <c r="B58" s="905" t="s">
        <v>1403</v>
      </c>
      <c r="C58" s="754">
        <v>4643071</v>
      </c>
      <c r="D58" s="754">
        <v>2892140</v>
      </c>
      <c r="E58" s="787">
        <v>62.289377009311295</v>
      </c>
      <c r="F58" s="289">
        <v>275705</v>
      </c>
      <c r="G58" s="902"/>
      <c r="H58" s="189"/>
    </row>
    <row r="59" spans="1:7" s="25" customFormat="1" ht="16.5" customHeight="1">
      <c r="A59" s="907" t="s">
        <v>1034</v>
      </c>
      <c r="B59" s="826" t="s">
        <v>1404</v>
      </c>
      <c r="C59" s="797">
        <v>1000</v>
      </c>
      <c r="D59" s="797">
        <v>0</v>
      </c>
      <c r="E59" s="796">
        <v>0</v>
      </c>
      <c r="F59" s="307">
        <v>0</v>
      </c>
      <c r="G59" s="310"/>
    </row>
    <row r="60" spans="1:9" s="25" customFormat="1" ht="38.25">
      <c r="A60" s="794" t="s">
        <v>1035</v>
      </c>
      <c r="B60" s="824" t="s">
        <v>1036</v>
      </c>
      <c r="C60" s="797">
        <v>0</v>
      </c>
      <c r="D60" s="797">
        <v>0</v>
      </c>
      <c r="E60" s="796">
        <v>0</v>
      </c>
      <c r="F60" s="307">
        <v>0</v>
      </c>
      <c r="G60" s="310"/>
      <c r="H60" s="27"/>
      <c r="I60" s="908"/>
    </row>
    <row r="61" spans="1:9" s="25" customFormat="1" ht="25.5">
      <c r="A61" s="903" t="s">
        <v>1406</v>
      </c>
      <c r="B61" s="862" t="s">
        <v>1043</v>
      </c>
      <c r="C61" s="754">
        <v>-67793</v>
      </c>
      <c r="D61" s="754">
        <v>-113866</v>
      </c>
      <c r="E61" s="787">
        <v>167.96129393890226</v>
      </c>
      <c r="F61" s="289">
        <v>58073</v>
      </c>
      <c r="G61" s="902"/>
      <c r="H61" s="27"/>
      <c r="I61" s="908"/>
    </row>
    <row r="62" spans="1:9" s="25" customFormat="1" ht="12.75">
      <c r="A62" s="904">
        <v>8100</v>
      </c>
      <c r="B62" s="869" t="s">
        <v>1037</v>
      </c>
      <c r="C62" s="51">
        <v>732307</v>
      </c>
      <c r="D62" s="51">
        <v>444739</v>
      </c>
      <c r="E62" s="791">
        <v>60.73122338035824</v>
      </c>
      <c r="F62" s="264">
        <v>91068</v>
      </c>
      <c r="G62" s="305"/>
      <c r="H62" s="12"/>
      <c r="I62" s="12"/>
    </row>
    <row r="63" spans="1:9" s="100" customFormat="1" ht="12.75">
      <c r="A63" s="383">
        <v>8112</v>
      </c>
      <c r="B63" s="909" t="s">
        <v>1038</v>
      </c>
      <c r="C63" s="307" t="s">
        <v>1464</v>
      </c>
      <c r="D63" s="307">
        <v>29100</v>
      </c>
      <c r="E63" s="796" t="s">
        <v>1464</v>
      </c>
      <c r="F63" s="307">
        <v>0</v>
      </c>
      <c r="G63" s="310"/>
      <c r="H63" s="356"/>
      <c r="I63" s="412"/>
    </row>
    <row r="64" spans="1:8" s="25" customFormat="1" ht="13.5" customHeight="1">
      <c r="A64" s="904">
        <v>8200</v>
      </c>
      <c r="B64" s="88" t="s">
        <v>1410</v>
      </c>
      <c r="C64" s="910">
        <v>800100</v>
      </c>
      <c r="D64" s="910">
        <v>558605</v>
      </c>
      <c r="E64" s="791">
        <v>69.81689788776403</v>
      </c>
      <c r="F64" s="264">
        <v>32995</v>
      </c>
      <c r="G64" s="305"/>
      <c r="H64" s="12"/>
    </row>
    <row r="65" spans="1:8" s="25" customFormat="1" ht="13.5" customHeight="1">
      <c r="A65" s="383">
        <v>8212</v>
      </c>
      <c r="B65" s="909" t="s">
        <v>1039</v>
      </c>
      <c r="C65" s="911" t="s">
        <v>1464</v>
      </c>
      <c r="D65" s="911">
        <v>37099</v>
      </c>
      <c r="E65" s="796" t="s">
        <v>1464</v>
      </c>
      <c r="F65" s="307">
        <v>4939</v>
      </c>
      <c r="G65" s="310"/>
      <c r="H65" s="12"/>
    </row>
    <row r="66" spans="1:8" s="25" customFormat="1" ht="13.5" customHeight="1">
      <c r="A66" s="813" t="s">
        <v>1413</v>
      </c>
      <c r="B66" s="328" t="s">
        <v>1044</v>
      </c>
      <c r="C66" s="912">
        <v>107646092</v>
      </c>
      <c r="D66" s="912">
        <v>69386393</v>
      </c>
      <c r="E66" s="787">
        <v>64.4578838960545</v>
      </c>
      <c r="F66" s="913">
        <v>6788663</v>
      </c>
      <c r="G66" s="914"/>
      <c r="H66" s="12"/>
    </row>
    <row r="67" spans="1:8" s="25" customFormat="1" ht="14.25" customHeight="1">
      <c r="A67" s="903" t="s">
        <v>1415</v>
      </c>
      <c r="B67" s="372" t="s">
        <v>1045</v>
      </c>
      <c r="C67" s="912">
        <v>-8528982</v>
      </c>
      <c r="D67" s="912">
        <v>29558672</v>
      </c>
      <c r="E67" s="787">
        <v>-346.56740980342084</v>
      </c>
      <c r="F67" s="913">
        <v>10111358</v>
      </c>
      <c r="G67" s="914"/>
      <c r="H67" s="12"/>
    </row>
    <row r="68" spans="1:8" s="25" customFormat="1" ht="12.75">
      <c r="A68" s="903" t="s">
        <v>1417</v>
      </c>
      <c r="B68" s="275" t="s">
        <v>1046</v>
      </c>
      <c r="C68" s="912">
        <v>8528982</v>
      </c>
      <c r="D68" s="912">
        <v>-29558672</v>
      </c>
      <c r="E68" s="787">
        <v>-346.56740980342084</v>
      </c>
      <c r="F68" s="913">
        <v>-10111358</v>
      </c>
      <c r="G68" s="914"/>
      <c r="H68" s="12"/>
    </row>
    <row r="69" spans="1:8" s="25" customFormat="1" ht="12.75">
      <c r="A69" s="813" t="s">
        <v>1843</v>
      </c>
      <c r="B69" s="140" t="s">
        <v>1432</v>
      </c>
      <c r="C69" s="754">
        <v>1897</v>
      </c>
      <c r="D69" s="754">
        <v>-36643</v>
      </c>
      <c r="E69" s="787">
        <v>-1931.6288877174486</v>
      </c>
      <c r="F69" s="289">
        <v>-2370</v>
      </c>
      <c r="G69" s="902"/>
      <c r="H69" s="189"/>
    </row>
    <row r="70" spans="1:8" s="25" customFormat="1" ht="12.75">
      <c r="A70" s="842" t="s">
        <v>1843</v>
      </c>
      <c r="B70" s="820" t="s">
        <v>1420</v>
      </c>
      <c r="C70" s="739">
        <v>3724</v>
      </c>
      <c r="D70" s="739">
        <v>1000</v>
      </c>
      <c r="E70" s="791">
        <v>26.852846401718583</v>
      </c>
      <c r="F70" s="264">
        <v>0</v>
      </c>
      <c r="G70" s="305"/>
      <c r="H70" s="189"/>
    </row>
    <row r="71" spans="1:8" s="25" customFormat="1" ht="12.75">
      <c r="A71" s="842" t="s">
        <v>1843</v>
      </c>
      <c r="B71" s="820" t="s">
        <v>1040</v>
      </c>
      <c r="C71" s="739">
        <v>-1827</v>
      </c>
      <c r="D71" s="739">
        <v>-37643</v>
      </c>
      <c r="E71" s="791">
        <v>2060.3721948549532</v>
      </c>
      <c r="F71" s="264">
        <v>-2370</v>
      </c>
      <c r="G71" s="305"/>
      <c r="H71" s="189"/>
    </row>
    <row r="72" spans="1:8" s="25" customFormat="1" ht="14.25" customHeight="1">
      <c r="A72" s="813" t="s">
        <v>1843</v>
      </c>
      <c r="B72" s="140" t="s">
        <v>1433</v>
      </c>
      <c r="C72" s="754">
        <v>8524551</v>
      </c>
      <c r="D72" s="754">
        <v>-29519291</v>
      </c>
      <c r="E72" s="787">
        <v>-346.2855814927965</v>
      </c>
      <c r="F72" s="289">
        <v>-10127033</v>
      </c>
      <c r="G72" s="902"/>
      <c r="H72" s="189"/>
    </row>
    <row r="73" spans="1:8" s="25" customFormat="1" ht="12.75">
      <c r="A73" s="843" t="s">
        <v>1843</v>
      </c>
      <c r="B73" s="141" t="s">
        <v>1422</v>
      </c>
      <c r="C73" s="51">
        <v>23749491</v>
      </c>
      <c r="D73" s="51">
        <v>14464935</v>
      </c>
      <c r="E73" s="791">
        <v>60.906294791749424</v>
      </c>
      <c r="F73" s="264">
        <v>6620</v>
      </c>
      <c r="G73" s="305"/>
      <c r="H73" s="189"/>
    </row>
    <row r="74" spans="1:8" s="25" customFormat="1" ht="12.75">
      <c r="A74" s="843" t="s">
        <v>1843</v>
      </c>
      <c r="B74" s="141" t="s">
        <v>1041</v>
      </c>
      <c r="C74" s="51">
        <v>15224940</v>
      </c>
      <c r="D74" s="51">
        <v>43984226</v>
      </c>
      <c r="E74" s="791">
        <v>288.8958905585178</v>
      </c>
      <c r="F74" s="264">
        <v>10133653</v>
      </c>
      <c r="G74" s="305"/>
      <c r="H74" s="189"/>
    </row>
    <row r="75" spans="1:8" s="25" customFormat="1" ht="13.5" customHeight="1">
      <c r="A75" s="843" t="s">
        <v>1843</v>
      </c>
      <c r="B75" s="140" t="s">
        <v>1424</v>
      </c>
      <c r="C75" s="754">
        <v>-1165</v>
      </c>
      <c r="D75" s="754">
        <v>-3127</v>
      </c>
      <c r="E75" s="787">
        <v>268.412017167382</v>
      </c>
      <c r="F75" s="289">
        <v>-349</v>
      </c>
      <c r="G75" s="902"/>
      <c r="H75" s="189"/>
    </row>
    <row r="76" spans="1:8" s="25" customFormat="1" ht="13.5" customHeight="1">
      <c r="A76" s="843" t="s">
        <v>1843</v>
      </c>
      <c r="B76" s="140" t="s">
        <v>1425</v>
      </c>
      <c r="C76" s="754">
        <v>3699</v>
      </c>
      <c r="D76" s="754">
        <v>389</v>
      </c>
      <c r="E76" s="787">
        <v>10.516355771830224</v>
      </c>
      <c r="F76" s="289">
        <v>18394</v>
      </c>
      <c r="G76" s="902"/>
      <c r="H76" s="189"/>
    </row>
    <row r="77" spans="1:8" s="25" customFormat="1" ht="12.75" customHeight="1">
      <c r="A77" s="915"/>
      <c r="B77" s="916"/>
      <c r="C77" s="917"/>
      <c r="D77" s="917"/>
      <c r="E77" s="918"/>
      <c r="F77" s="526"/>
      <c r="G77" s="902"/>
      <c r="H77" s="189"/>
    </row>
    <row r="78" spans="1:8" s="25" customFormat="1" ht="12.75" customHeight="1">
      <c r="A78" s="919"/>
      <c r="B78" s="920"/>
      <c r="C78" s="841"/>
      <c r="D78" s="841"/>
      <c r="E78" s="921"/>
      <c r="F78" s="902"/>
      <c r="G78" s="902"/>
      <c r="H78" s="189"/>
    </row>
    <row r="79" spans="1:8" s="25" customFormat="1" ht="12.75" customHeight="1">
      <c r="A79" s="919"/>
      <c r="B79" s="920"/>
      <c r="C79" s="131"/>
      <c r="D79" s="131"/>
      <c r="E79" s="131"/>
      <c r="F79" s="305"/>
      <c r="G79" s="305"/>
      <c r="H79" s="189"/>
    </row>
    <row r="80" spans="1:8" s="250" customFormat="1" ht="12.75" customHeight="1">
      <c r="A80" s="345" t="s">
        <v>260</v>
      </c>
      <c r="B80" s="108"/>
      <c r="C80" s="356"/>
      <c r="D80" s="356"/>
      <c r="E80" s="108"/>
      <c r="F80" s="350" t="s">
        <v>1502</v>
      </c>
      <c r="H80" s="557"/>
    </row>
    <row r="81" spans="1:7" s="876" customFormat="1" ht="12.75" customHeight="1" hidden="1">
      <c r="A81" s="106" t="s">
        <v>388</v>
      </c>
      <c r="B81" s="270"/>
      <c r="C81" s="270"/>
      <c r="D81" s="270"/>
      <c r="E81" s="250"/>
      <c r="F81" s="271" t="s">
        <v>389</v>
      </c>
      <c r="G81" s="271"/>
    </row>
    <row r="82" spans="1:7" s="876" customFormat="1" ht="12.75" customHeight="1">
      <c r="A82" s="106"/>
      <c r="B82" s="270"/>
      <c r="C82" s="270"/>
      <c r="D82" s="270"/>
      <c r="E82" s="250"/>
      <c r="F82" s="271"/>
      <c r="G82" s="271"/>
    </row>
    <row r="83" spans="1:7" s="876" customFormat="1" ht="12.75" customHeight="1">
      <c r="A83" s="106"/>
      <c r="B83" s="270"/>
      <c r="C83" s="270"/>
      <c r="D83" s="270"/>
      <c r="E83" s="250"/>
      <c r="F83" s="271"/>
      <c r="G83" s="271"/>
    </row>
    <row r="84" spans="1:7" s="876" customFormat="1" ht="12.75" customHeight="1">
      <c r="A84" s="106"/>
      <c r="B84" s="270"/>
      <c r="C84" s="270"/>
      <c r="D84" s="270"/>
      <c r="E84" s="250"/>
      <c r="F84" s="271"/>
      <c r="G84" s="271"/>
    </row>
    <row r="85" spans="1:7" s="876" customFormat="1" ht="12.75" customHeight="1">
      <c r="A85" s="106"/>
      <c r="B85" s="270"/>
      <c r="C85" s="270"/>
      <c r="D85" s="270"/>
      <c r="E85" s="250"/>
      <c r="F85" s="271"/>
      <c r="G85" s="271"/>
    </row>
    <row r="86" spans="1:7" s="876" customFormat="1" ht="12.75" customHeight="1">
      <c r="A86" s="106"/>
      <c r="B86" s="270"/>
      <c r="C86" s="270"/>
      <c r="D86" s="270"/>
      <c r="E86" s="250"/>
      <c r="F86" s="271"/>
      <c r="G86" s="271"/>
    </row>
    <row r="87" spans="2:7" s="876" customFormat="1" ht="12.75" customHeight="1">
      <c r="B87" s="270"/>
      <c r="C87" s="270"/>
      <c r="D87" s="270"/>
      <c r="E87" s="877"/>
      <c r="F87" s="276"/>
      <c r="G87" s="276"/>
    </row>
    <row r="88" spans="1:8" s="250" customFormat="1" ht="12.75" customHeight="1">
      <c r="A88" s="247" t="s">
        <v>362</v>
      </c>
      <c r="B88" s="354"/>
      <c r="H88" s="108"/>
    </row>
    <row r="89" spans="1:8" s="250" customFormat="1" ht="12.75" customHeight="1">
      <c r="A89" s="922"/>
      <c r="B89" s="354"/>
      <c r="H89" s="356"/>
    </row>
    <row r="90" spans="1:8" s="273" customFormat="1" ht="12.75" customHeight="1">
      <c r="A90" s="922"/>
      <c r="C90" s="250"/>
      <c r="D90" s="250"/>
      <c r="E90" s="250"/>
      <c r="F90" s="250"/>
      <c r="G90" s="250"/>
      <c r="H90" s="361"/>
    </row>
    <row r="91" spans="1:8" s="273" customFormat="1" ht="15.75">
      <c r="A91" s="922"/>
      <c r="C91" s="250"/>
      <c r="D91" s="250"/>
      <c r="E91" s="250"/>
      <c r="F91" s="250"/>
      <c r="G91" s="250"/>
      <c r="H91" s="361"/>
    </row>
    <row r="92" spans="1:8" s="273" customFormat="1" ht="15.75">
      <c r="A92" s="922"/>
      <c r="B92" s="923"/>
      <c r="E92" s="361"/>
      <c r="F92" s="361"/>
      <c r="G92" s="361"/>
      <c r="H92" s="361"/>
    </row>
    <row r="93" spans="2:8" ht="15.75">
      <c r="B93" s="924"/>
      <c r="E93" s="925"/>
      <c r="F93" s="926"/>
      <c r="G93" s="926"/>
      <c r="H93" s="13"/>
    </row>
    <row r="94" spans="1:8" s="844" customFormat="1" ht="15.75">
      <c r="A94" s="879"/>
      <c r="D94" s="15"/>
      <c r="E94" s="13"/>
      <c r="F94" s="361"/>
      <c r="G94" s="361"/>
      <c r="H94" s="925"/>
    </row>
    <row r="95" ht="15.75">
      <c r="H95" s="13"/>
    </row>
    <row r="96" spans="5:7" ht="15.75">
      <c r="E96" s="925"/>
      <c r="F96" s="770"/>
      <c r="G96" s="770"/>
    </row>
    <row r="97" spans="1:7" s="844" customFormat="1" ht="15.75">
      <c r="A97" s="879"/>
      <c r="C97" s="15"/>
      <c r="D97" s="15"/>
      <c r="E97" s="13"/>
      <c r="F97" s="273"/>
      <c r="G97" s="273"/>
    </row>
    <row r="98" ht="15.75">
      <c r="B98" s="927"/>
    </row>
    <row r="100" ht="15.75">
      <c r="B100" s="928"/>
    </row>
    <row r="103" ht="15.75">
      <c r="A103" s="929"/>
    </row>
    <row r="104" ht="15.75">
      <c r="A104" s="929"/>
    </row>
  </sheetData>
  <mergeCells count="6">
    <mergeCell ref="A1:F1"/>
    <mergeCell ref="A2:F2"/>
    <mergeCell ref="A9:F9"/>
    <mergeCell ref="A7:F7"/>
    <mergeCell ref="A8:F8"/>
    <mergeCell ref="A4:F4"/>
  </mergeCells>
  <printOptions horizontalCentered="1"/>
  <pageMargins left="0.85" right="0.2755905511811024" top="0.6692913385826772" bottom="0.5511811023622047" header="0.3937007874015748" footer="0.2755905511811024"/>
  <pageSetup firstPageNumber="48" useFirstPageNumber="1" horizontalDpi="600" verticalDpi="600" orientation="portrait" paperSize="9" scale="92" r:id="rId1"/>
  <headerFooter alignWithMargins="0">
    <oddFooter>&amp;C&amp;P</oddFooter>
  </headerFooter>
  <rowBreaks count="1" manualBreakCount="1">
    <brk id="51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BC72"/>
  <sheetViews>
    <sheetView zoomScaleSheetLayoutView="100" workbookViewId="0" topLeftCell="A48">
      <selection activeCell="I85" sqref="I85"/>
    </sheetView>
  </sheetViews>
  <sheetFormatPr defaultColWidth="9.140625" defaultRowHeight="17.25" customHeight="1"/>
  <cols>
    <col min="1" max="1" width="7.421875" style="25" customWidth="1"/>
    <col min="2" max="2" width="39.8515625" style="23" customWidth="1"/>
    <col min="3" max="3" width="10.57421875" style="125" customWidth="1"/>
    <col min="4" max="4" width="10.8515625" style="23" customWidth="1"/>
    <col min="5" max="5" width="11.140625" style="125" customWidth="1"/>
    <col min="6" max="6" width="10.00390625" style="271" customWidth="1"/>
    <col min="7" max="16384" width="9.140625" style="25" customWidth="1"/>
  </cols>
  <sheetData>
    <row r="1" spans="1:55" ht="12.75">
      <c r="A1" s="1201" t="s">
        <v>1447</v>
      </c>
      <c r="B1" s="1201"/>
      <c r="C1" s="1201"/>
      <c r="D1" s="1201"/>
      <c r="E1" s="1201"/>
      <c r="F1" s="120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202" t="s">
        <v>1448</v>
      </c>
      <c r="B2" s="1202"/>
      <c r="C2" s="1202"/>
      <c r="D2" s="1202"/>
      <c r="E2" s="1202"/>
      <c r="F2" s="120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8"/>
      <c r="C3" s="9"/>
      <c r="D3" s="9"/>
      <c r="E3" s="7"/>
      <c r="F3" s="7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203" t="s">
        <v>1449</v>
      </c>
      <c r="B4" s="1203"/>
      <c r="C4" s="1203"/>
      <c r="D4" s="1203"/>
      <c r="E4" s="1203"/>
      <c r="F4" s="120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2.75">
      <c r="A5" s="1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s="15" customFormat="1" ht="17.25" customHeight="1">
      <c r="A6" s="1204" t="s">
        <v>1450</v>
      </c>
      <c r="B6" s="1204"/>
      <c r="C6" s="1204"/>
      <c r="D6" s="1204"/>
      <c r="E6" s="1204"/>
      <c r="F6" s="1204"/>
      <c r="M6" s="13"/>
      <c r="N6" s="13"/>
      <c r="O6" s="13"/>
      <c r="P6" s="13"/>
      <c r="Q6" s="13"/>
    </row>
    <row r="7" spans="1:6" s="15" customFormat="1" ht="30" customHeight="1">
      <c r="A7" s="1196" t="s">
        <v>1047</v>
      </c>
      <c r="B7" s="1196"/>
      <c r="C7" s="1196"/>
      <c r="D7" s="1196"/>
      <c r="E7" s="1196"/>
      <c r="F7" s="1196"/>
    </row>
    <row r="8" spans="1:6" ht="17.25" customHeight="1">
      <c r="A8" s="1197" t="s">
        <v>1452</v>
      </c>
      <c r="B8" s="1197"/>
      <c r="C8" s="1197"/>
      <c r="D8" s="1197"/>
      <c r="E8" s="1197"/>
      <c r="F8" s="1197"/>
    </row>
    <row r="9" spans="1:12" ht="17.25" customHeight="1">
      <c r="A9" s="1200" t="s">
        <v>1453</v>
      </c>
      <c r="B9" s="1200"/>
      <c r="C9" s="1200"/>
      <c r="D9" s="1200"/>
      <c r="E9" s="1200"/>
      <c r="F9" s="1200"/>
      <c r="G9" s="711"/>
      <c r="H9" s="712"/>
      <c r="I9" s="15"/>
      <c r="J9" s="713"/>
      <c r="K9" s="15"/>
      <c r="L9" s="714"/>
    </row>
    <row r="10" spans="1:12" ht="17.25" customHeight="1">
      <c r="A10" s="23" t="s">
        <v>1454</v>
      </c>
      <c r="B10" s="24"/>
      <c r="C10" s="20"/>
      <c r="D10" s="18"/>
      <c r="E10" s="19"/>
      <c r="F10" s="21" t="s">
        <v>734</v>
      </c>
      <c r="G10" s="711"/>
      <c r="H10" s="712"/>
      <c r="I10" s="15"/>
      <c r="J10" s="713"/>
      <c r="K10" s="15"/>
      <c r="L10" s="714"/>
    </row>
    <row r="11" spans="1:12" ht="17.25" customHeight="1">
      <c r="A11" s="711"/>
      <c r="B11" s="712"/>
      <c r="C11" s="15"/>
      <c r="D11" s="713"/>
      <c r="E11" s="15"/>
      <c r="F11" s="714" t="s">
        <v>1048</v>
      </c>
      <c r="G11" s="711"/>
      <c r="H11" s="712"/>
      <c r="I11" s="15"/>
      <c r="J11" s="713"/>
      <c r="K11" s="15"/>
      <c r="L11" s="714"/>
    </row>
    <row r="12" ht="17.25" customHeight="1">
      <c r="F12" s="897" t="s">
        <v>433</v>
      </c>
    </row>
    <row r="13" spans="1:6" ht="45.75" customHeight="1">
      <c r="A13" s="822" t="s">
        <v>365</v>
      </c>
      <c r="B13" s="859" t="s">
        <v>1457</v>
      </c>
      <c r="C13" s="859" t="s">
        <v>531</v>
      </c>
      <c r="D13" s="859" t="s">
        <v>436</v>
      </c>
      <c r="E13" s="720" t="s">
        <v>1842</v>
      </c>
      <c r="F13" s="898" t="s">
        <v>1461</v>
      </c>
    </row>
    <row r="14" spans="1:6" ht="12.75">
      <c r="A14" s="860" t="s">
        <v>1436</v>
      </c>
      <c r="B14" s="860" t="s">
        <v>1437</v>
      </c>
      <c r="C14" s="860" t="s">
        <v>1438</v>
      </c>
      <c r="D14" s="860" t="s">
        <v>1439</v>
      </c>
      <c r="E14" s="860" t="s">
        <v>1440</v>
      </c>
      <c r="F14" s="860" t="s">
        <v>1441</v>
      </c>
    </row>
    <row r="15" spans="1:6" ht="12.75">
      <c r="A15" s="903" t="s">
        <v>985</v>
      </c>
      <c r="B15" s="93" t="s">
        <v>1060</v>
      </c>
      <c r="C15" s="39">
        <f>C16+C19</f>
        <v>3678704</v>
      </c>
      <c r="D15" s="39">
        <f>D16+D19</f>
        <v>3308427</v>
      </c>
      <c r="E15" s="930">
        <f>100*D15/C15</f>
        <v>89.93458022173026</v>
      </c>
      <c r="F15" s="289">
        <f>F16+F19</f>
        <v>152801</v>
      </c>
    </row>
    <row r="16" spans="1:6" ht="25.5">
      <c r="A16" s="882"/>
      <c r="B16" s="862" t="s">
        <v>1061</v>
      </c>
      <c r="C16" s="39">
        <f>C17+C18</f>
        <v>3678704</v>
      </c>
      <c r="D16" s="39">
        <f>D17+D18</f>
        <v>3308235</v>
      </c>
      <c r="E16" s="930">
        <f>100*D16/C16</f>
        <v>89.92936099234947</v>
      </c>
      <c r="F16" s="289">
        <f>F17+F18</f>
        <v>152801</v>
      </c>
    </row>
    <row r="17" spans="1:6" ht="25.5">
      <c r="A17" s="931"/>
      <c r="B17" s="932" t="s">
        <v>1049</v>
      </c>
      <c r="C17" s="797">
        <v>3473875</v>
      </c>
      <c r="D17" s="797">
        <v>3093849</v>
      </c>
      <c r="E17" s="796">
        <f>100*D17/C17</f>
        <v>89.06045842179122</v>
      </c>
      <c r="F17" s="307">
        <f>D17-'[4]Oktobris'!D17</f>
        <v>137130</v>
      </c>
    </row>
    <row r="18" spans="1:6" ht="25.5">
      <c r="A18" s="931"/>
      <c r="B18" s="932" t="s">
        <v>1050</v>
      </c>
      <c r="C18" s="797">
        <v>204829</v>
      </c>
      <c r="D18" s="797">
        <v>214386</v>
      </c>
      <c r="E18" s="796">
        <f>100*D18/C18</f>
        <v>104.6658432155603</v>
      </c>
      <c r="F18" s="307">
        <f>D18-'[4]Oktobris'!D18</f>
        <v>15671</v>
      </c>
    </row>
    <row r="19" spans="1:6" ht="29.25" customHeight="1">
      <c r="A19" s="882"/>
      <c r="B19" s="93" t="s">
        <v>1051</v>
      </c>
      <c r="C19" s="754">
        <v>0</v>
      </c>
      <c r="D19" s="754">
        <v>192</v>
      </c>
      <c r="E19" s="787">
        <v>0</v>
      </c>
      <c r="F19" s="289">
        <f>D19-'[4]Oktobris'!D19</f>
        <v>0</v>
      </c>
    </row>
    <row r="20" spans="1:6" ht="16.5" customHeight="1">
      <c r="A20" s="933" t="s">
        <v>990</v>
      </c>
      <c r="B20" s="93" t="s">
        <v>1062</v>
      </c>
      <c r="C20" s="39">
        <f>C21+C48</f>
        <v>4456503</v>
      </c>
      <c r="D20" s="39">
        <f>D21+D48</f>
        <v>2910093</v>
      </c>
      <c r="E20" s="930">
        <f aca="true" t="shared" si="0" ref="E20:E26">100*D20/C20</f>
        <v>65.29992238308826</v>
      </c>
      <c r="F20" s="289">
        <f>F21+F48</f>
        <v>183352</v>
      </c>
    </row>
    <row r="21" spans="1:6" ht="12.75">
      <c r="A21" s="934"/>
      <c r="B21" s="862" t="s">
        <v>1063</v>
      </c>
      <c r="C21" s="39">
        <f>C22+C37</f>
        <v>2809612</v>
      </c>
      <c r="D21" s="39">
        <f>D22+D37</f>
        <v>1757750</v>
      </c>
      <c r="E21" s="930">
        <f t="shared" si="0"/>
        <v>62.56201923966726</v>
      </c>
      <c r="F21" s="289">
        <f>F22+F37</f>
        <v>111128</v>
      </c>
    </row>
    <row r="22" spans="1:6" ht="12.75">
      <c r="A22" s="903">
        <v>1000</v>
      </c>
      <c r="B22" s="862" t="s">
        <v>716</v>
      </c>
      <c r="C22" s="39">
        <f>C23+C24+C25+C26+C33+C36</f>
        <v>2562319</v>
      </c>
      <c r="D22" s="39">
        <f>D23+D24+D25+D26+D33+D36</f>
        <v>1576998</v>
      </c>
      <c r="E22" s="930">
        <f t="shared" si="0"/>
        <v>61.545732596136546</v>
      </c>
      <c r="F22" s="289">
        <f>F23+F24+F25+F26+F33+F36</f>
        <v>97527</v>
      </c>
    </row>
    <row r="23" spans="1:6" ht="12.75">
      <c r="A23" s="904">
        <v>1100</v>
      </c>
      <c r="B23" s="702" t="s">
        <v>1052</v>
      </c>
      <c r="C23" s="51">
        <v>318397</v>
      </c>
      <c r="D23" s="51">
        <v>165849</v>
      </c>
      <c r="E23" s="791">
        <f t="shared" si="0"/>
        <v>52.08874455475397</v>
      </c>
      <c r="F23" s="264">
        <f>D23-'[4]Oktobris'!D23</f>
        <v>5973</v>
      </c>
    </row>
    <row r="24" spans="1:6" ht="13.5" customHeight="1">
      <c r="A24" s="904">
        <v>1200</v>
      </c>
      <c r="B24" s="702" t="s">
        <v>1357</v>
      </c>
      <c r="C24" s="51">
        <v>66192</v>
      </c>
      <c r="D24" s="51">
        <v>32635</v>
      </c>
      <c r="E24" s="791">
        <f t="shared" si="0"/>
        <v>49.30354121343969</v>
      </c>
      <c r="F24" s="264">
        <f>D24-'[4]Oktobris'!D24</f>
        <v>2224</v>
      </c>
    </row>
    <row r="25" spans="1:6" ht="12.75">
      <c r="A25" s="904">
        <v>1300</v>
      </c>
      <c r="B25" s="702" t="s">
        <v>1359</v>
      </c>
      <c r="C25" s="51">
        <v>158181</v>
      </c>
      <c r="D25" s="51">
        <v>84652</v>
      </c>
      <c r="E25" s="791">
        <f t="shared" si="0"/>
        <v>53.515908990333855</v>
      </c>
      <c r="F25" s="264">
        <f>D25-'[4]Oktobris'!D25</f>
        <v>4856</v>
      </c>
    </row>
    <row r="26" spans="1:6" ht="12.75">
      <c r="A26" s="904">
        <v>1400</v>
      </c>
      <c r="B26" s="702" t="s">
        <v>1361</v>
      </c>
      <c r="C26" s="51">
        <v>1557106</v>
      </c>
      <c r="D26" s="51">
        <v>1032003</v>
      </c>
      <c r="E26" s="791">
        <f t="shared" si="0"/>
        <v>66.27699077647893</v>
      </c>
      <c r="F26" s="264">
        <f>D26-'[4]Oktobris'!D26</f>
        <v>56802</v>
      </c>
    </row>
    <row r="27" spans="1:7" s="108" customFormat="1" ht="24" customHeight="1">
      <c r="A27" s="395">
        <v>1455</v>
      </c>
      <c r="B27" s="512" t="s">
        <v>1362</v>
      </c>
      <c r="C27" s="307">
        <v>0</v>
      </c>
      <c r="D27" s="307">
        <v>0</v>
      </c>
      <c r="E27" s="389">
        <v>0</v>
      </c>
      <c r="F27" s="307">
        <f>D27-'[4]Oktobris'!D27</f>
        <v>-99</v>
      </c>
      <c r="G27" s="356"/>
    </row>
    <row r="28" spans="1:7" s="12" customFormat="1" ht="51" customHeight="1">
      <c r="A28" s="395">
        <v>1456</v>
      </c>
      <c r="B28" s="512" t="s">
        <v>1363</v>
      </c>
      <c r="C28" s="307">
        <v>0</v>
      </c>
      <c r="D28" s="307">
        <v>0</v>
      </c>
      <c r="E28" s="389">
        <v>0</v>
      </c>
      <c r="F28" s="307">
        <f>D28-'[4]Oktobris'!D28</f>
        <v>0</v>
      </c>
      <c r="G28" s="356"/>
    </row>
    <row r="29" spans="1:7" s="13" customFormat="1" ht="12.75" customHeight="1">
      <c r="A29" s="817">
        <v>1491</v>
      </c>
      <c r="B29" s="818" t="s">
        <v>1364</v>
      </c>
      <c r="C29" s="797" t="s">
        <v>1464</v>
      </c>
      <c r="D29" s="797">
        <v>0</v>
      </c>
      <c r="E29" s="796" t="s">
        <v>1464</v>
      </c>
      <c r="F29" s="307">
        <f>D29-'[4]Oktobris'!D29</f>
        <v>0</v>
      </c>
      <c r="G29" s="131"/>
    </row>
    <row r="30" spans="1:7" s="361" customFormat="1" ht="12.75" customHeight="1">
      <c r="A30" s="817">
        <v>1492</v>
      </c>
      <c r="B30" s="818" t="s">
        <v>1365</v>
      </c>
      <c r="C30" s="797" t="s">
        <v>1464</v>
      </c>
      <c r="D30" s="797">
        <v>0</v>
      </c>
      <c r="E30" s="796" t="s">
        <v>1464</v>
      </c>
      <c r="F30" s="307">
        <f>D30-'[4]Oktobris'!D30</f>
        <v>0</v>
      </c>
      <c r="G30" s="305"/>
    </row>
    <row r="31" spans="1:7" s="361" customFormat="1" ht="12.75" customHeight="1">
      <c r="A31" s="817">
        <v>1493</v>
      </c>
      <c r="B31" s="818" t="s">
        <v>1366</v>
      </c>
      <c r="C31" s="797" t="s">
        <v>1464</v>
      </c>
      <c r="D31" s="797">
        <v>25</v>
      </c>
      <c r="E31" s="796" t="s">
        <v>1464</v>
      </c>
      <c r="F31" s="307">
        <f>D31-'[4]Oktobris'!D31</f>
        <v>0</v>
      </c>
      <c r="G31" s="305"/>
    </row>
    <row r="32" spans="1:7" s="361" customFormat="1" ht="12.75" customHeight="1">
      <c r="A32" s="817">
        <v>1499</v>
      </c>
      <c r="B32" s="818" t="s">
        <v>1367</v>
      </c>
      <c r="C32" s="797" t="s">
        <v>1464</v>
      </c>
      <c r="D32" s="797">
        <v>63</v>
      </c>
      <c r="E32" s="796" t="s">
        <v>1464</v>
      </c>
      <c r="F32" s="307">
        <f>D32-'[4]Oktobris'!D32</f>
        <v>0</v>
      </c>
      <c r="G32" s="305"/>
    </row>
    <row r="33" spans="1:6" ht="25.5">
      <c r="A33" s="935">
        <v>1500</v>
      </c>
      <c r="B33" s="702" t="s">
        <v>1053</v>
      </c>
      <c r="C33" s="51">
        <v>426528</v>
      </c>
      <c r="D33" s="51">
        <v>236288</v>
      </c>
      <c r="E33" s="791">
        <f>100*D33/C33</f>
        <v>55.39800435141421</v>
      </c>
      <c r="F33" s="264">
        <f>D33-'[4]Oktobris'!D33</f>
        <v>24997</v>
      </c>
    </row>
    <row r="34" spans="1:7" s="108" customFormat="1" ht="12.75">
      <c r="A34" s="395">
        <v>1564</v>
      </c>
      <c r="B34" s="512" t="s">
        <v>1370</v>
      </c>
      <c r="C34" s="307" t="s">
        <v>1464</v>
      </c>
      <c r="D34" s="307">
        <v>0</v>
      </c>
      <c r="E34" s="389" t="s">
        <v>1464</v>
      </c>
      <c r="F34" s="307">
        <f>D34-'[4]Oktobris'!D34</f>
        <v>0</v>
      </c>
      <c r="G34" s="356"/>
    </row>
    <row r="35" spans="1:7" s="12" customFormat="1" ht="12.75">
      <c r="A35" s="395">
        <v>1565</v>
      </c>
      <c r="B35" s="821" t="s">
        <v>1371</v>
      </c>
      <c r="C35" s="307" t="s">
        <v>1464</v>
      </c>
      <c r="D35" s="307">
        <v>0</v>
      </c>
      <c r="E35" s="389" t="s">
        <v>1464</v>
      </c>
      <c r="F35" s="307">
        <f>D35-'[4]Oktobris'!D35</f>
        <v>0</v>
      </c>
      <c r="G35" s="356"/>
    </row>
    <row r="36" spans="1:6" ht="12.75">
      <c r="A36" s="904">
        <v>1600</v>
      </c>
      <c r="B36" s="702" t="s">
        <v>1372</v>
      </c>
      <c r="C36" s="51">
        <v>35915</v>
      </c>
      <c r="D36" s="51">
        <v>25571</v>
      </c>
      <c r="E36" s="791">
        <f>100*D36/C36</f>
        <v>71.19866351106779</v>
      </c>
      <c r="F36" s="264">
        <f>D36-'[4]Oktobris'!D36</f>
        <v>2675</v>
      </c>
    </row>
    <row r="37" spans="1:6" ht="12.75">
      <c r="A37" s="903">
        <v>3000</v>
      </c>
      <c r="B37" s="905" t="s">
        <v>426</v>
      </c>
      <c r="C37" s="39">
        <f>C38+C39+C40+C44+C45+C46</f>
        <v>247293</v>
      </c>
      <c r="D37" s="39">
        <f>D38+D39+D40+D44+D45+D46</f>
        <v>180752</v>
      </c>
      <c r="E37" s="930">
        <f>100*D37/C37</f>
        <v>73.09224280509355</v>
      </c>
      <c r="F37" s="289">
        <f>F38+F39+F40+F44+F45+F46</f>
        <v>13601</v>
      </c>
    </row>
    <row r="38" spans="1:6" ht="12.75">
      <c r="A38" s="931">
        <v>3100</v>
      </c>
      <c r="B38" s="702" t="s">
        <v>1005</v>
      </c>
      <c r="C38" s="51">
        <v>0</v>
      </c>
      <c r="D38" s="259">
        <v>0</v>
      </c>
      <c r="E38" s="936">
        <v>0</v>
      </c>
      <c r="F38" s="264">
        <f>D38-'[4]Oktobris'!D38</f>
        <v>0</v>
      </c>
    </row>
    <row r="39" spans="1:6" ht="14.25" customHeight="1">
      <c r="A39" s="931">
        <v>3400</v>
      </c>
      <c r="B39" s="702" t="s">
        <v>1013</v>
      </c>
      <c r="C39" s="51">
        <v>173252</v>
      </c>
      <c r="D39" s="51">
        <v>133893</v>
      </c>
      <c r="E39" s="791">
        <f>100*D39/C39</f>
        <v>77.28222473622237</v>
      </c>
      <c r="F39" s="264">
        <f>D39-'[4]Oktobris'!D39</f>
        <v>9122</v>
      </c>
    </row>
    <row r="40" spans="1:6" ht="12.75">
      <c r="A40" s="931">
        <v>3500</v>
      </c>
      <c r="B40" s="702" t="s">
        <v>1015</v>
      </c>
      <c r="C40" s="51">
        <v>61483</v>
      </c>
      <c r="D40" s="51">
        <v>37581</v>
      </c>
      <c r="E40" s="791">
        <f>100*D40/C40</f>
        <v>61.12421319714392</v>
      </c>
      <c r="F40" s="264">
        <f>D40-'[4]Oktobris'!D40</f>
        <v>4279</v>
      </c>
    </row>
    <row r="41" spans="1:7" s="108" customFormat="1" ht="12.75">
      <c r="A41" s="794" t="s">
        <v>1388</v>
      </c>
      <c r="B41" s="826" t="s">
        <v>1389</v>
      </c>
      <c r="C41" s="307" t="s">
        <v>1464</v>
      </c>
      <c r="D41" s="307">
        <v>0</v>
      </c>
      <c r="E41" s="389" t="s">
        <v>1464</v>
      </c>
      <c r="F41" s="264">
        <f>D41-'[4]Oktobris'!D41</f>
        <v>0</v>
      </c>
      <c r="G41" s="552"/>
    </row>
    <row r="42" spans="1:7" s="12" customFormat="1" ht="12.75">
      <c r="A42" s="794" t="s">
        <v>1390</v>
      </c>
      <c r="B42" s="829" t="s">
        <v>1391</v>
      </c>
      <c r="C42" s="307" t="s">
        <v>1464</v>
      </c>
      <c r="D42" s="307">
        <v>0</v>
      </c>
      <c r="E42" s="389" t="s">
        <v>1464</v>
      </c>
      <c r="F42" s="307">
        <f>D42-'[4]Oktobris'!D42</f>
        <v>0</v>
      </c>
      <c r="G42" s="552"/>
    </row>
    <row r="43" spans="1:7" s="12" customFormat="1" ht="14.25" customHeight="1">
      <c r="A43" s="794" t="s">
        <v>1392</v>
      </c>
      <c r="B43" s="829" t="s">
        <v>1393</v>
      </c>
      <c r="C43" s="307" t="s">
        <v>1464</v>
      </c>
      <c r="D43" s="307">
        <v>532</v>
      </c>
      <c r="E43" s="389" t="s">
        <v>1464</v>
      </c>
      <c r="F43" s="307">
        <f>D43-'[4]Oktobris'!D43</f>
        <v>0</v>
      </c>
      <c r="G43" s="552"/>
    </row>
    <row r="44" spans="1:7" s="361" customFormat="1" ht="15.75">
      <c r="A44" s="700">
        <v>3600</v>
      </c>
      <c r="B44" s="702" t="s">
        <v>1020</v>
      </c>
      <c r="C44" s="51">
        <v>1800</v>
      </c>
      <c r="D44" s="51">
        <v>1800</v>
      </c>
      <c r="E44" s="791">
        <f>100*D44/C44</f>
        <v>100</v>
      </c>
      <c r="F44" s="264">
        <f>D44-'[4]Oktobris'!D44</f>
        <v>0</v>
      </c>
      <c r="G44" s="296"/>
    </row>
    <row r="45" spans="1:6" s="250" customFormat="1" ht="25.5">
      <c r="A45" s="937" t="s">
        <v>428</v>
      </c>
      <c r="B45" s="702" t="s">
        <v>429</v>
      </c>
      <c r="C45" s="51">
        <v>10518</v>
      </c>
      <c r="D45" s="51">
        <v>7268</v>
      </c>
      <c r="E45" s="791">
        <v>0</v>
      </c>
      <c r="F45" s="264">
        <f>D45-'[4]Oktobris'!D45</f>
        <v>200</v>
      </c>
    </row>
    <row r="46" spans="1:7" s="250" customFormat="1" ht="12.75">
      <c r="A46" s="698">
        <v>3900</v>
      </c>
      <c r="B46" s="297" t="s">
        <v>1025</v>
      </c>
      <c r="C46" s="938">
        <v>240</v>
      </c>
      <c r="D46" s="260">
        <v>210</v>
      </c>
      <c r="E46" s="300">
        <f>100*D46/C46</f>
        <v>87.5</v>
      </c>
      <c r="F46" s="264">
        <f>D46-'[4]Oktobris'!D46</f>
        <v>0</v>
      </c>
      <c r="G46" s="552"/>
    </row>
    <row r="47" spans="1:7" s="250" customFormat="1" ht="12.75">
      <c r="A47" s="395">
        <v>3910</v>
      </c>
      <c r="B47" s="939" t="s">
        <v>1397</v>
      </c>
      <c r="C47" s="940" t="s">
        <v>1464</v>
      </c>
      <c r="D47" s="332">
        <v>0</v>
      </c>
      <c r="E47" s="389" t="s">
        <v>1464</v>
      </c>
      <c r="F47" s="307">
        <f>D47-'[4]Oktobris'!D47</f>
        <v>0</v>
      </c>
      <c r="G47" s="552"/>
    </row>
    <row r="48" spans="1:6" s="250" customFormat="1" ht="14.25" customHeight="1">
      <c r="A48" s="941"/>
      <c r="B48" s="942" t="s">
        <v>1429</v>
      </c>
      <c r="C48" s="267">
        <f>SUM(C49,C51,C52)</f>
        <v>1646891</v>
      </c>
      <c r="D48" s="267">
        <f>SUM(D49,D51,D52)</f>
        <v>1152343</v>
      </c>
      <c r="E48" s="295">
        <f>100*D48/C48</f>
        <v>69.97081166877467</v>
      </c>
      <c r="F48" s="289">
        <f>SUM(F49,F51,F52)</f>
        <v>72224</v>
      </c>
    </row>
    <row r="49" spans="1:6" s="749" customFormat="1" ht="12.75">
      <c r="A49" s="903">
        <v>4000</v>
      </c>
      <c r="B49" s="905" t="s">
        <v>1399</v>
      </c>
      <c r="C49" s="754">
        <v>1646891</v>
      </c>
      <c r="D49" s="754">
        <v>1152343</v>
      </c>
      <c r="E49" s="787">
        <f>100*D49/C49</f>
        <v>69.97081166877467</v>
      </c>
      <c r="F49" s="289">
        <f>D49-'[4]Oktobris'!D49</f>
        <v>72224</v>
      </c>
    </row>
    <row r="50" spans="1:7" ht="25.5">
      <c r="A50" s="827" t="s">
        <v>1030</v>
      </c>
      <c r="B50" s="826" t="s">
        <v>1031</v>
      </c>
      <c r="C50" s="797" t="s">
        <v>1464</v>
      </c>
      <c r="D50" s="797">
        <v>0</v>
      </c>
      <c r="E50" s="796" t="s">
        <v>1464</v>
      </c>
      <c r="F50" s="307">
        <f>D50-'[4]Oktobris'!D50</f>
        <v>0</v>
      </c>
      <c r="G50" s="943"/>
    </row>
    <row r="51" spans="1:6" s="749" customFormat="1" ht="12.75">
      <c r="A51" s="903">
        <v>6000</v>
      </c>
      <c r="B51" s="905" t="s">
        <v>1402</v>
      </c>
      <c r="C51" s="754">
        <v>0</v>
      </c>
      <c r="D51" s="754">
        <v>0</v>
      </c>
      <c r="E51" s="787">
        <v>0</v>
      </c>
      <c r="F51" s="289">
        <f>D51-'[4]Oktobris'!D51</f>
        <v>0</v>
      </c>
    </row>
    <row r="52" spans="1:6" s="749" customFormat="1" ht="12.75">
      <c r="A52" s="903">
        <v>7000</v>
      </c>
      <c r="B52" s="905" t="s">
        <v>1403</v>
      </c>
      <c r="C52" s="754">
        <v>0</v>
      </c>
      <c r="D52" s="754">
        <v>0</v>
      </c>
      <c r="E52" s="787">
        <v>0</v>
      </c>
      <c r="F52" s="289">
        <f>D52-'[4]Oktobris'!D52</f>
        <v>0</v>
      </c>
    </row>
    <row r="53" spans="1:7" ht="12.75" customHeight="1">
      <c r="A53" s="794" t="s">
        <v>1034</v>
      </c>
      <c r="B53" s="826" t="s">
        <v>1404</v>
      </c>
      <c r="C53" s="51" t="s">
        <v>1464</v>
      </c>
      <c r="D53" s="260">
        <v>0</v>
      </c>
      <c r="E53" s="791" t="s">
        <v>1464</v>
      </c>
      <c r="F53" s="264">
        <f>D53-'[4]Oktobris'!D53</f>
        <v>0</v>
      </c>
      <c r="G53" s="12"/>
    </row>
    <row r="54" spans="1:6" ht="12.75">
      <c r="A54" s="903" t="s">
        <v>1406</v>
      </c>
      <c r="B54" s="862" t="s">
        <v>1054</v>
      </c>
      <c r="C54" s="754">
        <f>-C55</f>
        <v>0</v>
      </c>
      <c r="D54" s="754">
        <f>-D55</f>
        <v>0</v>
      </c>
      <c r="E54" s="787">
        <v>0</v>
      </c>
      <c r="F54" s="289">
        <f>D54-'[4]Oktobris'!D54</f>
        <v>0</v>
      </c>
    </row>
    <row r="55" spans="1:7" ht="12.75">
      <c r="A55" s="944">
        <v>8200</v>
      </c>
      <c r="B55" s="88" t="s">
        <v>1055</v>
      </c>
      <c r="C55" s="264">
        <v>0</v>
      </c>
      <c r="D55" s="260">
        <v>0</v>
      </c>
      <c r="E55" s="936">
        <v>0</v>
      </c>
      <c r="F55" s="264">
        <f>D55-'[4]Oktobris'!D55</f>
        <v>0</v>
      </c>
      <c r="G55" s="1"/>
    </row>
    <row r="56" spans="1:7" ht="13.5" customHeight="1">
      <c r="A56" s="813" t="s">
        <v>1413</v>
      </c>
      <c r="B56" s="328" t="s">
        <v>1044</v>
      </c>
      <c r="C56" s="39">
        <f>C54+C20</f>
        <v>4456503</v>
      </c>
      <c r="D56" s="39">
        <f>D54+D20</f>
        <v>2910093</v>
      </c>
      <c r="E56" s="930">
        <f aca="true" t="shared" si="1" ref="E56:E61">100*D56/C56</f>
        <v>65.29992238308826</v>
      </c>
      <c r="F56" s="289">
        <f>F54+F20</f>
        <v>183352</v>
      </c>
      <c r="G56" s="833"/>
    </row>
    <row r="57" spans="1:7" ht="14.25" customHeight="1">
      <c r="A57" s="945" t="s">
        <v>1415</v>
      </c>
      <c r="B57" s="328" t="s">
        <v>1045</v>
      </c>
      <c r="C57" s="946">
        <f>C15-C56</f>
        <v>-777799</v>
      </c>
      <c r="D57" s="946">
        <f>D15-D56</f>
        <v>398334</v>
      </c>
      <c r="E57" s="947">
        <f t="shared" si="1"/>
        <v>-51.21297404599389</v>
      </c>
      <c r="F57" s="913">
        <f>F15-F56</f>
        <v>-30551</v>
      </c>
      <c r="G57" s="1"/>
    </row>
    <row r="58" spans="1:6" ht="12.75">
      <c r="A58" s="903" t="s">
        <v>1417</v>
      </c>
      <c r="B58" s="93" t="s">
        <v>1064</v>
      </c>
      <c r="C58" s="946">
        <f>C59</f>
        <v>777799</v>
      </c>
      <c r="D58" s="946">
        <f>D59</f>
        <v>-398334</v>
      </c>
      <c r="E58" s="947">
        <f t="shared" si="1"/>
        <v>-51.21297404599389</v>
      </c>
      <c r="F58" s="946">
        <f>F59</f>
        <v>30551</v>
      </c>
    </row>
    <row r="59" spans="1:6" ht="12.75">
      <c r="A59" s="903"/>
      <c r="B59" s="140" t="s">
        <v>1065</v>
      </c>
      <c r="C59" s="946">
        <f>C60-C61</f>
        <v>777799</v>
      </c>
      <c r="D59" s="946">
        <f>D60-D61</f>
        <v>-398334</v>
      </c>
      <c r="E59" s="947">
        <f t="shared" si="1"/>
        <v>-51.21297404599389</v>
      </c>
      <c r="F59" s="913">
        <f>F60-F61</f>
        <v>30551</v>
      </c>
    </row>
    <row r="60" spans="1:6" ht="12.75">
      <c r="A60" s="948"/>
      <c r="B60" s="141" t="s">
        <v>1056</v>
      </c>
      <c r="C60" s="51">
        <v>1555636</v>
      </c>
      <c r="D60" s="51">
        <v>1564468</v>
      </c>
      <c r="E60" s="791">
        <f t="shared" si="1"/>
        <v>100.5677420681959</v>
      </c>
      <c r="F60" s="264">
        <f>D60-'[4]Oktobris'!D60</f>
        <v>-3</v>
      </c>
    </row>
    <row r="61" spans="1:6" ht="12.75">
      <c r="A61" s="948"/>
      <c r="B61" s="141" t="s">
        <v>1057</v>
      </c>
      <c r="C61" s="51">
        <v>777837</v>
      </c>
      <c r="D61" s="51">
        <v>1962802</v>
      </c>
      <c r="E61" s="791">
        <f t="shared" si="1"/>
        <v>252.3410431748554</v>
      </c>
      <c r="F61" s="264">
        <f>D61-'[4]Oktobris'!D61</f>
        <v>-30554</v>
      </c>
    </row>
    <row r="62" spans="1:7" ht="12.75" customHeight="1">
      <c r="A62" s="949"/>
      <c r="B62" s="25"/>
      <c r="C62" s="131"/>
      <c r="D62" s="950"/>
      <c r="E62" s="841"/>
      <c r="F62" s="305"/>
      <c r="G62" s="12"/>
    </row>
    <row r="63" spans="1:6" ht="12.75" customHeight="1">
      <c r="A63" s="949"/>
      <c r="B63" s="844"/>
      <c r="C63" s="563"/>
      <c r="D63" s="951"/>
      <c r="E63" s="563"/>
      <c r="F63" s="276"/>
    </row>
    <row r="64" spans="1:5" ht="12.75" customHeight="1">
      <c r="A64" s="952"/>
      <c r="B64" s="844"/>
      <c r="C64" s="563"/>
      <c r="D64" s="951"/>
      <c r="E64" s="773"/>
    </row>
    <row r="65" spans="1:8" ht="12.75" customHeight="1">
      <c r="A65" s="239" t="s">
        <v>260</v>
      </c>
      <c r="B65" s="106"/>
      <c r="C65" s="25"/>
      <c r="D65" s="26"/>
      <c r="E65" s="25"/>
      <c r="F65" s="953" t="s">
        <v>1058</v>
      </c>
      <c r="G65" s="12"/>
      <c r="H65" s="12"/>
    </row>
    <row r="66" spans="1:8" s="15" customFormat="1" ht="12.75" customHeight="1">
      <c r="A66" s="239"/>
      <c r="B66" s="239"/>
      <c r="D66" s="563"/>
      <c r="F66" s="954"/>
      <c r="G66" s="13"/>
      <c r="H66" s="13"/>
    </row>
    <row r="67" spans="1:8" s="15" customFormat="1" ht="12.75" customHeight="1">
      <c r="A67" s="239"/>
      <c r="B67" s="239"/>
      <c r="D67" s="563"/>
      <c r="F67" s="954"/>
      <c r="G67" s="13"/>
      <c r="H67" s="13"/>
    </row>
    <row r="68" spans="1:8" s="15" customFormat="1" ht="12.75" customHeight="1">
      <c r="A68" s="239"/>
      <c r="B68" s="239"/>
      <c r="D68" s="563"/>
      <c r="F68" s="954"/>
      <c r="G68" s="13"/>
      <c r="H68" s="13"/>
    </row>
    <row r="69" spans="1:8" s="15" customFormat="1" ht="12.75" customHeight="1">
      <c r="A69" s="239"/>
      <c r="B69" s="239"/>
      <c r="D69" s="563"/>
      <c r="F69" s="954"/>
      <c r="G69" s="13"/>
      <c r="H69" s="13"/>
    </row>
    <row r="70" spans="1:8" s="15" customFormat="1" ht="12.75" customHeight="1">
      <c r="A70" s="239"/>
      <c r="B70" s="239"/>
      <c r="D70" s="563"/>
      <c r="E70" s="772"/>
      <c r="F70" s="546"/>
      <c r="G70" s="13"/>
      <c r="H70" s="13"/>
    </row>
    <row r="71" spans="1:8" s="15" customFormat="1" ht="12.75" customHeight="1">
      <c r="A71" s="955"/>
      <c r="B71" s="955"/>
      <c r="D71" s="563"/>
      <c r="E71" s="956"/>
      <c r="F71" s="773"/>
      <c r="G71" s="13"/>
      <c r="H71" s="13"/>
    </row>
    <row r="72" spans="1:6" s="185" customFormat="1" ht="12.75" customHeight="1">
      <c r="A72" s="57" t="s">
        <v>1059</v>
      </c>
      <c r="B72" s="247"/>
      <c r="C72" s="774"/>
      <c r="D72" s="957"/>
      <c r="E72" s="775"/>
      <c r="F72" s="958"/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7480314960629921" right="0.35433070866141736" top="0.7086614173228347" bottom="0.4724409448818898" header="0.2362204724409449" footer="0.1968503937007874"/>
  <pageSetup firstPageNumber="50" useFirstPageNumber="1" horizontalDpi="600" verticalDpi="600" orientation="portrait" paperSize="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15"/>
  <sheetViews>
    <sheetView zoomScaleSheetLayoutView="100" workbookViewId="0" topLeftCell="A1">
      <selection activeCell="C16" sqref="C16"/>
    </sheetView>
  </sheetViews>
  <sheetFormatPr defaultColWidth="9.140625" defaultRowHeight="12.75"/>
  <cols>
    <col min="1" max="1" width="5.57421875" style="25" customWidth="1"/>
    <col min="2" max="2" width="43.7109375" style="110" customWidth="1"/>
    <col min="3" max="3" width="12.140625" style="0" customWidth="1"/>
    <col min="4" max="4" width="13.57421875" style="0" customWidth="1"/>
    <col min="5" max="5" width="10.28125" style="0" customWidth="1"/>
    <col min="6" max="6" width="14.57421875" style="0" customWidth="1"/>
    <col min="7" max="7" width="11.140625" style="0" customWidth="1"/>
    <col min="9" max="9" width="19.140625" style="0" customWidth="1"/>
  </cols>
  <sheetData>
    <row r="1" spans="1:55" ht="12.75">
      <c r="A1" s="1201" t="s">
        <v>1447</v>
      </c>
      <c r="B1" s="1201"/>
      <c r="C1" s="1201"/>
      <c r="D1" s="1201"/>
      <c r="E1" s="1201"/>
      <c r="F1" s="120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202" t="s">
        <v>1448</v>
      </c>
      <c r="B2" s="1202"/>
      <c r="C2" s="1202"/>
      <c r="D2" s="1202"/>
      <c r="E2" s="1202"/>
      <c r="F2" s="120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8"/>
      <c r="C3" s="9"/>
      <c r="D3" s="9"/>
      <c r="E3" s="7"/>
      <c r="F3" s="7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203" t="s">
        <v>1449</v>
      </c>
      <c r="B4" s="1203"/>
      <c r="C4" s="1203"/>
      <c r="D4" s="1203"/>
      <c r="E4" s="1203"/>
      <c r="F4" s="120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2.75">
      <c r="A5" s="12"/>
      <c r="B5" s="11"/>
      <c r="C5" s="11"/>
      <c r="D5" s="11"/>
      <c r="E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s="15" customFormat="1" ht="17.25" customHeight="1">
      <c r="A6" s="1204" t="s">
        <v>1450</v>
      </c>
      <c r="B6" s="1204"/>
      <c r="C6" s="1204"/>
      <c r="D6" s="1204"/>
      <c r="E6" s="1204"/>
      <c r="F6" s="1204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5" customFormat="1" ht="17.25" customHeight="1">
      <c r="A7" s="1198" t="s">
        <v>431</v>
      </c>
      <c r="B7" s="1198"/>
      <c r="C7" s="1198"/>
      <c r="D7" s="1198"/>
      <c r="E7" s="1198"/>
      <c r="F7" s="1198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15" customFormat="1" ht="17.25" customHeight="1">
      <c r="A8" s="1199" t="s">
        <v>1452</v>
      </c>
      <c r="B8" s="1199"/>
      <c r="C8" s="1199"/>
      <c r="D8" s="1199"/>
      <c r="E8" s="1199"/>
      <c r="F8" s="1199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5" s="19" customFormat="1" ht="12.75">
      <c r="A9" s="1200" t="s">
        <v>1453</v>
      </c>
      <c r="B9" s="1200"/>
      <c r="C9" s="1200"/>
      <c r="D9" s="1200"/>
      <c r="E9" s="1200"/>
      <c r="F9" s="1200"/>
      <c r="G9" s="18"/>
      <c r="H9" s="18"/>
      <c r="I9" s="18"/>
      <c r="J9" s="18"/>
      <c r="K9" s="18"/>
      <c r="L9" s="18"/>
      <c r="M9" s="18"/>
      <c r="N9" s="5"/>
      <c r="O9" s="64"/>
    </row>
    <row r="10" spans="1:15" s="19" customFormat="1" ht="12.75">
      <c r="A10" s="23" t="s">
        <v>1454</v>
      </c>
      <c r="B10" s="24"/>
      <c r="C10" s="20"/>
      <c r="D10" s="18"/>
      <c r="F10" s="21" t="s">
        <v>1455</v>
      </c>
      <c r="G10" s="20"/>
      <c r="H10" s="21"/>
      <c r="I10" s="21"/>
      <c r="J10" s="22"/>
      <c r="K10" s="20"/>
      <c r="N10" s="5"/>
      <c r="O10" s="64"/>
    </row>
    <row r="11" spans="1:15" s="19" customFormat="1" ht="12.75">
      <c r="A11" s="23"/>
      <c r="B11" s="24"/>
      <c r="C11" s="20"/>
      <c r="D11" s="18"/>
      <c r="F11" s="65" t="s">
        <v>432</v>
      </c>
      <c r="G11" s="20"/>
      <c r="H11" s="21"/>
      <c r="I11" s="21"/>
      <c r="J11" s="22"/>
      <c r="K11" s="20"/>
      <c r="N11" s="5"/>
      <c r="O11" s="64"/>
    </row>
    <row r="12" spans="1:6" s="52" customFormat="1" ht="12.75">
      <c r="A12" s="25"/>
      <c r="B12" s="28"/>
      <c r="C12" s="66"/>
      <c r="D12" s="66"/>
      <c r="E12" s="66"/>
      <c r="F12" s="67" t="s">
        <v>433</v>
      </c>
    </row>
    <row r="13" spans="1:6" s="52" customFormat="1" ht="51">
      <c r="A13" s="68"/>
      <c r="B13" s="69" t="s">
        <v>434</v>
      </c>
      <c r="C13" s="70" t="s">
        <v>435</v>
      </c>
      <c r="D13" s="70" t="s">
        <v>436</v>
      </c>
      <c r="E13" s="70" t="s">
        <v>437</v>
      </c>
      <c r="F13" s="70" t="s">
        <v>438</v>
      </c>
    </row>
    <row r="14" spans="1:6" s="52" customFormat="1" ht="12.75">
      <c r="A14" s="71">
        <v>1</v>
      </c>
      <c r="B14" s="69">
        <v>2</v>
      </c>
      <c r="C14" s="72">
        <v>3</v>
      </c>
      <c r="D14" s="72">
        <v>4</v>
      </c>
      <c r="E14" s="72">
        <v>5</v>
      </c>
      <c r="F14" s="72">
        <v>6</v>
      </c>
    </row>
    <row r="15" spans="1:9" s="52" customFormat="1" ht="12.75">
      <c r="A15" s="73" t="s">
        <v>439</v>
      </c>
      <c r="B15" s="74" t="s">
        <v>440</v>
      </c>
      <c r="C15" s="75">
        <v>3397237585</v>
      </c>
      <c r="D15" s="75">
        <v>2986200170</v>
      </c>
      <c r="E15" s="76">
        <v>87.90083399480582</v>
      </c>
      <c r="F15" s="75">
        <v>305140990</v>
      </c>
      <c r="I15" s="77"/>
    </row>
    <row r="16" spans="1:9" s="52" customFormat="1" ht="12.75">
      <c r="A16" s="73"/>
      <c r="B16" s="74" t="s">
        <v>441</v>
      </c>
      <c r="C16" s="75">
        <v>2467367975</v>
      </c>
      <c r="D16" s="75">
        <v>2130078688</v>
      </c>
      <c r="E16" s="76">
        <v>86.32999656243005</v>
      </c>
      <c r="F16" s="75">
        <v>218530839</v>
      </c>
      <c r="I16" s="77"/>
    </row>
    <row r="17" spans="1:9" s="52" customFormat="1" ht="12.75">
      <c r="A17" s="78"/>
      <c r="B17" s="79" t="s">
        <v>442</v>
      </c>
      <c r="C17" s="80">
        <v>1712514810</v>
      </c>
      <c r="D17" s="80">
        <v>1600053346</v>
      </c>
      <c r="E17" s="81">
        <v>93.43296400455655</v>
      </c>
      <c r="F17" s="80">
        <v>160677099</v>
      </c>
      <c r="I17" s="77"/>
    </row>
    <row r="18" spans="1:9" s="52" customFormat="1" ht="12.75">
      <c r="A18" s="82"/>
      <c r="B18" s="79" t="s">
        <v>443</v>
      </c>
      <c r="C18" s="80">
        <v>408350000</v>
      </c>
      <c r="D18" s="80">
        <v>378198518</v>
      </c>
      <c r="E18" s="81">
        <v>92.61626496877679</v>
      </c>
      <c r="F18" s="80">
        <v>34127003</v>
      </c>
      <c r="I18" s="77"/>
    </row>
    <row r="19" spans="1:9" s="52" customFormat="1" ht="12.75">
      <c r="A19" s="82"/>
      <c r="B19" s="79" t="s">
        <v>444</v>
      </c>
      <c r="C19" s="80">
        <v>161800000</v>
      </c>
      <c r="D19" s="80">
        <v>145409462</v>
      </c>
      <c r="E19" s="81">
        <v>89.86987762669963</v>
      </c>
      <c r="F19" s="80">
        <v>14764729</v>
      </c>
      <c r="I19" s="77"/>
    </row>
    <row r="20" spans="1:9" s="52" customFormat="1" ht="12.75">
      <c r="A20" s="68"/>
      <c r="B20" s="79" t="s">
        <v>445</v>
      </c>
      <c r="C20" s="80">
        <v>246550000</v>
      </c>
      <c r="D20" s="80">
        <v>232789056</v>
      </c>
      <c r="E20" s="81">
        <v>94.41859906712634</v>
      </c>
      <c r="F20" s="80">
        <v>19362274</v>
      </c>
      <c r="I20" s="77"/>
    </row>
    <row r="21" spans="1:9" s="52" customFormat="1" ht="12.75">
      <c r="A21" s="78"/>
      <c r="B21" s="79" t="s">
        <v>446</v>
      </c>
      <c r="C21" s="80">
        <v>1279580810</v>
      </c>
      <c r="D21" s="80">
        <v>1199163685</v>
      </c>
      <c r="E21" s="81">
        <v>93.71535393688812</v>
      </c>
      <c r="F21" s="80">
        <v>125173017</v>
      </c>
      <c r="I21" s="77"/>
    </row>
    <row r="22" spans="1:9" s="52" customFormat="1" ht="12.75">
      <c r="A22" s="68"/>
      <c r="B22" s="79" t="s">
        <v>447</v>
      </c>
      <c r="C22" s="80">
        <v>894459810</v>
      </c>
      <c r="D22" s="80">
        <v>840800383</v>
      </c>
      <c r="E22" s="81">
        <v>94.00091246134356</v>
      </c>
      <c r="F22" s="80">
        <v>90535870</v>
      </c>
      <c r="I22" s="77"/>
    </row>
    <row r="23" spans="1:9" s="52" customFormat="1" ht="12.75">
      <c r="A23" s="68"/>
      <c r="B23" s="79" t="s">
        <v>448</v>
      </c>
      <c r="C23" s="80">
        <v>352891000</v>
      </c>
      <c r="D23" s="80">
        <v>327365795</v>
      </c>
      <c r="E23" s="81">
        <v>92.76683026770306</v>
      </c>
      <c r="F23" s="80">
        <v>31595011</v>
      </c>
      <c r="I23" s="77"/>
    </row>
    <row r="24" spans="1:9" s="52" customFormat="1" ht="12.75">
      <c r="A24" s="68"/>
      <c r="B24" s="79" t="s">
        <v>449</v>
      </c>
      <c r="C24" s="80">
        <v>12930000</v>
      </c>
      <c r="D24" s="80">
        <v>12346617</v>
      </c>
      <c r="E24" s="81">
        <v>95.48814385150813</v>
      </c>
      <c r="F24" s="80">
        <v>1238813</v>
      </c>
      <c r="I24" s="77"/>
    </row>
    <row r="25" spans="1:9" s="52" customFormat="1" ht="12.75">
      <c r="A25" s="82"/>
      <c r="B25" s="79" t="s">
        <v>450</v>
      </c>
      <c r="C25" s="80">
        <v>19300000</v>
      </c>
      <c r="D25" s="80">
        <v>18650890</v>
      </c>
      <c r="E25" s="81">
        <v>96.63673575129533</v>
      </c>
      <c r="F25" s="80">
        <v>1803323</v>
      </c>
      <c r="I25" s="77"/>
    </row>
    <row r="26" spans="1:9" s="52" customFormat="1" ht="12.75">
      <c r="A26" s="82"/>
      <c r="B26" s="79" t="s">
        <v>451</v>
      </c>
      <c r="C26" s="80">
        <v>24584000</v>
      </c>
      <c r="D26" s="80">
        <v>22691143</v>
      </c>
      <c r="E26" s="81">
        <v>92.30045151317931</v>
      </c>
      <c r="F26" s="80">
        <v>1377079</v>
      </c>
      <c r="I26" s="77"/>
    </row>
    <row r="27" spans="1:9" s="52" customFormat="1" ht="12.75">
      <c r="A27" s="82"/>
      <c r="B27" s="79" t="s">
        <v>452</v>
      </c>
      <c r="C27" s="80">
        <v>14808000</v>
      </c>
      <c r="D27" s="80">
        <v>13954952</v>
      </c>
      <c r="E27" s="81">
        <v>94.23927606699081</v>
      </c>
      <c r="F27" s="80">
        <v>1426502</v>
      </c>
      <c r="I27" s="77"/>
    </row>
    <row r="28" spans="1:9" s="52" customFormat="1" ht="12.75">
      <c r="A28" s="82"/>
      <c r="B28" s="79" t="s">
        <v>453</v>
      </c>
      <c r="C28" s="80">
        <v>420000</v>
      </c>
      <c r="D28" s="80">
        <v>396818</v>
      </c>
      <c r="E28" s="81">
        <v>94.4804761904762</v>
      </c>
      <c r="F28" s="80">
        <v>40446</v>
      </c>
      <c r="I28" s="77"/>
    </row>
    <row r="29" spans="1:9" s="52" customFormat="1" ht="12.75">
      <c r="A29" s="82"/>
      <c r="B29" s="79" t="s">
        <v>454</v>
      </c>
      <c r="C29" s="80">
        <v>9356000</v>
      </c>
      <c r="D29" s="80">
        <v>8339373</v>
      </c>
      <c r="E29" s="81">
        <v>89.13395681915348</v>
      </c>
      <c r="F29" s="80">
        <v>-89869</v>
      </c>
      <c r="I29" s="77"/>
    </row>
    <row r="30" spans="1:9" s="52" customFormat="1" ht="12.75">
      <c r="A30" s="78"/>
      <c r="B30" s="41" t="s">
        <v>455</v>
      </c>
      <c r="C30" s="83" t="s">
        <v>1464</v>
      </c>
      <c r="D30" s="80">
        <v>27414</v>
      </c>
      <c r="E30" s="84" t="s">
        <v>1464</v>
      </c>
      <c r="F30" s="80">
        <v>5656</v>
      </c>
      <c r="I30" s="77"/>
    </row>
    <row r="31" spans="1:9" s="52" customFormat="1" ht="12.75">
      <c r="A31" s="85"/>
      <c r="B31" s="79" t="s">
        <v>456</v>
      </c>
      <c r="C31" s="80">
        <v>261400030</v>
      </c>
      <c r="D31" s="80">
        <v>174465861</v>
      </c>
      <c r="E31" s="81">
        <v>66.74286188873046</v>
      </c>
      <c r="F31" s="80">
        <v>11242444</v>
      </c>
      <c r="I31" s="77"/>
    </row>
    <row r="32" spans="1:9" s="52" customFormat="1" ht="12.75">
      <c r="A32" s="85"/>
      <c r="B32" s="79" t="s">
        <v>457</v>
      </c>
      <c r="C32" s="80">
        <v>117560316</v>
      </c>
      <c r="D32" s="80">
        <v>99781450</v>
      </c>
      <c r="E32" s="81">
        <v>84.87681336276776</v>
      </c>
      <c r="F32" s="80">
        <v>7915061</v>
      </c>
      <c r="I32" s="77"/>
    </row>
    <row r="33" spans="1:9" s="52" customFormat="1" ht="12.75">
      <c r="A33" s="85"/>
      <c r="B33" s="79" t="s">
        <v>458</v>
      </c>
      <c r="C33" s="80">
        <v>375892819</v>
      </c>
      <c r="D33" s="80">
        <v>255750617</v>
      </c>
      <c r="E33" s="81">
        <v>68.03817579712795</v>
      </c>
      <c r="F33" s="80">
        <v>38690579</v>
      </c>
      <c r="I33" s="77"/>
    </row>
    <row r="34" spans="1:9" s="52" customFormat="1" ht="12.75">
      <c r="A34" s="78" t="s">
        <v>459</v>
      </c>
      <c r="B34" s="74" t="s">
        <v>460</v>
      </c>
      <c r="C34" s="75">
        <v>2467367975</v>
      </c>
      <c r="D34" s="75">
        <v>2130078688</v>
      </c>
      <c r="E34" s="76">
        <v>86.32999656243005</v>
      </c>
      <c r="F34" s="75">
        <v>218530839</v>
      </c>
      <c r="I34" s="77"/>
    </row>
    <row r="35" spans="1:9" s="52" customFormat="1" ht="12.75">
      <c r="A35" s="78"/>
      <c r="B35" s="74" t="s">
        <v>461</v>
      </c>
      <c r="C35" s="75">
        <v>945487743</v>
      </c>
      <c r="D35" s="75">
        <v>868017050</v>
      </c>
      <c r="E35" s="76">
        <v>91.80627209886526</v>
      </c>
      <c r="F35" s="75">
        <v>87916119</v>
      </c>
      <c r="I35" s="77"/>
    </row>
    <row r="36" spans="1:9" s="52" customFormat="1" ht="12.75">
      <c r="A36" s="86"/>
      <c r="B36" s="79" t="s">
        <v>462</v>
      </c>
      <c r="C36" s="80">
        <v>922668241</v>
      </c>
      <c r="D36" s="80">
        <v>850318571</v>
      </c>
      <c r="E36" s="81">
        <v>92.15864741138304</v>
      </c>
      <c r="F36" s="80">
        <v>86168939</v>
      </c>
      <c r="I36" s="77"/>
    </row>
    <row r="37" spans="1:9" s="52" customFormat="1" ht="12.75">
      <c r="A37" s="87"/>
      <c r="B37" s="79" t="s">
        <v>463</v>
      </c>
      <c r="C37" s="80">
        <v>922668241</v>
      </c>
      <c r="D37" s="80">
        <v>850318571</v>
      </c>
      <c r="E37" s="81">
        <v>92.15864741138304</v>
      </c>
      <c r="F37" s="80">
        <v>86168939</v>
      </c>
      <c r="I37" s="77"/>
    </row>
    <row r="38" spans="1:9" s="52" customFormat="1" ht="12.75">
      <c r="A38" s="88"/>
      <c r="B38" s="79" t="s">
        <v>456</v>
      </c>
      <c r="C38" s="80">
        <v>22684651</v>
      </c>
      <c r="D38" s="80">
        <v>17589866</v>
      </c>
      <c r="E38" s="81">
        <v>77.54082705526305</v>
      </c>
      <c r="F38" s="80">
        <v>1736830</v>
      </c>
      <c r="I38" s="77"/>
    </row>
    <row r="39" spans="1:9" s="52" customFormat="1" ht="12.75" customHeight="1">
      <c r="A39" s="88"/>
      <c r="B39" s="79" t="s">
        <v>457</v>
      </c>
      <c r="C39" s="80">
        <v>134851</v>
      </c>
      <c r="D39" s="80">
        <v>108613</v>
      </c>
      <c r="E39" s="81">
        <v>80.54296964798185</v>
      </c>
      <c r="F39" s="80">
        <v>10350</v>
      </c>
      <c r="I39" s="77"/>
    </row>
    <row r="40" spans="1:9" s="52" customFormat="1" ht="12.75" customHeight="1">
      <c r="A40" s="88"/>
      <c r="B40" s="89" t="s">
        <v>464</v>
      </c>
      <c r="C40" s="90">
        <v>15618133</v>
      </c>
      <c r="D40" s="90">
        <v>11895568</v>
      </c>
      <c r="E40" s="81">
        <v>76.16510885135887</v>
      </c>
      <c r="F40" s="91">
        <v>1305968</v>
      </c>
      <c r="I40" s="77"/>
    </row>
    <row r="41" spans="1:9" s="52" customFormat="1" ht="12.75">
      <c r="A41" s="86" t="s">
        <v>465</v>
      </c>
      <c r="B41" s="74" t="s">
        <v>466</v>
      </c>
      <c r="C41" s="75">
        <v>929869610</v>
      </c>
      <c r="D41" s="75">
        <v>856121482</v>
      </c>
      <c r="E41" s="76">
        <v>92.0689818005774</v>
      </c>
      <c r="F41" s="75">
        <v>86610151</v>
      </c>
      <c r="I41" s="77"/>
    </row>
    <row r="42" spans="1:9" s="52" customFormat="1" ht="12.75">
      <c r="A42" s="86" t="s">
        <v>467</v>
      </c>
      <c r="B42" s="74" t="s">
        <v>468</v>
      </c>
      <c r="C42" s="75">
        <v>3530574037</v>
      </c>
      <c r="D42" s="75">
        <v>2834741666</v>
      </c>
      <c r="E42" s="76">
        <v>80.29123978968408</v>
      </c>
      <c r="F42" s="75">
        <v>406746909</v>
      </c>
      <c r="I42" s="92"/>
    </row>
    <row r="43" spans="1:9" s="52" customFormat="1" ht="15" customHeight="1">
      <c r="A43" s="86" t="s">
        <v>469</v>
      </c>
      <c r="B43" s="74" t="s">
        <v>470</v>
      </c>
      <c r="C43" s="75">
        <v>3164608330</v>
      </c>
      <c r="D43" s="75">
        <v>2584425668</v>
      </c>
      <c r="E43" s="76">
        <v>81.66652547489186</v>
      </c>
      <c r="F43" s="75">
        <v>354869772</v>
      </c>
      <c r="I43" s="92"/>
    </row>
    <row r="44" spans="1:9" s="52" customFormat="1" ht="12" customHeight="1">
      <c r="A44" s="86" t="s">
        <v>471</v>
      </c>
      <c r="B44" s="74" t="s">
        <v>472</v>
      </c>
      <c r="C44" s="75">
        <v>149144079</v>
      </c>
      <c r="D44" s="75">
        <v>90627586</v>
      </c>
      <c r="E44" s="76">
        <v>60.76512497690237</v>
      </c>
      <c r="F44" s="75">
        <v>19341471</v>
      </c>
      <c r="I44" s="77"/>
    </row>
    <row r="45" spans="1:9" s="52" customFormat="1" ht="12" customHeight="1">
      <c r="A45" s="86" t="s">
        <v>473</v>
      </c>
      <c r="B45" s="74" t="s">
        <v>474</v>
      </c>
      <c r="C45" s="75">
        <v>216821628</v>
      </c>
      <c r="D45" s="75">
        <v>159688412</v>
      </c>
      <c r="E45" s="76">
        <v>73.64966930328556</v>
      </c>
      <c r="F45" s="75">
        <v>32535666</v>
      </c>
      <c r="I45" s="77"/>
    </row>
    <row r="46" spans="1:9" s="52" customFormat="1" ht="24" customHeight="1">
      <c r="A46" s="93" t="s">
        <v>475</v>
      </c>
      <c r="B46" s="74" t="s">
        <v>476</v>
      </c>
      <c r="C46" s="75">
        <v>-133336452</v>
      </c>
      <c r="D46" s="75">
        <v>151458504</v>
      </c>
      <c r="E46" s="94" t="s">
        <v>1464</v>
      </c>
      <c r="F46" s="75">
        <v>-101605919</v>
      </c>
      <c r="I46" s="92"/>
    </row>
    <row r="47" spans="1:9" s="52" customFormat="1" ht="12.75">
      <c r="A47" s="93" t="s">
        <v>477</v>
      </c>
      <c r="B47" s="74" t="s">
        <v>478</v>
      </c>
      <c r="C47" s="75">
        <v>28593678</v>
      </c>
      <c r="D47" s="75">
        <v>-4181098</v>
      </c>
      <c r="E47" s="94" t="s">
        <v>1464</v>
      </c>
      <c r="F47" s="75">
        <v>-18153123</v>
      </c>
      <c r="I47" s="77"/>
    </row>
    <row r="48" spans="1:9" s="52" customFormat="1" ht="25.5">
      <c r="A48" s="93"/>
      <c r="B48" s="74" t="s">
        <v>479</v>
      </c>
      <c r="C48" s="75">
        <v>3559167715</v>
      </c>
      <c r="D48" s="75">
        <v>2830560568</v>
      </c>
      <c r="E48" s="76">
        <v>79.52872116901634</v>
      </c>
      <c r="F48" s="75">
        <v>388593786</v>
      </c>
      <c r="I48" s="95"/>
    </row>
    <row r="49" spans="1:9" s="52" customFormat="1" ht="25.5">
      <c r="A49" s="93" t="s">
        <v>480</v>
      </c>
      <c r="B49" s="74" t="s">
        <v>481</v>
      </c>
      <c r="C49" s="75">
        <v>-161930130</v>
      </c>
      <c r="D49" s="75">
        <v>155639602</v>
      </c>
      <c r="E49" s="94" t="s">
        <v>1464</v>
      </c>
      <c r="F49" s="75">
        <v>-83452796</v>
      </c>
      <c r="G49" s="77"/>
      <c r="I49" s="77"/>
    </row>
    <row r="50" spans="1:9" s="52" customFormat="1" ht="12.75">
      <c r="A50" s="88"/>
      <c r="B50" s="79" t="s">
        <v>482</v>
      </c>
      <c r="C50" s="80">
        <v>161930130</v>
      </c>
      <c r="D50" s="80">
        <v>-155639602</v>
      </c>
      <c r="E50" s="96" t="s">
        <v>1464</v>
      </c>
      <c r="F50" s="80">
        <v>83452796</v>
      </c>
      <c r="I50" s="77"/>
    </row>
    <row r="51" spans="1:9" s="52" customFormat="1" ht="12.75">
      <c r="A51" s="88"/>
      <c r="B51" s="79" t="s">
        <v>483</v>
      </c>
      <c r="C51" s="80">
        <v>291954655</v>
      </c>
      <c r="D51" s="80">
        <v>-61438432</v>
      </c>
      <c r="E51" s="96" t="s">
        <v>1464</v>
      </c>
      <c r="F51" s="80">
        <v>76559063</v>
      </c>
      <c r="I51" s="77"/>
    </row>
    <row r="52" spans="1:9" s="52" customFormat="1" ht="12.75" customHeight="1">
      <c r="A52" s="97"/>
      <c r="B52" s="98" t="s">
        <v>484</v>
      </c>
      <c r="C52" s="80">
        <v>1050000</v>
      </c>
      <c r="D52" s="80">
        <v>48989000</v>
      </c>
      <c r="E52" s="96" t="s">
        <v>1464</v>
      </c>
      <c r="F52" s="80">
        <v>47939000</v>
      </c>
      <c r="I52" s="77"/>
    </row>
    <row r="53" spans="1:9" s="52" customFormat="1" ht="38.25">
      <c r="A53" s="88"/>
      <c r="B53" s="79" t="s">
        <v>485</v>
      </c>
      <c r="C53" s="80">
        <v>5988269</v>
      </c>
      <c r="D53" s="80">
        <v>4967058</v>
      </c>
      <c r="E53" s="96" t="s">
        <v>1464</v>
      </c>
      <c r="F53" s="80">
        <v>3084932</v>
      </c>
      <c r="I53" s="77"/>
    </row>
    <row r="54" spans="1:9" s="52" customFormat="1" ht="25.5">
      <c r="A54" s="88"/>
      <c r="B54" s="79" t="s">
        <v>486</v>
      </c>
      <c r="C54" s="80">
        <v>-143744178</v>
      </c>
      <c r="D54" s="80">
        <v>-157555585</v>
      </c>
      <c r="E54" s="96" t="s">
        <v>1464</v>
      </c>
      <c r="F54" s="80">
        <v>-31933587</v>
      </c>
      <c r="I54" s="77"/>
    </row>
    <row r="55" spans="1:9" s="52" customFormat="1" ht="38.25">
      <c r="A55" s="88"/>
      <c r="B55" s="79" t="s">
        <v>487</v>
      </c>
      <c r="C55" s="80">
        <v>6834017</v>
      </c>
      <c r="D55" s="80">
        <v>9336857</v>
      </c>
      <c r="E55" s="96" t="s">
        <v>1464</v>
      </c>
      <c r="F55" s="80">
        <v>-12196612</v>
      </c>
      <c r="I55" s="77"/>
    </row>
    <row r="56" spans="1:9" s="52" customFormat="1" ht="38.25">
      <c r="A56" s="88"/>
      <c r="B56" s="79" t="s">
        <v>488</v>
      </c>
      <c r="C56" s="80">
        <v>-152633</v>
      </c>
      <c r="D56" s="80">
        <v>61500</v>
      </c>
      <c r="E56" s="96" t="s">
        <v>1464</v>
      </c>
      <c r="F56" s="80">
        <v>0</v>
      </c>
      <c r="I56" s="77"/>
    </row>
    <row r="57" spans="1:9" s="52" customFormat="1" ht="12.75">
      <c r="A57" s="88"/>
      <c r="B57" s="74" t="s">
        <v>489</v>
      </c>
      <c r="C57" s="75">
        <v>2744448605</v>
      </c>
      <c r="D57" s="75">
        <v>2136175769</v>
      </c>
      <c r="E57" s="76">
        <v>77.83624605351281</v>
      </c>
      <c r="F57" s="75">
        <v>352070345</v>
      </c>
      <c r="I57" s="77"/>
    </row>
    <row r="58" spans="1:9" s="52" customFormat="1" ht="13.5" customHeight="1">
      <c r="A58" s="88"/>
      <c r="B58" s="89" t="s">
        <v>490</v>
      </c>
      <c r="C58" s="90">
        <v>15618133</v>
      </c>
      <c r="D58" s="90">
        <v>11895568</v>
      </c>
      <c r="E58" s="81">
        <v>76.16510885135887</v>
      </c>
      <c r="F58" s="90">
        <v>1305968</v>
      </c>
      <c r="I58" s="77"/>
    </row>
    <row r="59" spans="1:9" s="52" customFormat="1" ht="13.5" customHeight="1">
      <c r="A59" s="86" t="s">
        <v>491</v>
      </c>
      <c r="B59" s="74" t="s">
        <v>492</v>
      </c>
      <c r="C59" s="75">
        <v>2728830472</v>
      </c>
      <c r="D59" s="75">
        <v>2124280201</v>
      </c>
      <c r="E59" s="76">
        <v>77.84581060629552</v>
      </c>
      <c r="F59" s="75">
        <v>350764377</v>
      </c>
      <c r="I59" s="92"/>
    </row>
    <row r="60" spans="1:9" s="52" customFormat="1" ht="12.75">
      <c r="A60" s="88"/>
      <c r="B60" s="79" t="s">
        <v>493</v>
      </c>
      <c r="C60" s="80">
        <v>2381337762</v>
      </c>
      <c r="D60" s="80">
        <v>1887669699</v>
      </c>
      <c r="E60" s="81">
        <v>79.2692968264449</v>
      </c>
      <c r="F60" s="80">
        <v>300334625</v>
      </c>
      <c r="I60" s="77"/>
    </row>
    <row r="61" spans="1:9" s="52" customFormat="1" ht="12.75">
      <c r="A61" s="88"/>
      <c r="B61" s="89" t="s">
        <v>494</v>
      </c>
      <c r="C61" s="91">
        <v>15618133</v>
      </c>
      <c r="D61" s="91">
        <v>11895568</v>
      </c>
      <c r="E61" s="99">
        <v>76.16510885135887</v>
      </c>
      <c r="F61" s="91">
        <v>1305968</v>
      </c>
      <c r="I61" s="92"/>
    </row>
    <row r="62" spans="1:9" s="52" customFormat="1" ht="12.75">
      <c r="A62" s="88" t="s">
        <v>495</v>
      </c>
      <c r="B62" s="79" t="s">
        <v>496</v>
      </c>
      <c r="C62" s="75">
        <v>2365719629</v>
      </c>
      <c r="D62" s="75">
        <v>1875774131</v>
      </c>
      <c r="E62" s="76">
        <v>79.28979021883916</v>
      </c>
      <c r="F62" s="75">
        <v>299028657</v>
      </c>
      <c r="I62" s="92"/>
    </row>
    <row r="63" spans="1:9" s="52" customFormat="1" ht="12.75">
      <c r="A63" s="88"/>
      <c r="B63" s="79" t="s">
        <v>497</v>
      </c>
      <c r="C63" s="80">
        <v>149117714</v>
      </c>
      <c r="D63" s="80">
        <v>90603128</v>
      </c>
      <c r="E63" s="81">
        <v>60.759466846440525</v>
      </c>
      <c r="F63" s="80">
        <v>19338202</v>
      </c>
      <c r="I63" s="77"/>
    </row>
    <row r="64" spans="1:9" s="52" customFormat="1" ht="12.75">
      <c r="A64" s="88" t="s">
        <v>498</v>
      </c>
      <c r="B64" s="79" t="s">
        <v>499</v>
      </c>
      <c r="C64" s="75">
        <v>149117714</v>
      </c>
      <c r="D64" s="75">
        <v>90603128</v>
      </c>
      <c r="E64" s="76">
        <v>60.759466846440525</v>
      </c>
      <c r="F64" s="75">
        <v>19338202</v>
      </c>
      <c r="I64" s="77"/>
    </row>
    <row r="65" spans="1:9" s="52" customFormat="1" ht="12.75">
      <c r="A65" s="88"/>
      <c r="B65" s="79" t="s">
        <v>500</v>
      </c>
      <c r="C65" s="80">
        <v>213993129</v>
      </c>
      <c r="D65" s="80">
        <v>157902942</v>
      </c>
      <c r="E65" s="81">
        <v>73.78879066719941</v>
      </c>
      <c r="F65" s="80">
        <v>32397518</v>
      </c>
      <c r="I65" s="77"/>
    </row>
    <row r="66" spans="1:9" s="52" customFormat="1" ht="12.75">
      <c r="A66" s="88" t="s">
        <v>501</v>
      </c>
      <c r="B66" s="79" t="s">
        <v>502</v>
      </c>
      <c r="C66" s="75">
        <v>213993129</v>
      </c>
      <c r="D66" s="75">
        <v>157902942</v>
      </c>
      <c r="E66" s="76">
        <v>73.78879066719941</v>
      </c>
      <c r="F66" s="75">
        <v>32397518</v>
      </c>
      <c r="I66" s="77"/>
    </row>
    <row r="67" spans="1:9" s="52" customFormat="1" ht="25.5">
      <c r="A67" s="93" t="s">
        <v>503</v>
      </c>
      <c r="B67" s="74" t="s">
        <v>504</v>
      </c>
      <c r="C67" s="75">
        <v>-277080630</v>
      </c>
      <c r="D67" s="75">
        <v>-6097081</v>
      </c>
      <c r="E67" s="94" t="s">
        <v>1464</v>
      </c>
      <c r="F67" s="75">
        <v>-133539506</v>
      </c>
      <c r="I67" s="77"/>
    </row>
    <row r="68" spans="1:9" s="52" customFormat="1" ht="12.75">
      <c r="A68" s="86" t="s">
        <v>505</v>
      </c>
      <c r="B68" s="74" t="s">
        <v>506</v>
      </c>
      <c r="C68" s="75">
        <v>28593678</v>
      </c>
      <c r="D68" s="75">
        <v>-4181098</v>
      </c>
      <c r="E68" s="94" t="s">
        <v>1464</v>
      </c>
      <c r="F68" s="75">
        <v>-18153123</v>
      </c>
      <c r="I68" s="77"/>
    </row>
    <row r="69" spans="1:9" s="52" customFormat="1" ht="12.75" customHeight="1">
      <c r="A69" s="88"/>
      <c r="B69" s="79" t="s">
        <v>507</v>
      </c>
      <c r="C69" s="80">
        <v>28593678</v>
      </c>
      <c r="D69" s="80">
        <v>-4181098</v>
      </c>
      <c r="E69" s="84" t="s">
        <v>1464</v>
      </c>
      <c r="F69" s="80">
        <v>-18153123</v>
      </c>
      <c r="I69" s="77"/>
    </row>
    <row r="70" spans="1:9" s="52" customFormat="1" ht="12.75" customHeight="1">
      <c r="A70" s="88"/>
      <c r="B70" s="79" t="s">
        <v>508</v>
      </c>
      <c r="C70" s="80">
        <v>28593678</v>
      </c>
      <c r="D70" s="80">
        <v>-4181098</v>
      </c>
      <c r="E70" s="84" t="s">
        <v>1464</v>
      </c>
      <c r="F70" s="80">
        <v>-18153123</v>
      </c>
      <c r="I70" s="77"/>
    </row>
    <row r="71" spans="1:9" s="52" customFormat="1" ht="25.5">
      <c r="A71" s="93" t="s">
        <v>509</v>
      </c>
      <c r="B71" s="74" t="s">
        <v>510</v>
      </c>
      <c r="C71" s="75">
        <v>-305674308</v>
      </c>
      <c r="D71" s="75">
        <v>-1915983</v>
      </c>
      <c r="E71" s="96" t="s">
        <v>1464</v>
      </c>
      <c r="F71" s="75">
        <v>-115386383</v>
      </c>
      <c r="I71" s="77"/>
    </row>
    <row r="72" spans="1:9" s="52" customFormat="1" ht="12.75">
      <c r="A72" s="88"/>
      <c r="B72" s="79" t="s">
        <v>482</v>
      </c>
      <c r="C72" s="80">
        <v>305674308</v>
      </c>
      <c r="D72" s="80">
        <v>1915983</v>
      </c>
      <c r="E72" s="96" t="s">
        <v>1464</v>
      </c>
      <c r="F72" s="80">
        <v>115386383</v>
      </c>
      <c r="I72" s="77"/>
    </row>
    <row r="73" spans="1:9" s="52" customFormat="1" ht="12.75">
      <c r="A73" s="88"/>
      <c r="B73" s="79" t="s">
        <v>483</v>
      </c>
      <c r="C73" s="80">
        <v>291802022</v>
      </c>
      <c r="D73" s="80">
        <v>-61376932</v>
      </c>
      <c r="E73" s="96" t="s">
        <v>1464</v>
      </c>
      <c r="F73" s="80">
        <v>76559063</v>
      </c>
      <c r="I73" s="77"/>
    </row>
    <row r="74" spans="1:9" s="100" customFormat="1" ht="25.5">
      <c r="A74" s="97"/>
      <c r="B74" s="98" t="s">
        <v>511</v>
      </c>
      <c r="C74" s="80">
        <v>1050000</v>
      </c>
      <c r="D74" s="80">
        <v>48989000</v>
      </c>
      <c r="E74" s="96" t="s">
        <v>1464</v>
      </c>
      <c r="F74" s="80">
        <v>47939000</v>
      </c>
      <c r="I74" s="101"/>
    </row>
    <row r="75" spans="1:9" s="52" customFormat="1" ht="38.25">
      <c r="A75" s="88"/>
      <c r="B75" s="79" t="s">
        <v>485</v>
      </c>
      <c r="C75" s="80">
        <v>5988269</v>
      </c>
      <c r="D75" s="80">
        <v>4967058</v>
      </c>
      <c r="E75" s="96" t="s">
        <v>1464</v>
      </c>
      <c r="F75" s="80">
        <v>3084932</v>
      </c>
      <c r="I75" s="77"/>
    </row>
    <row r="76" spans="1:9" s="52" customFormat="1" ht="38.25">
      <c r="A76" s="88"/>
      <c r="B76" s="79" t="s">
        <v>487</v>
      </c>
      <c r="C76" s="80">
        <v>6834017</v>
      </c>
      <c r="D76" s="80">
        <v>9336857</v>
      </c>
      <c r="E76" s="96" t="s">
        <v>1464</v>
      </c>
      <c r="F76" s="80">
        <v>-12196612</v>
      </c>
      <c r="I76" s="77"/>
    </row>
    <row r="77" spans="1:9" s="52" customFormat="1" ht="12.75">
      <c r="A77" s="88"/>
      <c r="B77" s="74" t="s">
        <v>512</v>
      </c>
      <c r="C77" s="75">
        <v>801743565</v>
      </c>
      <c r="D77" s="75">
        <v>710461465</v>
      </c>
      <c r="E77" s="76">
        <v>88.61455158670341</v>
      </c>
      <c r="F77" s="75">
        <v>55982532</v>
      </c>
      <c r="I77" s="77"/>
    </row>
    <row r="78" spans="1:9" s="52" customFormat="1" ht="11.25" customHeight="1">
      <c r="A78" s="86" t="s">
        <v>513</v>
      </c>
      <c r="B78" s="74" t="s">
        <v>514</v>
      </c>
      <c r="C78" s="75">
        <v>801743565</v>
      </c>
      <c r="D78" s="75">
        <v>710461465</v>
      </c>
      <c r="E78" s="76">
        <v>88.61455158670341</v>
      </c>
      <c r="F78" s="75">
        <v>55982532</v>
      </c>
      <c r="I78" s="77"/>
    </row>
    <row r="79" spans="1:9" s="52" customFormat="1" ht="11.25" customHeight="1">
      <c r="A79" s="86"/>
      <c r="B79" s="79" t="s">
        <v>515</v>
      </c>
      <c r="C79" s="80">
        <v>798888701</v>
      </c>
      <c r="D79" s="80">
        <v>708651537</v>
      </c>
      <c r="E79" s="81">
        <v>88.70466388033194</v>
      </c>
      <c r="F79" s="80">
        <v>55841115</v>
      </c>
      <c r="I79" s="77"/>
    </row>
    <row r="80" spans="1:9" s="52" customFormat="1" ht="13.5" customHeight="1">
      <c r="A80" s="88" t="s">
        <v>516</v>
      </c>
      <c r="B80" s="79" t="s">
        <v>517</v>
      </c>
      <c r="C80" s="75">
        <v>798888701</v>
      </c>
      <c r="D80" s="75">
        <v>708651537</v>
      </c>
      <c r="E80" s="76">
        <v>88.70466388033194</v>
      </c>
      <c r="F80" s="75">
        <v>55841115</v>
      </c>
      <c r="I80" s="77"/>
    </row>
    <row r="81" spans="1:9" s="52" customFormat="1" ht="13.5" customHeight="1">
      <c r="A81" s="88"/>
      <c r="B81" s="79" t="s">
        <v>518</v>
      </c>
      <c r="C81" s="80">
        <v>26365</v>
      </c>
      <c r="D81" s="80">
        <v>24458</v>
      </c>
      <c r="E81" s="81">
        <v>92.76692584866299</v>
      </c>
      <c r="F81" s="80">
        <v>3269</v>
      </c>
      <c r="I81" s="77"/>
    </row>
    <row r="82" spans="1:9" s="52" customFormat="1" ht="12" customHeight="1">
      <c r="A82" s="88" t="s">
        <v>519</v>
      </c>
      <c r="B82" s="79" t="s">
        <v>520</v>
      </c>
      <c r="C82" s="75">
        <v>26365</v>
      </c>
      <c r="D82" s="75">
        <v>24458</v>
      </c>
      <c r="E82" s="76">
        <v>92.76692584866299</v>
      </c>
      <c r="F82" s="75">
        <v>3269</v>
      </c>
      <c r="I82" s="77"/>
    </row>
    <row r="83" spans="1:9" s="52" customFormat="1" ht="12" customHeight="1">
      <c r="A83" s="88"/>
      <c r="B83" s="88" t="s">
        <v>521</v>
      </c>
      <c r="C83" s="80">
        <v>2828499</v>
      </c>
      <c r="D83" s="80">
        <v>1785470</v>
      </c>
      <c r="E83" s="81">
        <v>63.12429313215242</v>
      </c>
      <c r="F83" s="80">
        <v>138148</v>
      </c>
      <c r="I83" s="77"/>
    </row>
    <row r="84" spans="1:9" s="52" customFormat="1" ht="12.75">
      <c r="A84" s="82" t="s">
        <v>522</v>
      </c>
      <c r="B84" s="88" t="s">
        <v>523</v>
      </c>
      <c r="C84" s="75">
        <v>2828499</v>
      </c>
      <c r="D84" s="75">
        <v>1785470</v>
      </c>
      <c r="E84" s="76">
        <v>63.12429313215242</v>
      </c>
      <c r="F84" s="75">
        <v>138148</v>
      </c>
      <c r="I84" s="77"/>
    </row>
    <row r="85" spans="1:9" s="52" customFormat="1" ht="25.5">
      <c r="A85" s="102" t="s">
        <v>524</v>
      </c>
      <c r="B85" s="103" t="s">
        <v>525</v>
      </c>
      <c r="C85" s="75">
        <v>143744178</v>
      </c>
      <c r="D85" s="75">
        <v>157555585</v>
      </c>
      <c r="E85" s="94" t="s">
        <v>1464</v>
      </c>
      <c r="F85" s="75">
        <v>31933587</v>
      </c>
      <c r="I85" s="77"/>
    </row>
    <row r="86" spans="1:9" s="52" customFormat="1" ht="25.5">
      <c r="A86" s="102" t="s">
        <v>526</v>
      </c>
      <c r="B86" s="103" t="s">
        <v>527</v>
      </c>
      <c r="C86" s="75">
        <v>143744178</v>
      </c>
      <c r="D86" s="75">
        <v>157555585</v>
      </c>
      <c r="E86" s="94" t="s">
        <v>1464</v>
      </c>
      <c r="F86" s="75">
        <v>31933587</v>
      </c>
      <c r="I86" s="77"/>
    </row>
    <row r="87" spans="1:9" s="52" customFormat="1" ht="12.75">
      <c r="A87" s="68"/>
      <c r="B87" s="104" t="s">
        <v>482</v>
      </c>
      <c r="C87" s="80">
        <v>-143744178</v>
      </c>
      <c r="D87" s="80">
        <v>-157555585</v>
      </c>
      <c r="E87" s="96" t="s">
        <v>1464</v>
      </c>
      <c r="F87" s="80">
        <v>-31933587</v>
      </c>
      <c r="I87" s="77"/>
    </row>
    <row r="88" spans="1:9" s="52" customFormat="1" ht="25.5">
      <c r="A88" s="68"/>
      <c r="B88" s="104" t="s">
        <v>486</v>
      </c>
      <c r="C88" s="80">
        <v>-143744178</v>
      </c>
      <c r="D88" s="80">
        <v>-157555585</v>
      </c>
      <c r="E88" s="96" t="s">
        <v>1464</v>
      </c>
      <c r="F88" s="80">
        <v>-31933587</v>
      </c>
      <c r="I88" s="77"/>
    </row>
    <row r="89" spans="1:9" s="52" customFormat="1" ht="39" customHeight="1">
      <c r="A89" s="68"/>
      <c r="B89" s="104" t="s">
        <v>488</v>
      </c>
      <c r="C89" s="80">
        <v>-152633</v>
      </c>
      <c r="D89" s="80">
        <v>61500</v>
      </c>
      <c r="E89" s="96" t="s">
        <v>1464</v>
      </c>
      <c r="F89" s="80">
        <v>0</v>
      </c>
      <c r="I89" s="77"/>
    </row>
    <row r="90" spans="1:6" s="52" customFormat="1" ht="12.75">
      <c r="A90" s="12"/>
      <c r="B90" s="53"/>
      <c r="C90" s="54"/>
      <c r="D90" s="54"/>
      <c r="E90" s="105"/>
      <c r="F90" s="54"/>
    </row>
    <row r="91" spans="1:6" s="52" customFormat="1" ht="12.75">
      <c r="A91" s="12"/>
      <c r="B91" s="53"/>
      <c r="C91" s="54"/>
      <c r="D91" s="54"/>
      <c r="E91" s="105"/>
      <c r="F91" s="54"/>
    </row>
    <row r="92" spans="1:2" s="52" customFormat="1" ht="12.75">
      <c r="A92" s="25"/>
      <c r="B92" s="28"/>
    </row>
    <row r="93" spans="1:6" s="52" customFormat="1" ht="12.75">
      <c r="A93" s="1205" t="s">
        <v>528</v>
      </c>
      <c r="B93" s="1205"/>
      <c r="E93" s="25"/>
      <c r="F93" s="26" t="s">
        <v>1502</v>
      </c>
    </row>
    <row r="94" spans="1:5" s="52" customFormat="1" ht="12.75">
      <c r="A94" s="25"/>
      <c r="B94" s="28"/>
      <c r="E94" s="25"/>
    </row>
    <row r="95" spans="1:8" s="100" customFormat="1" ht="12.75">
      <c r="A95" s="106"/>
      <c r="C95" s="107"/>
      <c r="D95" s="107"/>
      <c r="E95" s="106"/>
      <c r="F95" s="108"/>
      <c r="H95" s="108"/>
    </row>
    <row r="96" spans="1:8" s="100" customFormat="1" ht="12.75">
      <c r="A96" s="106"/>
      <c r="C96" s="107"/>
      <c r="D96" s="107"/>
      <c r="E96" s="106"/>
      <c r="F96" s="108"/>
      <c r="H96" s="108"/>
    </row>
    <row r="97" spans="1:8" s="100" customFormat="1" ht="12.75">
      <c r="A97" s="106"/>
      <c r="C97" s="107"/>
      <c r="D97" s="107"/>
      <c r="E97" s="106"/>
      <c r="F97" s="108"/>
      <c r="H97" s="108"/>
    </row>
    <row r="98" spans="1:8" s="100" customFormat="1" ht="12.75">
      <c r="A98" s="106"/>
      <c r="C98" s="107"/>
      <c r="D98" s="107"/>
      <c r="E98" s="106"/>
      <c r="F98" s="108"/>
      <c r="H98" s="108"/>
    </row>
    <row r="99" spans="1:2" s="52" customFormat="1" ht="12.75">
      <c r="A99" s="25"/>
      <c r="B99" s="28"/>
    </row>
    <row r="100" spans="1:105" s="60" customFormat="1" ht="12.75">
      <c r="A100" s="57" t="s">
        <v>1503</v>
      </c>
      <c r="B100" s="24"/>
      <c r="C100" s="52"/>
      <c r="D100" s="52"/>
      <c r="E100" s="52"/>
      <c r="F100" s="52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109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</row>
    <row r="101" spans="1:2" s="52" customFormat="1" ht="12.75">
      <c r="A101" s="25"/>
      <c r="B101" s="28"/>
    </row>
    <row r="102" spans="1:2" s="52" customFormat="1" ht="12.75">
      <c r="A102" s="25"/>
      <c r="B102" s="28"/>
    </row>
    <row r="103" spans="1:2" s="52" customFormat="1" ht="12.75">
      <c r="A103" s="25"/>
      <c r="B103" s="28"/>
    </row>
    <row r="104" spans="1:2" s="52" customFormat="1" ht="12.75">
      <c r="A104" s="25"/>
      <c r="B104" s="28"/>
    </row>
    <row r="105" spans="1:2" s="52" customFormat="1" ht="12.75">
      <c r="A105" s="25"/>
      <c r="B105" s="28"/>
    </row>
    <row r="106" spans="1:2" s="52" customFormat="1" ht="12.75">
      <c r="A106" s="25"/>
      <c r="B106" s="28"/>
    </row>
    <row r="107" spans="1:2" s="52" customFormat="1" ht="12.75">
      <c r="A107" s="25"/>
      <c r="B107" s="28"/>
    </row>
    <row r="108" spans="1:2" s="52" customFormat="1" ht="12.75">
      <c r="A108" s="25"/>
      <c r="B108" s="28"/>
    </row>
    <row r="109" spans="1:2" s="52" customFormat="1" ht="12.75">
      <c r="A109" s="25"/>
      <c r="B109" s="28"/>
    </row>
    <row r="110" spans="1:2" s="52" customFormat="1" ht="12.75">
      <c r="A110" s="25"/>
      <c r="B110" s="28"/>
    </row>
    <row r="111" spans="1:2" s="52" customFormat="1" ht="12.75">
      <c r="A111" s="25"/>
      <c r="B111" s="28"/>
    </row>
    <row r="112" spans="1:2" s="52" customFormat="1" ht="12.75">
      <c r="A112" s="25"/>
      <c r="B112" s="28"/>
    </row>
    <row r="113" spans="1:2" s="52" customFormat="1" ht="12.75">
      <c r="A113" s="25"/>
      <c r="B113" s="28"/>
    </row>
    <row r="114" spans="1:2" s="52" customFormat="1" ht="12.75">
      <c r="A114" s="25"/>
      <c r="B114" s="28"/>
    </row>
    <row r="115" spans="1:2" s="52" customFormat="1" ht="12.75">
      <c r="A115" s="25"/>
      <c r="B115" s="28"/>
    </row>
    <row r="116" spans="1:2" s="52" customFormat="1" ht="12.75">
      <c r="A116" s="25"/>
      <c r="B116" s="28"/>
    </row>
    <row r="117" spans="1:2" s="52" customFormat="1" ht="12.75">
      <c r="A117" s="25"/>
      <c r="B117" s="28"/>
    </row>
    <row r="118" spans="1:2" s="52" customFormat="1" ht="12.75">
      <c r="A118" s="25"/>
      <c r="B118" s="28"/>
    </row>
    <row r="119" spans="1:2" s="52" customFormat="1" ht="12.75">
      <c r="A119" s="25"/>
      <c r="B119" s="28"/>
    </row>
    <row r="120" spans="1:2" s="52" customFormat="1" ht="12.75">
      <c r="A120" s="25"/>
      <c r="B120" s="28"/>
    </row>
    <row r="121" spans="1:2" s="52" customFormat="1" ht="12.75">
      <c r="A121" s="25"/>
      <c r="B121" s="28"/>
    </row>
    <row r="122" spans="1:2" s="52" customFormat="1" ht="12.75">
      <c r="A122" s="25"/>
      <c r="B122" s="28"/>
    </row>
    <row r="123" spans="1:2" s="52" customFormat="1" ht="12.75">
      <c r="A123" s="25"/>
      <c r="B123" s="28"/>
    </row>
    <row r="124" spans="1:2" s="52" customFormat="1" ht="12.75">
      <c r="A124" s="25"/>
      <c r="B124" s="28"/>
    </row>
    <row r="125" spans="1:2" s="52" customFormat="1" ht="12.75">
      <c r="A125" s="25"/>
      <c r="B125" s="28"/>
    </row>
    <row r="126" spans="1:2" s="52" customFormat="1" ht="12.75">
      <c r="A126" s="25"/>
      <c r="B126" s="28"/>
    </row>
    <row r="127" spans="1:2" s="52" customFormat="1" ht="12.75">
      <c r="A127" s="25"/>
      <c r="B127" s="28"/>
    </row>
    <row r="128" spans="1:2" s="52" customFormat="1" ht="12.75">
      <c r="A128" s="25"/>
      <c r="B128" s="28"/>
    </row>
    <row r="129" spans="1:2" s="52" customFormat="1" ht="12.75">
      <c r="A129" s="25"/>
      <c r="B129" s="28"/>
    </row>
    <row r="130" spans="1:2" s="52" customFormat="1" ht="12.75">
      <c r="A130" s="25"/>
      <c r="B130" s="28"/>
    </row>
    <row r="131" spans="1:2" s="52" customFormat="1" ht="12.75">
      <c r="A131" s="25"/>
      <c r="B131" s="28"/>
    </row>
    <row r="132" spans="1:2" s="52" customFormat="1" ht="12.75">
      <c r="A132" s="25"/>
      <c r="B132" s="28"/>
    </row>
    <row r="133" spans="1:2" s="52" customFormat="1" ht="12.75">
      <c r="A133" s="25"/>
      <c r="B133" s="28"/>
    </row>
    <row r="134" spans="1:2" s="52" customFormat="1" ht="12.75">
      <c r="A134" s="25"/>
      <c r="B134" s="28"/>
    </row>
    <row r="135" spans="1:2" s="52" customFormat="1" ht="12.75">
      <c r="A135" s="25"/>
      <c r="B135" s="28"/>
    </row>
    <row r="136" spans="1:2" s="52" customFormat="1" ht="12.75">
      <c r="A136" s="25"/>
      <c r="B136" s="28"/>
    </row>
    <row r="137" spans="1:2" s="52" customFormat="1" ht="12.75">
      <c r="A137" s="25"/>
      <c r="B137" s="28"/>
    </row>
    <row r="138" spans="1:2" s="52" customFormat="1" ht="12.75">
      <c r="A138" s="25"/>
      <c r="B138" s="28"/>
    </row>
    <row r="139" spans="1:2" s="52" customFormat="1" ht="12.75">
      <c r="A139" s="25"/>
      <c r="B139" s="28"/>
    </row>
    <row r="140" spans="1:2" s="52" customFormat="1" ht="12.75">
      <c r="A140" s="25"/>
      <c r="B140" s="28"/>
    </row>
    <row r="141" spans="1:2" s="52" customFormat="1" ht="12.75">
      <c r="A141" s="25"/>
      <c r="B141" s="28"/>
    </row>
    <row r="142" spans="1:2" s="52" customFormat="1" ht="12.75">
      <c r="A142" s="25"/>
      <c r="B142" s="28"/>
    </row>
    <row r="143" spans="1:2" s="52" customFormat="1" ht="12.75">
      <c r="A143" s="25"/>
      <c r="B143" s="28"/>
    </row>
    <row r="144" spans="1:2" s="52" customFormat="1" ht="12.75">
      <c r="A144" s="25"/>
      <c r="B144" s="28"/>
    </row>
    <row r="145" spans="1:2" s="52" customFormat="1" ht="12.75">
      <c r="A145" s="25"/>
      <c r="B145" s="28"/>
    </row>
    <row r="146" spans="1:2" s="52" customFormat="1" ht="12.75">
      <c r="A146" s="25"/>
      <c r="B146" s="28"/>
    </row>
    <row r="147" spans="1:2" s="52" customFormat="1" ht="12.75">
      <c r="A147" s="25"/>
      <c r="B147" s="28"/>
    </row>
    <row r="148" spans="1:2" s="52" customFormat="1" ht="12.75">
      <c r="A148" s="25"/>
      <c r="B148" s="28"/>
    </row>
    <row r="149" spans="1:2" s="52" customFormat="1" ht="12.75">
      <c r="A149" s="25"/>
      <c r="B149" s="28"/>
    </row>
    <row r="150" spans="1:2" s="52" customFormat="1" ht="12.75">
      <c r="A150" s="25"/>
      <c r="B150" s="28"/>
    </row>
    <row r="151" spans="1:2" s="52" customFormat="1" ht="12.75">
      <c r="A151" s="25"/>
      <c r="B151" s="28"/>
    </row>
    <row r="152" spans="1:2" s="52" customFormat="1" ht="12.75">
      <c r="A152" s="25"/>
      <c r="B152" s="28"/>
    </row>
    <row r="153" spans="1:2" s="52" customFormat="1" ht="12.75">
      <c r="A153" s="25"/>
      <c r="B153" s="28"/>
    </row>
    <row r="154" spans="1:2" s="52" customFormat="1" ht="12.75">
      <c r="A154" s="25"/>
      <c r="B154" s="28"/>
    </row>
    <row r="155" spans="1:2" s="52" customFormat="1" ht="12.75">
      <c r="A155" s="25"/>
      <c r="B155" s="28"/>
    </row>
    <row r="156" spans="1:2" s="52" customFormat="1" ht="12.75">
      <c r="A156" s="25"/>
      <c r="B156" s="28"/>
    </row>
    <row r="157" spans="1:2" s="52" customFormat="1" ht="12.75">
      <c r="A157" s="25"/>
      <c r="B157" s="28"/>
    </row>
    <row r="158" spans="1:2" s="52" customFormat="1" ht="12.75">
      <c r="A158" s="25"/>
      <c r="B158" s="28"/>
    </row>
    <row r="159" spans="1:2" s="52" customFormat="1" ht="12.75">
      <c r="A159" s="25"/>
      <c r="B159" s="28"/>
    </row>
    <row r="160" spans="1:2" s="52" customFormat="1" ht="12.75">
      <c r="A160" s="25"/>
      <c r="B160" s="28"/>
    </row>
    <row r="161" spans="1:2" s="52" customFormat="1" ht="12.75">
      <c r="A161" s="25"/>
      <c r="B161" s="28"/>
    </row>
    <row r="162" spans="1:2" s="52" customFormat="1" ht="12.75">
      <c r="A162" s="25"/>
      <c r="B162" s="28"/>
    </row>
    <row r="163" spans="1:2" s="52" customFormat="1" ht="12.75">
      <c r="A163" s="25"/>
      <c r="B163" s="28"/>
    </row>
    <row r="164" spans="1:2" s="52" customFormat="1" ht="12.75">
      <c r="A164" s="25"/>
      <c r="B164" s="28"/>
    </row>
    <row r="165" spans="1:2" s="52" customFormat="1" ht="12.75">
      <c r="A165" s="25"/>
      <c r="B165" s="28"/>
    </row>
    <row r="166" spans="1:2" s="52" customFormat="1" ht="12.75">
      <c r="A166" s="25"/>
      <c r="B166" s="28"/>
    </row>
    <row r="167" spans="1:2" s="52" customFormat="1" ht="12.75">
      <c r="A167" s="25"/>
      <c r="B167" s="28"/>
    </row>
    <row r="168" spans="1:2" s="52" customFormat="1" ht="12.75">
      <c r="A168" s="25"/>
      <c r="B168" s="28"/>
    </row>
    <row r="169" spans="1:2" s="52" customFormat="1" ht="12.75">
      <c r="A169" s="25"/>
      <c r="B169" s="28"/>
    </row>
    <row r="170" spans="1:2" s="52" customFormat="1" ht="12.75">
      <c r="A170" s="25"/>
      <c r="B170" s="28"/>
    </row>
    <row r="171" spans="1:2" s="52" customFormat="1" ht="12.75">
      <c r="A171" s="25"/>
      <c r="B171" s="28"/>
    </row>
    <row r="172" spans="1:2" s="52" customFormat="1" ht="12.75">
      <c r="A172" s="25"/>
      <c r="B172" s="28"/>
    </row>
    <row r="173" spans="1:2" s="52" customFormat="1" ht="12.75">
      <c r="A173" s="25"/>
      <c r="B173" s="28"/>
    </row>
    <row r="174" spans="1:2" s="52" customFormat="1" ht="12.75">
      <c r="A174" s="25"/>
      <c r="B174" s="28"/>
    </row>
    <row r="175" spans="1:2" s="52" customFormat="1" ht="12.75">
      <c r="A175" s="25"/>
      <c r="B175" s="28"/>
    </row>
    <row r="176" spans="1:2" s="52" customFormat="1" ht="12.75">
      <c r="A176" s="25"/>
      <c r="B176" s="28"/>
    </row>
    <row r="177" spans="1:2" s="52" customFormat="1" ht="12.75">
      <c r="A177" s="25"/>
      <c r="B177" s="28"/>
    </row>
    <row r="178" spans="1:2" s="52" customFormat="1" ht="12.75">
      <c r="A178" s="25"/>
      <c r="B178" s="28"/>
    </row>
    <row r="179" spans="1:2" s="52" customFormat="1" ht="12.75">
      <c r="A179" s="25"/>
      <c r="B179" s="28"/>
    </row>
    <row r="180" spans="1:2" s="52" customFormat="1" ht="12.75">
      <c r="A180" s="25"/>
      <c r="B180" s="28"/>
    </row>
    <row r="181" spans="1:2" s="52" customFormat="1" ht="12.75">
      <c r="A181" s="25"/>
      <c r="B181" s="28"/>
    </row>
    <row r="182" spans="1:2" s="52" customFormat="1" ht="12.75">
      <c r="A182" s="25"/>
      <c r="B182" s="28"/>
    </row>
    <row r="183" spans="1:2" s="52" customFormat="1" ht="12.75">
      <c r="A183" s="25"/>
      <c r="B183" s="28"/>
    </row>
    <row r="184" spans="1:2" s="52" customFormat="1" ht="12.75">
      <c r="A184" s="25"/>
      <c r="B184" s="28"/>
    </row>
    <row r="185" spans="1:2" s="52" customFormat="1" ht="12.75">
      <c r="A185" s="25"/>
      <c r="B185" s="28"/>
    </row>
    <row r="186" spans="1:2" s="52" customFormat="1" ht="12.75">
      <c r="A186" s="25"/>
      <c r="B186" s="28"/>
    </row>
    <row r="187" spans="1:2" s="52" customFormat="1" ht="12.75">
      <c r="A187" s="25"/>
      <c r="B187" s="28"/>
    </row>
    <row r="188" spans="1:2" s="52" customFormat="1" ht="12.75">
      <c r="A188" s="25"/>
      <c r="B188" s="28"/>
    </row>
    <row r="189" spans="1:2" s="52" customFormat="1" ht="12.75">
      <c r="A189" s="25"/>
      <c r="B189" s="28"/>
    </row>
    <row r="190" spans="1:2" s="52" customFormat="1" ht="12.75">
      <c r="A190" s="25"/>
      <c r="B190" s="28"/>
    </row>
    <row r="191" spans="1:2" s="52" customFormat="1" ht="12.75">
      <c r="A191" s="25"/>
      <c r="B191" s="28"/>
    </row>
    <row r="192" spans="1:2" s="52" customFormat="1" ht="12.75">
      <c r="A192" s="25"/>
      <c r="B192" s="28"/>
    </row>
    <row r="193" spans="1:2" s="52" customFormat="1" ht="12.75">
      <c r="A193" s="25"/>
      <c r="B193" s="28"/>
    </row>
    <row r="194" spans="1:2" s="52" customFormat="1" ht="12.75">
      <c r="A194" s="25"/>
      <c r="B194" s="28"/>
    </row>
    <row r="195" spans="1:2" s="52" customFormat="1" ht="12.75">
      <c r="A195" s="25"/>
      <c r="B195" s="28"/>
    </row>
    <row r="196" spans="1:2" s="52" customFormat="1" ht="12.75">
      <c r="A196" s="25"/>
      <c r="B196" s="28"/>
    </row>
    <row r="197" spans="1:2" s="52" customFormat="1" ht="12.75">
      <c r="A197" s="25"/>
      <c r="B197" s="28"/>
    </row>
    <row r="198" spans="1:2" s="52" customFormat="1" ht="12.75">
      <c r="A198" s="25"/>
      <c r="B198" s="28"/>
    </row>
    <row r="199" spans="1:2" s="52" customFormat="1" ht="12.75">
      <c r="A199" s="25"/>
      <c r="B199" s="28"/>
    </row>
    <row r="200" spans="1:2" s="52" customFormat="1" ht="12.75">
      <c r="A200" s="25"/>
      <c r="B200" s="28"/>
    </row>
    <row r="201" spans="1:2" s="52" customFormat="1" ht="12.75">
      <c r="A201" s="25"/>
      <c r="B201" s="28"/>
    </row>
    <row r="202" spans="1:2" s="52" customFormat="1" ht="12.75">
      <c r="A202" s="25"/>
      <c r="B202" s="28"/>
    </row>
    <row r="203" spans="1:2" s="52" customFormat="1" ht="12.75">
      <c r="A203" s="25"/>
      <c r="B203" s="28"/>
    </row>
    <row r="204" spans="1:2" s="52" customFormat="1" ht="12.75">
      <c r="A204" s="25"/>
      <c r="B204" s="28"/>
    </row>
    <row r="205" spans="1:2" s="52" customFormat="1" ht="12.75">
      <c r="A205" s="25"/>
      <c r="B205" s="28"/>
    </row>
    <row r="206" spans="1:2" s="52" customFormat="1" ht="12.75">
      <c r="A206" s="25"/>
      <c r="B206" s="28"/>
    </row>
    <row r="207" spans="1:2" s="52" customFormat="1" ht="12.75">
      <c r="A207" s="25"/>
      <c r="B207" s="28"/>
    </row>
    <row r="208" spans="1:2" s="52" customFormat="1" ht="12.75">
      <c r="A208" s="25"/>
      <c r="B208" s="28"/>
    </row>
    <row r="209" spans="1:2" s="52" customFormat="1" ht="12.75">
      <c r="A209" s="25"/>
      <c r="B209" s="28"/>
    </row>
    <row r="210" spans="1:2" s="52" customFormat="1" ht="12.75">
      <c r="A210" s="25"/>
      <c r="B210" s="28"/>
    </row>
    <row r="211" spans="1:6" s="52" customFormat="1" ht="12.75">
      <c r="A211" s="25"/>
      <c r="B211" s="28"/>
      <c r="C211"/>
      <c r="D211"/>
      <c r="E211"/>
      <c r="F211"/>
    </row>
    <row r="212" spans="1:6" s="52" customFormat="1" ht="12.75">
      <c r="A212" s="25"/>
      <c r="B212" s="28"/>
      <c r="C212"/>
      <c r="D212"/>
      <c r="E212"/>
      <c r="F212"/>
    </row>
    <row r="213" spans="1:6" s="52" customFormat="1" ht="12.75">
      <c r="A213" s="25"/>
      <c r="B213" s="28"/>
      <c r="C213"/>
      <c r="D213"/>
      <c r="E213"/>
      <c r="F213"/>
    </row>
    <row r="214" spans="1:6" s="52" customFormat="1" ht="12.75">
      <c r="A214" s="25"/>
      <c r="B214" s="28"/>
      <c r="C214"/>
      <c r="D214"/>
      <c r="E214"/>
      <c r="F214"/>
    </row>
    <row r="215" spans="1:6" s="52" customFormat="1" ht="12.75">
      <c r="A215" s="25"/>
      <c r="B215" s="28"/>
      <c r="C215"/>
      <c r="D215"/>
      <c r="E215"/>
      <c r="F215"/>
    </row>
  </sheetData>
  <mergeCells count="8">
    <mergeCell ref="A93:B93"/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7480314960629921" right="0.2755905511811024" top="0.7874015748031497" bottom="0.7874015748031497" header="0.5118110236220472" footer="0.5118110236220472"/>
  <pageSetup firstPageNumber="5" useFirstPageNumber="1" horizontalDpi="600" verticalDpi="600" orientation="portrait" paperSize="9" scale="79" r:id="rId1"/>
  <headerFooter alignWithMargins="0">
    <oddFooter>&amp;C&amp;P</oddFooter>
  </headerFooter>
  <rowBreaks count="1" manualBreakCount="1">
    <brk id="56" max="5" man="1"/>
  </rowBreaks>
  <colBreaks count="1" manualBreakCount="1">
    <brk id="6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8"/>
  <sheetViews>
    <sheetView workbookViewId="0" topLeftCell="A1">
      <selection activeCell="I22" sqref="I22"/>
    </sheetView>
  </sheetViews>
  <sheetFormatPr defaultColWidth="9.140625" defaultRowHeight="17.25" customHeight="1"/>
  <cols>
    <col min="1" max="1" width="9.140625" style="214" customWidth="1"/>
    <col min="2" max="2" width="38.28125" style="927" customWidth="1"/>
    <col min="3" max="3" width="11.7109375" style="972" customWidth="1"/>
    <col min="4" max="5" width="11.7109375" style="15" customWidth="1"/>
    <col min="6" max="6" width="11.7109375" style="273" customWidth="1"/>
    <col min="7" max="7" width="8.28125" style="15" customWidth="1"/>
    <col min="8" max="8" width="12.8515625" style="13" customWidth="1"/>
    <col min="9" max="9" width="9.140625" style="15" customWidth="1"/>
    <col min="10" max="10" width="8.421875" style="15" customWidth="1"/>
    <col min="11" max="16384" width="9.140625" style="15" customWidth="1"/>
  </cols>
  <sheetData>
    <row r="1" spans="1:55" ht="12.75">
      <c r="A1" s="1201" t="s">
        <v>1447</v>
      </c>
      <c r="B1" s="1201"/>
      <c r="C1" s="1201"/>
      <c r="D1" s="1201"/>
      <c r="E1" s="1201"/>
      <c r="F1" s="120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202" t="s">
        <v>1448</v>
      </c>
      <c r="B2" s="1202"/>
      <c r="C2" s="1202"/>
      <c r="D2" s="1202"/>
      <c r="E2" s="1202"/>
      <c r="F2" s="120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8"/>
      <c r="C3" s="9"/>
      <c r="D3" s="9"/>
      <c r="E3" s="7"/>
      <c r="F3" s="272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203" t="s">
        <v>1449</v>
      </c>
      <c r="B4" s="1203"/>
      <c r="C4" s="1203"/>
      <c r="D4" s="1203"/>
      <c r="E4" s="1203"/>
      <c r="F4" s="120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2.75">
      <c r="A5" s="12"/>
      <c r="B5" s="11"/>
      <c r="C5" s="11"/>
      <c r="D5" s="11"/>
      <c r="E5" s="11"/>
      <c r="F5" s="245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ht="17.25" customHeight="1">
      <c r="A6" s="1204" t="s">
        <v>1450</v>
      </c>
      <c r="B6" s="1204"/>
      <c r="C6" s="1204"/>
      <c r="D6" s="1204"/>
      <c r="E6" s="1204"/>
      <c r="F6" s="1204"/>
      <c r="M6" s="13"/>
      <c r="N6" s="13"/>
      <c r="O6" s="13"/>
      <c r="P6" s="13"/>
      <c r="Q6" s="13"/>
    </row>
    <row r="7" spans="1:7" ht="17.25" customHeight="1">
      <c r="A7" s="1226" t="s">
        <v>1066</v>
      </c>
      <c r="B7" s="1226"/>
      <c r="C7" s="1226"/>
      <c r="D7" s="1226"/>
      <c r="E7" s="1226"/>
      <c r="F7" s="1226"/>
      <c r="G7" s="959"/>
    </row>
    <row r="8" spans="1:7" ht="17.25" customHeight="1">
      <c r="A8" s="1197" t="s">
        <v>1452</v>
      </c>
      <c r="B8" s="1197"/>
      <c r="C8" s="1197"/>
      <c r="D8" s="1197"/>
      <c r="E8" s="1197"/>
      <c r="F8" s="1197"/>
      <c r="G8" s="959"/>
    </row>
    <row r="9" spans="1:7" ht="17.25" customHeight="1">
      <c r="A9" s="1200" t="s">
        <v>1453</v>
      </c>
      <c r="B9" s="1200"/>
      <c r="C9" s="1200"/>
      <c r="D9" s="1200"/>
      <c r="E9" s="1200"/>
      <c r="F9" s="1200"/>
      <c r="G9" s="959"/>
    </row>
    <row r="10" spans="1:8" s="25" customFormat="1" ht="17.25" customHeight="1">
      <c r="A10" s="23" t="s">
        <v>1454</v>
      </c>
      <c r="B10" s="24"/>
      <c r="C10" s="20"/>
      <c r="D10" s="18"/>
      <c r="E10" s="19"/>
      <c r="F10" s="284" t="s">
        <v>734</v>
      </c>
      <c r="G10" s="960"/>
      <c r="H10" s="12"/>
    </row>
    <row r="11" spans="1:8" s="25" customFormat="1" ht="17.25" customHeight="1">
      <c r="A11" s="711"/>
      <c r="B11" s="712"/>
      <c r="C11" s="15"/>
      <c r="D11" s="713"/>
      <c r="E11" s="15"/>
      <c r="F11" s="961" t="s">
        <v>1067</v>
      </c>
      <c r="G11" s="23"/>
      <c r="H11" s="12"/>
    </row>
    <row r="12" spans="1:8" s="25" customFormat="1" ht="17.25" customHeight="1">
      <c r="A12" s="711"/>
      <c r="B12" s="712"/>
      <c r="C12" s="15"/>
      <c r="D12" s="713"/>
      <c r="E12" s="15"/>
      <c r="F12" s="961" t="s">
        <v>433</v>
      </c>
      <c r="G12" s="23"/>
      <c r="H12" s="12"/>
    </row>
    <row r="13" spans="1:8" s="25" customFormat="1" ht="38.25">
      <c r="A13" s="859" t="s">
        <v>365</v>
      </c>
      <c r="B13" s="859" t="s">
        <v>1457</v>
      </c>
      <c r="C13" s="859" t="s">
        <v>531</v>
      </c>
      <c r="D13" s="859" t="s">
        <v>436</v>
      </c>
      <c r="E13" s="859" t="s">
        <v>1842</v>
      </c>
      <c r="F13" s="287" t="s">
        <v>438</v>
      </c>
      <c r="H13" s="12"/>
    </row>
    <row r="14" spans="1:8" s="25" customFormat="1" ht="12.75">
      <c r="A14" s="822" t="s">
        <v>1436</v>
      </c>
      <c r="B14" s="822" t="s">
        <v>1437</v>
      </c>
      <c r="C14" s="822" t="s">
        <v>1438</v>
      </c>
      <c r="D14" s="822" t="s">
        <v>1439</v>
      </c>
      <c r="E14" s="822" t="s">
        <v>1440</v>
      </c>
      <c r="F14" s="822" t="s">
        <v>1441</v>
      </c>
      <c r="H14" s="12"/>
    </row>
    <row r="15" spans="1:8" s="25" customFormat="1" ht="12.75">
      <c r="A15" s="71"/>
      <c r="B15" s="785" t="s">
        <v>1068</v>
      </c>
      <c r="C15" s="257">
        <v>4456503</v>
      </c>
      <c r="D15" s="257">
        <v>2910093</v>
      </c>
      <c r="E15" s="962">
        <v>65.29992238308826</v>
      </c>
      <c r="F15" s="258">
        <v>183352</v>
      </c>
      <c r="H15" s="12"/>
    </row>
    <row r="16" spans="1:8" s="25" customFormat="1" ht="17.25" customHeight="1">
      <c r="A16" s="71"/>
      <c r="B16" s="963" t="s">
        <v>1069</v>
      </c>
      <c r="C16" s="257">
        <v>4445985</v>
      </c>
      <c r="D16" s="257">
        <v>2902825</v>
      </c>
      <c r="E16" s="962">
        <v>65.29093103103136</v>
      </c>
      <c r="F16" s="258">
        <v>183152</v>
      </c>
      <c r="H16" s="12"/>
    </row>
    <row r="17" spans="1:8" s="25" customFormat="1" ht="15.75">
      <c r="A17" s="822" t="s">
        <v>22</v>
      </c>
      <c r="B17" s="702" t="s">
        <v>23</v>
      </c>
      <c r="C17" s="262">
        <v>214449</v>
      </c>
      <c r="D17" s="262">
        <v>174988</v>
      </c>
      <c r="E17" s="964">
        <v>81.59888831377157</v>
      </c>
      <c r="F17" s="263">
        <v>8840</v>
      </c>
      <c r="H17" s="965"/>
    </row>
    <row r="18" spans="1:8" s="25" customFormat="1" ht="15.75">
      <c r="A18" s="822" t="s">
        <v>24</v>
      </c>
      <c r="B18" s="702" t="s">
        <v>25</v>
      </c>
      <c r="C18" s="262">
        <v>0</v>
      </c>
      <c r="D18" s="262">
        <v>0</v>
      </c>
      <c r="E18" s="964">
        <v>0</v>
      </c>
      <c r="F18" s="263">
        <v>0</v>
      </c>
      <c r="H18" s="965"/>
    </row>
    <row r="19" spans="1:8" s="25" customFormat="1" ht="12.75" customHeight="1">
      <c r="A19" s="822" t="s">
        <v>26</v>
      </c>
      <c r="B19" s="702" t="s">
        <v>27</v>
      </c>
      <c r="C19" s="262">
        <v>11999</v>
      </c>
      <c r="D19" s="262">
        <v>5362</v>
      </c>
      <c r="E19" s="964">
        <v>44.68705725477123</v>
      </c>
      <c r="F19" s="263">
        <v>220</v>
      </c>
      <c r="H19" s="965"/>
    </row>
    <row r="20" spans="1:10" s="25" customFormat="1" ht="15.75">
      <c r="A20" s="822" t="s">
        <v>28</v>
      </c>
      <c r="B20" s="702" t="s">
        <v>29</v>
      </c>
      <c r="C20" s="262">
        <v>1213622</v>
      </c>
      <c r="D20" s="262">
        <v>604688</v>
      </c>
      <c r="E20" s="964">
        <v>49.82506909070534</v>
      </c>
      <c r="F20" s="263">
        <v>80335</v>
      </c>
      <c r="H20" s="965"/>
      <c r="J20" s="25" t="s">
        <v>262</v>
      </c>
    </row>
    <row r="21" spans="1:8" s="25" customFormat="1" ht="15.75">
      <c r="A21" s="822" t="s">
        <v>30</v>
      </c>
      <c r="B21" s="702" t="s">
        <v>31</v>
      </c>
      <c r="C21" s="262">
        <v>8513</v>
      </c>
      <c r="D21" s="262">
        <v>8620</v>
      </c>
      <c r="E21" s="964">
        <v>101.25690120991425</v>
      </c>
      <c r="F21" s="263">
        <v>167</v>
      </c>
      <c r="H21" s="965"/>
    </row>
    <row r="22" spans="1:8" s="25" customFormat="1" ht="12.75" customHeight="1">
      <c r="A22" s="822" t="s">
        <v>32</v>
      </c>
      <c r="B22" s="702" t="s">
        <v>33</v>
      </c>
      <c r="C22" s="262">
        <v>305087</v>
      </c>
      <c r="D22" s="262">
        <v>161324</v>
      </c>
      <c r="E22" s="964">
        <v>52.878031512322714</v>
      </c>
      <c r="F22" s="263">
        <v>18440</v>
      </c>
      <c r="H22" s="965"/>
    </row>
    <row r="23" spans="1:8" s="25" customFormat="1" ht="38.25">
      <c r="A23" s="822" t="s">
        <v>34</v>
      </c>
      <c r="B23" s="702" t="s">
        <v>1833</v>
      </c>
      <c r="C23" s="262">
        <v>1259683</v>
      </c>
      <c r="D23" s="262">
        <v>945270</v>
      </c>
      <c r="E23" s="964">
        <v>75.04030775996819</v>
      </c>
      <c r="F23" s="263">
        <v>21728</v>
      </c>
      <c r="H23" s="965"/>
    </row>
    <row r="24" spans="1:8" s="25" customFormat="1" ht="15.75">
      <c r="A24" s="822" t="s">
        <v>36</v>
      </c>
      <c r="B24" s="702" t="s">
        <v>1329</v>
      </c>
      <c r="C24" s="262">
        <v>1040931</v>
      </c>
      <c r="D24" s="262">
        <v>888117</v>
      </c>
      <c r="E24" s="964">
        <v>85.31948803523</v>
      </c>
      <c r="F24" s="263">
        <v>42811</v>
      </c>
      <c r="H24" s="965"/>
    </row>
    <row r="25" spans="1:8" s="25" customFormat="1" ht="15.75">
      <c r="A25" s="822" t="s">
        <v>38</v>
      </c>
      <c r="B25" s="702" t="s">
        <v>39</v>
      </c>
      <c r="C25" s="262">
        <v>638</v>
      </c>
      <c r="D25" s="262">
        <v>636</v>
      </c>
      <c r="E25" s="964">
        <v>0</v>
      </c>
      <c r="F25" s="263">
        <v>27</v>
      </c>
      <c r="H25" s="965"/>
    </row>
    <row r="26" spans="1:8" s="25" customFormat="1" ht="25.5">
      <c r="A26" s="822" t="s">
        <v>40</v>
      </c>
      <c r="B26" s="702" t="s">
        <v>1330</v>
      </c>
      <c r="C26" s="262">
        <v>0</v>
      </c>
      <c r="D26" s="262">
        <v>0</v>
      </c>
      <c r="E26" s="964">
        <v>0</v>
      </c>
      <c r="F26" s="263">
        <v>0</v>
      </c>
      <c r="H26" s="965"/>
    </row>
    <row r="27" spans="1:8" s="25" customFormat="1" ht="25.5">
      <c r="A27" s="822" t="s">
        <v>42</v>
      </c>
      <c r="B27" s="702" t="s">
        <v>43</v>
      </c>
      <c r="C27" s="262">
        <v>0</v>
      </c>
      <c r="D27" s="262">
        <v>0</v>
      </c>
      <c r="E27" s="964">
        <v>0</v>
      </c>
      <c r="F27" s="263">
        <v>0</v>
      </c>
      <c r="H27" s="965"/>
    </row>
    <row r="28" spans="1:8" s="25" customFormat="1" ht="15.75">
      <c r="A28" s="822" t="s">
        <v>44</v>
      </c>
      <c r="B28" s="702" t="s">
        <v>1070</v>
      </c>
      <c r="C28" s="739">
        <v>54371</v>
      </c>
      <c r="D28" s="262">
        <v>22358</v>
      </c>
      <c r="E28" s="964">
        <v>41.12118592632102</v>
      </c>
      <c r="F28" s="263">
        <v>8253</v>
      </c>
      <c r="H28" s="965"/>
    </row>
    <row r="29" spans="1:8" s="25" customFormat="1" ht="15.75">
      <c r="A29" s="822" t="s">
        <v>46</v>
      </c>
      <c r="B29" s="702" t="s">
        <v>47</v>
      </c>
      <c r="C29" s="262">
        <v>142286</v>
      </c>
      <c r="D29" s="262">
        <v>90593</v>
      </c>
      <c r="E29" s="964">
        <v>63.669651265760514</v>
      </c>
      <c r="F29" s="263">
        <v>2327</v>
      </c>
      <c r="H29" s="965"/>
    </row>
    <row r="30" spans="1:8" s="25" customFormat="1" ht="12.75">
      <c r="A30" s="822" t="s">
        <v>1333</v>
      </c>
      <c r="B30" s="702" t="s">
        <v>1334</v>
      </c>
      <c r="C30" s="262">
        <v>0</v>
      </c>
      <c r="D30" s="262">
        <v>0</v>
      </c>
      <c r="E30" s="964">
        <v>0</v>
      </c>
      <c r="F30" s="263">
        <v>0</v>
      </c>
      <c r="H30" s="12"/>
    </row>
    <row r="31" spans="1:8" s="25" customFormat="1" ht="25.5">
      <c r="A31" s="822" t="s">
        <v>1335</v>
      </c>
      <c r="B31" s="702" t="s">
        <v>1336</v>
      </c>
      <c r="C31" s="262">
        <v>194406</v>
      </c>
      <c r="D31" s="262">
        <v>869</v>
      </c>
      <c r="E31" s="964">
        <v>0.44700266452681503</v>
      </c>
      <c r="F31" s="263">
        <v>4</v>
      </c>
      <c r="H31" s="965"/>
    </row>
    <row r="32" spans="1:8" s="25" customFormat="1" ht="15.75">
      <c r="A32" s="785" t="s">
        <v>1339</v>
      </c>
      <c r="B32" s="963" t="s">
        <v>1071</v>
      </c>
      <c r="C32" s="257">
        <v>10518</v>
      </c>
      <c r="D32" s="257">
        <v>7268</v>
      </c>
      <c r="E32" s="962">
        <v>69.10058946567788</v>
      </c>
      <c r="F32" s="258">
        <v>200</v>
      </c>
      <c r="H32" s="965"/>
    </row>
    <row r="33" spans="1:8" s="182" customFormat="1" ht="12.75" customHeight="1">
      <c r="A33" s="2"/>
      <c r="B33" s="966"/>
      <c r="C33" s="192"/>
      <c r="D33" s="192"/>
      <c r="E33" s="192"/>
      <c r="F33" s="296"/>
      <c r="H33" s="967"/>
    </row>
    <row r="34" spans="1:8" s="182" customFormat="1" ht="12.75" customHeight="1">
      <c r="A34" s="2"/>
      <c r="B34" s="966"/>
      <c r="C34" s="192"/>
      <c r="D34" s="192"/>
      <c r="E34" s="192"/>
      <c r="F34" s="296"/>
      <c r="H34" s="967"/>
    </row>
    <row r="35" spans="1:8" s="25" customFormat="1" ht="12.75" customHeight="1">
      <c r="A35" s="968"/>
      <c r="B35" s="968"/>
      <c r="C35" s="968"/>
      <c r="D35" s="968"/>
      <c r="E35" s="968"/>
      <c r="F35" s="969"/>
      <c r="H35" s="12"/>
    </row>
    <row r="36" spans="1:8" s="25" customFormat="1" ht="12.75" customHeight="1">
      <c r="A36" s="106" t="s">
        <v>51</v>
      </c>
      <c r="B36" s="106"/>
      <c r="D36" s="26"/>
      <c r="F36" s="271" t="s">
        <v>1502</v>
      </c>
      <c r="H36" s="12"/>
    </row>
    <row r="37" spans="1:8" s="25" customFormat="1" ht="12.75" customHeight="1">
      <c r="A37" s="106"/>
      <c r="B37" s="106"/>
      <c r="D37" s="26"/>
      <c r="F37" s="271"/>
      <c r="H37" s="12"/>
    </row>
    <row r="38" spans="1:8" s="25" customFormat="1" ht="12.75" customHeight="1">
      <c r="A38" s="106"/>
      <c r="B38" s="106"/>
      <c r="D38" s="26"/>
      <c r="F38" s="271"/>
      <c r="H38" s="12"/>
    </row>
    <row r="39" spans="1:8" s="25" customFormat="1" ht="12.75" customHeight="1">
      <c r="A39" s="106"/>
      <c r="B39" s="106"/>
      <c r="D39" s="26"/>
      <c r="F39" s="271"/>
      <c r="H39" s="12"/>
    </row>
    <row r="40" spans="1:8" s="25" customFormat="1" ht="12.75" customHeight="1">
      <c r="A40" s="106"/>
      <c r="B40" s="106"/>
      <c r="D40" s="26"/>
      <c r="F40" s="271"/>
      <c r="H40" s="12"/>
    </row>
    <row r="41" spans="1:8" s="250" customFormat="1" ht="12.75" customHeight="1">
      <c r="A41" s="239"/>
      <c r="B41" s="239"/>
      <c r="C41" s="273"/>
      <c r="D41" s="276"/>
      <c r="E41" s="15"/>
      <c r="F41" s="546"/>
      <c r="H41" s="108"/>
    </row>
    <row r="42" spans="1:7" s="12" customFormat="1" ht="12.75" customHeight="1">
      <c r="A42" s="955"/>
      <c r="B42" s="955"/>
      <c r="C42" s="15"/>
      <c r="D42" s="563"/>
      <c r="E42" s="956"/>
      <c r="F42" s="546"/>
      <c r="G42" s="13"/>
    </row>
    <row r="43" spans="1:7" s="12" customFormat="1" ht="12.75" customHeight="1">
      <c r="A43" s="57" t="s">
        <v>1059</v>
      </c>
      <c r="B43" s="247"/>
      <c r="C43" s="774"/>
      <c r="D43" s="957"/>
      <c r="E43" s="775"/>
      <c r="F43" s="970"/>
      <c r="G43" s="13"/>
    </row>
    <row r="44" spans="1:6" s="12" customFormat="1" ht="17.25" customHeight="1">
      <c r="A44" s="25"/>
      <c r="B44" s="23"/>
      <c r="C44" s="125"/>
      <c r="D44" s="23"/>
      <c r="E44" s="125"/>
      <c r="F44" s="271"/>
    </row>
    <row r="45" spans="1:6" s="12" customFormat="1" ht="17.25" customHeight="1">
      <c r="A45" s="23"/>
      <c r="B45" s="919"/>
      <c r="C45" s="25"/>
      <c r="D45" s="25"/>
      <c r="E45" s="25"/>
      <c r="F45" s="250"/>
    </row>
    <row r="46" spans="1:6" s="12" customFormat="1" ht="17.25" customHeight="1">
      <c r="A46" s="23"/>
      <c r="B46" s="919"/>
      <c r="C46" s="25"/>
      <c r="D46" s="25"/>
      <c r="E46" s="25"/>
      <c r="F46" s="250"/>
    </row>
    <row r="47" spans="1:8" s="25" customFormat="1" ht="17.25" customHeight="1">
      <c r="A47" s="971"/>
      <c r="B47" s="23"/>
      <c r="F47" s="250"/>
      <c r="H47" s="12"/>
    </row>
    <row r="48" ht="17.25" customHeight="1">
      <c r="A48" s="927"/>
    </row>
  </sheetData>
  <mergeCells count="7">
    <mergeCell ref="A7:F7"/>
    <mergeCell ref="A4:F4"/>
    <mergeCell ref="A9:F9"/>
    <mergeCell ref="A1:F1"/>
    <mergeCell ref="A2:F2"/>
    <mergeCell ref="A6:F6"/>
    <mergeCell ref="A8:F8"/>
  </mergeCells>
  <printOptions horizontalCentered="1"/>
  <pageMargins left="0.7480314960629921" right="0.35433070866141736" top="0.984251968503937" bottom="0.984251968503937" header="0.5118110236220472" footer="0.5118110236220472"/>
  <pageSetup firstPageNumber="52" useFirstPageNumber="1" fitToHeight="1" fitToWidth="1" horizontalDpi="600" verticalDpi="600" orientation="portrait" paperSize="9" scale="94" r:id="rId1"/>
  <headerFooter alignWithMargins="0">
    <oddFooter>&amp;C&amp;"times,Regular"&amp;P</oddFooter>
  </headerFooter>
  <colBreaks count="1" manualBreakCount="1">
    <brk id="6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G1533"/>
  <sheetViews>
    <sheetView zoomScaleSheetLayoutView="100" workbookViewId="0" topLeftCell="A1">
      <selection activeCell="H29" sqref="H29"/>
    </sheetView>
  </sheetViews>
  <sheetFormatPr defaultColWidth="9.140625" defaultRowHeight="9.75" customHeight="1"/>
  <cols>
    <col min="1" max="1" width="58.28125" style="675" customWidth="1"/>
    <col min="2" max="2" width="12.28125" style="675" customWidth="1"/>
    <col min="3" max="3" width="12.8515625" style="675" customWidth="1"/>
    <col min="4" max="4" width="12.00390625" style="695" customWidth="1"/>
    <col min="5" max="5" width="10.28125" style="250" customWidth="1"/>
    <col min="6" max="16384" width="9.140625" style="250" customWidth="1"/>
  </cols>
  <sheetData>
    <row r="1" spans="1:4" ht="20.25" customHeight="1">
      <c r="A1" s="1210" t="s">
        <v>1447</v>
      </c>
      <c r="B1" s="1210"/>
      <c r="C1" s="1210"/>
      <c r="D1" s="1210"/>
    </row>
    <row r="2" spans="1:4" ht="12.75" customHeight="1">
      <c r="A2" s="1209" t="s">
        <v>1448</v>
      </c>
      <c r="B2" s="1209"/>
      <c r="C2" s="1209"/>
      <c r="D2" s="1209"/>
    </row>
    <row r="3" spans="1:4" ht="1.5" customHeight="1">
      <c r="A3" s="272"/>
      <c r="B3" s="8"/>
      <c r="C3" s="8"/>
      <c r="D3" s="8"/>
    </row>
    <row r="4" spans="1:4" ht="12" customHeight="1">
      <c r="A4" s="1208" t="s">
        <v>1449</v>
      </c>
      <c r="B4" s="1208"/>
      <c r="C4" s="1208"/>
      <c r="D4" s="1208"/>
    </row>
    <row r="6" spans="1:4" ht="12.75">
      <c r="A6" s="1210" t="s">
        <v>1450</v>
      </c>
      <c r="B6" s="1210"/>
      <c r="C6" s="1210"/>
      <c r="D6" s="1210"/>
    </row>
    <row r="7" spans="1:4" s="273" customFormat="1" ht="13.5" customHeight="1">
      <c r="A7" s="1213" t="s">
        <v>733</v>
      </c>
      <c r="B7" s="1213"/>
      <c r="C7" s="1213"/>
      <c r="D7" s="1213"/>
    </row>
    <row r="8" spans="1:4" s="273" customFormat="1" ht="14.25" customHeight="1">
      <c r="A8" s="1212" t="s">
        <v>1452</v>
      </c>
      <c r="B8" s="1212"/>
      <c r="C8" s="1212"/>
      <c r="D8" s="1212"/>
    </row>
    <row r="9" spans="1:4" s="273" customFormat="1" ht="14.25" customHeight="1">
      <c r="A9" s="1211" t="s">
        <v>1453</v>
      </c>
      <c r="B9" s="1211"/>
      <c r="C9" s="1211"/>
      <c r="D9" s="1211"/>
    </row>
    <row r="10" spans="1:4" s="273" customFormat="1" ht="14.25" customHeight="1">
      <c r="A10" s="282" t="s">
        <v>1454</v>
      </c>
      <c r="B10" s="247"/>
      <c r="C10" s="246"/>
      <c r="D10" s="284" t="s">
        <v>734</v>
      </c>
    </row>
    <row r="11" spans="1:4" s="273" customFormat="1" ht="14.25" customHeight="1">
      <c r="A11" s="596"/>
      <c r="B11" s="596"/>
      <c r="C11" s="596"/>
      <c r="D11" s="597" t="s">
        <v>735</v>
      </c>
    </row>
    <row r="12" spans="1:4" ht="15.75" customHeight="1">
      <c r="A12" s="303"/>
      <c r="B12" s="250"/>
      <c r="C12" s="250"/>
      <c r="D12" s="271" t="s">
        <v>736</v>
      </c>
    </row>
    <row r="13" spans="1:4" ht="35.25" customHeight="1">
      <c r="A13" s="598" t="s">
        <v>1457</v>
      </c>
      <c r="B13" s="598" t="s">
        <v>531</v>
      </c>
      <c r="C13" s="599" t="s">
        <v>436</v>
      </c>
      <c r="D13" s="598" t="s">
        <v>1461</v>
      </c>
    </row>
    <row r="14" spans="1:4" ht="15" customHeight="1">
      <c r="A14" s="598">
        <v>1</v>
      </c>
      <c r="B14" s="598">
        <v>2</v>
      </c>
      <c r="C14" s="599">
        <v>3</v>
      </c>
      <c r="D14" s="598">
        <v>4</v>
      </c>
    </row>
    <row r="15" spans="1:5" ht="12.75" customHeight="1">
      <c r="A15" s="600" t="s">
        <v>737</v>
      </c>
      <c r="B15" s="601">
        <v>28593678</v>
      </c>
      <c r="C15" s="602">
        <v>-4181098</v>
      </c>
      <c r="D15" s="602">
        <v>-18153123</v>
      </c>
      <c r="E15" s="557"/>
    </row>
    <row r="16" spans="1:5" ht="12.75" customHeight="1">
      <c r="A16" s="603" t="s">
        <v>738</v>
      </c>
      <c r="B16" s="604">
        <v>98418732</v>
      </c>
      <c r="C16" s="603">
        <v>59230797</v>
      </c>
      <c r="D16" s="603">
        <v>6487817</v>
      </c>
      <c r="E16" s="557"/>
    </row>
    <row r="17" spans="1:5" ht="12.75">
      <c r="A17" s="602" t="s">
        <v>739</v>
      </c>
      <c r="B17" s="601">
        <v>263529</v>
      </c>
      <c r="C17" s="602">
        <v>60422</v>
      </c>
      <c r="D17" s="602">
        <v>1880</v>
      </c>
      <c r="E17" s="557"/>
    </row>
    <row r="18" spans="1:5" ht="12.75" customHeight="1">
      <c r="A18" s="602" t="s">
        <v>740</v>
      </c>
      <c r="B18" s="604">
        <v>263529</v>
      </c>
      <c r="C18" s="603">
        <v>60422</v>
      </c>
      <c r="D18" s="603">
        <v>1880</v>
      </c>
      <c r="E18" s="557"/>
    </row>
    <row r="19" spans="1:5" ht="12.75">
      <c r="A19" s="605" t="s">
        <v>741</v>
      </c>
      <c r="B19" s="606"/>
      <c r="C19" s="607"/>
      <c r="D19" s="608"/>
      <c r="E19" s="557"/>
    </row>
    <row r="20" spans="1:5" ht="12.75">
      <c r="A20" s="609" t="s">
        <v>742</v>
      </c>
      <c r="B20" s="610">
        <v>263529</v>
      </c>
      <c r="C20" s="327">
        <v>60422</v>
      </c>
      <c r="D20" s="611">
        <v>1880</v>
      </c>
      <c r="E20" s="557"/>
    </row>
    <row r="21" spans="1:5" ht="12.75">
      <c r="A21" s="612" t="s">
        <v>743</v>
      </c>
      <c r="B21" s="613">
        <v>0</v>
      </c>
      <c r="C21" s="612">
        <v>0</v>
      </c>
      <c r="D21" s="612">
        <v>0</v>
      </c>
      <c r="E21" s="557"/>
    </row>
    <row r="22" spans="1:5" ht="12.75" customHeight="1">
      <c r="A22" s="614" t="s">
        <v>744</v>
      </c>
      <c r="B22" s="601">
        <v>90510399</v>
      </c>
      <c r="C22" s="602">
        <v>58792254</v>
      </c>
      <c r="D22" s="602">
        <v>6485937</v>
      </c>
      <c r="E22" s="557"/>
    </row>
    <row r="23" spans="1:5" ht="12.75" customHeight="1">
      <c r="A23" s="615" t="s">
        <v>745</v>
      </c>
      <c r="B23" s="616">
        <v>79735973</v>
      </c>
      <c r="C23" s="616">
        <v>57699984</v>
      </c>
      <c r="D23" s="616">
        <v>5910021</v>
      </c>
      <c r="E23" s="557"/>
    </row>
    <row r="24" spans="1:5" ht="12.75" customHeight="1">
      <c r="A24" s="617" t="s">
        <v>746</v>
      </c>
      <c r="B24" s="618">
        <v>798244</v>
      </c>
      <c r="C24" s="619">
        <v>63645</v>
      </c>
      <c r="D24" s="620">
        <v>5000</v>
      </c>
      <c r="E24" s="557"/>
    </row>
    <row r="25" spans="1:5" ht="12.75">
      <c r="A25" s="621" t="s">
        <v>747</v>
      </c>
      <c r="B25" s="622" t="s">
        <v>1464</v>
      </c>
      <c r="C25" s="607">
        <v>5000</v>
      </c>
      <c r="D25" s="617">
        <v>5000</v>
      </c>
      <c r="E25" s="557"/>
    </row>
    <row r="26" spans="1:5" ht="12.75" customHeight="1">
      <c r="A26" s="617" t="s">
        <v>748</v>
      </c>
      <c r="B26" s="623" t="s">
        <v>1464</v>
      </c>
      <c r="C26" s="624">
        <v>6685</v>
      </c>
      <c r="D26" s="617">
        <v>0</v>
      </c>
      <c r="E26" s="557"/>
    </row>
    <row r="27" spans="1:5" ht="12.75" customHeight="1">
      <c r="A27" s="617" t="s">
        <v>749</v>
      </c>
      <c r="B27" s="623" t="s">
        <v>1464</v>
      </c>
      <c r="C27" s="624">
        <v>51960</v>
      </c>
      <c r="D27" s="617">
        <v>0</v>
      </c>
      <c r="E27" s="557"/>
    </row>
    <row r="28" spans="1:7" ht="12.75" customHeight="1">
      <c r="A28" s="617" t="s">
        <v>750</v>
      </c>
      <c r="B28" s="625">
        <v>22999135</v>
      </c>
      <c r="C28" s="619">
        <v>16055636</v>
      </c>
      <c r="D28" s="625">
        <v>1632008</v>
      </c>
      <c r="E28" s="557"/>
      <c r="F28" s="557"/>
      <c r="G28" s="557"/>
    </row>
    <row r="29" spans="1:5" ht="12.75" customHeight="1">
      <c r="A29" s="626" t="s">
        <v>751</v>
      </c>
      <c r="B29" s="623" t="s">
        <v>1464</v>
      </c>
      <c r="C29" s="627">
        <v>35350</v>
      </c>
      <c r="D29" s="617">
        <v>0</v>
      </c>
      <c r="E29" s="557"/>
    </row>
    <row r="30" spans="1:5" ht="12.75" customHeight="1">
      <c r="A30" s="626" t="s">
        <v>752</v>
      </c>
      <c r="B30" s="623" t="s">
        <v>1464</v>
      </c>
      <c r="C30" s="627">
        <v>31000</v>
      </c>
      <c r="D30" s="617">
        <v>0</v>
      </c>
      <c r="E30" s="557"/>
    </row>
    <row r="31" spans="1:5" ht="12.75" customHeight="1">
      <c r="A31" s="626" t="s">
        <v>753</v>
      </c>
      <c r="B31" s="623" t="s">
        <v>1464</v>
      </c>
      <c r="C31" s="627">
        <v>80000</v>
      </c>
      <c r="D31" s="617">
        <v>0</v>
      </c>
      <c r="E31" s="557"/>
    </row>
    <row r="32" spans="1:5" ht="12.75" customHeight="1">
      <c r="A32" s="626" t="s">
        <v>754</v>
      </c>
      <c r="B32" s="623" t="s">
        <v>1464</v>
      </c>
      <c r="C32" s="627">
        <v>264600</v>
      </c>
      <c r="D32" s="617">
        <v>0</v>
      </c>
      <c r="E32" s="557"/>
    </row>
    <row r="33" spans="1:5" ht="12.75" customHeight="1">
      <c r="A33" s="626" t="s">
        <v>755</v>
      </c>
      <c r="B33" s="623" t="s">
        <v>1464</v>
      </c>
      <c r="C33" s="627">
        <v>100000</v>
      </c>
      <c r="D33" s="617">
        <v>0</v>
      </c>
      <c r="E33" s="557"/>
    </row>
    <row r="34" spans="1:5" ht="12.75" customHeight="1">
      <c r="A34" s="626" t="s">
        <v>756</v>
      </c>
      <c r="B34" s="623" t="s">
        <v>1464</v>
      </c>
      <c r="C34" s="627">
        <v>320000</v>
      </c>
      <c r="D34" s="617">
        <v>0</v>
      </c>
      <c r="E34" s="557"/>
    </row>
    <row r="35" spans="1:5" ht="12.75" customHeight="1">
      <c r="A35" s="626" t="s">
        <v>757</v>
      </c>
      <c r="B35" s="623" t="s">
        <v>1464</v>
      </c>
      <c r="C35" s="627">
        <v>118068</v>
      </c>
      <c r="D35" s="617">
        <v>0</v>
      </c>
      <c r="E35" s="557"/>
    </row>
    <row r="36" spans="1:5" ht="12.75" customHeight="1">
      <c r="A36" s="626" t="s">
        <v>758</v>
      </c>
      <c r="B36" s="623" t="s">
        <v>1464</v>
      </c>
      <c r="C36" s="627">
        <v>225000</v>
      </c>
      <c r="D36" s="617">
        <v>0</v>
      </c>
      <c r="E36" s="557"/>
    </row>
    <row r="37" spans="1:5" ht="12.75" customHeight="1">
      <c r="A37" s="626" t="s">
        <v>759</v>
      </c>
      <c r="B37" s="623" t="s">
        <v>1464</v>
      </c>
      <c r="C37" s="627">
        <v>197500</v>
      </c>
      <c r="D37" s="617">
        <v>0</v>
      </c>
      <c r="E37" s="557"/>
    </row>
    <row r="38" spans="1:5" ht="12.75" customHeight="1">
      <c r="A38" s="626" t="s">
        <v>760</v>
      </c>
      <c r="B38" s="623" t="s">
        <v>1464</v>
      </c>
      <c r="C38" s="627">
        <v>258000</v>
      </c>
      <c r="D38" s="617">
        <v>0</v>
      </c>
      <c r="E38" s="557"/>
    </row>
    <row r="39" spans="1:5" ht="12.75" customHeight="1">
      <c r="A39" s="626" t="s">
        <v>761</v>
      </c>
      <c r="B39" s="623" t="s">
        <v>1464</v>
      </c>
      <c r="C39" s="627">
        <v>34844</v>
      </c>
      <c r="D39" s="617">
        <v>0</v>
      </c>
      <c r="E39" s="557"/>
    </row>
    <row r="40" spans="1:5" ht="12.75" customHeight="1">
      <c r="A40" s="626" t="s">
        <v>762</v>
      </c>
      <c r="B40" s="623" t="s">
        <v>1464</v>
      </c>
      <c r="C40" s="627">
        <v>20855</v>
      </c>
      <c r="D40" s="617">
        <v>0</v>
      </c>
      <c r="E40" s="557"/>
    </row>
    <row r="41" spans="1:5" ht="12.75" customHeight="1">
      <c r="A41" s="626" t="s">
        <v>763</v>
      </c>
      <c r="B41" s="623" t="s">
        <v>1464</v>
      </c>
      <c r="C41" s="627">
        <v>30246</v>
      </c>
      <c r="D41" s="617">
        <v>0</v>
      </c>
      <c r="E41" s="557"/>
    </row>
    <row r="42" spans="1:5" ht="12.75" customHeight="1">
      <c r="A42" s="626" t="s">
        <v>764</v>
      </c>
      <c r="B42" s="623" t="s">
        <v>1464</v>
      </c>
      <c r="C42" s="628">
        <v>55000</v>
      </c>
      <c r="D42" s="617">
        <v>0</v>
      </c>
      <c r="E42" s="557"/>
    </row>
    <row r="43" spans="1:5" ht="12.75" customHeight="1">
      <c r="A43" s="626" t="s">
        <v>765</v>
      </c>
      <c r="B43" s="623" t="s">
        <v>1464</v>
      </c>
      <c r="C43" s="627">
        <v>373446</v>
      </c>
      <c r="D43" s="617">
        <v>0</v>
      </c>
      <c r="E43" s="557"/>
    </row>
    <row r="44" spans="1:5" ht="12.75" customHeight="1">
      <c r="A44" s="626" t="s">
        <v>766</v>
      </c>
      <c r="B44" s="623" t="s">
        <v>1464</v>
      </c>
      <c r="C44" s="627">
        <v>130000</v>
      </c>
      <c r="D44" s="617">
        <v>0</v>
      </c>
      <c r="E44" s="557"/>
    </row>
    <row r="45" spans="1:5" ht="12.75" customHeight="1">
      <c r="A45" s="626" t="s">
        <v>767</v>
      </c>
      <c r="B45" s="623" t="s">
        <v>1464</v>
      </c>
      <c r="C45" s="627">
        <v>12480</v>
      </c>
      <c r="D45" s="617">
        <v>0</v>
      </c>
      <c r="E45" s="557"/>
    </row>
    <row r="46" spans="1:5" ht="12.75" customHeight="1">
      <c r="A46" s="626" t="s">
        <v>768</v>
      </c>
      <c r="B46" s="623" t="s">
        <v>1464</v>
      </c>
      <c r="C46" s="627">
        <v>200000</v>
      </c>
      <c r="D46" s="617">
        <v>0</v>
      </c>
      <c r="E46" s="557"/>
    </row>
    <row r="47" spans="1:5" ht="12.75" customHeight="1">
      <c r="A47" s="626" t="s">
        <v>769</v>
      </c>
      <c r="B47" s="623" t="s">
        <v>1464</v>
      </c>
      <c r="C47" s="627">
        <v>130000</v>
      </c>
      <c r="D47" s="617">
        <v>0</v>
      </c>
      <c r="E47" s="557"/>
    </row>
    <row r="48" spans="1:5" ht="12.75" customHeight="1">
      <c r="A48" s="626" t="s">
        <v>770</v>
      </c>
      <c r="B48" s="623" t="s">
        <v>1464</v>
      </c>
      <c r="C48" s="627">
        <v>140000</v>
      </c>
      <c r="D48" s="617">
        <v>0</v>
      </c>
      <c r="E48" s="557"/>
    </row>
    <row r="49" spans="1:5" ht="12.75" customHeight="1">
      <c r="A49" s="626" t="s">
        <v>771</v>
      </c>
      <c r="B49" s="623" t="s">
        <v>1464</v>
      </c>
      <c r="C49" s="627">
        <v>74000</v>
      </c>
      <c r="D49" s="617">
        <v>0</v>
      </c>
      <c r="E49" s="557"/>
    </row>
    <row r="50" spans="1:5" ht="12.75" customHeight="1">
      <c r="A50" s="626" t="s">
        <v>772</v>
      </c>
      <c r="B50" s="623" t="s">
        <v>1464</v>
      </c>
      <c r="C50" s="627">
        <v>37868</v>
      </c>
      <c r="D50" s="617">
        <v>0</v>
      </c>
      <c r="E50" s="557"/>
    </row>
    <row r="51" spans="1:5" ht="12.75" customHeight="1">
      <c r="A51" s="626" t="s">
        <v>773</v>
      </c>
      <c r="B51" s="623" t="s">
        <v>1464</v>
      </c>
      <c r="C51" s="627">
        <v>621262</v>
      </c>
      <c r="D51" s="617">
        <v>0</v>
      </c>
      <c r="E51" s="557"/>
    </row>
    <row r="52" spans="1:5" ht="12.75" customHeight="1">
      <c r="A52" s="626" t="s">
        <v>774</v>
      </c>
      <c r="B52" s="623" t="s">
        <v>1464</v>
      </c>
      <c r="C52" s="627">
        <v>145400</v>
      </c>
      <c r="D52" s="617">
        <v>0</v>
      </c>
      <c r="E52" s="557"/>
    </row>
    <row r="53" spans="1:5" ht="12.75" customHeight="1">
      <c r="A53" s="626" t="s">
        <v>775</v>
      </c>
      <c r="B53" s="623" t="s">
        <v>1464</v>
      </c>
      <c r="C53" s="627">
        <v>49068</v>
      </c>
      <c r="D53" s="617">
        <v>0</v>
      </c>
      <c r="E53" s="557"/>
    </row>
    <row r="54" spans="1:5" ht="12.75" customHeight="1">
      <c r="A54" s="626" t="s">
        <v>776</v>
      </c>
      <c r="B54" s="623" t="s">
        <v>1464</v>
      </c>
      <c r="C54" s="627">
        <v>40000</v>
      </c>
      <c r="D54" s="617">
        <v>0</v>
      </c>
      <c r="E54" s="557"/>
    </row>
    <row r="55" spans="1:5" ht="12.75" customHeight="1">
      <c r="A55" s="626" t="s">
        <v>777</v>
      </c>
      <c r="B55" s="623" t="s">
        <v>1464</v>
      </c>
      <c r="C55" s="627">
        <v>225000</v>
      </c>
      <c r="D55" s="617">
        <v>53000</v>
      </c>
      <c r="E55" s="557"/>
    </row>
    <row r="56" spans="1:5" ht="12.75" customHeight="1">
      <c r="A56" s="626" t="s">
        <v>778</v>
      </c>
      <c r="B56" s="623" t="s">
        <v>1464</v>
      </c>
      <c r="C56" s="627">
        <v>43263</v>
      </c>
      <c r="D56" s="617">
        <v>0</v>
      </c>
      <c r="E56" s="557"/>
    </row>
    <row r="57" spans="1:5" ht="12.75" customHeight="1">
      <c r="A57" s="626" t="s">
        <v>779</v>
      </c>
      <c r="B57" s="623" t="s">
        <v>1464</v>
      </c>
      <c r="C57" s="627">
        <v>353500</v>
      </c>
      <c r="D57" s="617">
        <v>0</v>
      </c>
      <c r="E57" s="557"/>
    </row>
    <row r="58" spans="1:5" ht="12.75" customHeight="1">
      <c r="A58" s="626" t="s">
        <v>780</v>
      </c>
      <c r="B58" s="623" t="s">
        <v>1464</v>
      </c>
      <c r="C58" s="627">
        <v>352702</v>
      </c>
      <c r="D58" s="617">
        <v>0</v>
      </c>
      <c r="E58" s="557"/>
    </row>
    <row r="59" spans="1:5" ht="12.75" customHeight="1">
      <c r="A59" s="626" t="s">
        <v>781</v>
      </c>
      <c r="B59" s="623" t="s">
        <v>1464</v>
      </c>
      <c r="C59" s="627">
        <v>640000</v>
      </c>
      <c r="D59" s="617">
        <v>640000</v>
      </c>
      <c r="E59" s="557"/>
    </row>
    <row r="60" spans="1:5" ht="12.75" customHeight="1">
      <c r="A60" s="626" t="s">
        <v>782</v>
      </c>
      <c r="B60" s="623" t="s">
        <v>1464</v>
      </c>
      <c r="C60" s="627">
        <v>39177</v>
      </c>
      <c r="D60" s="617">
        <v>22177</v>
      </c>
      <c r="E60" s="557"/>
    </row>
    <row r="61" spans="1:5" ht="12.75" customHeight="1">
      <c r="A61" s="626" t="s">
        <v>783</v>
      </c>
      <c r="B61" s="623" t="s">
        <v>1464</v>
      </c>
      <c r="C61" s="627">
        <v>170000</v>
      </c>
      <c r="D61" s="617">
        <v>0</v>
      </c>
      <c r="E61" s="557"/>
    </row>
    <row r="62" spans="1:5" ht="12.75" customHeight="1">
      <c r="A62" s="626" t="s">
        <v>784</v>
      </c>
      <c r="B62" s="623" t="s">
        <v>1464</v>
      </c>
      <c r="C62" s="627">
        <v>275687</v>
      </c>
      <c r="D62" s="617">
        <v>275687</v>
      </c>
      <c r="E62" s="557"/>
    </row>
    <row r="63" spans="1:5" ht="12.75" customHeight="1">
      <c r="A63" s="626" t="s">
        <v>785</v>
      </c>
      <c r="B63" s="623" t="s">
        <v>1464</v>
      </c>
      <c r="C63" s="627">
        <v>33000</v>
      </c>
      <c r="D63" s="617">
        <v>0</v>
      </c>
      <c r="E63" s="557"/>
    </row>
    <row r="64" spans="1:5" ht="12.75" customHeight="1">
      <c r="A64" s="626" t="s">
        <v>786</v>
      </c>
      <c r="B64" s="623" t="s">
        <v>1464</v>
      </c>
      <c r="C64" s="627">
        <v>36495</v>
      </c>
      <c r="D64" s="617">
        <v>0</v>
      </c>
      <c r="E64" s="557"/>
    </row>
    <row r="65" spans="1:5" ht="12.75" customHeight="1">
      <c r="A65" s="626" t="s">
        <v>787</v>
      </c>
      <c r="B65" s="623" t="s">
        <v>1464</v>
      </c>
      <c r="C65" s="627">
        <v>29700</v>
      </c>
      <c r="D65" s="617">
        <v>0</v>
      </c>
      <c r="E65" s="557"/>
    </row>
    <row r="66" spans="1:5" ht="12.75" customHeight="1">
      <c r="A66" s="626" t="s">
        <v>788</v>
      </c>
      <c r="B66" s="623" t="s">
        <v>1464</v>
      </c>
      <c r="C66" s="627">
        <v>200000</v>
      </c>
      <c r="D66" s="617">
        <v>0</v>
      </c>
      <c r="E66" s="557"/>
    </row>
    <row r="67" spans="1:5" ht="12.75" customHeight="1">
      <c r="A67" s="626" t="s">
        <v>789</v>
      </c>
      <c r="B67" s="623" t="s">
        <v>1464</v>
      </c>
      <c r="C67" s="627">
        <v>26412</v>
      </c>
      <c r="D67" s="617">
        <v>0</v>
      </c>
      <c r="E67" s="557"/>
    </row>
    <row r="68" spans="1:5" ht="12.75" customHeight="1">
      <c r="A68" s="626" t="s">
        <v>790</v>
      </c>
      <c r="B68" s="623" t="s">
        <v>1464</v>
      </c>
      <c r="C68" s="627">
        <v>36000</v>
      </c>
      <c r="D68" s="617">
        <v>36000</v>
      </c>
      <c r="E68" s="557"/>
    </row>
    <row r="69" spans="1:5" ht="12.75" customHeight="1">
      <c r="A69" s="626" t="s">
        <v>791</v>
      </c>
      <c r="B69" s="623" t="s">
        <v>1464</v>
      </c>
      <c r="C69" s="627">
        <v>148947</v>
      </c>
      <c r="D69" s="617">
        <v>0</v>
      </c>
      <c r="E69" s="557"/>
    </row>
    <row r="70" spans="1:5" ht="12.75" customHeight="1">
      <c r="A70" s="626" t="s">
        <v>792</v>
      </c>
      <c r="B70" s="623" t="s">
        <v>1464</v>
      </c>
      <c r="C70" s="627">
        <v>456386</v>
      </c>
      <c r="D70" s="617">
        <v>0</v>
      </c>
      <c r="E70" s="557"/>
    </row>
    <row r="71" spans="1:5" ht="12.75" customHeight="1">
      <c r="A71" s="626" t="s">
        <v>793</v>
      </c>
      <c r="B71" s="623" t="s">
        <v>1464</v>
      </c>
      <c r="C71" s="627">
        <v>180000</v>
      </c>
      <c r="D71" s="617">
        <v>30000</v>
      </c>
      <c r="E71" s="557"/>
    </row>
    <row r="72" spans="1:5" ht="12.75" customHeight="1">
      <c r="A72" s="626" t="s">
        <v>794</v>
      </c>
      <c r="B72" s="623" t="s">
        <v>1464</v>
      </c>
      <c r="C72" s="627">
        <v>100000</v>
      </c>
      <c r="D72" s="617">
        <v>0</v>
      </c>
      <c r="E72" s="557"/>
    </row>
    <row r="73" spans="1:5" ht="12.75" customHeight="1">
      <c r="A73" s="626" t="s">
        <v>795</v>
      </c>
      <c r="B73" s="623" t="s">
        <v>1464</v>
      </c>
      <c r="C73" s="627">
        <v>19320</v>
      </c>
      <c r="D73" s="617">
        <v>16120</v>
      </c>
      <c r="E73" s="557"/>
    </row>
    <row r="74" spans="1:5" ht="12.75" customHeight="1">
      <c r="A74" s="626" t="s">
        <v>796</v>
      </c>
      <c r="B74" s="623" t="s">
        <v>1464</v>
      </c>
      <c r="C74" s="628">
        <v>370000</v>
      </c>
      <c r="D74" s="617">
        <v>0</v>
      </c>
      <c r="E74" s="557"/>
    </row>
    <row r="75" spans="1:5" ht="12.75" customHeight="1">
      <c r="A75" s="626" t="s">
        <v>797</v>
      </c>
      <c r="B75" s="623" t="s">
        <v>1464</v>
      </c>
      <c r="C75" s="627">
        <v>134000</v>
      </c>
      <c r="D75" s="617">
        <v>134000</v>
      </c>
      <c r="E75" s="557"/>
    </row>
    <row r="76" spans="1:5" ht="12.75" customHeight="1">
      <c r="A76" s="609" t="s">
        <v>798</v>
      </c>
      <c r="B76" s="623" t="s">
        <v>1464</v>
      </c>
      <c r="C76" s="628">
        <v>80048</v>
      </c>
      <c r="D76" s="617">
        <v>0</v>
      </c>
      <c r="E76" s="557"/>
    </row>
    <row r="77" spans="1:5" ht="12.75" customHeight="1">
      <c r="A77" s="609" t="s">
        <v>799</v>
      </c>
      <c r="B77" s="623" t="s">
        <v>1464</v>
      </c>
      <c r="C77" s="628">
        <v>42000</v>
      </c>
      <c r="D77" s="617">
        <v>0</v>
      </c>
      <c r="E77" s="557"/>
    </row>
    <row r="78" spans="1:5" ht="12.75" customHeight="1">
      <c r="A78" s="626" t="s">
        <v>800</v>
      </c>
      <c r="B78" s="623" t="s">
        <v>1464</v>
      </c>
      <c r="C78" s="628">
        <v>4000000</v>
      </c>
      <c r="D78" s="617">
        <v>0</v>
      </c>
      <c r="E78" s="557"/>
    </row>
    <row r="79" spans="1:5" ht="12.75" customHeight="1">
      <c r="A79" s="626" t="s">
        <v>801</v>
      </c>
      <c r="B79" s="623" t="s">
        <v>1464</v>
      </c>
      <c r="C79" s="627">
        <v>450000</v>
      </c>
      <c r="D79" s="617">
        <v>200000</v>
      </c>
      <c r="E79" s="557"/>
    </row>
    <row r="80" spans="1:5" ht="12.75" customHeight="1">
      <c r="A80" s="626" t="s">
        <v>802</v>
      </c>
      <c r="B80" s="623" t="s">
        <v>1464</v>
      </c>
      <c r="C80" s="627">
        <v>250000</v>
      </c>
      <c r="D80" s="617">
        <v>0</v>
      </c>
      <c r="E80" s="557"/>
    </row>
    <row r="81" spans="1:5" ht="12.75" customHeight="1">
      <c r="A81" s="626" t="s">
        <v>803</v>
      </c>
      <c r="B81" s="623" t="s">
        <v>1464</v>
      </c>
      <c r="C81" s="627">
        <v>440000</v>
      </c>
      <c r="D81" s="617">
        <v>0</v>
      </c>
      <c r="E81" s="557"/>
    </row>
    <row r="82" spans="1:5" ht="12.75" customHeight="1">
      <c r="A82" s="626" t="s">
        <v>804</v>
      </c>
      <c r="B82" s="623" t="s">
        <v>1464</v>
      </c>
      <c r="C82" s="627">
        <v>125000</v>
      </c>
      <c r="D82" s="617">
        <v>0</v>
      </c>
      <c r="E82" s="557"/>
    </row>
    <row r="83" spans="1:5" ht="12.75" customHeight="1">
      <c r="A83" s="626" t="s">
        <v>805</v>
      </c>
      <c r="B83" s="623" t="s">
        <v>1464</v>
      </c>
      <c r="C83" s="627">
        <v>517377</v>
      </c>
      <c r="D83" s="617">
        <v>0</v>
      </c>
      <c r="E83" s="557"/>
    </row>
    <row r="84" spans="1:5" ht="12.75" customHeight="1">
      <c r="A84" s="626" t="s">
        <v>806</v>
      </c>
      <c r="B84" s="623" t="s">
        <v>1464</v>
      </c>
      <c r="C84" s="627">
        <v>262928</v>
      </c>
      <c r="D84" s="617">
        <v>114778</v>
      </c>
      <c r="E84" s="557"/>
    </row>
    <row r="85" spans="1:5" ht="12.75" customHeight="1">
      <c r="A85" s="626" t="s">
        <v>807</v>
      </c>
      <c r="B85" s="623" t="s">
        <v>1464</v>
      </c>
      <c r="C85" s="627">
        <v>116310</v>
      </c>
      <c r="D85" s="617">
        <v>0</v>
      </c>
      <c r="E85" s="557"/>
    </row>
    <row r="86" spans="1:5" ht="12.75" customHeight="1">
      <c r="A86" s="626" t="s">
        <v>808</v>
      </c>
      <c r="B86" s="623" t="s">
        <v>1464</v>
      </c>
      <c r="C86" s="627">
        <v>177759</v>
      </c>
      <c r="D86" s="617">
        <v>0</v>
      </c>
      <c r="E86" s="557"/>
    </row>
    <row r="87" spans="1:5" ht="12.75" customHeight="1">
      <c r="A87" s="626" t="s">
        <v>809</v>
      </c>
      <c r="B87" s="623" t="s">
        <v>1464</v>
      </c>
      <c r="C87" s="628">
        <v>50000</v>
      </c>
      <c r="D87" s="617">
        <v>0</v>
      </c>
      <c r="E87" s="557"/>
    </row>
    <row r="88" spans="1:5" ht="12.75" customHeight="1">
      <c r="A88" s="626" t="s">
        <v>810</v>
      </c>
      <c r="B88" s="623" t="s">
        <v>1464</v>
      </c>
      <c r="C88" s="628">
        <v>7022</v>
      </c>
      <c r="D88" s="617">
        <v>0</v>
      </c>
      <c r="E88" s="557"/>
    </row>
    <row r="89" spans="1:5" ht="12.75" customHeight="1">
      <c r="A89" s="626" t="s">
        <v>811</v>
      </c>
      <c r="B89" s="623" t="s">
        <v>1464</v>
      </c>
      <c r="C89" s="628">
        <v>259004</v>
      </c>
      <c r="D89" s="617">
        <v>0</v>
      </c>
      <c r="E89" s="557"/>
    </row>
    <row r="90" spans="1:5" ht="12.75" customHeight="1">
      <c r="A90" s="609" t="s">
        <v>812</v>
      </c>
      <c r="B90" s="623" t="s">
        <v>1464</v>
      </c>
      <c r="C90" s="628">
        <v>161442</v>
      </c>
      <c r="D90" s="617">
        <v>0</v>
      </c>
      <c r="E90" s="557"/>
    </row>
    <row r="91" spans="1:5" ht="12.75" customHeight="1">
      <c r="A91" s="609" t="s">
        <v>813</v>
      </c>
      <c r="B91" s="623" t="s">
        <v>1464</v>
      </c>
      <c r="C91" s="628">
        <v>193000</v>
      </c>
      <c r="D91" s="617">
        <v>0</v>
      </c>
      <c r="E91" s="557"/>
    </row>
    <row r="92" spans="1:5" ht="12.75" customHeight="1">
      <c r="A92" s="609" t="s">
        <v>814</v>
      </c>
      <c r="B92" s="623" t="s">
        <v>1464</v>
      </c>
      <c r="C92" s="628">
        <v>70000</v>
      </c>
      <c r="D92" s="617">
        <v>0</v>
      </c>
      <c r="E92" s="557"/>
    </row>
    <row r="93" spans="1:5" ht="12.75" customHeight="1">
      <c r="A93" s="609" t="s">
        <v>815</v>
      </c>
      <c r="B93" s="623" t="s">
        <v>1464</v>
      </c>
      <c r="C93" s="628">
        <v>31458</v>
      </c>
      <c r="D93" s="617">
        <v>26858</v>
      </c>
      <c r="E93" s="557"/>
    </row>
    <row r="94" spans="1:5" ht="12.75" customHeight="1">
      <c r="A94" s="609" t="s">
        <v>816</v>
      </c>
      <c r="B94" s="623" t="s">
        <v>1464</v>
      </c>
      <c r="C94" s="628">
        <v>425000</v>
      </c>
      <c r="D94" s="617">
        <v>0</v>
      </c>
      <c r="E94" s="557"/>
    </row>
    <row r="95" spans="1:5" ht="12.75" customHeight="1">
      <c r="A95" s="609" t="s">
        <v>817</v>
      </c>
      <c r="B95" s="623" t="s">
        <v>1464</v>
      </c>
      <c r="C95" s="628">
        <v>254217</v>
      </c>
      <c r="D95" s="617">
        <v>50000</v>
      </c>
      <c r="E95" s="557"/>
    </row>
    <row r="96" spans="1:5" ht="12.75" customHeight="1">
      <c r="A96" s="609" t="s">
        <v>818</v>
      </c>
      <c r="B96" s="623" t="s">
        <v>1464</v>
      </c>
      <c r="C96" s="627">
        <v>33388</v>
      </c>
      <c r="D96" s="617">
        <v>33388</v>
      </c>
      <c r="E96" s="557"/>
    </row>
    <row r="97" spans="1:5" ht="12.75" customHeight="1">
      <c r="A97" s="609" t="s">
        <v>819</v>
      </c>
      <c r="B97" s="623" t="s">
        <v>1464</v>
      </c>
      <c r="C97" s="628">
        <v>40000</v>
      </c>
      <c r="D97" s="617">
        <v>0</v>
      </c>
      <c r="E97" s="557"/>
    </row>
    <row r="98" spans="1:5" ht="12.75" customHeight="1">
      <c r="A98" s="609" t="s">
        <v>820</v>
      </c>
      <c r="B98" s="623" t="s">
        <v>1464</v>
      </c>
      <c r="C98" s="628">
        <v>106000</v>
      </c>
      <c r="D98" s="617">
        <v>0</v>
      </c>
      <c r="E98" s="557"/>
    </row>
    <row r="99" spans="1:5" ht="12.75" customHeight="1">
      <c r="A99" s="609" t="s">
        <v>821</v>
      </c>
      <c r="B99" s="623" t="s">
        <v>1464</v>
      </c>
      <c r="C99" s="628">
        <v>100000</v>
      </c>
      <c r="D99" s="617">
        <v>0</v>
      </c>
      <c r="E99" s="557"/>
    </row>
    <row r="100" spans="1:6" ht="12.75" customHeight="1">
      <c r="A100" s="609" t="s">
        <v>822</v>
      </c>
      <c r="B100" s="623" t="s">
        <v>1464</v>
      </c>
      <c r="C100" s="628">
        <v>38780</v>
      </c>
      <c r="D100" s="617">
        <v>0</v>
      </c>
      <c r="E100" s="557"/>
      <c r="F100" s="557"/>
    </row>
    <row r="101" spans="1:5" ht="12.75" customHeight="1">
      <c r="A101" s="609" t="s">
        <v>823</v>
      </c>
      <c r="B101" s="623" t="s">
        <v>1464</v>
      </c>
      <c r="C101" s="628">
        <v>231327</v>
      </c>
      <c r="D101" s="617">
        <v>0</v>
      </c>
      <c r="E101" s="557"/>
    </row>
    <row r="102" spans="1:7" ht="12.75" customHeight="1">
      <c r="A102" s="626" t="s">
        <v>824</v>
      </c>
      <c r="B102" s="629">
        <v>55938594</v>
      </c>
      <c r="C102" s="630">
        <v>41580703</v>
      </c>
      <c r="D102" s="631">
        <v>4273013</v>
      </c>
      <c r="E102" s="557"/>
      <c r="F102" s="557"/>
      <c r="G102" s="557"/>
    </row>
    <row r="103" spans="1:5" ht="12.75" customHeight="1">
      <c r="A103" s="626" t="s">
        <v>825</v>
      </c>
      <c r="B103" s="623" t="s">
        <v>1464</v>
      </c>
      <c r="C103" s="627">
        <v>182410</v>
      </c>
      <c r="D103" s="617">
        <v>0</v>
      </c>
      <c r="E103" s="557"/>
    </row>
    <row r="104" spans="1:5" ht="12.75" customHeight="1">
      <c r="A104" s="626" t="s">
        <v>751</v>
      </c>
      <c r="B104" s="623" t="s">
        <v>1464</v>
      </c>
      <c r="C104" s="627">
        <v>468510</v>
      </c>
      <c r="D104" s="617">
        <v>30956</v>
      </c>
      <c r="E104" s="557"/>
    </row>
    <row r="105" spans="1:5" ht="12.75" customHeight="1">
      <c r="A105" s="626" t="s">
        <v>826</v>
      </c>
      <c r="B105" s="623" t="s">
        <v>1464</v>
      </c>
      <c r="C105" s="627">
        <v>150000</v>
      </c>
      <c r="D105" s="617">
        <v>35000</v>
      </c>
      <c r="E105" s="557"/>
    </row>
    <row r="106" spans="1:5" ht="12.75" customHeight="1">
      <c r="A106" s="626" t="s">
        <v>827</v>
      </c>
      <c r="B106" s="623" t="s">
        <v>1464</v>
      </c>
      <c r="C106" s="627">
        <v>18000</v>
      </c>
      <c r="D106" s="617">
        <v>0</v>
      </c>
      <c r="E106" s="557"/>
    </row>
    <row r="107" spans="1:5" ht="12.75" customHeight="1">
      <c r="A107" s="626" t="s">
        <v>828</v>
      </c>
      <c r="B107" s="623" t="s">
        <v>1464</v>
      </c>
      <c r="C107" s="627">
        <v>300000</v>
      </c>
      <c r="D107" s="617">
        <v>0</v>
      </c>
      <c r="E107" s="557"/>
    </row>
    <row r="108" spans="1:5" ht="12.75" customHeight="1">
      <c r="A108" s="626" t="s">
        <v>829</v>
      </c>
      <c r="B108" s="623" t="s">
        <v>1464</v>
      </c>
      <c r="C108" s="627">
        <v>159767</v>
      </c>
      <c r="D108" s="617">
        <v>127000</v>
      </c>
      <c r="E108" s="557"/>
    </row>
    <row r="109" spans="1:5" ht="12.75" customHeight="1">
      <c r="A109" s="626" t="s">
        <v>830</v>
      </c>
      <c r="B109" s="623" t="s">
        <v>1464</v>
      </c>
      <c r="C109" s="627">
        <v>54900</v>
      </c>
      <c r="D109" s="617">
        <v>0</v>
      </c>
      <c r="E109" s="557"/>
    </row>
    <row r="110" spans="1:5" ht="12.75" customHeight="1">
      <c r="A110" s="626" t="s">
        <v>831</v>
      </c>
      <c r="B110" s="623" t="s">
        <v>1464</v>
      </c>
      <c r="C110" s="627">
        <v>41160</v>
      </c>
      <c r="D110" s="617">
        <v>0</v>
      </c>
      <c r="E110" s="557"/>
    </row>
    <row r="111" spans="1:5" ht="12.75" customHeight="1">
      <c r="A111" s="626" t="s">
        <v>755</v>
      </c>
      <c r="B111" s="623" t="s">
        <v>1464</v>
      </c>
      <c r="C111" s="627">
        <v>100000</v>
      </c>
      <c r="D111" s="617">
        <v>0</v>
      </c>
      <c r="E111" s="557"/>
    </row>
    <row r="112" spans="1:5" ht="12.75" customHeight="1">
      <c r="A112" s="626" t="s">
        <v>832</v>
      </c>
      <c r="B112" s="623" t="s">
        <v>1464</v>
      </c>
      <c r="C112" s="627">
        <v>59000</v>
      </c>
      <c r="D112" s="617">
        <v>0</v>
      </c>
      <c r="E112" s="557"/>
    </row>
    <row r="113" spans="1:5" ht="12.75" customHeight="1">
      <c r="A113" s="626" t="s">
        <v>833</v>
      </c>
      <c r="B113" s="623" t="s">
        <v>1464</v>
      </c>
      <c r="C113" s="627">
        <v>10700</v>
      </c>
      <c r="D113" s="617">
        <v>0</v>
      </c>
      <c r="E113" s="557"/>
    </row>
    <row r="114" spans="1:5" ht="12.75" customHeight="1">
      <c r="A114" s="626" t="s">
        <v>758</v>
      </c>
      <c r="B114" s="623" t="s">
        <v>1464</v>
      </c>
      <c r="C114" s="627">
        <v>1250000</v>
      </c>
      <c r="D114" s="617">
        <v>650000</v>
      </c>
      <c r="E114" s="557"/>
    </row>
    <row r="115" spans="1:5" ht="12.75" customHeight="1">
      <c r="A115" s="626" t="s">
        <v>834</v>
      </c>
      <c r="B115" s="623" t="s">
        <v>1464</v>
      </c>
      <c r="C115" s="627">
        <v>250000</v>
      </c>
      <c r="D115" s="617">
        <v>0</v>
      </c>
      <c r="E115" s="557"/>
    </row>
    <row r="116" spans="1:5" ht="12.75" customHeight="1">
      <c r="A116" s="626" t="s">
        <v>835</v>
      </c>
      <c r="B116" s="623" t="s">
        <v>1464</v>
      </c>
      <c r="C116" s="627">
        <v>80000</v>
      </c>
      <c r="D116" s="617">
        <v>0</v>
      </c>
      <c r="E116" s="557"/>
    </row>
    <row r="117" spans="1:5" ht="12.75" customHeight="1">
      <c r="A117" s="626" t="s">
        <v>836</v>
      </c>
      <c r="B117" s="623" t="s">
        <v>1464</v>
      </c>
      <c r="C117" s="627">
        <v>200000</v>
      </c>
      <c r="D117" s="617">
        <v>0</v>
      </c>
      <c r="E117" s="557"/>
    </row>
    <row r="118" spans="1:5" ht="12.75" customHeight="1">
      <c r="A118" s="626" t="s">
        <v>759</v>
      </c>
      <c r="B118" s="623" t="s">
        <v>1464</v>
      </c>
      <c r="C118" s="627">
        <v>345062</v>
      </c>
      <c r="D118" s="617">
        <v>0</v>
      </c>
      <c r="E118" s="557"/>
    </row>
    <row r="119" spans="1:5" ht="12.75" customHeight="1">
      <c r="A119" s="626" t="s">
        <v>837</v>
      </c>
      <c r="B119" s="623" t="s">
        <v>1464</v>
      </c>
      <c r="C119" s="627">
        <v>75000</v>
      </c>
      <c r="D119" s="617">
        <v>0</v>
      </c>
      <c r="E119" s="557"/>
    </row>
    <row r="120" spans="1:5" ht="12.75" customHeight="1">
      <c r="A120" s="626" t="s">
        <v>838</v>
      </c>
      <c r="B120" s="623" t="s">
        <v>1464</v>
      </c>
      <c r="C120" s="627">
        <v>50000</v>
      </c>
      <c r="D120" s="617">
        <v>30000</v>
      </c>
      <c r="E120" s="557"/>
    </row>
    <row r="121" spans="1:5" ht="12.75" customHeight="1">
      <c r="A121" s="626" t="s">
        <v>839</v>
      </c>
      <c r="B121" s="623" t="s">
        <v>1464</v>
      </c>
      <c r="C121" s="627">
        <v>7000</v>
      </c>
      <c r="D121" s="617">
        <v>0</v>
      </c>
      <c r="E121" s="557"/>
    </row>
    <row r="122" spans="1:5" ht="12.75" customHeight="1">
      <c r="A122" s="626" t="s">
        <v>840</v>
      </c>
      <c r="B122" s="623" t="s">
        <v>1464</v>
      </c>
      <c r="C122" s="627">
        <v>15000</v>
      </c>
      <c r="D122" s="617">
        <v>0</v>
      </c>
      <c r="E122" s="557"/>
    </row>
    <row r="123" spans="1:5" ht="12.75" customHeight="1">
      <c r="A123" s="626" t="s">
        <v>841</v>
      </c>
      <c r="B123" s="623" t="s">
        <v>1464</v>
      </c>
      <c r="C123" s="627">
        <v>25000</v>
      </c>
      <c r="D123" s="617">
        <v>0</v>
      </c>
      <c r="E123" s="557"/>
    </row>
    <row r="124" spans="1:5" ht="12.75" customHeight="1">
      <c r="A124" s="626" t="s">
        <v>842</v>
      </c>
      <c r="B124" s="623" t="s">
        <v>1464</v>
      </c>
      <c r="C124" s="627">
        <v>50000</v>
      </c>
      <c r="D124" s="617">
        <v>0</v>
      </c>
      <c r="E124" s="557"/>
    </row>
    <row r="125" spans="1:5" ht="12.75" customHeight="1">
      <c r="A125" s="626" t="s">
        <v>843</v>
      </c>
      <c r="B125" s="623" t="s">
        <v>1464</v>
      </c>
      <c r="C125" s="627">
        <v>34000</v>
      </c>
      <c r="D125" s="617">
        <v>0</v>
      </c>
      <c r="E125" s="557"/>
    </row>
    <row r="126" spans="1:5" ht="12.75" customHeight="1">
      <c r="A126" s="626" t="s">
        <v>844</v>
      </c>
      <c r="B126" s="623" t="s">
        <v>1464</v>
      </c>
      <c r="C126" s="627">
        <v>1800000</v>
      </c>
      <c r="D126" s="617">
        <v>370000</v>
      </c>
      <c r="E126" s="557"/>
    </row>
    <row r="127" spans="1:5" ht="12.75" customHeight="1">
      <c r="A127" s="626" t="s">
        <v>845</v>
      </c>
      <c r="B127" s="623" t="s">
        <v>1464</v>
      </c>
      <c r="C127" s="627">
        <v>1958255</v>
      </c>
      <c r="D127" s="617">
        <v>0</v>
      </c>
      <c r="E127" s="557"/>
    </row>
    <row r="128" spans="1:5" ht="12.75" customHeight="1">
      <c r="A128" s="626" t="s">
        <v>846</v>
      </c>
      <c r="B128" s="623" t="s">
        <v>1464</v>
      </c>
      <c r="C128" s="627">
        <v>62000</v>
      </c>
      <c r="D128" s="617">
        <v>0</v>
      </c>
      <c r="E128" s="557"/>
    </row>
    <row r="129" spans="1:5" ht="12.75" customHeight="1">
      <c r="A129" s="626" t="s">
        <v>847</v>
      </c>
      <c r="B129" s="623" t="s">
        <v>1464</v>
      </c>
      <c r="C129" s="627">
        <v>20000</v>
      </c>
      <c r="D129" s="617">
        <v>20000</v>
      </c>
      <c r="E129" s="557"/>
    </row>
    <row r="130" spans="1:5" ht="12.75" customHeight="1">
      <c r="A130" s="626" t="s">
        <v>848</v>
      </c>
      <c r="B130" s="623" t="s">
        <v>1464</v>
      </c>
      <c r="C130" s="627">
        <v>2000000</v>
      </c>
      <c r="D130" s="617">
        <v>0</v>
      </c>
      <c r="E130" s="557"/>
    </row>
    <row r="131" spans="1:5" ht="12.75" customHeight="1">
      <c r="A131" s="626" t="s">
        <v>849</v>
      </c>
      <c r="B131" s="623" t="s">
        <v>1464</v>
      </c>
      <c r="C131" s="627">
        <v>395000</v>
      </c>
      <c r="D131" s="617">
        <v>15568</v>
      </c>
      <c r="E131" s="557"/>
    </row>
    <row r="132" spans="1:5" ht="12.75" customHeight="1">
      <c r="A132" s="626" t="s">
        <v>850</v>
      </c>
      <c r="B132" s="623" t="s">
        <v>1464</v>
      </c>
      <c r="C132" s="627">
        <v>100000</v>
      </c>
      <c r="D132" s="617">
        <v>0</v>
      </c>
      <c r="E132" s="557"/>
    </row>
    <row r="133" spans="1:5" ht="12.75" customHeight="1">
      <c r="A133" s="626" t="s">
        <v>851</v>
      </c>
      <c r="B133" s="623" t="s">
        <v>1464</v>
      </c>
      <c r="C133" s="627">
        <v>49004</v>
      </c>
      <c r="D133" s="617">
        <v>0</v>
      </c>
      <c r="E133" s="557"/>
    </row>
    <row r="134" spans="1:5" ht="12.75" customHeight="1">
      <c r="A134" s="626" t="s">
        <v>852</v>
      </c>
      <c r="B134" s="623" t="s">
        <v>1464</v>
      </c>
      <c r="C134" s="627">
        <v>60000</v>
      </c>
      <c r="D134" s="617">
        <v>0</v>
      </c>
      <c r="E134" s="557"/>
    </row>
    <row r="135" spans="1:5" ht="12.75" customHeight="1">
      <c r="A135" s="626" t="s">
        <v>853</v>
      </c>
      <c r="B135" s="623" t="s">
        <v>1464</v>
      </c>
      <c r="C135" s="627">
        <v>250000</v>
      </c>
      <c r="D135" s="617">
        <v>0</v>
      </c>
      <c r="E135" s="557"/>
    </row>
    <row r="136" spans="1:5" ht="12.75" customHeight="1">
      <c r="A136" s="626" t="s">
        <v>854</v>
      </c>
      <c r="B136" s="623" t="s">
        <v>1464</v>
      </c>
      <c r="C136" s="627">
        <v>70000</v>
      </c>
      <c r="D136" s="617">
        <v>0</v>
      </c>
      <c r="E136" s="557"/>
    </row>
    <row r="137" spans="1:5" ht="12.75" customHeight="1">
      <c r="A137" s="626" t="s">
        <v>772</v>
      </c>
      <c r="B137" s="623" t="s">
        <v>1464</v>
      </c>
      <c r="C137" s="627">
        <v>49897</v>
      </c>
      <c r="D137" s="617">
        <v>0</v>
      </c>
      <c r="E137" s="557"/>
    </row>
    <row r="138" spans="1:5" ht="12.75" customHeight="1">
      <c r="A138" s="626" t="s">
        <v>855</v>
      </c>
      <c r="B138" s="623" t="s">
        <v>1464</v>
      </c>
      <c r="C138" s="627">
        <v>10000</v>
      </c>
      <c r="D138" s="617">
        <v>0</v>
      </c>
      <c r="E138" s="557"/>
    </row>
    <row r="139" spans="1:5" ht="12.75" customHeight="1">
      <c r="A139" s="626" t="s">
        <v>856</v>
      </c>
      <c r="B139" s="623" t="s">
        <v>1464</v>
      </c>
      <c r="C139" s="627">
        <v>21600</v>
      </c>
      <c r="D139" s="617">
        <v>0</v>
      </c>
      <c r="E139" s="557"/>
    </row>
    <row r="140" spans="1:5" ht="12.75" customHeight="1">
      <c r="A140" s="626" t="s">
        <v>857</v>
      </c>
      <c r="B140" s="623" t="s">
        <v>1464</v>
      </c>
      <c r="C140" s="627">
        <v>140000</v>
      </c>
      <c r="D140" s="617">
        <v>0</v>
      </c>
      <c r="E140" s="557"/>
    </row>
    <row r="141" spans="1:5" ht="12.75" customHeight="1">
      <c r="A141" s="626" t="s">
        <v>858</v>
      </c>
      <c r="B141" s="623" t="s">
        <v>1464</v>
      </c>
      <c r="C141" s="627">
        <v>35000</v>
      </c>
      <c r="D141" s="617">
        <v>0</v>
      </c>
      <c r="E141" s="557"/>
    </row>
    <row r="142" spans="1:5" ht="12.75" customHeight="1">
      <c r="A142" s="626" t="s">
        <v>776</v>
      </c>
      <c r="B142" s="623" t="s">
        <v>1464</v>
      </c>
      <c r="C142" s="627">
        <v>4269137</v>
      </c>
      <c r="D142" s="617">
        <v>0</v>
      </c>
      <c r="E142" s="557"/>
    </row>
    <row r="143" spans="1:5" ht="12.75" customHeight="1">
      <c r="A143" s="626" t="s">
        <v>859</v>
      </c>
      <c r="B143" s="623" t="s">
        <v>1464</v>
      </c>
      <c r="C143" s="627">
        <v>2652300</v>
      </c>
      <c r="D143" s="617">
        <v>860000</v>
      </c>
      <c r="E143" s="557"/>
    </row>
    <row r="144" spans="1:5" ht="12.75" customHeight="1">
      <c r="A144" s="626" t="s">
        <v>860</v>
      </c>
      <c r="B144" s="623" t="s">
        <v>1464</v>
      </c>
      <c r="C144" s="627">
        <v>217000</v>
      </c>
      <c r="D144" s="617">
        <v>177000</v>
      </c>
      <c r="E144" s="557"/>
    </row>
    <row r="145" spans="1:5" ht="12.75" customHeight="1">
      <c r="A145" s="626" t="s">
        <v>861</v>
      </c>
      <c r="B145" s="623" t="s">
        <v>1464</v>
      </c>
      <c r="C145" s="627">
        <v>309278</v>
      </c>
      <c r="D145" s="617">
        <v>24650</v>
      </c>
      <c r="E145" s="557"/>
    </row>
    <row r="146" spans="1:5" ht="12.75" customHeight="1">
      <c r="A146" s="626" t="s">
        <v>862</v>
      </c>
      <c r="B146" s="623" t="s">
        <v>1464</v>
      </c>
      <c r="C146" s="627">
        <v>60000</v>
      </c>
      <c r="D146" s="617">
        <v>0</v>
      </c>
      <c r="E146" s="557"/>
    </row>
    <row r="147" spans="1:5" ht="12.75" customHeight="1">
      <c r="A147" s="626" t="s">
        <v>863</v>
      </c>
      <c r="B147" s="623" t="s">
        <v>1464</v>
      </c>
      <c r="C147" s="627">
        <v>80000</v>
      </c>
      <c r="D147" s="617">
        <v>0</v>
      </c>
      <c r="E147" s="557"/>
    </row>
    <row r="148" spans="1:5" ht="12.75" customHeight="1">
      <c r="A148" s="626" t="s">
        <v>864</v>
      </c>
      <c r="B148" s="623" t="s">
        <v>1464</v>
      </c>
      <c r="C148" s="627">
        <v>100000</v>
      </c>
      <c r="D148" s="617">
        <v>0</v>
      </c>
      <c r="E148" s="557"/>
    </row>
    <row r="149" spans="1:5" ht="12.75" customHeight="1">
      <c r="A149" s="626" t="s">
        <v>865</v>
      </c>
      <c r="B149" s="623" t="s">
        <v>1464</v>
      </c>
      <c r="C149" s="627">
        <v>377809</v>
      </c>
      <c r="D149" s="617">
        <v>0</v>
      </c>
      <c r="E149" s="557"/>
    </row>
    <row r="150" spans="1:5" ht="12.75" customHeight="1">
      <c r="A150" s="626" t="s">
        <v>781</v>
      </c>
      <c r="B150" s="623" t="s">
        <v>1464</v>
      </c>
      <c r="C150" s="627">
        <v>348022</v>
      </c>
      <c r="D150" s="617">
        <v>0</v>
      </c>
      <c r="E150" s="557"/>
    </row>
    <row r="151" spans="1:5" ht="12.75" customHeight="1">
      <c r="A151" s="626" t="s">
        <v>866</v>
      </c>
      <c r="B151" s="623" t="s">
        <v>1464</v>
      </c>
      <c r="C151" s="627">
        <v>600000</v>
      </c>
      <c r="D151" s="617">
        <v>0</v>
      </c>
      <c r="E151" s="557"/>
    </row>
    <row r="152" spans="1:5" ht="12.75" customHeight="1">
      <c r="A152" s="626" t="s">
        <v>782</v>
      </c>
      <c r="B152" s="623" t="s">
        <v>1464</v>
      </c>
      <c r="C152" s="627">
        <v>14678</v>
      </c>
      <c r="D152" s="617">
        <v>0</v>
      </c>
      <c r="E152" s="557"/>
    </row>
    <row r="153" spans="1:5" ht="12.75" customHeight="1">
      <c r="A153" s="626" t="s">
        <v>784</v>
      </c>
      <c r="B153" s="623" t="s">
        <v>1464</v>
      </c>
      <c r="C153" s="627">
        <v>376230</v>
      </c>
      <c r="D153" s="617">
        <v>0</v>
      </c>
      <c r="E153" s="557"/>
    </row>
    <row r="154" spans="1:5" ht="12.75" customHeight="1">
      <c r="A154" s="626" t="s">
        <v>867</v>
      </c>
      <c r="B154" s="623" t="s">
        <v>1464</v>
      </c>
      <c r="C154" s="627">
        <v>126338</v>
      </c>
      <c r="D154" s="617">
        <v>126338</v>
      </c>
      <c r="E154" s="557"/>
    </row>
    <row r="155" spans="1:5" ht="12.75" customHeight="1">
      <c r="A155" s="626" t="s">
        <v>868</v>
      </c>
      <c r="B155" s="623" t="s">
        <v>1464</v>
      </c>
      <c r="C155" s="627">
        <v>15000</v>
      </c>
      <c r="D155" s="617">
        <v>0</v>
      </c>
      <c r="E155" s="557"/>
    </row>
    <row r="156" spans="1:5" ht="12.75" customHeight="1">
      <c r="A156" s="626" t="s">
        <v>869</v>
      </c>
      <c r="B156" s="623" t="s">
        <v>1464</v>
      </c>
      <c r="C156" s="627">
        <v>56546</v>
      </c>
      <c r="D156" s="617">
        <v>56546</v>
      </c>
      <c r="E156" s="557"/>
    </row>
    <row r="157" spans="1:5" ht="12.75" customHeight="1">
      <c r="A157" s="626" t="s">
        <v>870</v>
      </c>
      <c r="B157" s="623" t="s">
        <v>1464</v>
      </c>
      <c r="C157" s="627">
        <v>4759156</v>
      </c>
      <c r="D157" s="617">
        <v>438866</v>
      </c>
      <c r="E157" s="557"/>
    </row>
    <row r="158" spans="1:5" ht="12.75" customHeight="1">
      <c r="A158" s="626" t="s">
        <v>787</v>
      </c>
      <c r="B158" s="623" t="s">
        <v>1464</v>
      </c>
      <c r="C158" s="627">
        <v>124692</v>
      </c>
      <c r="D158" s="617">
        <v>124692</v>
      </c>
      <c r="E158" s="557"/>
    </row>
    <row r="159" spans="1:5" ht="12.75" customHeight="1">
      <c r="A159" s="626" t="s">
        <v>788</v>
      </c>
      <c r="B159" s="623" t="s">
        <v>1464</v>
      </c>
      <c r="C159" s="627">
        <v>384000</v>
      </c>
      <c r="D159" s="617">
        <v>0</v>
      </c>
      <c r="E159" s="557"/>
    </row>
    <row r="160" spans="1:5" ht="12.75" customHeight="1">
      <c r="A160" s="626" t="s">
        <v>871</v>
      </c>
      <c r="B160" s="623" t="s">
        <v>1464</v>
      </c>
      <c r="C160" s="627">
        <v>39999</v>
      </c>
      <c r="D160" s="617">
        <v>0</v>
      </c>
      <c r="E160" s="557"/>
    </row>
    <row r="161" spans="1:5" ht="12.75" customHeight="1">
      <c r="A161" s="626" t="s">
        <v>872</v>
      </c>
      <c r="B161" s="623" t="s">
        <v>1464</v>
      </c>
      <c r="C161" s="627">
        <v>138759</v>
      </c>
      <c r="D161" s="617">
        <v>0</v>
      </c>
      <c r="E161" s="557"/>
    </row>
    <row r="162" spans="1:5" ht="12.75" customHeight="1">
      <c r="A162" s="626" t="s">
        <v>873</v>
      </c>
      <c r="B162" s="623" t="s">
        <v>1464</v>
      </c>
      <c r="C162" s="627">
        <v>15033</v>
      </c>
      <c r="D162" s="617">
        <v>0</v>
      </c>
      <c r="E162" s="557"/>
    </row>
    <row r="163" spans="1:5" ht="12.75" customHeight="1">
      <c r="A163" s="626" t="s">
        <v>874</v>
      </c>
      <c r="B163" s="623" t="s">
        <v>1464</v>
      </c>
      <c r="C163" s="627">
        <v>245511</v>
      </c>
      <c r="D163" s="617">
        <v>0</v>
      </c>
      <c r="E163" s="557"/>
    </row>
    <row r="164" spans="1:5" ht="12.75" customHeight="1">
      <c r="A164" s="609" t="s">
        <v>875</v>
      </c>
      <c r="B164" s="623" t="s">
        <v>1464</v>
      </c>
      <c r="C164" s="628">
        <v>1100000</v>
      </c>
      <c r="D164" s="617">
        <v>0</v>
      </c>
      <c r="E164" s="557"/>
    </row>
    <row r="165" spans="1:5" ht="12.75" customHeight="1">
      <c r="A165" s="609" t="s">
        <v>876</v>
      </c>
      <c r="B165" s="623" t="s">
        <v>1464</v>
      </c>
      <c r="C165" s="628">
        <v>18406</v>
      </c>
      <c r="D165" s="617">
        <v>0</v>
      </c>
      <c r="E165" s="557"/>
    </row>
    <row r="166" spans="1:5" ht="12.75" customHeight="1">
      <c r="A166" s="626" t="s">
        <v>877</v>
      </c>
      <c r="B166" s="623" t="s">
        <v>1464</v>
      </c>
      <c r="C166" s="628">
        <v>85000</v>
      </c>
      <c r="D166" s="617">
        <v>0</v>
      </c>
      <c r="E166" s="557"/>
    </row>
    <row r="167" spans="1:5" ht="12.75" customHeight="1">
      <c r="A167" s="626" t="s">
        <v>878</v>
      </c>
      <c r="B167" s="623" t="s">
        <v>1464</v>
      </c>
      <c r="C167" s="628">
        <v>5523</v>
      </c>
      <c r="D167" s="617">
        <v>5523</v>
      </c>
      <c r="E167" s="557"/>
    </row>
    <row r="168" spans="1:5" ht="12.75" customHeight="1">
      <c r="A168" s="626" t="s">
        <v>879</v>
      </c>
      <c r="B168" s="623" t="s">
        <v>1464</v>
      </c>
      <c r="C168" s="628">
        <v>600000</v>
      </c>
      <c r="D168" s="617">
        <v>400000</v>
      </c>
      <c r="E168" s="557"/>
    </row>
    <row r="169" spans="1:5" ht="12.75" customHeight="1">
      <c r="A169" s="626" t="s">
        <v>880</v>
      </c>
      <c r="B169" s="623" t="s">
        <v>1464</v>
      </c>
      <c r="C169" s="628">
        <v>112000</v>
      </c>
      <c r="D169" s="617">
        <v>8000</v>
      </c>
      <c r="E169" s="557"/>
    </row>
    <row r="170" spans="1:5" ht="12.75" customHeight="1">
      <c r="A170" s="626" t="s">
        <v>881</v>
      </c>
      <c r="B170" s="623" t="s">
        <v>1464</v>
      </c>
      <c r="C170" s="628">
        <v>20000</v>
      </c>
      <c r="D170" s="617">
        <v>20000</v>
      </c>
      <c r="E170" s="557"/>
    </row>
    <row r="171" spans="1:5" ht="12.75" customHeight="1">
      <c r="A171" s="626" t="s">
        <v>882</v>
      </c>
      <c r="B171" s="623" t="s">
        <v>1464</v>
      </c>
      <c r="C171" s="628">
        <v>14000</v>
      </c>
      <c r="D171" s="617">
        <v>14000</v>
      </c>
      <c r="E171" s="557"/>
    </row>
    <row r="172" spans="1:5" ht="12.75" customHeight="1">
      <c r="A172" s="626" t="s">
        <v>883</v>
      </c>
      <c r="B172" s="623" t="s">
        <v>1464</v>
      </c>
      <c r="C172" s="628">
        <v>18614</v>
      </c>
      <c r="D172" s="617">
        <v>0</v>
      </c>
      <c r="E172" s="557"/>
    </row>
    <row r="173" spans="1:5" ht="12.75" customHeight="1">
      <c r="A173" s="626" t="s">
        <v>884</v>
      </c>
      <c r="B173" s="623" t="s">
        <v>1464</v>
      </c>
      <c r="C173" s="628">
        <v>9800</v>
      </c>
      <c r="D173" s="617">
        <v>0</v>
      </c>
      <c r="E173" s="557"/>
    </row>
    <row r="174" spans="1:5" ht="12.75" customHeight="1">
      <c r="A174" s="626" t="s">
        <v>885</v>
      </c>
      <c r="B174" s="623" t="s">
        <v>1464</v>
      </c>
      <c r="C174" s="632">
        <v>300000</v>
      </c>
      <c r="D174" s="617">
        <v>0</v>
      </c>
      <c r="E174" s="557"/>
    </row>
    <row r="175" spans="1:5" ht="12.75" customHeight="1">
      <c r="A175" s="626" t="s">
        <v>886</v>
      </c>
      <c r="B175" s="633" t="s">
        <v>1464</v>
      </c>
      <c r="C175" s="632">
        <v>20000</v>
      </c>
      <c r="D175" s="617">
        <v>0</v>
      </c>
      <c r="E175" s="557"/>
    </row>
    <row r="176" spans="1:5" ht="12.75" customHeight="1">
      <c r="A176" s="626" t="s">
        <v>887</v>
      </c>
      <c r="B176" s="623" t="s">
        <v>1464</v>
      </c>
      <c r="C176" s="627">
        <v>130000</v>
      </c>
      <c r="D176" s="617">
        <v>0</v>
      </c>
      <c r="E176" s="557"/>
    </row>
    <row r="177" spans="1:5" ht="12.75" customHeight="1">
      <c r="A177" s="626" t="s">
        <v>798</v>
      </c>
      <c r="B177" s="623" t="s">
        <v>1464</v>
      </c>
      <c r="C177" s="627">
        <v>169760</v>
      </c>
      <c r="D177" s="617">
        <v>5190</v>
      </c>
      <c r="E177" s="557"/>
    </row>
    <row r="178" spans="1:5" ht="12.75" customHeight="1">
      <c r="A178" s="626" t="s">
        <v>888</v>
      </c>
      <c r="B178" s="623" t="s">
        <v>1464</v>
      </c>
      <c r="C178" s="628">
        <v>36995</v>
      </c>
      <c r="D178" s="617">
        <v>0</v>
      </c>
      <c r="E178" s="557"/>
    </row>
    <row r="179" spans="1:5" ht="12.75" customHeight="1">
      <c r="A179" s="626" t="s">
        <v>889</v>
      </c>
      <c r="B179" s="623" t="s">
        <v>1464</v>
      </c>
      <c r="C179" s="628">
        <v>24000</v>
      </c>
      <c r="D179" s="617">
        <v>24000</v>
      </c>
      <c r="E179" s="557"/>
    </row>
    <row r="180" spans="1:5" ht="12.75" customHeight="1">
      <c r="A180" s="626" t="s">
        <v>890</v>
      </c>
      <c r="B180" s="623" t="s">
        <v>1464</v>
      </c>
      <c r="C180" s="628">
        <v>27371</v>
      </c>
      <c r="D180" s="617">
        <v>8500</v>
      </c>
      <c r="E180" s="557"/>
    </row>
    <row r="181" spans="1:5" ht="12.75" customHeight="1">
      <c r="A181" s="626" t="s">
        <v>799</v>
      </c>
      <c r="B181" s="623" t="s">
        <v>1464</v>
      </c>
      <c r="C181" s="628">
        <v>20000</v>
      </c>
      <c r="D181" s="617">
        <v>0</v>
      </c>
      <c r="E181" s="557"/>
    </row>
    <row r="182" spans="1:5" ht="12.75" customHeight="1">
      <c r="A182" s="626" t="s">
        <v>891</v>
      </c>
      <c r="B182" s="633" t="s">
        <v>1464</v>
      </c>
      <c r="C182" s="627">
        <v>321858</v>
      </c>
      <c r="D182" s="626">
        <v>110000</v>
      </c>
      <c r="E182" s="557"/>
    </row>
    <row r="183" spans="1:5" ht="12.75" customHeight="1">
      <c r="A183" s="626" t="s">
        <v>892</v>
      </c>
      <c r="B183" s="623" t="s">
        <v>1464</v>
      </c>
      <c r="C183" s="628">
        <v>271874</v>
      </c>
      <c r="D183" s="617">
        <v>5430</v>
      </c>
      <c r="E183" s="557"/>
    </row>
    <row r="184" spans="1:5" ht="12.75" customHeight="1">
      <c r="A184" s="626" t="s">
        <v>893</v>
      </c>
      <c r="B184" s="623" t="s">
        <v>1464</v>
      </c>
      <c r="C184" s="628">
        <v>250000</v>
      </c>
      <c r="D184" s="617">
        <v>0</v>
      </c>
      <c r="E184" s="557"/>
    </row>
    <row r="185" spans="1:5" ht="12.75" customHeight="1">
      <c r="A185" s="626" t="s">
        <v>894</v>
      </c>
      <c r="B185" s="623" t="s">
        <v>1464</v>
      </c>
      <c r="C185" s="627">
        <v>14906</v>
      </c>
      <c r="D185" s="626">
        <v>0</v>
      </c>
      <c r="E185" s="557"/>
    </row>
    <row r="186" spans="1:5" ht="12.75" customHeight="1">
      <c r="A186" s="626" t="s">
        <v>895</v>
      </c>
      <c r="B186" s="623" t="s">
        <v>1464</v>
      </c>
      <c r="C186" s="628">
        <v>20000</v>
      </c>
      <c r="D186" s="617">
        <v>0</v>
      </c>
      <c r="E186" s="557"/>
    </row>
    <row r="187" spans="1:5" ht="12.75" customHeight="1">
      <c r="A187" s="626" t="s">
        <v>896</v>
      </c>
      <c r="B187" s="623" t="s">
        <v>1464</v>
      </c>
      <c r="C187" s="628">
        <v>79352</v>
      </c>
      <c r="D187" s="617">
        <v>0</v>
      </c>
      <c r="E187" s="557"/>
    </row>
    <row r="188" spans="1:5" ht="12.75" customHeight="1">
      <c r="A188" s="609" t="s">
        <v>802</v>
      </c>
      <c r="B188" s="623" t="s">
        <v>1464</v>
      </c>
      <c r="C188" s="628">
        <v>116000</v>
      </c>
      <c r="D188" s="617">
        <v>0</v>
      </c>
      <c r="E188" s="557"/>
    </row>
    <row r="189" spans="1:5" ht="12.75" customHeight="1">
      <c r="A189" s="626" t="s">
        <v>803</v>
      </c>
      <c r="B189" s="623" t="s">
        <v>1464</v>
      </c>
      <c r="C189" s="632">
        <v>225000</v>
      </c>
      <c r="D189" s="617">
        <v>0</v>
      </c>
      <c r="E189" s="557"/>
    </row>
    <row r="190" spans="1:5" ht="12.75" customHeight="1">
      <c r="A190" s="609" t="s">
        <v>897</v>
      </c>
      <c r="B190" s="623" t="s">
        <v>1464</v>
      </c>
      <c r="C190" s="628">
        <v>55000</v>
      </c>
      <c r="D190" s="617">
        <v>0</v>
      </c>
      <c r="E190" s="557"/>
    </row>
    <row r="191" spans="1:5" ht="12.75" customHeight="1">
      <c r="A191" s="626" t="s">
        <v>898</v>
      </c>
      <c r="B191" s="623" t="s">
        <v>1464</v>
      </c>
      <c r="C191" s="627">
        <v>1497000</v>
      </c>
      <c r="D191" s="617">
        <v>0</v>
      </c>
      <c r="E191" s="557"/>
    </row>
    <row r="192" spans="1:5" ht="12.75" customHeight="1">
      <c r="A192" s="609" t="s">
        <v>807</v>
      </c>
      <c r="B192" s="623" t="s">
        <v>1464</v>
      </c>
      <c r="C192" s="628">
        <v>730000</v>
      </c>
      <c r="D192" s="617">
        <v>0</v>
      </c>
      <c r="E192" s="557"/>
    </row>
    <row r="193" spans="1:5" ht="12.75" customHeight="1">
      <c r="A193" s="626" t="s">
        <v>899</v>
      </c>
      <c r="B193" s="623" t="s">
        <v>1464</v>
      </c>
      <c r="C193" s="627">
        <v>100000</v>
      </c>
      <c r="D193" s="617">
        <v>0</v>
      </c>
      <c r="E193" s="557"/>
    </row>
    <row r="194" spans="1:5" ht="12.75" customHeight="1">
      <c r="A194" s="626" t="s">
        <v>900</v>
      </c>
      <c r="B194" s="623" t="s">
        <v>1464</v>
      </c>
      <c r="C194" s="632">
        <v>1270000</v>
      </c>
      <c r="D194" s="617">
        <v>0</v>
      </c>
      <c r="E194" s="557"/>
    </row>
    <row r="195" spans="1:5" ht="12.75" customHeight="1">
      <c r="A195" s="626" t="s">
        <v>901</v>
      </c>
      <c r="B195" s="623" t="s">
        <v>1464</v>
      </c>
      <c r="C195" s="632">
        <v>180000</v>
      </c>
      <c r="D195" s="617">
        <v>0</v>
      </c>
      <c r="E195" s="557"/>
    </row>
    <row r="196" spans="1:5" ht="12.75" customHeight="1">
      <c r="A196" s="626" t="s">
        <v>902</v>
      </c>
      <c r="B196" s="623" t="s">
        <v>1464</v>
      </c>
      <c r="C196" s="632">
        <v>14000</v>
      </c>
      <c r="D196" s="617">
        <v>0</v>
      </c>
      <c r="E196" s="557"/>
    </row>
    <row r="197" spans="1:5" ht="12.75" customHeight="1">
      <c r="A197" s="626" t="s">
        <v>903</v>
      </c>
      <c r="B197" s="623" t="s">
        <v>1464</v>
      </c>
      <c r="C197" s="632">
        <v>100000</v>
      </c>
      <c r="D197" s="617">
        <v>100000</v>
      </c>
      <c r="E197" s="557"/>
    </row>
    <row r="198" spans="1:5" ht="12.75" customHeight="1">
      <c r="A198" s="626" t="s">
        <v>809</v>
      </c>
      <c r="B198" s="623" t="s">
        <v>1464</v>
      </c>
      <c r="C198" s="632">
        <v>40000</v>
      </c>
      <c r="D198" s="617">
        <v>0</v>
      </c>
      <c r="E198" s="557"/>
    </row>
    <row r="199" spans="1:5" ht="12.75" customHeight="1">
      <c r="A199" s="626" t="s">
        <v>904</v>
      </c>
      <c r="B199" s="623" t="s">
        <v>1464</v>
      </c>
      <c r="C199" s="632">
        <v>1000000</v>
      </c>
      <c r="D199" s="617">
        <v>0</v>
      </c>
      <c r="E199" s="557"/>
    </row>
    <row r="200" spans="1:5" ht="12.75" customHeight="1">
      <c r="A200" s="626" t="s">
        <v>905</v>
      </c>
      <c r="B200" s="623" t="s">
        <v>1464</v>
      </c>
      <c r="C200" s="632">
        <v>240000</v>
      </c>
      <c r="D200" s="617">
        <v>0</v>
      </c>
      <c r="E200" s="557"/>
    </row>
    <row r="201" spans="1:5" ht="12.75" customHeight="1">
      <c r="A201" s="626" t="s">
        <v>906</v>
      </c>
      <c r="B201" s="623" t="s">
        <v>1464</v>
      </c>
      <c r="C201" s="632">
        <v>40000</v>
      </c>
      <c r="D201" s="617">
        <v>0</v>
      </c>
      <c r="E201" s="557"/>
    </row>
    <row r="202" spans="1:5" ht="12.75" customHeight="1">
      <c r="A202" s="626" t="s">
        <v>907</v>
      </c>
      <c r="B202" s="623" t="s">
        <v>1464</v>
      </c>
      <c r="C202" s="632">
        <v>10000</v>
      </c>
      <c r="D202" s="617">
        <v>0</v>
      </c>
      <c r="E202" s="557"/>
    </row>
    <row r="203" spans="1:5" ht="12.75" customHeight="1">
      <c r="A203" s="626" t="s">
        <v>814</v>
      </c>
      <c r="B203" s="623" t="s">
        <v>1464</v>
      </c>
      <c r="C203" s="628">
        <v>160000</v>
      </c>
      <c r="D203" s="617">
        <v>0</v>
      </c>
      <c r="E203" s="557"/>
    </row>
    <row r="204" spans="1:5" ht="12.75" customHeight="1">
      <c r="A204" s="626" t="s">
        <v>908</v>
      </c>
      <c r="B204" s="623" t="s">
        <v>1464</v>
      </c>
      <c r="C204" s="628">
        <v>11800</v>
      </c>
      <c r="D204" s="617">
        <v>11800</v>
      </c>
      <c r="E204" s="557"/>
    </row>
    <row r="205" spans="1:5" ht="12.75" customHeight="1">
      <c r="A205" s="626" t="s">
        <v>909</v>
      </c>
      <c r="B205" s="623" t="s">
        <v>1464</v>
      </c>
      <c r="C205" s="628">
        <v>157110</v>
      </c>
      <c r="D205" s="617">
        <v>29991</v>
      </c>
      <c r="E205" s="557"/>
    </row>
    <row r="206" spans="1:5" ht="12.75" customHeight="1">
      <c r="A206" s="626" t="s">
        <v>910</v>
      </c>
      <c r="B206" s="623" t="s">
        <v>1464</v>
      </c>
      <c r="C206" s="628">
        <v>57000</v>
      </c>
      <c r="D206" s="617">
        <v>0</v>
      </c>
      <c r="E206" s="557"/>
    </row>
    <row r="207" spans="1:5" ht="12.75" customHeight="1">
      <c r="A207" s="609" t="s">
        <v>911</v>
      </c>
      <c r="B207" s="623" t="s">
        <v>1464</v>
      </c>
      <c r="C207" s="628">
        <v>26000</v>
      </c>
      <c r="D207" s="617">
        <v>0</v>
      </c>
      <c r="E207" s="557"/>
    </row>
    <row r="208" spans="1:5" ht="12.75" customHeight="1">
      <c r="A208" s="609" t="s">
        <v>912</v>
      </c>
      <c r="B208" s="623" t="s">
        <v>1464</v>
      </c>
      <c r="C208" s="628">
        <v>9800</v>
      </c>
      <c r="D208" s="617">
        <v>9800</v>
      </c>
      <c r="E208" s="557"/>
    </row>
    <row r="209" spans="1:5" ht="12.75" customHeight="1">
      <c r="A209" s="609" t="s">
        <v>816</v>
      </c>
      <c r="B209" s="623" t="s">
        <v>1464</v>
      </c>
      <c r="C209" s="628">
        <v>1710000</v>
      </c>
      <c r="D209" s="617">
        <v>300000</v>
      </c>
      <c r="E209" s="557"/>
    </row>
    <row r="210" spans="1:5" ht="12.75" customHeight="1">
      <c r="A210" s="626" t="s">
        <v>913</v>
      </c>
      <c r="B210" s="623" t="s">
        <v>1464</v>
      </c>
      <c r="C210" s="627">
        <v>14950</v>
      </c>
      <c r="D210" s="617">
        <v>0</v>
      </c>
      <c r="E210" s="557"/>
    </row>
    <row r="211" spans="1:5" ht="12.75" customHeight="1">
      <c r="A211" s="626" t="s">
        <v>914</v>
      </c>
      <c r="B211" s="623" t="s">
        <v>1464</v>
      </c>
      <c r="C211" s="628">
        <v>64914</v>
      </c>
      <c r="D211" s="617">
        <v>0</v>
      </c>
      <c r="E211" s="557"/>
    </row>
    <row r="212" spans="1:5" ht="12.75" customHeight="1">
      <c r="A212" s="609" t="s">
        <v>819</v>
      </c>
      <c r="B212" s="623" t="s">
        <v>1464</v>
      </c>
      <c r="C212" s="628">
        <v>589794</v>
      </c>
      <c r="D212" s="617">
        <v>0</v>
      </c>
      <c r="E212" s="557"/>
    </row>
    <row r="213" spans="1:5" ht="12.75" customHeight="1">
      <c r="A213" s="609" t="s">
        <v>915</v>
      </c>
      <c r="B213" s="623" t="s">
        <v>1464</v>
      </c>
      <c r="C213" s="628">
        <v>65700</v>
      </c>
      <c r="D213" s="617">
        <v>0</v>
      </c>
      <c r="E213" s="557"/>
    </row>
    <row r="214" spans="1:5" ht="12.75" customHeight="1">
      <c r="A214" s="609" t="s">
        <v>820</v>
      </c>
      <c r="B214" s="623" t="s">
        <v>1464</v>
      </c>
      <c r="C214" s="628">
        <v>20000</v>
      </c>
      <c r="D214" s="617">
        <v>20000</v>
      </c>
      <c r="E214" s="557"/>
    </row>
    <row r="215" spans="1:5" ht="12.75" customHeight="1">
      <c r="A215" s="609" t="s">
        <v>916</v>
      </c>
      <c r="B215" s="623" t="s">
        <v>1464</v>
      </c>
      <c r="C215" s="628">
        <v>2000000</v>
      </c>
      <c r="D215" s="617">
        <v>0</v>
      </c>
      <c r="E215" s="557"/>
    </row>
    <row r="216" spans="1:5" ht="12.75" customHeight="1">
      <c r="A216" s="609" t="s">
        <v>917</v>
      </c>
      <c r="B216" s="623" t="s">
        <v>1464</v>
      </c>
      <c r="C216" s="628">
        <v>238000</v>
      </c>
      <c r="D216" s="617">
        <v>0</v>
      </c>
      <c r="E216" s="557"/>
    </row>
    <row r="217" spans="1:5" ht="12.75" customHeight="1">
      <c r="A217" s="609" t="s">
        <v>821</v>
      </c>
      <c r="B217" s="623" t="s">
        <v>1464</v>
      </c>
      <c r="C217" s="628">
        <v>200000</v>
      </c>
      <c r="D217" s="617">
        <v>0</v>
      </c>
      <c r="E217" s="557"/>
    </row>
    <row r="218" spans="1:5" ht="12.75" customHeight="1">
      <c r="A218" s="609" t="s">
        <v>918</v>
      </c>
      <c r="B218" s="623" t="s">
        <v>1464</v>
      </c>
      <c r="C218" s="628">
        <v>32000</v>
      </c>
      <c r="D218" s="617">
        <v>0</v>
      </c>
      <c r="E218" s="557"/>
    </row>
    <row r="219" spans="1:5" ht="12.75" customHeight="1">
      <c r="A219" s="609" t="s">
        <v>919</v>
      </c>
      <c r="B219" s="623" t="s">
        <v>1464</v>
      </c>
      <c r="C219" s="628">
        <v>106178</v>
      </c>
      <c r="D219" s="617">
        <v>0</v>
      </c>
      <c r="E219" s="557"/>
    </row>
    <row r="220" spans="1:5" ht="12.75" customHeight="1">
      <c r="A220" s="609" t="s">
        <v>920</v>
      </c>
      <c r="B220" s="623" t="s">
        <v>1464</v>
      </c>
      <c r="C220" s="628">
        <v>161745</v>
      </c>
      <c r="D220" s="617">
        <v>44163</v>
      </c>
      <c r="E220" s="557"/>
    </row>
    <row r="221" spans="1:5" ht="12.75" customHeight="1">
      <c r="A221" s="609" t="s">
        <v>921</v>
      </c>
      <c r="B221" s="623" t="s">
        <v>1464</v>
      </c>
      <c r="C221" s="628">
        <v>14000</v>
      </c>
      <c r="D221" s="617">
        <v>0</v>
      </c>
      <c r="E221" s="557"/>
    </row>
    <row r="222" spans="1:5" ht="12.75" customHeight="1">
      <c r="A222" s="609" t="s">
        <v>922</v>
      </c>
      <c r="B222" s="623" t="s">
        <v>1464</v>
      </c>
      <c r="C222" s="628">
        <v>160000</v>
      </c>
      <c r="D222" s="617">
        <v>0</v>
      </c>
      <c r="E222" s="557"/>
    </row>
    <row r="223" spans="1:5" ht="12.75" customHeight="1">
      <c r="A223" s="626" t="s">
        <v>923</v>
      </c>
      <c r="B223" s="623" t="s">
        <v>1464</v>
      </c>
      <c r="C223" s="632">
        <v>35000</v>
      </c>
      <c r="D223" s="617">
        <v>0</v>
      </c>
      <c r="E223" s="557"/>
    </row>
    <row r="224" spans="1:5" ht="12.75" customHeight="1">
      <c r="A224" s="634" t="s">
        <v>924</v>
      </c>
      <c r="B224" s="623" t="s">
        <v>1464</v>
      </c>
      <c r="C224" s="635">
        <v>60000</v>
      </c>
      <c r="D224" s="617">
        <v>0</v>
      </c>
      <c r="E224" s="557"/>
    </row>
    <row r="225" spans="1:5" ht="12.75" customHeight="1">
      <c r="A225" s="626" t="s">
        <v>925</v>
      </c>
      <c r="B225" s="623" t="s">
        <v>1464</v>
      </c>
      <c r="C225" s="628">
        <v>70000</v>
      </c>
      <c r="D225" s="617">
        <v>70000</v>
      </c>
      <c r="E225" s="557"/>
    </row>
    <row r="226" spans="1:5" ht="12.75" customHeight="1">
      <c r="A226" s="611" t="s">
        <v>926</v>
      </c>
      <c r="B226" s="623" t="s">
        <v>1464</v>
      </c>
      <c r="C226" s="636">
        <v>74500</v>
      </c>
      <c r="D226" s="617">
        <v>0</v>
      </c>
      <c r="E226" s="557"/>
    </row>
    <row r="227" spans="1:7" ht="12.75" customHeight="1">
      <c r="A227" s="637" t="s">
        <v>927</v>
      </c>
      <c r="B227" s="616">
        <v>10774426</v>
      </c>
      <c r="C227" s="616">
        <v>1092270</v>
      </c>
      <c r="D227" s="616">
        <v>575916</v>
      </c>
      <c r="E227" s="557"/>
      <c r="F227" s="557"/>
      <c r="G227" s="557"/>
    </row>
    <row r="228" spans="1:5" ht="25.5">
      <c r="A228" s="638" t="s">
        <v>928</v>
      </c>
      <c r="B228" s="632">
        <v>49426</v>
      </c>
      <c r="C228" s="635">
        <v>49426</v>
      </c>
      <c r="D228" s="617">
        <v>28412</v>
      </c>
      <c r="E228" s="557"/>
    </row>
    <row r="229" spans="1:5" ht="25.5">
      <c r="A229" s="638" t="s">
        <v>929</v>
      </c>
      <c r="B229" s="632">
        <v>192700</v>
      </c>
      <c r="C229" s="632">
        <v>0</v>
      </c>
      <c r="D229" s="617">
        <v>0</v>
      </c>
      <c r="E229" s="557"/>
    </row>
    <row r="230" spans="1:5" ht="12.75" customHeight="1">
      <c r="A230" s="639" t="s">
        <v>930</v>
      </c>
      <c r="B230" s="632">
        <v>164339</v>
      </c>
      <c r="C230" s="632">
        <v>164339</v>
      </c>
      <c r="D230" s="617">
        <v>0</v>
      </c>
      <c r="E230" s="557"/>
    </row>
    <row r="231" spans="1:5" ht="25.5" customHeight="1">
      <c r="A231" s="638" t="s">
        <v>931</v>
      </c>
      <c r="B231" s="632">
        <v>1685661</v>
      </c>
      <c r="C231" s="632">
        <v>331001</v>
      </c>
      <c r="D231" s="617">
        <v>0</v>
      </c>
      <c r="E231" s="557"/>
    </row>
    <row r="232" spans="1:5" ht="25.5" customHeight="1">
      <c r="A232" s="638" t="s">
        <v>932</v>
      </c>
      <c r="B232" s="632">
        <v>697328</v>
      </c>
      <c r="C232" s="632">
        <v>547504</v>
      </c>
      <c r="D232" s="617">
        <v>547504</v>
      </c>
      <c r="E232" s="557"/>
    </row>
    <row r="233" spans="1:5" ht="12.75" customHeight="1">
      <c r="A233" s="639" t="s">
        <v>933</v>
      </c>
      <c r="B233" s="640">
        <v>1174952</v>
      </c>
      <c r="C233" s="632">
        <v>0</v>
      </c>
      <c r="D233" s="617">
        <v>0</v>
      </c>
      <c r="E233" s="557"/>
    </row>
    <row r="234" spans="1:5" ht="37.5" customHeight="1">
      <c r="A234" s="638" t="s">
        <v>934</v>
      </c>
      <c r="B234" s="632">
        <v>1507162</v>
      </c>
      <c r="C234" s="632">
        <v>0</v>
      </c>
      <c r="D234" s="617">
        <v>0</v>
      </c>
      <c r="E234" s="557"/>
    </row>
    <row r="235" spans="1:5" ht="12.75" customHeight="1">
      <c r="A235" s="641" t="s">
        <v>935</v>
      </c>
      <c r="B235" s="642">
        <v>5302858</v>
      </c>
      <c r="C235" s="632">
        <v>0</v>
      </c>
      <c r="D235" s="617">
        <v>0</v>
      </c>
      <c r="E235" s="557"/>
    </row>
    <row r="236" spans="1:5" ht="12.75">
      <c r="A236" s="643" t="s">
        <v>936</v>
      </c>
      <c r="B236" s="644">
        <v>7644804</v>
      </c>
      <c r="C236" s="602">
        <v>378121</v>
      </c>
      <c r="D236" s="602">
        <v>0</v>
      </c>
      <c r="E236" s="557"/>
    </row>
    <row r="237" spans="1:5" ht="12.75">
      <c r="A237" s="641" t="s">
        <v>937</v>
      </c>
      <c r="B237" s="632">
        <v>245000</v>
      </c>
      <c r="C237" s="632">
        <v>245000</v>
      </c>
      <c r="D237" s="617">
        <v>0</v>
      </c>
      <c r="E237" s="557"/>
    </row>
    <row r="238" spans="1:5" ht="12.75">
      <c r="A238" s="638" t="s">
        <v>938</v>
      </c>
      <c r="B238" s="631">
        <v>7399804</v>
      </c>
      <c r="C238" s="631">
        <v>133121</v>
      </c>
      <c r="D238" s="626">
        <v>0</v>
      </c>
      <c r="E238" s="557"/>
    </row>
    <row r="239" spans="1:5" ht="12.75">
      <c r="A239" s="641" t="s">
        <v>939</v>
      </c>
      <c r="B239" s="645" t="s">
        <v>1464</v>
      </c>
      <c r="C239" s="640">
        <v>133121</v>
      </c>
      <c r="D239" s="609">
        <v>0</v>
      </c>
      <c r="E239" s="557"/>
    </row>
    <row r="240" spans="1:6" ht="12.75" customHeight="1">
      <c r="A240" s="603" t="s">
        <v>940</v>
      </c>
      <c r="B240" s="603">
        <v>69825054</v>
      </c>
      <c r="C240" s="603">
        <v>63411895</v>
      </c>
      <c r="D240" s="603">
        <v>24640940</v>
      </c>
      <c r="E240" s="557"/>
      <c r="F240" s="557"/>
    </row>
    <row r="241" spans="1:5" ht="12.75" customHeight="1">
      <c r="A241" s="646" t="s">
        <v>941</v>
      </c>
      <c r="B241" s="647">
        <v>38825137</v>
      </c>
      <c r="C241" s="648">
        <v>30625349</v>
      </c>
      <c r="D241" s="648">
        <v>22810902</v>
      </c>
      <c r="E241" s="557"/>
    </row>
    <row r="242" spans="1:5" ht="12.75" customHeight="1">
      <c r="A242" s="646" t="s">
        <v>942</v>
      </c>
      <c r="B242" s="616">
        <v>3614659</v>
      </c>
      <c r="C242" s="649">
        <v>2124021</v>
      </c>
      <c r="D242" s="649">
        <v>152922</v>
      </c>
      <c r="E242" s="557"/>
    </row>
    <row r="243" spans="1:5" ht="12.75">
      <c r="A243" s="605" t="s">
        <v>741</v>
      </c>
      <c r="B243" s="606"/>
      <c r="C243" s="607"/>
      <c r="D243" s="608"/>
      <c r="E243" s="557"/>
    </row>
    <row r="244" spans="1:5" ht="12.75" customHeight="1">
      <c r="A244" s="650" t="s">
        <v>943</v>
      </c>
      <c r="B244" s="651">
        <v>3017593</v>
      </c>
      <c r="C244" s="627">
        <v>2124021</v>
      </c>
      <c r="D244" s="617">
        <v>152922</v>
      </c>
      <c r="E244" s="557"/>
    </row>
    <row r="245" spans="1:5" ht="12.75" customHeight="1">
      <c r="A245" s="652" t="s">
        <v>944</v>
      </c>
      <c r="B245" s="651">
        <v>597066</v>
      </c>
      <c r="C245" s="628">
        <v>0</v>
      </c>
      <c r="D245" s="617">
        <v>0</v>
      </c>
      <c r="E245" s="557"/>
    </row>
    <row r="246" spans="1:7" ht="12.75" customHeight="1">
      <c r="A246" s="646" t="s">
        <v>945</v>
      </c>
      <c r="B246" s="616">
        <v>35210478</v>
      </c>
      <c r="C246" s="649">
        <v>28501328</v>
      </c>
      <c r="D246" s="649">
        <v>22657980</v>
      </c>
      <c r="E246" s="557"/>
      <c r="F246" s="557"/>
      <c r="G246" s="557"/>
    </row>
    <row r="247" spans="1:5" ht="12.75">
      <c r="A247" s="605" t="s">
        <v>946</v>
      </c>
      <c r="B247" s="653"/>
      <c r="C247" s="607"/>
      <c r="D247" s="608"/>
      <c r="E247" s="557"/>
    </row>
    <row r="248" spans="1:7" ht="12" customHeight="1">
      <c r="A248" s="621" t="s">
        <v>947</v>
      </c>
      <c r="B248" s="654">
        <v>26302517</v>
      </c>
      <c r="C248" s="627">
        <v>26109630</v>
      </c>
      <c r="D248" s="617">
        <v>21726370</v>
      </c>
      <c r="E248" s="557"/>
      <c r="F248" s="557"/>
      <c r="G248" s="557"/>
    </row>
    <row r="249" spans="1:5" ht="12.75" customHeight="1">
      <c r="A249" s="655" t="s">
        <v>948</v>
      </c>
      <c r="B249" s="654"/>
      <c r="C249" s="627"/>
      <c r="D249" s="632"/>
      <c r="E249" s="557"/>
    </row>
    <row r="250" spans="1:5" ht="12" customHeight="1">
      <c r="A250" s="621" t="s">
        <v>949</v>
      </c>
      <c r="B250" s="654">
        <v>1893051</v>
      </c>
      <c r="C250" s="627">
        <v>1059086</v>
      </c>
      <c r="D250" s="617">
        <v>529317</v>
      </c>
      <c r="E250" s="557"/>
    </row>
    <row r="251" spans="1:5" ht="12" customHeight="1">
      <c r="A251" s="621" t="s">
        <v>950</v>
      </c>
      <c r="B251" s="654">
        <v>6523216</v>
      </c>
      <c r="C251" s="627">
        <v>840919</v>
      </c>
      <c r="D251" s="617">
        <v>0</v>
      </c>
      <c r="E251" s="557"/>
    </row>
    <row r="252" spans="1:5" ht="12.75" customHeight="1">
      <c r="A252" s="655" t="s">
        <v>951</v>
      </c>
      <c r="B252" s="654"/>
      <c r="C252" s="627"/>
      <c r="D252" s="617"/>
      <c r="E252" s="557"/>
    </row>
    <row r="253" spans="1:6" ht="12" customHeight="1">
      <c r="A253" s="621" t="s">
        <v>952</v>
      </c>
      <c r="B253" s="654">
        <v>491694</v>
      </c>
      <c r="C253" s="654">
        <v>491693</v>
      </c>
      <c r="D253" s="617">
        <v>402293</v>
      </c>
      <c r="E253" s="557"/>
      <c r="F253" s="557"/>
    </row>
    <row r="254" spans="1:5" ht="12.75" customHeight="1">
      <c r="A254" s="646" t="s">
        <v>953</v>
      </c>
      <c r="B254" s="647">
        <v>10495039</v>
      </c>
      <c r="C254" s="648">
        <v>10495039</v>
      </c>
      <c r="D254" s="648">
        <v>479425</v>
      </c>
      <c r="E254" s="557"/>
    </row>
    <row r="255" spans="1:6" ht="12.75" customHeight="1">
      <c r="A255" s="655" t="s">
        <v>954</v>
      </c>
      <c r="B255" s="654"/>
      <c r="C255" s="656"/>
      <c r="D255" s="657"/>
      <c r="E255" s="557"/>
      <c r="F255" s="557"/>
    </row>
    <row r="256" spans="1:5" ht="12.75">
      <c r="A256" s="621" t="s">
        <v>955</v>
      </c>
      <c r="B256" s="654">
        <v>958850</v>
      </c>
      <c r="C256" s="627">
        <v>958850</v>
      </c>
      <c r="D256" s="617">
        <v>479425</v>
      </c>
      <c r="E256" s="557"/>
    </row>
    <row r="257" spans="1:5" ht="12" customHeight="1">
      <c r="A257" s="621" t="s">
        <v>956</v>
      </c>
      <c r="B257" s="654">
        <v>6911480</v>
      </c>
      <c r="C257" s="627">
        <v>6911480</v>
      </c>
      <c r="D257" s="617">
        <v>0</v>
      </c>
      <c r="E257" s="557"/>
    </row>
    <row r="258" spans="1:5" ht="12.75">
      <c r="A258" s="621" t="s">
        <v>957</v>
      </c>
      <c r="B258" s="658">
        <v>2000000</v>
      </c>
      <c r="C258" s="628">
        <v>2000000</v>
      </c>
      <c r="D258" s="617">
        <v>0</v>
      </c>
      <c r="E258" s="557"/>
    </row>
    <row r="259" spans="1:5" ht="12.75">
      <c r="A259" s="659" t="s">
        <v>958</v>
      </c>
      <c r="B259" s="658">
        <v>624709</v>
      </c>
      <c r="C259" s="628">
        <v>624709</v>
      </c>
      <c r="D259" s="617">
        <v>0</v>
      </c>
      <c r="E259" s="557"/>
    </row>
    <row r="260" spans="1:5" ht="12.75">
      <c r="A260" s="646" t="s">
        <v>959</v>
      </c>
      <c r="B260" s="647">
        <v>14787486</v>
      </c>
      <c r="C260" s="648">
        <v>13720907</v>
      </c>
      <c r="D260" s="648">
        <v>916386</v>
      </c>
      <c r="E260" s="557"/>
    </row>
    <row r="261" spans="1:5" ht="12.75" customHeight="1">
      <c r="A261" s="646" t="s">
        <v>960</v>
      </c>
      <c r="B261" s="649">
        <v>13452055</v>
      </c>
      <c r="C261" s="649">
        <v>12381189</v>
      </c>
      <c r="D261" s="649">
        <v>880303</v>
      </c>
      <c r="E261" s="557"/>
    </row>
    <row r="262" spans="1:5" ht="12.75">
      <c r="A262" s="660" t="s">
        <v>961</v>
      </c>
      <c r="B262" s="661">
        <v>298244</v>
      </c>
      <c r="C262" s="662">
        <v>295636</v>
      </c>
      <c r="D262" s="661">
        <v>6875</v>
      </c>
      <c r="E262" s="557"/>
    </row>
    <row r="263" spans="1:5" ht="12.75">
      <c r="A263" s="621" t="s">
        <v>962</v>
      </c>
      <c r="B263" s="622" t="s">
        <v>1464</v>
      </c>
      <c r="C263" s="607">
        <v>7484</v>
      </c>
      <c r="D263" s="617">
        <v>0</v>
      </c>
      <c r="E263" s="557"/>
    </row>
    <row r="264" spans="1:7" ht="12.75">
      <c r="A264" s="621" t="s">
        <v>963</v>
      </c>
      <c r="B264" s="622" t="s">
        <v>1464</v>
      </c>
      <c r="C264" s="607">
        <v>1551</v>
      </c>
      <c r="D264" s="617">
        <v>0</v>
      </c>
      <c r="E264" s="557"/>
      <c r="F264" s="557"/>
      <c r="G264" s="557"/>
    </row>
    <row r="265" spans="1:5" ht="12.75">
      <c r="A265" s="621" t="s">
        <v>964</v>
      </c>
      <c r="B265" s="622" t="s">
        <v>1464</v>
      </c>
      <c r="C265" s="607">
        <v>14158</v>
      </c>
      <c r="D265" s="617">
        <v>0</v>
      </c>
      <c r="E265" s="557"/>
    </row>
    <row r="266" spans="1:5" ht="12.75">
      <c r="A266" s="621" t="s">
        <v>747</v>
      </c>
      <c r="B266" s="622" t="s">
        <v>1464</v>
      </c>
      <c r="C266" s="607">
        <v>1875</v>
      </c>
      <c r="D266" s="617">
        <v>0</v>
      </c>
      <c r="E266" s="557"/>
    </row>
    <row r="267" spans="1:6" ht="12.75">
      <c r="A267" s="621" t="s">
        <v>965</v>
      </c>
      <c r="B267" s="622" t="s">
        <v>1464</v>
      </c>
      <c r="C267" s="607">
        <v>3660</v>
      </c>
      <c r="D267" s="617">
        <v>0</v>
      </c>
      <c r="E267" s="557"/>
      <c r="F267" s="557"/>
    </row>
    <row r="268" spans="1:5" ht="12.75">
      <c r="A268" s="621" t="s">
        <v>966</v>
      </c>
      <c r="B268" s="622" t="s">
        <v>1464</v>
      </c>
      <c r="C268" s="607">
        <v>37776</v>
      </c>
      <c r="D268" s="617">
        <v>0</v>
      </c>
      <c r="E268" s="557"/>
    </row>
    <row r="269" spans="1:5" ht="12.75">
      <c r="A269" s="621" t="s">
        <v>967</v>
      </c>
      <c r="B269" s="622" t="s">
        <v>1464</v>
      </c>
      <c r="C269" s="607">
        <v>24000</v>
      </c>
      <c r="D269" s="617">
        <v>0</v>
      </c>
      <c r="E269" s="557"/>
    </row>
    <row r="270" spans="1:5" ht="12.75">
      <c r="A270" s="621" t="s">
        <v>748</v>
      </c>
      <c r="B270" s="622" t="s">
        <v>1464</v>
      </c>
      <c r="C270" s="607">
        <v>2400</v>
      </c>
      <c r="D270" s="617">
        <v>0</v>
      </c>
      <c r="E270" s="557"/>
    </row>
    <row r="271" spans="1:5" ht="12.75">
      <c r="A271" s="621" t="s">
        <v>968</v>
      </c>
      <c r="B271" s="622" t="s">
        <v>1464</v>
      </c>
      <c r="C271" s="607">
        <v>36200</v>
      </c>
      <c r="D271" s="617">
        <v>0</v>
      </c>
      <c r="E271" s="557"/>
    </row>
    <row r="272" spans="1:6" ht="12.75">
      <c r="A272" s="621" t="s">
        <v>969</v>
      </c>
      <c r="B272" s="622" t="s">
        <v>1464</v>
      </c>
      <c r="C272" s="607">
        <v>10183</v>
      </c>
      <c r="D272" s="617">
        <v>500</v>
      </c>
      <c r="E272" s="557"/>
      <c r="F272" s="557"/>
    </row>
    <row r="273" spans="1:5" ht="12.75">
      <c r="A273" s="621" t="s">
        <v>970</v>
      </c>
      <c r="B273" s="622" t="s">
        <v>1464</v>
      </c>
      <c r="C273" s="607">
        <v>14340</v>
      </c>
      <c r="D273" s="617">
        <v>0</v>
      </c>
      <c r="E273" s="557"/>
    </row>
    <row r="274" spans="1:5" ht="12.75">
      <c r="A274" s="621" t="s">
        <v>971</v>
      </c>
      <c r="B274" s="622" t="s">
        <v>1464</v>
      </c>
      <c r="C274" s="607">
        <v>23400</v>
      </c>
      <c r="D274" s="617">
        <v>0</v>
      </c>
      <c r="E274" s="557"/>
    </row>
    <row r="275" spans="1:5" ht="12.75">
      <c r="A275" s="621" t="s">
        <v>972</v>
      </c>
      <c r="B275" s="622" t="s">
        <v>1464</v>
      </c>
      <c r="C275" s="607">
        <v>23036</v>
      </c>
      <c r="D275" s="617">
        <v>0</v>
      </c>
      <c r="E275" s="557"/>
    </row>
    <row r="276" spans="1:5" ht="12.75">
      <c r="A276" s="621" t="s">
        <v>973</v>
      </c>
      <c r="B276" s="622" t="s">
        <v>1464</v>
      </c>
      <c r="C276" s="607">
        <v>15720</v>
      </c>
      <c r="D276" s="617">
        <v>0</v>
      </c>
      <c r="E276" s="557"/>
    </row>
    <row r="277" spans="1:5" ht="12.75">
      <c r="A277" s="621" t="s">
        <v>974</v>
      </c>
      <c r="B277" s="622" t="s">
        <v>1464</v>
      </c>
      <c r="C277" s="607">
        <v>15000</v>
      </c>
      <c r="D277" s="617">
        <v>3750</v>
      </c>
      <c r="E277" s="557"/>
    </row>
    <row r="278" spans="1:5" ht="12.75">
      <c r="A278" s="621" t="s">
        <v>975</v>
      </c>
      <c r="B278" s="622" t="s">
        <v>1464</v>
      </c>
      <c r="C278" s="607">
        <v>40478</v>
      </c>
      <c r="D278" s="617">
        <v>0</v>
      </c>
      <c r="E278" s="557"/>
    </row>
    <row r="279" spans="1:5" ht="12.75">
      <c r="A279" s="621" t="s">
        <v>976</v>
      </c>
      <c r="B279" s="622" t="s">
        <v>1464</v>
      </c>
      <c r="C279" s="607">
        <v>24375</v>
      </c>
      <c r="D279" s="617">
        <v>2625</v>
      </c>
      <c r="E279" s="557"/>
    </row>
    <row r="280" spans="1:5" ht="12.75">
      <c r="A280" s="617" t="s">
        <v>977</v>
      </c>
      <c r="B280" s="663">
        <v>999135</v>
      </c>
      <c r="C280" s="662">
        <v>1180456</v>
      </c>
      <c r="D280" s="631">
        <v>53234</v>
      </c>
      <c r="E280" s="557"/>
    </row>
    <row r="281" spans="1:7" ht="12.75">
      <c r="A281" s="664" t="s">
        <v>978</v>
      </c>
      <c r="B281" s="622" t="s">
        <v>1464</v>
      </c>
      <c r="C281" s="607">
        <v>52000</v>
      </c>
      <c r="D281" s="617">
        <v>0</v>
      </c>
      <c r="E281" s="557"/>
      <c r="F281" s="557"/>
      <c r="G281" s="557"/>
    </row>
    <row r="282" spans="1:5" ht="12.75">
      <c r="A282" s="665" t="s">
        <v>752</v>
      </c>
      <c r="B282" s="622" t="s">
        <v>1464</v>
      </c>
      <c r="C282" s="607">
        <v>12534</v>
      </c>
      <c r="D282" s="617">
        <v>0</v>
      </c>
      <c r="E282" s="557"/>
    </row>
    <row r="283" spans="1:5" ht="12.75">
      <c r="A283" s="665" t="s">
        <v>832</v>
      </c>
      <c r="B283" s="622" t="s">
        <v>1464</v>
      </c>
      <c r="C283" s="607">
        <v>6480</v>
      </c>
      <c r="D283" s="617">
        <v>0</v>
      </c>
      <c r="E283" s="557"/>
    </row>
    <row r="284" spans="1:5" ht="12.75">
      <c r="A284" s="664" t="s">
        <v>979</v>
      </c>
      <c r="B284" s="622" t="s">
        <v>1464</v>
      </c>
      <c r="C284" s="607">
        <v>4000</v>
      </c>
      <c r="D284" s="617">
        <v>0</v>
      </c>
      <c r="E284" s="557"/>
    </row>
    <row r="285" spans="1:5" ht="12.75">
      <c r="A285" s="664" t="s">
        <v>765</v>
      </c>
      <c r="B285" s="622" t="s">
        <v>1464</v>
      </c>
      <c r="C285" s="607">
        <v>68683</v>
      </c>
      <c r="D285" s="617">
        <v>0</v>
      </c>
      <c r="E285" s="557"/>
    </row>
    <row r="286" spans="1:5" ht="12.75">
      <c r="A286" s="664" t="s">
        <v>980</v>
      </c>
      <c r="B286" s="622" t="s">
        <v>1464</v>
      </c>
      <c r="C286" s="607">
        <v>41671</v>
      </c>
      <c r="D286" s="617">
        <v>714</v>
      </c>
      <c r="E286" s="557"/>
    </row>
    <row r="287" spans="1:5" ht="12.75">
      <c r="A287" s="664" t="s">
        <v>770</v>
      </c>
      <c r="B287" s="622" t="s">
        <v>1464</v>
      </c>
      <c r="C287" s="607">
        <v>6889</v>
      </c>
      <c r="D287" s="617">
        <v>5275</v>
      </c>
      <c r="E287" s="557"/>
    </row>
    <row r="288" spans="1:5" ht="12.75">
      <c r="A288" s="664" t="s">
        <v>772</v>
      </c>
      <c r="B288" s="622" t="s">
        <v>1464</v>
      </c>
      <c r="C288" s="607">
        <v>142246</v>
      </c>
      <c r="D288" s="617">
        <v>21698</v>
      </c>
      <c r="E288" s="557"/>
    </row>
    <row r="289" spans="1:5" ht="12.75">
      <c r="A289" s="664" t="s">
        <v>773</v>
      </c>
      <c r="B289" s="622" t="s">
        <v>1464</v>
      </c>
      <c r="C289" s="607">
        <v>17222</v>
      </c>
      <c r="D289" s="617">
        <v>17222</v>
      </c>
      <c r="E289" s="557"/>
    </row>
    <row r="290" spans="1:5" ht="12.75">
      <c r="A290" s="664" t="s">
        <v>981</v>
      </c>
      <c r="B290" s="622" t="s">
        <v>1464</v>
      </c>
      <c r="C290" s="607">
        <v>1602</v>
      </c>
      <c r="D290" s="617">
        <v>0</v>
      </c>
      <c r="E290" s="557"/>
    </row>
    <row r="291" spans="1:5" ht="12.75">
      <c r="A291" s="664" t="s">
        <v>775</v>
      </c>
      <c r="B291" s="622" t="s">
        <v>1464</v>
      </c>
      <c r="C291" s="607">
        <v>3188</v>
      </c>
      <c r="D291" s="617">
        <v>0</v>
      </c>
      <c r="E291" s="557"/>
    </row>
    <row r="292" spans="1:5" ht="12.75">
      <c r="A292" s="665" t="s">
        <v>778</v>
      </c>
      <c r="B292" s="622" t="s">
        <v>1464</v>
      </c>
      <c r="C292" s="607">
        <v>60054</v>
      </c>
      <c r="D292" s="617">
        <v>0</v>
      </c>
      <c r="E292" s="557"/>
    </row>
    <row r="293" spans="1:5" ht="12.75">
      <c r="A293" s="664" t="s">
        <v>982</v>
      </c>
      <c r="B293" s="622" t="s">
        <v>1464</v>
      </c>
      <c r="C293" s="607">
        <v>1800</v>
      </c>
      <c r="D293" s="617">
        <v>0</v>
      </c>
      <c r="E293" s="557"/>
    </row>
    <row r="294" spans="1:5" ht="12.75">
      <c r="A294" s="664" t="s">
        <v>780</v>
      </c>
      <c r="B294" s="622" t="s">
        <v>1464</v>
      </c>
      <c r="C294" s="607">
        <v>75000</v>
      </c>
      <c r="D294" s="617">
        <v>0</v>
      </c>
      <c r="E294" s="557"/>
    </row>
    <row r="295" spans="1:5" ht="12.75">
      <c r="A295" s="665" t="s">
        <v>869</v>
      </c>
      <c r="B295" s="622" t="s">
        <v>1464</v>
      </c>
      <c r="C295" s="607">
        <v>25000</v>
      </c>
      <c r="D295" s="617">
        <v>0</v>
      </c>
      <c r="E295" s="557"/>
    </row>
    <row r="296" spans="1:5" ht="12.75">
      <c r="A296" s="665" t="s">
        <v>787</v>
      </c>
      <c r="B296" s="622" t="s">
        <v>1464</v>
      </c>
      <c r="C296" s="607">
        <v>28947</v>
      </c>
      <c r="D296" s="617">
        <v>0</v>
      </c>
      <c r="E296" s="557"/>
    </row>
    <row r="297" spans="1:5" ht="12.75">
      <c r="A297" s="664" t="s">
        <v>789</v>
      </c>
      <c r="B297" s="622" t="s">
        <v>1464</v>
      </c>
      <c r="C297" s="607">
        <v>4300</v>
      </c>
      <c r="D297" s="617">
        <v>1000</v>
      </c>
      <c r="E297" s="557"/>
    </row>
    <row r="298" spans="1:5" ht="12.75">
      <c r="A298" s="664" t="s">
        <v>983</v>
      </c>
      <c r="B298" s="622" t="s">
        <v>1464</v>
      </c>
      <c r="C298" s="607">
        <v>17000</v>
      </c>
      <c r="D298" s="617">
        <v>0</v>
      </c>
      <c r="E298" s="557"/>
    </row>
    <row r="299" spans="1:5" ht="12.75">
      <c r="A299" s="664" t="s">
        <v>1504</v>
      </c>
      <c r="B299" s="622" t="s">
        <v>1464</v>
      </c>
      <c r="C299" s="607">
        <v>80082</v>
      </c>
      <c r="D299" s="617">
        <v>647</v>
      </c>
      <c r="E299" s="557"/>
    </row>
    <row r="300" spans="1:5" ht="12.75">
      <c r="A300" s="664" t="s">
        <v>791</v>
      </c>
      <c r="B300" s="622" t="s">
        <v>1464</v>
      </c>
      <c r="C300" s="607">
        <v>5335</v>
      </c>
      <c r="D300" s="617">
        <v>0</v>
      </c>
      <c r="E300" s="557"/>
    </row>
    <row r="301" spans="1:5" ht="12.75">
      <c r="A301" s="664" t="s">
        <v>794</v>
      </c>
      <c r="B301" s="622" t="s">
        <v>1464</v>
      </c>
      <c r="C301" s="607">
        <v>8085</v>
      </c>
      <c r="D301" s="617">
        <v>0</v>
      </c>
      <c r="E301" s="557"/>
    </row>
    <row r="302" spans="1:5" ht="12.75">
      <c r="A302" s="665" t="s">
        <v>887</v>
      </c>
      <c r="B302" s="622" t="s">
        <v>1464</v>
      </c>
      <c r="C302" s="607">
        <v>16844</v>
      </c>
      <c r="D302" s="617">
        <v>0</v>
      </c>
      <c r="E302" s="557"/>
    </row>
    <row r="303" spans="1:5" ht="12.75">
      <c r="A303" s="665" t="s">
        <v>1505</v>
      </c>
      <c r="B303" s="622" t="s">
        <v>1464</v>
      </c>
      <c r="C303" s="607">
        <v>1416</v>
      </c>
      <c r="D303" s="617">
        <v>0</v>
      </c>
      <c r="E303" s="557"/>
    </row>
    <row r="304" spans="1:5" ht="12.75">
      <c r="A304" s="664" t="s">
        <v>797</v>
      </c>
      <c r="B304" s="622" t="s">
        <v>1464</v>
      </c>
      <c r="C304" s="607">
        <v>2240</v>
      </c>
      <c r="D304" s="617">
        <v>560</v>
      </c>
      <c r="E304" s="557"/>
    </row>
    <row r="305" spans="1:5" ht="12.75">
      <c r="A305" s="664" t="s">
        <v>798</v>
      </c>
      <c r="B305" s="622" t="s">
        <v>1464</v>
      </c>
      <c r="C305" s="607">
        <v>12314</v>
      </c>
      <c r="D305" s="617">
        <v>0</v>
      </c>
      <c r="E305" s="557"/>
    </row>
    <row r="306" spans="1:5" ht="12.75">
      <c r="A306" s="665" t="s">
        <v>1506</v>
      </c>
      <c r="B306" s="622" t="s">
        <v>1464</v>
      </c>
      <c r="C306" s="607">
        <v>5175</v>
      </c>
      <c r="D306" s="617">
        <v>0</v>
      </c>
      <c r="E306" s="557"/>
    </row>
    <row r="307" spans="1:5" ht="12.75">
      <c r="A307" s="664" t="s">
        <v>1507</v>
      </c>
      <c r="B307" s="622" t="s">
        <v>1464</v>
      </c>
      <c r="C307" s="607">
        <v>1036</v>
      </c>
      <c r="D307" s="617">
        <v>1036</v>
      </c>
      <c r="E307" s="557"/>
    </row>
    <row r="308" spans="1:5" ht="12.75">
      <c r="A308" s="665" t="s">
        <v>804</v>
      </c>
      <c r="B308" s="622" t="s">
        <v>1464</v>
      </c>
      <c r="C308" s="607">
        <v>519</v>
      </c>
      <c r="D308" s="617">
        <v>519</v>
      </c>
      <c r="E308" s="557"/>
    </row>
    <row r="309" spans="1:5" ht="12.75">
      <c r="A309" s="665" t="s">
        <v>808</v>
      </c>
      <c r="B309" s="622" t="s">
        <v>1464</v>
      </c>
      <c r="C309" s="607">
        <v>98836</v>
      </c>
      <c r="D309" s="617">
        <v>0</v>
      </c>
      <c r="E309" s="557"/>
    </row>
    <row r="310" spans="1:5" ht="12.75">
      <c r="A310" s="665" t="s">
        <v>1508</v>
      </c>
      <c r="B310" s="622" t="s">
        <v>1464</v>
      </c>
      <c r="C310" s="607">
        <v>2925</v>
      </c>
      <c r="D310" s="617">
        <v>0</v>
      </c>
      <c r="E310" s="557"/>
    </row>
    <row r="311" spans="1:5" ht="12.75">
      <c r="A311" s="664" t="s">
        <v>971</v>
      </c>
      <c r="B311" s="622" t="s">
        <v>1464</v>
      </c>
      <c r="C311" s="607">
        <v>18020</v>
      </c>
      <c r="D311" s="617">
        <v>0</v>
      </c>
      <c r="E311" s="557"/>
    </row>
    <row r="312" spans="1:5" ht="12.75">
      <c r="A312" s="665" t="s">
        <v>811</v>
      </c>
      <c r="B312" s="622" t="s">
        <v>1464</v>
      </c>
      <c r="C312" s="607">
        <v>254466</v>
      </c>
      <c r="D312" s="617">
        <v>0</v>
      </c>
      <c r="E312" s="557"/>
    </row>
    <row r="313" spans="1:5" ht="12.75">
      <c r="A313" s="665" t="s">
        <v>1509</v>
      </c>
      <c r="B313" s="622" t="s">
        <v>1464</v>
      </c>
      <c r="C313" s="607">
        <v>12650</v>
      </c>
      <c r="D313" s="617">
        <v>0</v>
      </c>
      <c r="E313" s="557"/>
    </row>
    <row r="314" spans="1:5" ht="12.75">
      <c r="A314" s="665" t="s">
        <v>813</v>
      </c>
      <c r="B314" s="622" t="s">
        <v>1464</v>
      </c>
      <c r="C314" s="607">
        <v>4113</v>
      </c>
      <c r="D314" s="617">
        <v>4113</v>
      </c>
      <c r="E314" s="557"/>
    </row>
    <row r="315" spans="1:5" ht="12.75">
      <c r="A315" s="664" t="s">
        <v>817</v>
      </c>
      <c r="B315" s="622" t="s">
        <v>1464</v>
      </c>
      <c r="C315" s="607">
        <v>21573</v>
      </c>
      <c r="D315" s="617">
        <v>450</v>
      </c>
      <c r="E315" s="557"/>
    </row>
    <row r="316" spans="1:5" ht="12.75">
      <c r="A316" s="665" t="s">
        <v>1510</v>
      </c>
      <c r="B316" s="622" t="s">
        <v>1464</v>
      </c>
      <c r="C316" s="607">
        <v>4548</v>
      </c>
      <c r="D316" s="617">
        <v>0</v>
      </c>
      <c r="E316" s="557"/>
    </row>
    <row r="317" spans="1:5" ht="12.75">
      <c r="A317" s="664" t="s">
        <v>819</v>
      </c>
      <c r="B317" s="622" t="s">
        <v>1464</v>
      </c>
      <c r="C317" s="607">
        <v>60613</v>
      </c>
      <c r="D317" s="617">
        <v>0</v>
      </c>
      <c r="E317" s="557"/>
    </row>
    <row r="318" spans="1:5" ht="12.75">
      <c r="A318" s="664" t="s">
        <v>823</v>
      </c>
      <c r="B318" s="622" t="s">
        <v>1464</v>
      </c>
      <c r="C318" s="607">
        <v>1050</v>
      </c>
      <c r="D318" s="617">
        <v>0</v>
      </c>
      <c r="E318" s="557"/>
    </row>
    <row r="319" spans="1:5" ht="12.75" customHeight="1">
      <c r="A319" s="621" t="s">
        <v>1511</v>
      </c>
      <c r="B319" s="651">
        <v>301559</v>
      </c>
      <c r="C319" s="627">
        <v>301559</v>
      </c>
      <c r="D319" s="617">
        <v>0</v>
      </c>
      <c r="E319" s="557"/>
    </row>
    <row r="320" spans="1:5" ht="12.75" customHeight="1">
      <c r="A320" s="621" t="s">
        <v>1512</v>
      </c>
      <c r="B320" s="651">
        <v>8220</v>
      </c>
      <c r="C320" s="627">
        <v>0</v>
      </c>
      <c r="D320" s="617">
        <v>0</v>
      </c>
      <c r="E320" s="557"/>
    </row>
    <row r="321" spans="1:5" ht="12.75" customHeight="1">
      <c r="A321" s="621" t="s">
        <v>1513</v>
      </c>
      <c r="B321" s="666">
        <v>409837</v>
      </c>
      <c r="C321" s="630">
        <v>352920</v>
      </c>
      <c r="D321" s="631">
        <v>0</v>
      </c>
      <c r="E321" s="557"/>
    </row>
    <row r="322" spans="1:5" ht="12.75" customHeight="1">
      <c r="A322" s="621" t="s">
        <v>1514</v>
      </c>
      <c r="B322" s="623" t="s">
        <v>1464</v>
      </c>
      <c r="C322" s="627">
        <v>14459</v>
      </c>
      <c r="D322" s="617">
        <v>0</v>
      </c>
      <c r="E322" s="557"/>
    </row>
    <row r="323" spans="1:5" ht="12.75" customHeight="1">
      <c r="A323" s="621" t="s">
        <v>1515</v>
      </c>
      <c r="B323" s="623" t="s">
        <v>1464</v>
      </c>
      <c r="C323" s="627">
        <v>65847</v>
      </c>
      <c r="D323" s="617">
        <v>0</v>
      </c>
      <c r="E323" s="557"/>
    </row>
    <row r="324" spans="1:5" ht="12.75" customHeight="1">
      <c r="A324" s="621" t="s">
        <v>1516</v>
      </c>
      <c r="B324" s="623" t="s">
        <v>1464</v>
      </c>
      <c r="C324" s="627">
        <v>34350</v>
      </c>
      <c r="D324" s="617">
        <v>0</v>
      </c>
      <c r="E324" s="557"/>
    </row>
    <row r="325" spans="1:5" ht="12.75" customHeight="1">
      <c r="A325" s="621" t="s">
        <v>1517</v>
      </c>
      <c r="B325" s="623" t="s">
        <v>1464</v>
      </c>
      <c r="C325" s="627">
        <v>42599</v>
      </c>
      <c r="D325" s="617">
        <v>0</v>
      </c>
      <c r="E325" s="557"/>
    </row>
    <row r="326" spans="1:5" ht="12.75" customHeight="1">
      <c r="A326" s="621" t="s">
        <v>1518</v>
      </c>
      <c r="B326" s="623" t="s">
        <v>1464</v>
      </c>
      <c r="C326" s="627">
        <v>21523</v>
      </c>
      <c r="D326" s="617">
        <v>0</v>
      </c>
      <c r="E326" s="557"/>
    </row>
    <row r="327" spans="1:5" ht="12.75" customHeight="1">
      <c r="A327" s="621" t="s">
        <v>1519</v>
      </c>
      <c r="B327" s="623" t="s">
        <v>1464</v>
      </c>
      <c r="C327" s="627">
        <v>17569</v>
      </c>
      <c r="D327" s="617">
        <v>0</v>
      </c>
      <c r="E327" s="557"/>
    </row>
    <row r="328" spans="1:5" ht="12.75" customHeight="1">
      <c r="A328" s="621" t="s">
        <v>1520</v>
      </c>
      <c r="B328" s="623" t="s">
        <v>1464</v>
      </c>
      <c r="C328" s="627">
        <v>32107</v>
      </c>
      <c r="D328" s="617">
        <v>0</v>
      </c>
      <c r="E328" s="557"/>
    </row>
    <row r="329" spans="1:5" ht="12.75" customHeight="1">
      <c r="A329" s="621" t="s">
        <v>1521</v>
      </c>
      <c r="B329" s="623" t="s">
        <v>1464</v>
      </c>
      <c r="C329" s="627">
        <v>41348</v>
      </c>
      <c r="D329" s="617">
        <v>0</v>
      </c>
      <c r="E329" s="557"/>
    </row>
    <row r="330" spans="1:5" ht="12.75" customHeight="1">
      <c r="A330" s="621" t="s">
        <v>916</v>
      </c>
      <c r="B330" s="623" t="s">
        <v>1464</v>
      </c>
      <c r="C330" s="627">
        <v>83118</v>
      </c>
      <c r="D330" s="617">
        <v>0</v>
      </c>
      <c r="E330" s="557"/>
    </row>
    <row r="331" spans="1:5" ht="12.75" customHeight="1">
      <c r="A331" s="621" t="s">
        <v>1522</v>
      </c>
      <c r="B331" s="651">
        <v>23949</v>
      </c>
      <c r="C331" s="627">
        <v>23683</v>
      </c>
      <c r="D331" s="617">
        <v>0</v>
      </c>
      <c r="E331" s="557"/>
    </row>
    <row r="332" spans="1:5" ht="12.75" customHeight="1">
      <c r="A332" s="667" t="s">
        <v>1523</v>
      </c>
      <c r="B332" s="651">
        <v>18046</v>
      </c>
      <c r="C332" s="627">
        <v>17716</v>
      </c>
      <c r="D332" s="617">
        <v>0</v>
      </c>
      <c r="E332" s="557"/>
    </row>
    <row r="333" spans="1:5" ht="12.75" customHeight="1">
      <c r="A333" s="667" t="s">
        <v>1524</v>
      </c>
      <c r="B333" s="666">
        <v>11393065</v>
      </c>
      <c r="C333" s="630">
        <v>10209219</v>
      </c>
      <c r="D333" s="631">
        <v>820194</v>
      </c>
      <c r="E333" s="557"/>
    </row>
    <row r="334" spans="1:7" ht="12.75" customHeight="1">
      <c r="A334" s="621" t="s">
        <v>1525</v>
      </c>
      <c r="B334" s="633" t="s">
        <v>1464</v>
      </c>
      <c r="C334" s="632">
        <v>21600</v>
      </c>
      <c r="D334" s="617">
        <v>0</v>
      </c>
      <c r="E334" s="557"/>
      <c r="F334" s="557"/>
      <c r="G334" s="557"/>
    </row>
    <row r="335" spans="1:5" ht="12.75" customHeight="1">
      <c r="A335" s="621" t="s">
        <v>1526</v>
      </c>
      <c r="B335" s="633" t="s">
        <v>1464</v>
      </c>
      <c r="C335" s="632">
        <v>15480</v>
      </c>
      <c r="D335" s="617">
        <v>0</v>
      </c>
      <c r="E335" s="557"/>
    </row>
    <row r="336" spans="1:5" ht="12.75" customHeight="1">
      <c r="A336" s="621" t="s">
        <v>1527</v>
      </c>
      <c r="B336" s="633" t="s">
        <v>1464</v>
      </c>
      <c r="C336" s="632">
        <v>3000</v>
      </c>
      <c r="D336" s="617">
        <v>0</v>
      </c>
      <c r="E336" s="557"/>
    </row>
    <row r="337" spans="1:5" ht="12.75" customHeight="1">
      <c r="A337" s="665" t="s">
        <v>1528</v>
      </c>
      <c r="B337" s="633" t="s">
        <v>1464</v>
      </c>
      <c r="C337" s="668">
        <v>73466</v>
      </c>
      <c r="D337" s="617">
        <v>5006</v>
      </c>
      <c r="E337" s="557"/>
    </row>
    <row r="338" spans="1:5" ht="12.75" customHeight="1">
      <c r="A338" s="665" t="s">
        <v>1529</v>
      </c>
      <c r="B338" s="633" t="s">
        <v>1464</v>
      </c>
      <c r="C338" s="668">
        <v>2500</v>
      </c>
      <c r="D338" s="617">
        <v>0</v>
      </c>
      <c r="E338" s="557"/>
    </row>
    <row r="339" spans="1:5" ht="12.75" customHeight="1">
      <c r="A339" s="665" t="s">
        <v>826</v>
      </c>
      <c r="B339" s="633" t="s">
        <v>1464</v>
      </c>
      <c r="C339" s="668">
        <v>58820</v>
      </c>
      <c r="D339" s="617">
        <v>0</v>
      </c>
      <c r="E339" s="557"/>
    </row>
    <row r="340" spans="1:5" ht="12.75" customHeight="1">
      <c r="A340" s="664" t="s">
        <v>827</v>
      </c>
      <c r="B340" s="633" t="s">
        <v>1464</v>
      </c>
      <c r="C340" s="668">
        <v>9800</v>
      </c>
      <c r="D340" s="617">
        <v>2000</v>
      </c>
      <c r="E340" s="557"/>
    </row>
    <row r="341" spans="1:5" ht="12.75" customHeight="1">
      <c r="A341" s="665" t="s">
        <v>828</v>
      </c>
      <c r="B341" s="633" t="s">
        <v>1464</v>
      </c>
      <c r="C341" s="668">
        <v>19494</v>
      </c>
      <c r="D341" s="617">
        <v>3894</v>
      </c>
      <c r="E341" s="557"/>
    </row>
    <row r="342" spans="1:5" ht="12.75" customHeight="1">
      <c r="A342" s="664" t="s">
        <v>978</v>
      </c>
      <c r="B342" s="633" t="s">
        <v>1464</v>
      </c>
      <c r="C342" s="668">
        <v>8859</v>
      </c>
      <c r="D342" s="617">
        <v>759</v>
      </c>
      <c r="E342" s="557"/>
    </row>
    <row r="343" spans="1:5" ht="12.75" customHeight="1">
      <c r="A343" s="665" t="s">
        <v>1530</v>
      </c>
      <c r="B343" s="633" t="s">
        <v>1464</v>
      </c>
      <c r="C343" s="668">
        <v>10500</v>
      </c>
      <c r="D343" s="617">
        <v>0</v>
      </c>
      <c r="E343" s="557"/>
    </row>
    <row r="344" spans="1:5" ht="12.75" customHeight="1">
      <c r="A344" s="665" t="s">
        <v>829</v>
      </c>
      <c r="B344" s="633" t="s">
        <v>1464</v>
      </c>
      <c r="C344" s="668">
        <v>39600</v>
      </c>
      <c r="D344" s="617">
        <v>3600</v>
      </c>
      <c r="E344" s="557"/>
    </row>
    <row r="345" spans="1:5" ht="12.75" customHeight="1">
      <c r="A345" s="665" t="s">
        <v>752</v>
      </c>
      <c r="B345" s="633" t="s">
        <v>1464</v>
      </c>
      <c r="C345" s="668">
        <v>4769</v>
      </c>
      <c r="D345" s="617">
        <v>905</v>
      </c>
      <c r="E345" s="557"/>
    </row>
    <row r="346" spans="1:5" ht="12.75" customHeight="1">
      <c r="A346" s="665" t="s">
        <v>1531</v>
      </c>
      <c r="B346" s="669" t="s">
        <v>1464</v>
      </c>
      <c r="C346" s="670">
        <v>2000</v>
      </c>
      <c r="D346" s="617">
        <v>0</v>
      </c>
      <c r="E346" s="557"/>
    </row>
    <row r="347" spans="1:5" ht="12.75" customHeight="1">
      <c r="A347" s="664" t="s">
        <v>753</v>
      </c>
      <c r="B347" s="671" t="s">
        <v>1464</v>
      </c>
      <c r="C347" s="672">
        <v>9000</v>
      </c>
      <c r="D347" s="617">
        <v>2175</v>
      </c>
      <c r="E347" s="557"/>
    </row>
    <row r="348" spans="1:5" ht="12.75" customHeight="1">
      <c r="A348" s="665" t="s">
        <v>754</v>
      </c>
      <c r="B348" s="671" t="s">
        <v>1464</v>
      </c>
      <c r="C348" s="672">
        <v>3520</v>
      </c>
      <c r="D348" s="617">
        <v>0</v>
      </c>
      <c r="E348" s="557"/>
    </row>
    <row r="349" spans="1:5" ht="12.75" customHeight="1">
      <c r="A349" s="665" t="s">
        <v>1532</v>
      </c>
      <c r="B349" s="671" t="s">
        <v>1464</v>
      </c>
      <c r="C349" s="672">
        <v>3124</v>
      </c>
      <c r="D349" s="617">
        <v>284</v>
      </c>
      <c r="E349" s="557"/>
    </row>
    <row r="350" spans="1:5" ht="12.75" customHeight="1">
      <c r="A350" s="664" t="s">
        <v>1533</v>
      </c>
      <c r="B350" s="671" t="s">
        <v>1464</v>
      </c>
      <c r="C350" s="672">
        <v>5454</v>
      </c>
      <c r="D350" s="617">
        <v>0</v>
      </c>
      <c r="E350" s="557"/>
    </row>
    <row r="351" spans="1:5" ht="12.75" customHeight="1">
      <c r="A351" s="664" t="s">
        <v>831</v>
      </c>
      <c r="B351" s="671" t="s">
        <v>1464</v>
      </c>
      <c r="C351" s="672">
        <v>5100</v>
      </c>
      <c r="D351" s="617">
        <v>0</v>
      </c>
      <c r="E351" s="557"/>
    </row>
    <row r="352" spans="1:5" ht="12.75" customHeight="1">
      <c r="A352" s="665" t="s">
        <v>755</v>
      </c>
      <c r="B352" s="671" t="s">
        <v>1464</v>
      </c>
      <c r="C352" s="672">
        <v>13000</v>
      </c>
      <c r="D352" s="617">
        <v>0</v>
      </c>
      <c r="E352" s="557"/>
    </row>
    <row r="353" spans="1:5" ht="12.75" customHeight="1">
      <c r="A353" s="664" t="s">
        <v>1534</v>
      </c>
      <c r="B353" s="671" t="s">
        <v>1464</v>
      </c>
      <c r="C353" s="672">
        <v>4500</v>
      </c>
      <c r="D353" s="617">
        <v>0</v>
      </c>
      <c r="E353" s="557"/>
    </row>
    <row r="354" spans="1:5" ht="12.75" customHeight="1">
      <c r="A354" s="665" t="s">
        <v>832</v>
      </c>
      <c r="B354" s="671" t="s">
        <v>1464</v>
      </c>
      <c r="C354" s="672">
        <v>27480</v>
      </c>
      <c r="D354" s="617">
        <v>0</v>
      </c>
      <c r="E354" s="557"/>
    </row>
    <row r="355" spans="1:5" ht="12.75" customHeight="1">
      <c r="A355" s="664" t="s">
        <v>833</v>
      </c>
      <c r="B355" s="671" t="s">
        <v>1464</v>
      </c>
      <c r="C355" s="672">
        <v>900</v>
      </c>
      <c r="D355" s="617">
        <v>0</v>
      </c>
      <c r="E355" s="557"/>
    </row>
    <row r="356" spans="1:5" ht="12.75" customHeight="1">
      <c r="A356" s="621" t="s">
        <v>1535</v>
      </c>
      <c r="B356" s="633" t="s">
        <v>1464</v>
      </c>
      <c r="C356" s="632">
        <v>55190</v>
      </c>
      <c r="D356" s="617">
        <v>0</v>
      </c>
      <c r="E356" s="557"/>
    </row>
    <row r="357" spans="1:5" ht="12.75" customHeight="1">
      <c r="A357" s="664" t="s">
        <v>1536</v>
      </c>
      <c r="B357" s="671" t="s">
        <v>1464</v>
      </c>
      <c r="C357" s="672">
        <v>21870</v>
      </c>
      <c r="D357" s="617">
        <v>0</v>
      </c>
      <c r="E357" s="557"/>
    </row>
    <row r="358" spans="1:5" ht="12.75" customHeight="1">
      <c r="A358" s="664" t="s">
        <v>1537</v>
      </c>
      <c r="B358" s="671" t="s">
        <v>1464</v>
      </c>
      <c r="C358" s="672">
        <v>78173</v>
      </c>
      <c r="D358" s="617">
        <v>0</v>
      </c>
      <c r="E358" s="557"/>
    </row>
    <row r="359" spans="1:5" ht="12.75" customHeight="1">
      <c r="A359" s="665" t="s">
        <v>1538</v>
      </c>
      <c r="B359" s="671" t="s">
        <v>1464</v>
      </c>
      <c r="C359" s="672">
        <v>2800</v>
      </c>
      <c r="D359" s="617">
        <v>0</v>
      </c>
      <c r="E359" s="557"/>
    </row>
    <row r="360" spans="1:5" ht="12.75" customHeight="1">
      <c r="A360" s="665" t="s">
        <v>835</v>
      </c>
      <c r="B360" s="671" t="s">
        <v>1464</v>
      </c>
      <c r="C360" s="672">
        <v>9000</v>
      </c>
      <c r="D360" s="617">
        <v>0</v>
      </c>
      <c r="E360" s="557"/>
    </row>
    <row r="361" spans="1:5" ht="12.75" customHeight="1">
      <c r="A361" s="664" t="s">
        <v>836</v>
      </c>
      <c r="B361" s="671" t="s">
        <v>1464</v>
      </c>
      <c r="C361" s="672">
        <v>52890</v>
      </c>
      <c r="D361" s="617">
        <v>0</v>
      </c>
      <c r="E361" s="557"/>
    </row>
    <row r="362" spans="1:5" ht="12.75" customHeight="1">
      <c r="A362" s="664" t="s">
        <v>1539</v>
      </c>
      <c r="B362" s="671" t="s">
        <v>1464</v>
      </c>
      <c r="C362" s="672">
        <v>9192</v>
      </c>
      <c r="D362" s="617">
        <v>0</v>
      </c>
      <c r="E362" s="557"/>
    </row>
    <row r="363" spans="1:5" ht="12.75" customHeight="1">
      <c r="A363" s="664" t="s">
        <v>1540</v>
      </c>
      <c r="B363" s="671" t="s">
        <v>1464</v>
      </c>
      <c r="C363" s="672">
        <v>2550</v>
      </c>
      <c r="D363" s="617">
        <v>0</v>
      </c>
      <c r="E363" s="557"/>
    </row>
    <row r="364" spans="1:5" ht="12.75" customHeight="1">
      <c r="A364" s="665" t="s">
        <v>759</v>
      </c>
      <c r="B364" s="671" t="s">
        <v>1464</v>
      </c>
      <c r="C364" s="672">
        <v>56809</v>
      </c>
      <c r="D364" s="617">
        <v>4464</v>
      </c>
      <c r="E364" s="557"/>
    </row>
    <row r="365" spans="1:5" ht="12.75" customHeight="1">
      <c r="A365" s="664" t="s">
        <v>1541</v>
      </c>
      <c r="B365" s="671" t="s">
        <v>1464</v>
      </c>
      <c r="C365" s="672">
        <v>2100</v>
      </c>
      <c r="D365" s="617">
        <v>0</v>
      </c>
      <c r="E365" s="557"/>
    </row>
    <row r="366" spans="1:5" ht="12.75" customHeight="1">
      <c r="A366" s="664" t="s">
        <v>1542</v>
      </c>
      <c r="B366" s="671" t="s">
        <v>1464</v>
      </c>
      <c r="C366" s="672">
        <v>4600</v>
      </c>
      <c r="D366" s="617">
        <v>0</v>
      </c>
      <c r="E366" s="557"/>
    </row>
    <row r="367" spans="1:5" ht="12.75" customHeight="1">
      <c r="A367" s="665" t="s">
        <v>1543</v>
      </c>
      <c r="B367" s="671" t="s">
        <v>1464</v>
      </c>
      <c r="C367" s="672">
        <v>18640</v>
      </c>
      <c r="D367" s="617">
        <v>0</v>
      </c>
      <c r="E367" s="557"/>
    </row>
    <row r="368" spans="1:5" ht="12.75" customHeight="1">
      <c r="A368" s="664" t="s">
        <v>837</v>
      </c>
      <c r="B368" s="671" t="s">
        <v>1464</v>
      </c>
      <c r="C368" s="672">
        <v>7897</v>
      </c>
      <c r="D368" s="617">
        <v>3867</v>
      </c>
      <c r="E368" s="557"/>
    </row>
    <row r="369" spans="1:5" ht="12.75" customHeight="1">
      <c r="A369" s="664" t="s">
        <v>838</v>
      </c>
      <c r="B369" s="671" t="s">
        <v>1464</v>
      </c>
      <c r="C369" s="672">
        <v>6417</v>
      </c>
      <c r="D369" s="617">
        <v>0</v>
      </c>
      <c r="E369" s="557"/>
    </row>
    <row r="370" spans="1:5" ht="12.75" customHeight="1">
      <c r="A370" s="664" t="s">
        <v>1544</v>
      </c>
      <c r="B370" s="671" t="s">
        <v>1464</v>
      </c>
      <c r="C370" s="672">
        <v>3750</v>
      </c>
      <c r="D370" s="617">
        <v>0</v>
      </c>
      <c r="E370" s="557"/>
    </row>
    <row r="371" spans="1:5" ht="12.75" customHeight="1">
      <c r="A371" s="665" t="s">
        <v>839</v>
      </c>
      <c r="B371" s="671" t="s">
        <v>1464</v>
      </c>
      <c r="C371" s="672">
        <v>7750</v>
      </c>
      <c r="D371" s="617">
        <v>0</v>
      </c>
      <c r="E371" s="557"/>
    </row>
    <row r="372" spans="1:5" ht="12.75" customHeight="1">
      <c r="A372" s="665" t="s">
        <v>840</v>
      </c>
      <c r="B372" s="671" t="s">
        <v>1464</v>
      </c>
      <c r="C372" s="672">
        <v>6380</v>
      </c>
      <c r="D372" s="617">
        <v>0</v>
      </c>
      <c r="E372" s="557"/>
    </row>
    <row r="373" spans="1:5" ht="12.75" customHeight="1">
      <c r="A373" s="665" t="s">
        <v>841</v>
      </c>
      <c r="B373" s="671" t="s">
        <v>1464</v>
      </c>
      <c r="C373" s="672">
        <v>7198</v>
      </c>
      <c r="D373" s="617">
        <v>338</v>
      </c>
      <c r="E373" s="557"/>
    </row>
    <row r="374" spans="1:5" ht="12.75" customHeight="1">
      <c r="A374" s="665" t="s">
        <v>1545</v>
      </c>
      <c r="B374" s="671" t="s">
        <v>1464</v>
      </c>
      <c r="C374" s="672">
        <v>3300</v>
      </c>
      <c r="D374" s="617">
        <v>0</v>
      </c>
      <c r="E374" s="557"/>
    </row>
    <row r="375" spans="1:5" ht="12.75" customHeight="1">
      <c r="A375" s="664" t="s">
        <v>761</v>
      </c>
      <c r="B375" s="671" t="s">
        <v>1464</v>
      </c>
      <c r="C375" s="672">
        <v>5000</v>
      </c>
      <c r="D375" s="617">
        <v>0</v>
      </c>
      <c r="E375" s="557"/>
    </row>
    <row r="376" spans="1:5" ht="12.75" customHeight="1">
      <c r="A376" s="664" t="s">
        <v>762</v>
      </c>
      <c r="B376" s="671" t="s">
        <v>1464</v>
      </c>
      <c r="C376" s="672">
        <v>7128</v>
      </c>
      <c r="D376" s="617">
        <v>1782</v>
      </c>
      <c r="E376" s="557"/>
    </row>
    <row r="377" spans="1:5" ht="12.75" customHeight="1">
      <c r="A377" s="664" t="s">
        <v>1546</v>
      </c>
      <c r="B377" s="671" t="s">
        <v>1464</v>
      </c>
      <c r="C377" s="672">
        <v>9114</v>
      </c>
      <c r="D377" s="617">
        <v>0</v>
      </c>
      <c r="E377" s="557"/>
    </row>
    <row r="378" spans="1:5" ht="12.75" customHeight="1">
      <c r="A378" s="664" t="s">
        <v>1547</v>
      </c>
      <c r="B378" s="671" t="s">
        <v>1464</v>
      </c>
      <c r="C378" s="672">
        <v>2550</v>
      </c>
      <c r="D378" s="617">
        <v>0</v>
      </c>
      <c r="E378" s="557"/>
    </row>
    <row r="379" spans="1:5" ht="12.75" customHeight="1">
      <c r="A379" s="664" t="s">
        <v>1548</v>
      </c>
      <c r="B379" s="671" t="s">
        <v>1464</v>
      </c>
      <c r="C379" s="672">
        <v>3000</v>
      </c>
      <c r="D379" s="617">
        <v>0</v>
      </c>
      <c r="E379" s="557"/>
    </row>
    <row r="380" spans="1:5" ht="12.75" customHeight="1">
      <c r="A380" s="665" t="s">
        <v>1549</v>
      </c>
      <c r="B380" s="671" t="s">
        <v>1464</v>
      </c>
      <c r="C380" s="672">
        <v>3597</v>
      </c>
      <c r="D380" s="617">
        <v>327</v>
      </c>
      <c r="E380" s="557"/>
    </row>
    <row r="381" spans="1:5" ht="12.75" customHeight="1">
      <c r="A381" s="664" t="s">
        <v>1550</v>
      </c>
      <c r="B381" s="671" t="s">
        <v>1464</v>
      </c>
      <c r="C381" s="672">
        <v>1260</v>
      </c>
      <c r="D381" s="617">
        <v>630</v>
      </c>
      <c r="E381" s="557"/>
    </row>
    <row r="382" spans="1:5" ht="12.75" customHeight="1">
      <c r="A382" s="665" t="s">
        <v>763</v>
      </c>
      <c r="B382" s="671" t="s">
        <v>1464</v>
      </c>
      <c r="C382" s="672">
        <v>16900</v>
      </c>
      <c r="D382" s="617">
        <v>0</v>
      </c>
      <c r="E382" s="557"/>
    </row>
    <row r="383" spans="1:5" ht="12.75" customHeight="1">
      <c r="A383" s="664" t="s">
        <v>1551</v>
      </c>
      <c r="B383" s="671" t="s">
        <v>1464</v>
      </c>
      <c r="C383" s="672">
        <v>13500</v>
      </c>
      <c r="D383" s="617">
        <v>0</v>
      </c>
      <c r="E383" s="557"/>
    </row>
    <row r="384" spans="1:5" ht="12.75" customHeight="1">
      <c r="A384" s="665" t="s">
        <v>1552</v>
      </c>
      <c r="B384" s="671" t="s">
        <v>1464</v>
      </c>
      <c r="C384" s="672">
        <v>8370</v>
      </c>
      <c r="D384" s="617">
        <v>0</v>
      </c>
      <c r="E384" s="557"/>
    </row>
    <row r="385" spans="1:5" ht="12.75" customHeight="1">
      <c r="A385" s="664" t="s">
        <v>843</v>
      </c>
      <c r="B385" s="671" t="s">
        <v>1464</v>
      </c>
      <c r="C385" s="672">
        <v>3636</v>
      </c>
      <c r="D385" s="617">
        <v>0</v>
      </c>
      <c r="E385" s="557"/>
    </row>
    <row r="386" spans="1:5" ht="12.75" customHeight="1">
      <c r="A386" s="665" t="s">
        <v>1553</v>
      </c>
      <c r="B386" s="671" t="s">
        <v>1464</v>
      </c>
      <c r="C386" s="672">
        <v>10935</v>
      </c>
      <c r="D386" s="617">
        <v>0</v>
      </c>
      <c r="E386" s="557"/>
    </row>
    <row r="387" spans="1:5" ht="12.75" customHeight="1">
      <c r="A387" s="665" t="s">
        <v>1554</v>
      </c>
      <c r="B387" s="671" t="s">
        <v>1464</v>
      </c>
      <c r="C387" s="672">
        <v>168000</v>
      </c>
      <c r="D387" s="617">
        <v>0</v>
      </c>
      <c r="E387" s="557"/>
    </row>
    <row r="388" spans="1:5" ht="12.75" customHeight="1">
      <c r="A388" s="664" t="s">
        <v>1555</v>
      </c>
      <c r="B388" s="671" t="s">
        <v>1464</v>
      </c>
      <c r="C388" s="672">
        <v>11000</v>
      </c>
      <c r="D388" s="617">
        <v>0</v>
      </c>
      <c r="E388" s="557"/>
    </row>
    <row r="389" spans="1:5" ht="12.75" customHeight="1">
      <c r="A389" s="664" t="s">
        <v>844</v>
      </c>
      <c r="B389" s="671" t="s">
        <v>1464</v>
      </c>
      <c r="C389" s="672">
        <v>105948</v>
      </c>
      <c r="D389" s="617">
        <v>0</v>
      </c>
      <c r="E389" s="557"/>
    </row>
    <row r="390" spans="1:5" ht="12.75" customHeight="1">
      <c r="A390" s="665" t="s">
        <v>1556</v>
      </c>
      <c r="B390" s="671" t="s">
        <v>1464</v>
      </c>
      <c r="C390" s="672">
        <v>1600</v>
      </c>
      <c r="D390" s="617">
        <v>0</v>
      </c>
      <c r="E390" s="557"/>
    </row>
    <row r="391" spans="1:5" ht="12.75" customHeight="1">
      <c r="A391" s="664" t="s">
        <v>1557</v>
      </c>
      <c r="B391" s="671" t="s">
        <v>1464</v>
      </c>
      <c r="C391" s="672">
        <v>2000</v>
      </c>
      <c r="D391" s="617">
        <v>0</v>
      </c>
      <c r="E391" s="557"/>
    </row>
    <row r="392" spans="1:5" ht="12.75" customHeight="1">
      <c r="A392" s="664" t="s">
        <v>1558</v>
      </c>
      <c r="B392" s="671" t="s">
        <v>1464</v>
      </c>
      <c r="C392" s="672">
        <v>5000</v>
      </c>
      <c r="D392" s="617">
        <v>0</v>
      </c>
      <c r="E392" s="557"/>
    </row>
    <row r="393" spans="1:5" ht="12.75" customHeight="1">
      <c r="A393" s="665" t="s">
        <v>765</v>
      </c>
      <c r="B393" s="671" t="s">
        <v>1464</v>
      </c>
      <c r="C393" s="672">
        <v>9440</v>
      </c>
      <c r="D393" s="617">
        <v>0</v>
      </c>
      <c r="E393" s="557"/>
    </row>
    <row r="394" spans="1:5" ht="12.75" customHeight="1">
      <c r="A394" s="665" t="s">
        <v>1559</v>
      </c>
      <c r="B394" s="671" t="s">
        <v>1464</v>
      </c>
      <c r="C394" s="672">
        <v>4100</v>
      </c>
      <c r="D394" s="617">
        <v>0</v>
      </c>
      <c r="E394" s="557"/>
    </row>
    <row r="395" spans="1:5" ht="12.75" customHeight="1">
      <c r="A395" s="664" t="s">
        <v>1560</v>
      </c>
      <c r="B395" s="671" t="s">
        <v>1464</v>
      </c>
      <c r="C395" s="672">
        <v>11200</v>
      </c>
      <c r="D395" s="617">
        <v>0</v>
      </c>
      <c r="E395" s="557"/>
    </row>
    <row r="396" spans="1:5" ht="12.75" customHeight="1">
      <c r="A396" s="664" t="s">
        <v>1561</v>
      </c>
      <c r="B396" s="671" t="s">
        <v>1464</v>
      </c>
      <c r="C396" s="672">
        <v>1500</v>
      </c>
      <c r="D396" s="617">
        <v>0</v>
      </c>
      <c r="E396" s="557"/>
    </row>
    <row r="397" spans="1:5" ht="12.75" customHeight="1">
      <c r="A397" s="664" t="s">
        <v>845</v>
      </c>
      <c r="B397" s="671" t="s">
        <v>1464</v>
      </c>
      <c r="C397" s="672">
        <v>108728</v>
      </c>
      <c r="D397" s="617">
        <v>0</v>
      </c>
      <c r="E397" s="557"/>
    </row>
    <row r="398" spans="1:5" ht="12.75" customHeight="1">
      <c r="A398" s="664" t="s">
        <v>1562</v>
      </c>
      <c r="B398" s="671" t="s">
        <v>1464</v>
      </c>
      <c r="C398" s="672">
        <v>44000</v>
      </c>
      <c r="D398" s="617">
        <v>11000</v>
      </c>
      <c r="E398" s="557"/>
    </row>
    <row r="399" spans="1:5" ht="12.75" customHeight="1">
      <c r="A399" s="664" t="s">
        <v>980</v>
      </c>
      <c r="B399" s="671" t="s">
        <v>1464</v>
      </c>
      <c r="C399" s="672">
        <v>4500</v>
      </c>
      <c r="D399" s="617">
        <v>0</v>
      </c>
      <c r="E399" s="557"/>
    </row>
    <row r="400" spans="1:5" ht="12.75" customHeight="1">
      <c r="A400" s="665" t="s">
        <v>847</v>
      </c>
      <c r="B400" s="671" t="s">
        <v>1464</v>
      </c>
      <c r="C400" s="672">
        <v>7000</v>
      </c>
      <c r="D400" s="617">
        <v>0</v>
      </c>
      <c r="E400" s="557"/>
    </row>
    <row r="401" spans="1:5" ht="12.75" customHeight="1">
      <c r="A401" s="665" t="s">
        <v>1563</v>
      </c>
      <c r="B401" s="671" t="s">
        <v>1464</v>
      </c>
      <c r="C401" s="672">
        <v>3660</v>
      </c>
      <c r="D401" s="617">
        <v>0</v>
      </c>
      <c r="E401" s="557"/>
    </row>
    <row r="402" spans="1:5" ht="12.75" customHeight="1">
      <c r="A402" s="665" t="s">
        <v>1564</v>
      </c>
      <c r="B402" s="671" t="s">
        <v>1464</v>
      </c>
      <c r="C402" s="672">
        <v>1430</v>
      </c>
      <c r="D402" s="617">
        <v>130</v>
      </c>
      <c r="E402" s="557"/>
    </row>
    <row r="403" spans="1:5" ht="12.75" customHeight="1">
      <c r="A403" s="665" t="s">
        <v>849</v>
      </c>
      <c r="B403" s="671" t="s">
        <v>1464</v>
      </c>
      <c r="C403" s="672">
        <v>9174</v>
      </c>
      <c r="D403" s="617">
        <v>834</v>
      </c>
      <c r="E403" s="557"/>
    </row>
    <row r="404" spans="1:5" ht="12.75" customHeight="1">
      <c r="A404" s="621" t="s">
        <v>1565</v>
      </c>
      <c r="B404" s="623" t="s">
        <v>1464</v>
      </c>
      <c r="C404" s="627">
        <v>3200</v>
      </c>
      <c r="D404" s="617">
        <v>1600</v>
      </c>
      <c r="E404" s="557"/>
    </row>
    <row r="405" spans="1:5" ht="12.75" customHeight="1">
      <c r="A405" s="664" t="s">
        <v>1566</v>
      </c>
      <c r="B405" s="673" t="s">
        <v>1464</v>
      </c>
      <c r="C405" s="674">
        <v>2600</v>
      </c>
      <c r="D405" s="617">
        <v>250</v>
      </c>
      <c r="E405" s="557"/>
    </row>
    <row r="406" spans="1:5" ht="12.75" customHeight="1">
      <c r="A406" s="665" t="s">
        <v>767</v>
      </c>
      <c r="B406" s="671" t="s">
        <v>1464</v>
      </c>
      <c r="C406" s="672">
        <v>5868</v>
      </c>
      <c r="D406" s="617">
        <v>0</v>
      </c>
      <c r="E406" s="557"/>
    </row>
    <row r="407" spans="1:5" ht="12.75" customHeight="1">
      <c r="A407" s="664" t="s">
        <v>850</v>
      </c>
      <c r="B407" s="671" t="s">
        <v>1464</v>
      </c>
      <c r="C407" s="672">
        <v>8440</v>
      </c>
      <c r="D407" s="617">
        <v>0</v>
      </c>
      <c r="E407" s="557"/>
    </row>
    <row r="408" spans="1:5" ht="12.75" customHeight="1">
      <c r="A408" s="664" t="s">
        <v>1567</v>
      </c>
      <c r="B408" s="671" t="s">
        <v>1464</v>
      </c>
      <c r="C408" s="672">
        <v>2499</v>
      </c>
      <c r="D408" s="617">
        <v>0</v>
      </c>
      <c r="E408" s="557"/>
    </row>
    <row r="409" spans="1:5" ht="12.75" customHeight="1">
      <c r="A409" s="665" t="s">
        <v>1568</v>
      </c>
      <c r="B409" s="671" t="s">
        <v>1464</v>
      </c>
      <c r="C409" s="672">
        <v>9200</v>
      </c>
      <c r="D409" s="617">
        <v>0</v>
      </c>
      <c r="E409" s="557"/>
    </row>
    <row r="410" spans="1:5" ht="12.75" customHeight="1">
      <c r="A410" s="664" t="s">
        <v>1569</v>
      </c>
      <c r="B410" s="671" t="s">
        <v>1464</v>
      </c>
      <c r="C410" s="672">
        <v>5235</v>
      </c>
      <c r="D410" s="617">
        <v>0</v>
      </c>
      <c r="E410" s="557"/>
    </row>
    <row r="411" spans="1:5" ht="12.75" customHeight="1">
      <c r="A411" s="664" t="s">
        <v>768</v>
      </c>
      <c r="B411" s="671" t="s">
        <v>1464</v>
      </c>
      <c r="C411" s="672">
        <v>12309</v>
      </c>
      <c r="D411" s="617">
        <v>777</v>
      </c>
      <c r="E411" s="557"/>
    </row>
    <row r="412" spans="1:5" ht="12.75" customHeight="1">
      <c r="A412" s="664" t="s">
        <v>769</v>
      </c>
      <c r="B412" s="671" t="s">
        <v>1464</v>
      </c>
      <c r="C412" s="672">
        <v>4383</v>
      </c>
      <c r="D412" s="617">
        <v>0</v>
      </c>
      <c r="E412" s="557"/>
    </row>
    <row r="413" spans="1:5" ht="12.75" customHeight="1">
      <c r="A413" s="664" t="s">
        <v>1570</v>
      </c>
      <c r="B413" s="671" t="s">
        <v>1464</v>
      </c>
      <c r="C413" s="672">
        <v>5620</v>
      </c>
      <c r="D413" s="617">
        <v>0</v>
      </c>
      <c r="E413" s="557"/>
    </row>
    <row r="414" spans="1:5" ht="12.75" customHeight="1">
      <c r="A414" s="664" t="s">
        <v>1571</v>
      </c>
      <c r="B414" s="671" t="s">
        <v>1464</v>
      </c>
      <c r="C414" s="672">
        <v>5680</v>
      </c>
      <c r="D414" s="617">
        <v>0</v>
      </c>
      <c r="E414" s="557"/>
    </row>
    <row r="415" spans="1:5" ht="12.75" customHeight="1">
      <c r="A415" s="664" t="s">
        <v>1572</v>
      </c>
      <c r="B415" s="671" t="s">
        <v>1464</v>
      </c>
      <c r="C415" s="672">
        <v>15270</v>
      </c>
      <c r="D415" s="617">
        <v>0</v>
      </c>
      <c r="E415" s="557"/>
    </row>
    <row r="416" spans="1:5" ht="12.75" customHeight="1">
      <c r="A416" s="664" t="s">
        <v>1573</v>
      </c>
      <c r="B416" s="671" t="s">
        <v>1464</v>
      </c>
      <c r="C416" s="672">
        <v>3900</v>
      </c>
      <c r="D416" s="617">
        <v>0</v>
      </c>
      <c r="E416" s="557"/>
    </row>
    <row r="417" spans="1:5" ht="12.75" customHeight="1">
      <c r="A417" s="664" t="s">
        <v>1574</v>
      </c>
      <c r="B417" s="671" t="s">
        <v>1464</v>
      </c>
      <c r="C417" s="672">
        <v>4200</v>
      </c>
      <c r="D417" s="617">
        <v>0</v>
      </c>
      <c r="E417" s="557"/>
    </row>
    <row r="418" spans="1:5" ht="12.75" customHeight="1">
      <c r="A418" s="665" t="s">
        <v>1575</v>
      </c>
      <c r="B418" s="671" t="s">
        <v>1464</v>
      </c>
      <c r="C418" s="672">
        <v>2355</v>
      </c>
      <c r="D418" s="617">
        <v>105</v>
      </c>
      <c r="E418" s="557"/>
    </row>
    <row r="419" spans="1:5" ht="12.75" customHeight="1">
      <c r="A419" s="664" t="s">
        <v>851</v>
      </c>
      <c r="B419" s="671" t="s">
        <v>1464</v>
      </c>
      <c r="C419" s="672">
        <v>2592</v>
      </c>
      <c r="D419" s="617">
        <v>0</v>
      </c>
      <c r="E419" s="557"/>
    </row>
    <row r="420" spans="1:5" ht="12.75" customHeight="1">
      <c r="A420" s="664" t="s">
        <v>1576</v>
      </c>
      <c r="B420" s="671" t="s">
        <v>1464</v>
      </c>
      <c r="C420" s="672">
        <v>8352</v>
      </c>
      <c r="D420" s="617">
        <v>0</v>
      </c>
      <c r="E420" s="557"/>
    </row>
    <row r="421" spans="1:5" ht="12.75" customHeight="1">
      <c r="A421" s="664" t="s">
        <v>1577</v>
      </c>
      <c r="B421" s="671" t="s">
        <v>1464</v>
      </c>
      <c r="C421" s="672">
        <v>7400</v>
      </c>
      <c r="D421" s="617">
        <v>400</v>
      </c>
      <c r="E421" s="557"/>
    </row>
    <row r="422" spans="1:5" ht="12.75" customHeight="1">
      <c r="A422" s="664" t="s">
        <v>770</v>
      </c>
      <c r="B422" s="671" t="s">
        <v>1464</v>
      </c>
      <c r="C422" s="672">
        <v>835</v>
      </c>
      <c r="D422" s="617">
        <v>835</v>
      </c>
      <c r="E422" s="557"/>
    </row>
    <row r="423" spans="1:5" ht="12.75" customHeight="1">
      <c r="A423" s="665" t="s">
        <v>771</v>
      </c>
      <c r="B423" s="671" t="s">
        <v>1464</v>
      </c>
      <c r="C423" s="672">
        <v>22371</v>
      </c>
      <c r="D423" s="617">
        <v>2087</v>
      </c>
      <c r="E423" s="557"/>
    </row>
    <row r="424" spans="1:5" ht="12.75" customHeight="1">
      <c r="A424" s="664" t="s">
        <v>1578</v>
      </c>
      <c r="B424" s="671" t="s">
        <v>1464</v>
      </c>
      <c r="C424" s="672">
        <v>1800</v>
      </c>
      <c r="D424" s="617">
        <v>0</v>
      </c>
      <c r="E424" s="557"/>
    </row>
    <row r="425" spans="1:5" ht="12.75" customHeight="1">
      <c r="A425" s="664" t="s">
        <v>853</v>
      </c>
      <c r="B425" s="671" t="s">
        <v>1464</v>
      </c>
      <c r="C425" s="672">
        <v>3680</v>
      </c>
      <c r="D425" s="617">
        <v>0</v>
      </c>
      <c r="E425" s="557"/>
    </row>
    <row r="426" spans="1:5" ht="12.75" customHeight="1">
      <c r="A426" s="665" t="s">
        <v>854</v>
      </c>
      <c r="B426" s="671" t="s">
        <v>1464</v>
      </c>
      <c r="C426" s="672">
        <v>3000</v>
      </c>
      <c r="D426" s="617">
        <v>0</v>
      </c>
      <c r="E426" s="557"/>
    </row>
    <row r="427" spans="1:5" ht="12.75" customHeight="1">
      <c r="A427" s="664" t="s">
        <v>1579</v>
      </c>
      <c r="B427" s="671" t="s">
        <v>1464</v>
      </c>
      <c r="C427" s="672">
        <v>88160</v>
      </c>
      <c r="D427" s="617">
        <v>28330</v>
      </c>
      <c r="E427" s="557"/>
    </row>
    <row r="428" spans="1:5" ht="12.75" customHeight="1">
      <c r="A428" s="665" t="s">
        <v>1580</v>
      </c>
      <c r="B428" s="671" t="s">
        <v>1464</v>
      </c>
      <c r="C428" s="672">
        <v>10500</v>
      </c>
      <c r="D428" s="617">
        <v>0</v>
      </c>
      <c r="E428" s="557"/>
    </row>
    <row r="429" spans="1:5" ht="12.75" customHeight="1">
      <c r="A429" s="664" t="s">
        <v>1581</v>
      </c>
      <c r="B429" s="671" t="s">
        <v>1464</v>
      </c>
      <c r="C429" s="672">
        <v>2632</v>
      </c>
      <c r="D429" s="617">
        <v>658</v>
      </c>
      <c r="E429" s="557"/>
    </row>
    <row r="430" spans="1:5" ht="12.75" customHeight="1">
      <c r="A430" s="664" t="s">
        <v>1582</v>
      </c>
      <c r="B430" s="671" t="s">
        <v>1464</v>
      </c>
      <c r="C430" s="672">
        <v>18860</v>
      </c>
      <c r="D430" s="617">
        <v>0</v>
      </c>
      <c r="E430" s="557"/>
    </row>
    <row r="431" spans="1:5" ht="12.75" customHeight="1">
      <c r="A431" s="664" t="s">
        <v>1583</v>
      </c>
      <c r="B431" s="671" t="s">
        <v>1464</v>
      </c>
      <c r="C431" s="672">
        <v>7984</v>
      </c>
      <c r="D431" s="617">
        <v>0</v>
      </c>
      <c r="E431" s="557"/>
    </row>
    <row r="432" spans="1:5" ht="12.75" customHeight="1">
      <c r="A432" s="664" t="s">
        <v>1584</v>
      </c>
      <c r="B432" s="671" t="s">
        <v>1464</v>
      </c>
      <c r="C432" s="672">
        <v>11388</v>
      </c>
      <c r="D432" s="617">
        <v>3859</v>
      </c>
      <c r="E432" s="557"/>
    </row>
    <row r="433" spans="1:5" ht="12.75" customHeight="1">
      <c r="A433" s="664" t="s">
        <v>772</v>
      </c>
      <c r="B433" s="671" t="s">
        <v>1464</v>
      </c>
      <c r="C433" s="672">
        <v>30690</v>
      </c>
      <c r="D433" s="617">
        <v>0</v>
      </c>
      <c r="E433" s="557"/>
    </row>
    <row r="434" spans="1:5" ht="12.75" customHeight="1">
      <c r="A434" s="664" t="s">
        <v>1585</v>
      </c>
      <c r="B434" s="671" t="s">
        <v>1464</v>
      </c>
      <c r="C434" s="672">
        <v>3202</v>
      </c>
      <c r="D434" s="617">
        <v>0</v>
      </c>
      <c r="E434" s="557"/>
    </row>
    <row r="435" spans="1:5" ht="12.75" customHeight="1">
      <c r="A435" s="665" t="s">
        <v>1586</v>
      </c>
      <c r="B435" s="671" t="s">
        <v>1464</v>
      </c>
      <c r="C435" s="672">
        <v>800</v>
      </c>
      <c r="D435" s="617">
        <v>0</v>
      </c>
      <c r="E435" s="557"/>
    </row>
    <row r="436" spans="1:5" ht="12.75" customHeight="1">
      <c r="A436" s="664" t="s">
        <v>1587</v>
      </c>
      <c r="B436" s="671" t="s">
        <v>1464</v>
      </c>
      <c r="C436" s="672">
        <v>1815</v>
      </c>
      <c r="D436" s="617">
        <v>0</v>
      </c>
      <c r="E436" s="557"/>
    </row>
    <row r="437" spans="1:5" ht="12.75" customHeight="1">
      <c r="A437" s="664" t="s">
        <v>1588</v>
      </c>
      <c r="B437" s="671" t="s">
        <v>1464</v>
      </c>
      <c r="C437" s="672">
        <v>31200</v>
      </c>
      <c r="D437" s="617">
        <v>3000</v>
      </c>
      <c r="E437" s="557"/>
    </row>
    <row r="438" spans="1:5" ht="12.75" customHeight="1">
      <c r="A438" s="664" t="s">
        <v>1515</v>
      </c>
      <c r="B438" s="671" t="s">
        <v>1464</v>
      </c>
      <c r="C438" s="672">
        <v>31458</v>
      </c>
      <c r="D438" s="617">
        <v>15681</v>
      </c>
      <c r="E438" s="557"/>
    </row>
    <row r="439" spans="1:5" ht="12.75" customHeight="1">
      <c r="A439" s="665" t="s">
        <v>1589</v>
      </c>
      <c r="B439" s="671" t="s">
        <v>1464</v>
      </c>
      <c r="C439" s="672">
        <v>10000</v>
      </c>
      <c r="D439" s="617">
        <v>0</v>
      </c>
      <c r="E439" s="557"/>
    </row>
    <row r="440" spans="1:5" ht="12.75" customHeight="1">
      <c r="A440" s="664" t="s">
        <v>1590</v>
      </c>
      <c r="B440" s="671" t="s">
        <v>1464</v>
      </c>
      <c r="C440" s="672">
        <v>6000</v>
      </c>
      <c r="D440" s="617">
        <v>0</v>
      </c>
      <c r="E440" s="557"/>
    </row>
    <row r="441" spans="1:5" ht="12.75" customHeight="1">
      <c r="A441" s="664" t="s">
        <v>1591</v>
      </c>
      <c r="B441" s="671" t="s">
        <v>1464</v>
      </c>
      <c r="C441" s="672">
        <v>7144</v>
      </c>
      <c r="D441" s="617">
        <v>0</v>
      </c>
      <c r="E441" s="557"/>
    </row>
    <row r="442" spans="1:5" ht="12.75" customHeight="1">
      <c r="A442" s="664" t="s">
        <v>1592</v>
      </c>
      <c r="B442" s="623" t="s">
        <v>1464</v>
      </c>
      <c r="C442" s="627">
        <v>3267</v>
      </c>
      <c r="D442" s="617">
        <v>0</v>
      </c>
      <c r="E442" s="557"/>
    </row>
    <row r="443" spans="1:5" ht="12.75" customHeight="1">
      <c r="A443" s="664" t="s">
        <v>1593</v>
      </c>
      <c r="B443" s="623" t="s">
        <v>1464</v>
      </c>
      <c r="C443" s="627">
        <v>9753</v>
      </c>
      <c r="D443" s="617">
        <v>0</v>
      </c>
      <c r="E443" s="557"/>
    </row>
    <row r="444" spans="1:5" ht="12.75" customHeight="1">
      <c r="A444" s="664" t="s">
        <v>773</v>
      </c>
      <c r="B444" s="671" t="s">
        <v>1464</v>
      </c>
      <c r="C444" s="672">
        <v>10240</v>
      </c>
      <c r="D444" s="617">
        <v>0</v>
      </c>
      <c r="E444" s="557"/>
    </row>
    <row r="445" spans="1:5" ht="12.75" customHeight="1">
      <c r="A445" s="664" t="s">
        <v>1594</v>
      </c>
      <c r="B445" s="671" t="s">
        <v>1464</v>
      </c>
      <c r="C445" s="672">
        <v>9184</v>
      </c>
      <c r="D445" s="617">
        <v>0</v>
      </c>
      <c r="E445" s="557"/>
    </row>
    <row r="446" spans="1:5" ht="12.75" customHeight="1">
      <c r="A446" s="664" t="s">
        <v>1595</v>
      </c>
      <c r="B446" s="671" t="s">
        <v>1464</v>
      </c>
      <c r="C446" s="672">
        <v>1620</v>
      </c>
      <c r="D446" s="617">
        <v>0</v>
      </c>
      <c r="E446" s="557"/>
    </row>
    <row r="447" spans="1:5" ht="12.75" customHeight="1">
      <c r="A447" s="664" t="s">
        <v>1596</v>
      </c>
      <c r="B447" s="671" t="s">
        <v>1464</v>
      </c>
      <c r="C447" s="672">
        <v>4185</v>
      </c>
      <c r="D447" s="617">
        <v>0</v>
      </c>
      <c r="E447" s="557"/>
    </row>
    <row r="448" spans="1:5" ht="12.75" customHeight="1">
      <c r="A448" s="665" t="s">
        <v>1597</v>
      </c>
      <c r="B448" s="671" t="s">
        <v>1464</v>
      </c>
      <c r="C448" s="672">
        <v>40522</v>
      </c>
      <c r="D448" s="617">
        <v>0</v>
      </c>
      <c r="E448" s="557"/>
    </row>
    <row r="449" spans="1:5" ht="12.75" customHeight="1">
      <c r="A449" s="665" t="s">
        <v>1598</v>
      </c>
      <c r="B449" s="671" t="s">
        <v>1464</v>
      </c>
      <c r="C449" s="672">
        <v>9000</v>
      </c>
      <c r="D449" s="617">
        <v>0</v>
      </c>
      <c r="E449" s="557"/>
    </row>
    <row r="450" spans="1:5" ht="12.75" customHeight="1">
      <c r="A450" s="664" t="s">
        <v>774</v>
      </c>
      <c r="B450" s="671" t="s">
        <v>1464</v>
      </c>
      <c r="C450" s="672">
        <v>9675</v>
      </c>
      <c r="D450" s="617">
        <v>0</v>
      </c>
      <c r="E450" s="557"/>
    </row>
    <row r="451" spans="1:5" ht="12.75" customHeight="1">
      <c r="A451" s="664" t="s">
        <v>1599</v>
      </c>
      <c r="B451" s="671" t="s">
        <v>1464</v>
      </c>
      <c r="C451" s="672">
        <v>800</v>
      </c>
      <c r="D451" s="617">
        <v>0</v>
      </c>
      <c r="E451" s="557"/>
    </row>
    <row r="452" spans="1:5" ht="12.75" customHeight="1">
      <c r="A452" s="664" t="s">
        <v>1600</v>
      </c>
      <c r="B452" s="671" t="s">
        <v>1464</v>
      </c>
      <c r="C452" s="672">
        <v>3560</v>
      </c>
      <c r="D452" s="617">
        <v>0</v>
      </c>
      <c r="E452" s="557"/>
    </row>
    <row r="453" spans="1:5" ht="12.75" customHeight="1">
      <c r="A453" s="664" t="s">
        <v>1601</v>
      </c>
      <c r="B453" s="671" t="s">
        <v>1464</v>
      </c>
      <c r="C453" s="672">
        <v>5800</v>
      </c>
      <c r="D453" s="617">
        <v>0</v>
      </c>
      <c r="E453" s="557"/>
    </row>
    <row r="454" spans="1:5" ht="12.75" customHeight="1">
      <c r="A454" s="665" t="s">
        <v>1602</v>
      </c>
      <c r="B454" s="671" t="s">
        <v>1464</v>
      </c>
      <c r="C454" s="672">
        <v>24000</v>
      </c>
      <c r="D454" s="617">
        <v>0</v>
      </c>
      <c r="E454" s="557"/>
    </row>
    <row r="455" spans="1:5" ht="12.75" customHeight="1">
      <c r="A455" s="665" t="s">
        <v>1603</v>
      </c>
      <c r="B455" s="671" t="s">
        <v>1464</v>
      </c>
      <c r="C455" s="672">
        <v>1880</v>
      </c>
      <c r="D455" s="617">
        <v>0</v>
      </c>
      <c r="E455" s="557"/>
    </row>
    <row r="456" spans="1:5" ht="12.75" customHeight="1">
      <c r="A456" s="665" t="s">
        <v>1604</v>
      </c>
      <c r="B456" s="671" t="s">
        <v>1464</v>
      </c>
      <c r="C456" s="672">
        <v>5200</v>
      </c>
      <c r="D456" s="617">
        <v>0</v>
      </c>
      <c r="E456" s="557"/>
    </row>
    <row r="457" spans="1:5" ht="12.75" customHeight="1">
      <c r="A457" s="664" t="s">
        <v>1605</v>
      </c>
      <c r="B457" s="671" t="s">
        <v>1464</v>
      </c>
      <c r="C457" s="672">
        <v>4936</v>
      </c>
      <c r="D457" s="617">
        <v>484</v>
      </c>
      <c r="E457" s="557"/>
    </row>
    <row r="458" spans="1:5" ht="12.75" customHeight="1">
      <c r="A458" s="664" t="s">
        <v>1606</v>
      </c>
      <c r="B458" s="671" t="s">
        <v>1464</v>
      </c>
      <c r="C458" s="672">
        <v>2865</v>
      </c>
      <c r="D458" s="617">
        <v>0</v>
      </c>
      <c r="E458" s="557"/>
    </row>
    <row r="459" spans="1:5" ht="12.75" customHeight="1">
      <c r="A459" s="665" t="s">
        <v>855</v>
      </c>
      <c r="B459" s="671" t="s">
        <v>1464</v>
      </c>
      <c r="C459" s="672">
        <v>5600</v>
      </c>
      <c r="D459" s="617">
        <v>600</v>
      </c>
      <c r="E459" s="557"/>
    </row>
    <row r="460" spans="1:5" ht="12.75" customHeight="1">
      <c r="A460" s="664" t="s">
        <v>1607</v>
      </c>
      <c r="B460" s="671" t="s">
        <v>1464</v>
      </c>
      <c r="C460" s="672">
        <v>2640</v>
      </c>
      <c r="D460" s="617">
        <v>0</v>
      </c>
      <c r="E460" s="557"/>
    </row>
    <row r="461" spans="1:5" ht="12.75" customHeight="1">
      <c r="A461" s="665" t="s">
        <v>856</v>
      </c>
      <c r="B461" s="671" t="s">
        <v>1464</v>
      </c>
      <c r="C461" s="672">
        <v>40227</v>
      </c>
      <c r="D461" s="617">
        <v>3657</v>
      </c>
      <c r="E461" s="557"/>
    </row>
    <row r="462" spans="1:5" ht="12.75" customHeight="1">
      <c r="A462" s="664" t="s">
        <v>1608</v>
      </c>
      <c r="B462" s="671" t="s">
        <v>1464</v>
      </c>
      <c r="C462" s="672">
        <v>2841</v>
      </c>
      <c r="D462" s="617">
        <v>0</v>
      </c>
      <c r="E462" s="557"/>
    </row>
    <row r="463" spans="1:5" ht="12.75" customHeight="1">
      <c r="A463" s="664" t="s">
        <v>857</v>
      </c>
      <c r="B463" s="671" t="s">
        <v>1464</v>
      </c>
      <c r="C463" s="672">
        <v>20112</v>
      </c>
      <c r="D463" s="617">
        <v>0</v>
      </c>
      <c r="E463" s="557"/>
    </row>
    <row r="464" spans="1:5" ht="12.75" customHeight="1">
      <c r="A464" s="665" t="s">
        <v>1609</v>
      </c>
      <c r="B464" s="671" t="s">
        <v>1464</v>
      </c>
      <c r="C464" s="672">
        <v>22200</v>
      </c>
      <c r="D464" s="617">
        <v>3300</v>
      </c>
      <c r="E464" s="557"/>
    </row>
    <row r="465" spans="1:5" ht="12.75" customHeight="1">
      <c r="A465" s="664" t="s">
        <v>1610</v>
      </c>
      <c r="B465" s="671" t="s">
        <v>1464</v>
      </c>
      <c r="C465" s="672">
        <v>5857</v>
      </c>
      <c r="D465" s="617">
        <v>0</v>
      </c>
      <c r="E465" s="557"/>
    </row>
    <row r="466" spans="1:5" ht="12.75" customHeight="1">
      <c r="A466" s="665" t="s">
        <v>858</v>
      </c>
      <c r="B466" s="671" t="s">
        <v>1464</v>
      </c>
      <c r="C466" s="672">
        <v>42500</v>
      </c>
      <c r="D466" s="617">
        <v>4500</v>
      </c>
      <c r="E466" s="557"/>
    </row>
    <row r="467" spans="1:5" ht="12.75" customHeight="1">
      <c r="A467" s="665" t="s">
        <v>776</v>
      </c>
      <c r="B467" s="671" t="s">
        <v>1464</v>
      </c>
      <c r="C467" s="672">
        <v>416684</v>
      </c>
      <c r="D467" s="617">
        <v>0</v>
      </c>
      <c r="E467" s="557"/>
    </row>
    <row r="468" spans="1:5" ht="12.75" customHeight="1">
      <c r="A468" s="664" t="s">
        <v>1611</v>
      </c>
      <c r="B468" s="671" t="s">
        <v>1464</v>
      </c>
      <c r="C468" s="672">
        <v>7225</v>
      </c>
      <c r="D468" s="617">
        <v>0</v>
      </c>
      <c r="E468" s="557"/>
    </row>
    <row r="469" spans="1:5" ht="12.75" customHeight="1">
      <c r="A469" s="664" t="s">
        <v>1612</v>
      </c>
      <c r="B469" s="671" t="s">
        <v>1464</v>
      </c>
      <c r="C469" s="672">
        <v>7200</v>
      </c>
      <c r="D469" s="617">
        <v>0</v>
      </c>
      <c r="E469" s="557"/>
    </row>
    <row r="470" spans="1:5" ht="12.75" customHeight="1">
      <c r="A470" s="665" t="s">
        <v>777</v>
      </c>
      <c r="B470" s="671" t="s">
        <v>1464</v>
      </c>
      <c r="C470" s="672">
        <v>2500</v>
      </c>
      <c r="D470" s="617">
        <v>0</v>
      </c>
      <c r="E470" s="557"/>
    </row>
    <row r="471" spans="1:5" ht="12.75" customHeight="1">
      <c r="A471" s="665" t="s">
        <v>778</v>
      </c>
      <c r="B471" s="671" t="s">
        <v>1464</v>
      </c>
      <c r="C471" s="672">
        <v>83450</v>
      </c>
      <c r="D471" s="617">
        <v>0</v>
      </c>
      <c r="E471" s="557"/>
    </row>
    <row r="472" spans="1:5" ht="12.75" customHeight="1">
      <c r="A472" s="664" t="s">
        <v>1613</v>
      </c>
      <c r="B472" s="671" t="s">
        <v>1464</v>
      </c>
      <c r="C472" s="672">
        <v>56787</v>
      </c>
      <c r="D472" s="617">
        <v>0</v>
      </c>
      <c r="E472" s="557"/>
    </row>
    <row r="473" spans="1:5" ht="12.75" customHeight="1">
      <c r="A473" s="664" t="s">
        <v>1614</v>
      </c>
      <c r="B473" s="671" t="s">
        <v>1464</v>
      </c>
      <c r="C473" s="672">
        <v>41250</v>
      </c>
      <c r="D473" s="617">
        <v>0</v>
      </c>
      <c r="E473" s="557"/>
    </row>
    <row r="474" spans="1:5" ht="12.75" customHeight="1">
      <c r="A474" s="664" t="s">
        <v>1615</v>
      </c>
      <c r="B474" s="671" t="s">
        <v>1464</v>
      </c>
      <c r="C474" s="672">
        <v>6600</v>
      </c>
      <c r="D474" s="617">
        <v>0</v>
      </c>
      <c r="E474" s="557"/>
    </row>
    <row r="475" spans="1:5" ht="12.75" customHeight="1">
      <c r="A475" s="664" t="s">
        <v>1616</v>
      </c>
      <c r="B475" s="671" t="s">
        <v>1464</v>
      </c>
      <c r="C475" s="672">
        <v>8568</v>
      </c>
      <c r="D475" s="617">
        <v>0</v>
      </c>
      <c r="E475" s="557"/>
    </row>
    <row r="476" spans="1:5" ht="12.75" customHeight="1">
      <c r="A476" s="665" t="s">
        <v>1617</v>
      </c>
      <c r="B476" s="671" t="s">
        <v>1464</v>
      </c>
      <c r="C476" s="672">
        <v>2590</v>
      </c>
      <c r="D476" s="617">
        <v>350</v>
      </c>
      <c r="E476" s="557"/>
    </row>
    <row r="477" spans="1:5" ht="12.75" customHeight="1">
      <c r="A477" s="665" t="s">
        <v>859</v>
      </c>
      <c r="B477" s="671" t="s">
        <v>1464</v>
      </c>
      <c r="C477" s="672">
        <v>1391335</v>
      </c>
      <c r="D477" s="617">
        <v>0</v>
      </c>
      <c r="E477" s="557"/>
    </row>
    <row r="478" spans="1:5" ht="12.75" customHeight="1">
      <c r="A478" s="665" t="s">
        <v>1618</v>
      </c>
      <c r="B478" s="671" t="s">
        <v>1464</v>
      </c>
      <c r="C478" s="672">
        <v>2256</v>
      </c>
      <c r="D478" s="617">
        <v>0</v>
      </c>
      <c r="E478" s="557"/>
    </row>
    <row r="479" spans="1:5" ht="12.75" customHeight="1">
      <c r="A479" s="665" t="s">
        <v>1619</v>
      </c>
      <c r="B479" s="671" t="s">
        <v>1464</v>
      </c>
      <c r="C479" s="672">
        <v>2200</v>
      </c>
      <c r="D479" s="617">
        <v>200</v>
      </c>
      <c r="E479" s="557"/>
    </row>
    <row r="480" spans="1:5" ht="12.75" customHeight="1">
      <c r="A480" s="664" t="s">
        <v>1620</v>
      </c>
      <c r="B480" s="623" t="s">
        <v>1464</v>
      </c>
      <c r="C480" s="627">
        <v>6604</v>
      </c>
      <c r="D480" s="617">
        <v>0</v>
      </c>
      <c r="E480" s="557"/>
    </row>
    <row r="481" spans="1:5" ht="12.75" customHeight="1">
      <c r="A481" s="665" t="s">
        <v>860</v>
      </c>
      <c r="B481" s="623" t="s">
        <v>1464</v>
      </c>
      <c r="C481" s="675">
        <v>20000</v>
      </c>
      <c r="D481" s="617">
        <v>20000</v>
      </c>
      <c r="E481" s="557"/>
    </row>
    <row r="482" spans="1:5" ht="12.75" customHeight="1">
      <c r="A482" s="665" t="s">
        <v>1621</v>
      </c>
      <c r="B482" s="671" t="s">
        <v>1464</v>
      </c>
      <c r="C482" s="672">
        <v>32470</v>
      </c>
      <c r="D482" s="617">
        <v>1070</v>
      </c>
      <c r="E482" s="557"/>
    </row>
    <row r="483" spans="1:5" ht="12.75" customHeight="1">
      <c r="A483" s="665" t="s">
        <v>1622</v>
      </c>
      <c r="B483" s="671" t="s">
        <v>1464</v>
      </c>
      <c r="C483" s="672">
        <v>6250</v>
      </c>
      <c r="D483" s="617">
        <v>600</v>
      </c>
      <c r="E483" s="557"/>
    </row>
    <row r="484" spans="1:5" ht="12.75" customHeight="1">
      <c r="A484" s="664" t="s">
        <v>982</v>
      </c>
      <c r="B484" s="671" t="s">
        <v>1464</v>
      </c>
      <c r="C484" s="672">
        <v>3342</v>
      </c>
      <c r="D484" s="617">
        <v>0</v>
      </c>
      <c r="E484" s="557"/>
    </row>
    <row r="485" spans="1:5" ht="12.75" customHeight="1">
      <c r="A485" s="664" t="s">
        <v>779</v>
      </c>
      <c r="B485" s="671" t="s">
        <v>1464</v>
      </c>
      <c r="C485" s="672">
        <v>61427</v>
      </c>
      <c r="D485" s="617">
        <v>0</v>
      </c>
      <c r="E485" s="557"/>
    </row>
    <row r="486" spans="1:5" ht="12.75" customHeight="1">
      <c r="A486" s="664" t="s">
        <v>1623</v>
      </c>
      <c r="B486" s="671" t="s">
        <v>1464</v>
      </c>
      <c r="C486" s="672">
        <v>43176</v>
      </c>
      <c r="D486" s="617">
        <v>21587</v>
      </c>
      <c r="E486" s="557"/>
    </row>
    <row r="487" spans="1:5" ht="12.75" customHeight="1">
      <c r="A487" s="665" t="s">
        <v>862</v>
      </c>
      <c r="B487" s="671" t="s">
        <v>1464</v>
      </c>
      <c r="C487" s="672">
        <v>3400</v>
      </c>
      <c r="D487" s="617">
        <v>0</v>
      </c>
      <c r="E487" s="557"/>
    </row>
    <row r="488" spans="1:5" ht="12.75" customHeight="1">
      <c r="A488" s="664" t="s">
        <v>1624</v>
      </c>
      <c r="B488" s="671" t="s">
        <v>1464</v>
      </c>
      <c r="C488" s="672">
        <v>3900</v>
      </c>
      <c r="D488" s="617">
        <v>0</v>
      </c>
      <c r="E488" s="557"/>
    </row>
    <row r="489" spans="1:5" ht="12.75" customHeight="1">
      <c r="A489" s="664" t="s">
        <v>1625</v>
      </c>
      <c r="B489" s="671" t="s">
        <v>1464</v>
      </c>
      <c r="C489" s="672">
        <v>6450</v>
      </c>
      <c r="D489" s="617">
        <v>0</v>
      </c>
      <c r="E489" s="557"/>
    </row>
    <row r="490" spans="1:5" ht="12.75" customHeight="1">
      <c r="A490" s="664" t="s">
        <v>964</v>
      </c>
      <c r="B490" s="671" t="s">
        <v>1464</v>
      </c>
      <c r="C490" s="672">
        <v>3000</v>
      </c>
      <c r="D490" s="617">
        <v>0</v>
      </c>
      <c r="E490" s="557"/>
    </row>
    <row r="491" spans="1:5" ht="12.75" customHeight="1">
      <c r="A491" s="664" t="s">
        <v>1626</v>
      </c>
      <c r="B491" s="671" t="s">
        <v>1464</v>
      </c>
      <c r="C491" s="672">
        <v>2400</v>
      </c>
      <c r="D491" s="617">
        <v>1200</v>
      </c>
      <c r="E491" s="557"/>
    </row>
    <row r="492" spans="1:5" ht="12.75" customHeight="1">
      <c r="A492" s="664" t="s">
        <v>1627</v>
      </c>
      <c r="B492" s="671" t="s">
        <v>1464</v>
      </c>
      <c r="C492" s="672">
        <v>1515</v>
      </c>
      <c r="D492" s="617">
        <v>0</v>
      </c>
      <c r="E492" s="557"/>
    </row>
    <row r="493" spans="1:5" ht="12.75" customHeight="1">
      <c r="A493" s="665" t="s">
        <v>1628</v>
      </c>
      <c r="B493" s="671" t="s">
        <v>1464</v>
      </c>
      <c r="C493" s="672">
        <v>30875</v>
      </c>
      <c r="D493" s="617">
        <v>0</v>
      </c>
      <c r="E493" s="557"/>
    </row>
    <row r="494" spans="1:5" ht="12.75" customHeight="1">
      <c r="A494" s="665" t="s">
        <v>1629</v>
      </c>
      <c r="B494" s="671" t="s">
        <v>1464</v>
      </c>
      <c r="C494" s="672">
        <v>3490</v>
      </c>
      <c r="D494" s="617">
        <v>0</v>
      </c>
      <c r="E494" s="557"/>
    </row>
    <row r="495" spans="1:5" ht="12.75" customHeight="1">
      <c r="A495" s="664" t="s">
        <v>864</v>
      </c>
      <c r="B495" s="671" t="s">
        <v>1464</v>
      </c>
      <c r="C495" s="672">
        <v>29455</v>
      </c>
      <c r="D495" s="617">
        <v>12500</v>
      </c>
      <c r="E495" s="557"/>
    </row>
    <row r="496" spans="1:5" ht="12.75" customHeight="1">
      <c r="A496" s="664" t="s">
        <v>865</v>
      </c>
      <c r="B496" s="671" t="s">
        <v>1464</v>
      </c>
      <c r="C496" s="672">
        <v>147800</v>
      </c>
      <c r="D496" s="617">
        <v>0</v>
      </c>
      <c r="E496" s="557"/>
    </row>
    <row r="497" spans="1:5" ht="12.75" customHeight="1">
      <c r="A497" s="664" t="s">
        <v>780</v>
      </c>
      <c r="B497" s="671" t="s">
        <v>1464</v>
      </c>
      <c r="C497" s="672">
        <v>19500</v>
      </c>
      <c r="D497" s="617">
        <v>0</v>
      </c>
      <c r="E497" s="557"/>
    </row>
    <row r="498" spans="1:5" ht="12.75" customHeight="1">
      <c r="A498" s="664" t="s">
        <v>1630</v>
      </c>
      <c r="B498" s="671" t="s">
        <v>1464</v>
      </c>
      <c r="C498" s="672">
        <v>7900</v>
      </c>
      <c r="D498" s="617">
        <v>1975</v>
      </c>
      <c r="E498" s="557"/>
    </row>
    <row r="499" spans="1:5" ht="12.75" customHeight="1">
      <c r="A499" s="664" t="s">
        <v>781</v>
      </c>
      <c r="B499" s="671" t="s">
        <v>1464</v>
      </c>
      <c r="C499" s="672">
        <v>119976</v>
      </c>
      <c r="D499" s="617">
        <v>0</v>
      </c>
      <c r="E499" s="557"/>
    </row>
    <row r="500" spans="1:5" ht="12.75" customHeight="1">
      <c r="A500" s="664" t="s">
        <v>1631</v>
      </c>
      <c r="B500" s="671" t="s">
        <v>1464</v>
      </c>
      <c r="C500" s="672">
        <v>10500</v>
      </c>
      <c r="D500" s="617">
        <v>0</v>
      </c>
      <c r="E500" s="557"/>
    </row>
    <row r="501" spans="1:5" ht="12.75" customHeight="1">
      <c r="A501" s="665" t="s">
        <v>1632</v>
      </c>
      <c r="B501" s="671" t="s">
        <v>1464</v>
      </c>
      <c r="C501" s="672">
        <v>5600</v>
      </c>
      <c r="D501" s="617">
        <v>400</v>
      </c>
      <c r="E501" s="557"/>
    </row>
    <row r="502" spans="1:5" ht="12.75" customHeight="1">
      <c r="A502" s="664" t="s">
        <v>1633</v>
      </c>
      <c r="B502" s="671" t="s">
        <v>1464</v>
      </c>
      <c r="C502" s="672">
        <v>4447</v>
      </c>
      <c r="D502" s="617">
        <v>2447</v>
      </c>
      <c r="E502" s="557"/>
    </row>
    <row r="503" spans="1:5" ht="12.75" customHeight="1">
      <c r="A503" s="664" t="s">
        <v>1634</v>
      </c>
      <c r="B503" s="671" t="s">
        <v>1464</v>
      </c>
      <c r="C503" s="672">
        <v>20100</v>
      </c>
      <c r="D503" s="617">
        <v>0</v>
      </c>
      <c r="E503" s="557"/>
    </row>
    <row r="504" spans="1:5" ht="12.75" customHeight="1">
      <c r="A504" s="665" t="s">
        <v>782</v>
      </c>
      <c r="B504" s="671" t="s">
        <v>1464</v>
      </c>
      <c r="C504" s="672">
        <v>6178</v>
      </c>
      <c r="D504" s="617">
        <v>0</v>
      </c>
      <c r="E504" s="557"/>
    </row>
    <row r="505" spans="1:5" ht="12.75" customHeight="1">
      <c r="A505" s="665" t="s">
        <v>783</v>
      </c>
      <c r="B505" s="671" t="s">
        <v>1464</v>
      </c>
      <c r="C505" s="672">
        <v>4000</v>
      </c>
      <c r="D505" s="617">
        <v>0</v>
      </c>
      <c r="E505" s="557"/>
    </row>
    <row r="506" spans="1:5" ht="12.75" customHeight="1">
      <c r="A506" s="664" t="s">
        <v>1635</v>
      </c>
      <c r="B506" s="671" t="s">
        <v>1464</v>
      </c>
      <c r="C506" s="672">
        <v>5400</v>
      </c>
      <c r="D506" s="617">
        <v>1350</v>
      </c>
      <c r="E506" s="557"/>
    </row>
    <row r="507" spans="1:5" ht="12.75" customHeight="1">
      <c r="A507" s="665" t="s">
        <v>784</v>
      </c>
      <c r="B507" s="671" t="s">
        <v>1464</v>
      </c>
      <c r="C507" s="672">
        <v>16720</v>
      </c>
      <c r="D507" s="617">
        <v>0</v>
      </c>
      <c r="E507" s="557"/>
    </row>
    <row r="508" spans="1:5" ht="12.75" customHeight="1">
      <c r="A508" s="664" t="s">
        <v>1636</v>
      </c>
      <c r="B508" s="671" t="s">
        <v>1464</v>
      </c>
      <c r="C508" s="672">
        <v>8910</v>
      </c>
      <c r="D508" s="617">
        <v>0</v>
      </c>
      <c r="E508" s="557"/>
    </row>
    <row r="509" spans="1:5" ht="12.75" customHeight="1">
      <c r="A509" s="664" t="s">
        <v>1637</v>
      </c>
      <c r="B509" s="671" t="s">
        <v>1464</v>
      </c>
      <c r="C509" s="672">
        <v>1360</v>
      </c>
      <c r="D509" s="617">
        <v>0</v>
      </c>
      <c r="E509" s="557"/>
    </row>
    <row r="510" spans="1:5" ht="12.75" customHeight="1">
      <c r="A510" s="664" t="s">
        <v>1638</v>
      </c>
      <c r="B510" s="671" t="s">
        <v>1464</v>
      </c>
      <c r="C510" s="672">
        <v>1000</v>
      </c>
      <c r="D510" s="617">
        <v>0</v>
      </c>
      <c r="E510" s="557"/>
    </row>
    <row r="511" spans="1:5" ht="12.75" customHeight="1">
      <c r="A511" s="664" t="s">
        <v>1639</v>
      </c>
      <c r="B511" s="671" t="s">
        <v>1464</v>
      </c>
      <c r="C511" s="672">
        <v>1800</v>
      </c>
      <c r="D511" s="617">
        <v>0</v>
      </c>
      <c r="E511" s="557"/>
    </row>
    <row r="512" spans="1:5" ht="12.75" customHeight="1">
      <c r="A512" s="664" t="s">
        <v>1640</v>
      </c>
      <c r="B512" s="671" t="s">
        <v>1464</v>
      </c>
      <c r="C512" s="672">
        <v>4000</v>
      </c>
      <c r="D512" s="617">
        <v>0</v>
      </c>
      <c r="E512" s="557"/>
    </row>
    <row r="513" spans="1:5" ht="12.75" customHeight="1">
      <c r="A513" s="664" t="s">
        <v>867</v>
      </c>
      <c r="B513" s="671" t="s">
        <v>1464</v>
      </c>
      <c r="C513" s="672">
        <v>1351</v>
      </c>
      <c r="D513" s="617">
        <v>687</v>
      </c>
      <c r="E513" s="557"/>
    </row>
    <row r="514" spans="1:5" ht="12.75" customHeight="1">
      <c r="A514" s="665" t="s">
        <v>785</v>
      </c>
      <c r="B514" s="671" t="s">
        <v>1464</v>
      </c>
      <c r="C514" s="672">
        <v>16319</v>
      </c>
      <c r="D514" s="617">
        <v>3949</v>
      </c>
      <c r="E514" s="557"/>
    </row>
    <row r="515" spans="1:5" ht="12.75" customHeight="1">
      <c r="A515" s="664" t="s">
        <v>1641</v>
      </c>
      <c r="B515" s="671" t="s">
        <v>1464</v>
      </c>
      <c r="C515" s="672">
        <v>600</v>
      </c>
      <c r="D515" s="617">
        <v>0</v>
      </c>
      <c r="E515" s="557"/>
    </row>
    <row r="516" spans="1:5" ht="12.75" customHeight="1">
      <c r="A516" s="665" t="s">
        <v>868</v>
      </c>
      <c r="B516" s="671" t="s">
        <v>1464</v>
      </c>
      <c r="C516" s="672">
        <v>15450</v>
      </c>
      <c r="D516" s="617">
        <v>1500</v>
      </c>
      <c r="E516" s="557"/>
    </row>
    <row r="517" spans="1:5" ht="12.75" customHeight="1">
      <c r="A517" s="664" t="s">
        <v>1642</v>
      </c>
      <c r="B517" s="671" t="s">
        <v>1464</v>
      </c>
      <c r="C517" s="672">
        <v>16830</v>
      </c>
      <c r="D517" s="617">
        <v>900</v>
      </c>
      <c r="E517" s="557"/>
    </row>
    <row r="518" spans="1:5" ht="12.75" customHeight="1">
      <c r="A518" s="665" t="s">
        <v>869</v>
      </c>
      <c r="B518" s="671" t="s">
        <v>1464</v>
      </c>
      <c r="C518" s="672">
        <v>4900</v>
      </c>
      <c r="D518" s="617">
        <v>1225</v>
      </c>
      <c r="E518" s="557"/>
    </row>
    <row r="519" spans="1:5" ht="12.75" customHeight="1">
      <c r="A519" s="664" t="s">
        <v>1643</v>
      </c>
      <c r="B519" s="671" t="s">
        <v>1464</v>
      </c>
      <c r="C519" s="672">
        <v>3000</v>
      </c>
      <c r="D519" s="617">
        <v>0</v>
      </c>
      <c r="E519" s="557"/>
    </row>
    <row r="520" spans="1:5" ht="12.75" customHeight="1">
      <c r="A520" s="665" t="s">
        <v>1644</v>
      </c>
      <c r="B520" s="671" t="s">
        <v>1464</v>
      </c>
      <c r="C520" s="672">
        <v>66487</v>
      </c>
      <c r="D520" s="617">
        <v>0</v>
      </c>
      <c r="E520" s="557"/>
    </row>
    <row r="521" spans="1:5" ht="12.75" customHeight="1">
      <c r="A521" s="664" t="s">
        <v>786</v>
      </c>
      <c r="B521" s="671" t="s">
        <v>1464</v>
      </c>
      <c r="C521" s="672">
        <v>2000</v>
      </c>
      <c r="D521" s="617">
        <v>0</v>
      </c>
      <c r="E521" s="557"/>
    </row>
    <row r="522" spans="1:5" ht="12.75" customHeight="1">
      <c r="A522" s="664" t="s">
        <v>1645</v>
      </c>
      <c r="B522" s="671" t="s">
        <v>1464</v>
      </c>
      <c r="C522" s="672">
        <v>5975</v>
      </c>
      <c r="D522" s="617">
        <v>0</v>
      </c>
      <c r="E522" s="557"/>
    </row>
    <row r="523" spans="1:5" ht="12.75" customHeight="1">
      <c r="A523" s="664" t="s">
        <v>870</v>
      </c>
      <c r="B523" s="671" t="s">
        <v>1464</v>
      </c>
      <c r="C523" s="672">
        <v>571131</v>
      </c>
      <c r="D523" s="617">
        <v>33000</v>
      </c>
      <c r="E523" s="557"/>
    </row>
    <row r="524" spans="1:5" ht="12.75" customHeight="1">
      <c r="A524" s="665" t="s">
        <v>1646</v>
      </c>
      <c r="B524" s="671" t="s">
        <v>1464</v>
      </c>
      <c r="C524" s="672">
        <v>16000</v>
      </c>
      <c r="D524" s="617">
        <v>0</v>
      </c>
      <c r="E524" s="557"/>
    </row>
    <row r="525" spans="1:5" ht="12.75" customHeight="1">
      <c r="A525" s="665" t="s">
        <v>1647</v>
      </c>
      <c r="B525" s="671" t="s">
        <v>1464</v>
      </c>
      <c r="C525" s="672">
        <v>2750</v>
      </c>
      <c r="D525" s="617">
        <v>250</v>
      </c>
      <c r="E525" s="557"/>
    </row>
    <row r="526" spans="1:5" ht="12.75" customHeight="1">
      <c r="A526" s="665" t="s">
        <v>787</v>
      </c>
      <c r="B526" s="671" t="s">
        <v>1464</v>
      </c>
      <c r="C526" s="672">
        <v>18324</v>
      </c>
      <c r="D526" s="617">
        <v>0</v>
      </c>
      <c r="E526" s="557"/>
    </row>
    <row r="527" spans="1:5" ht="12.75" customHeight="1">
      <c r="A527" s="665" t="s">
        <v>1648</v>
      </c>
      <c r="B527" s="671" t="s">
        <v>1464</v>
      </c>
      <c r="C527" s="672">
        <v>14550</v>
      </c>
      <c r="D527" s="617">
        <v>0</v>
      </c>
      <c r="E527" s="557"/>
    </row>
    <row r="528" spans="1:5" ht="12.75" customHeight="1">
      <c r="A528" s="665" t="s">
        <v>788</v>
      </c>
      <c r="B528" s="671" t="s">
        <v>1464</v>
      </c>
      <c r="C528" s="672">
        <v>103325</v>
      </c>
      <c r="D528" s="617">
        <v>3680</v>
      </c>
      <c r="E528" s="557"/>
    </row>
    <row r="529" spans="1:5" ht="12.75" customHeight="1">
      <c r="A529" s="664" t="s">
        <v>1649</v>
      </c>
      <c r="B529" s="671" t="s">
        <v>1464</v>
      </c>
      <c r="C529" s="672">
        <v>24000</v>
      </c>
      <c r="D529" s="617">
        <v>0</v>
      </c>
      <c r="E529" s="557"/>
    </row>
    <row r="530" spans="1:5" ht="12.75" customHeight="1">
      <c r="A530" s="664" t="s">
        <v>1650</v>
      </c>
      <c r="B530" s="671" t="s">
        <v>1464</v>
      </c>
      <c r="C530" s="672">
        <v>5650</v>
      </c>
      <c r="D530" s="617">
        <v>0</v>
      </c>
      <c r="E530" s="557"/>
    </row>
    <row r="531" spans="1:5" ht="12.75" customHeight="1">
      <c r="A531" s="664" t="s">
        <v>871</v>
      </c>
      <c r="B531" s="671" t="s">
        <v>1464</v>
      </c>
      <c r="C531" s="672">
        <v>9250</v>
      </c>
      <c r="D531" s="617">
        <v>3500</v>
      </c>
      <c r="E531" s="557"/>
    </row>
    <row r="532" spans="1:5" ht="12.75" customHeight="1">
      <c r="A532" s="664" t="s">
        <v>1651</v>
      </c>
      <c r="B532" s="671" t="s">
        <v>1464</v>
      </c>
      <c r="C532" s="672">
        <v>8111</v>
      </c>
      <c r="D532" s="617">
        <v>0</v>
      </c>
      <c r="E532" s="557"/>
    </row>
    <row r="533" spans="1:5" ht="12.75" customHeight="1">
      <c r="A533" s="665" t="s">
        <v>872</v>
      </c>
      <c r="B533" s="671" t="s">
        <v>1464</v>
      </c>
      <c r="C533" s="672">
        <v>58781</v>
      </c>
      <c r="D533" s="617">
        <v>0</v>
      </c>
      <c r="E533" s="557"/>
    </row>
    <row r="534" spans="1:5" ht="12.75" customHeight="1">
      <c r="A534" s="665" t="s">
        <v>873</v>
      </c>
      <c r="B534" s="671" t="s">
        <v>1464</v>
      </c>
      <c r="C534" s="672">
        <v>11280</v>
      </c>
      <c r="D534" s="617">
        <v>2820</v>
      </c>
      <c r="E534" s="557"/>
    </row>
    <row r="535" spans="1:5" ht="12.75" customHeight="1">
      <c r="A535" s="665" t="s">
        <v>1652</v>
      </c>
      <c r="B535" s="623" t="s">
        <v>1464</v>
      </c>
      <c r="C535" s="627">
        <v>5196</v>
      </c>
      <c r="D535" s="617">
        <v>0</v>
      </c>
      <c r="E535" s="557"/>
    </row>
    <row r="536" spans="1:5" ht="12.75" customHeight="1">
      <c r="A536" s="665" t="s">
        <v>1653</v>
      </c>
      <c r="B536" s="671" t="s">
        <v>1464</v>
      </c>
      <c r="C536" s="672">
        <v>3800</v>
      </c>
      <c r="D536" s="617">
        <v>0</v>
      </c>
      <c r="E536" s="557"/>
    </row>
    <row r="537" spans="1:5" ht="12.75" customHeight="1">
      <c r="A537" s="664" t="s">
        <v>874</v>
      </c>
      <c r="B537" s="671" t="s">
        <v>1464</v>
      </c>
      <c r="C537" s="672">
        <v>176500</v>
      </c>
      <c r="D537" s="617">
        <v>52000</v>
      </c>
      <c r="E537" s="557"/>
    </row>
    <row r="538" spans="1:5" ht="12.75" customHeight="1">
      <c r="A538" s="664" t="s">
        <v>1654</v>
      </c>
      <c r="B538" s="671" t="s">
        <v>1464</v>
      </c>
      <c r="C538" s="672">
        <v>7480</v>
      </c>
      <c r="D538" s="617">
        <v>0</v>
      </c>
      <c r="E538" s="557"/>
    </row>
    <row r="539" spans="1:5" ht="12.75" customHeight="1">
      <c r="A539" s="664" t="s">
        <v>1655</v>
      </c>
      <c r="B539" s="671" t="s">
        <v>1464</v>
      </c>
      <c r="C539" s="672">
        <v>29200</v>
      </c>
      <c r="D539" s="617">
        <v>0</v>
      </c>
      <c r="E539" s="557"/>
    </row>
    <row r="540" spans="1:5" ht="12.75" customHeight="1">
      <c r="A540" s="664" t="s">
        <v>875</v>
      </c>
      <c r="B540" s="671" t="s">
        <v>1464</v>
      </c>
      <c r="C540" s="672">
        <v>50200</v>
      </c>
      <c r="D540" s="617">
        <v>5600</v>
      </c>
      <c r="E540" s="557"/>
    </row>
    <row r="541" spans="1:5" ht="12.75" customHeight="1">
      <c r="A541" s="665" t="s">
        <v>876</v>
      </c>
      <c r="B541" s="671" t="s">
        <v>1464</v>
      </c>
      <c r="C541" s="672">
        <v>20480</v>
      </c>
      <c r="D541" s="617">
        <v>0</v>
      </c>
      <c r="E541" s="557"/>
    </row>
    <row r="542" spans="1:5" ht="12.75" customHeight="1">
      <c r="A542" s="664" t="s">
        <v>877</v>
      </c>
      <c r="B542" s="671" t="s">
        <v>1464</v>
      </c>
      <c r="C542" s="672">
        <v>1500</v>
      </c>
      <c r="D542" s="617">
        <v>0</v>
      </c>
      <c r="E542" s="557"/>
    </row>
    <row r="543" spans="1:5" ht="12.75" customHeight="1">
      <c r="A543" s="664" t="s">
        <v>878</v>
      </c>
      <c r="B543" s="671" t="s">
        <v>1464</v>
      </c>
      <c r="C543" s="672">
        <v>2700</v>
      </c>
      <c r="D543" s="617">
        <v>0</v>
      </c>
      <c r="E543" s="557"/>
    </row>
    <row r="544" spans="1:5" ht="12.75" customHeight="1">
      <c r="A544" s="665" t="s">
        <v>1656</v>
      </c>
      <c r="B544" s="671" t="s">
        <v>1464</v>
      </c>
      <c r="C544" s="672">
        <v>7600</v>
      </c>
      <c r="D544" s="617">
        <v>0</v>
      </c>
      <c r="E544" s="557"/>
    </row>
    <row r="545" spans="1:5" ht="12.75" customHeight="1">
      <c r="A545" s="664" t="s">
        <v>789</v>
      </c>
      <c r="B545" s="671" t="s">
        <v>1464</v>
      </c>
      <c r="C545" s="672">
        <v>15600</v>
      </c>
      <c r="D545" s="617">
        <v>0</v>
      </c>
      <c r="E545" s="557"/>
    </row>
    <row r="546" spans="1:5" ht="12.75" customHeight="1">
      <c r="A546" s="665" t="s">
        <v>879</v>
      </c>
      <c r="B546" s="671" t="s">
        <v>1464</v>
      </c>
      <c r="C546" s="672">
        <v>15452</v>
      </c>
      <c r="D546" s="617">
        <v>0</v>
      </c>
      <c r="E546" s="557"/>
    </row>
    <row r="547" spans="1:5" ht="12.75" customHeight="1">
      <c r="A547" s="665" t="s">
        <v>880</v>
      </c>
      <c r="B547" s="671" t="s">
        <v>1464</v>
      </c>
      <c r="C547" s="672">
        <v>55398</v>
      </c>
      <c r="D547" s="617">
        <v>0</v>
      </c>
      <c r="E547" s="557"/>
    </row>
    <row r="548" spans="1:5" ht="12.75" customHeight="1">
      <c r="A548" s="664" t="s">
        <v>881</v>
      </c>
      <c r="B548" s="671" t="s">
        <v>1464</v>
      </c>
      <c r="C548" s="672">
        <v>1060</v>
      </c>
      <c r="D548" s="617">
        <v>265</v>
      </c>
      <c r="E548" s="557"/>
    </row>
    <row r="549" spans="1:5" ht="12.75" customHeight="1">
      <c r="A549" s="665" t="s">
        <v>1657</v>
      </c>
      <c r="B549" s="671" t="s">
        <v>1464</v>
      </c>
      <c r="C549" s="672">
        <v>6600</v>
      </c>
      <c r="D549" s="617">
        <v>600</v>
      </c>
      <c r="E549" s="557"/>
    </row>
    <row r="550" spans="1:5" ht="12.75" customHeight="1">
      <c r="A550" s="664" t="s">
        <v>983</v>
      </c>
      <c r="B550" s="671" t="s">
        <v>1464</v>
      </c>
      <c r="C550" s="672">
        <v>10500</v>
      </c>
      <c r="D550" s="617">
        <v>0</v>
      </c>
      <c r="E550" s="557"/>
    </row>
    <row r="551" spans="1:5" ht="12.75" customHeight="1">
      <c r="A551" s="665" t="s">
        <v>965</v>
      </c>
      <c r="B551" s="671" t="s">
        <v>1464</v>
      </c>
      <c r="C551" s="672">
        <v>8400</v>
      </c>
      <c r="D551" s="617">
        <v>0</v>
      </c>
      <c r="E551" s="557"/>
    </row>
    <row r="552" spans="1:5" ht="12.75" customHeight="1">
      <c r="A552" s="664" t="s">
        <v>747</v>
      </c>
      <c r="B552" s="671" t="s">
        <v>1464</v>
      </c>
      <c r="C552" s="672">
        <v>2140</v>
      </c>
      <c r="D552" s="617">
        <v>1070</v>
      </c>
      <c r="E552" s="557"/>
    </row>
    <row r="553" spans="1:5" ht="12.75" customHeight="1">
      <c r="A553" s="665" t="s">
        <v>1504</v>
      </c>
      <c r="B553" s="671" t="s">
        <v>1464</v>
      </c>
      <c r="C553" s="672">
        <v>13400</v>
      </c>
      <c r="D553" s="617">
        <v>0</v>
      </c>
      <c r="E553" s="557"/>
    </row>
    <row r="554" spans="1:5" ht="12.75" customHeight="1">
      <c r="A554" s="665" t="s">
        <v>1658</v>
      </c>
      <c r="B554" s="671" t="s">
        <v>1464</v>
      </c>
      <c r="C554" s="672">
        <v>9817</v>
      </c>
      <c r="D554" s="617">
        <v>677</v>
      </c>
      <c r="E554" s="557"/>
    </row>
    <row r="555" spans="1:5" ht="12.75" customHeight="1">
      <c r="A555" s="664" t="s">
        <v>1659</v>
      </c>
      <c r="B555" s="671" t="s">
        <v>1464</v>
      </c>
      <c r="C555" s="672">
        <v>4500</v>
      </c>
      <c r="D555" s="617">
        <v>0</v>
      </c>
      <c r="E555" s="557"/>
    </row>
    <row r="556" spans="1:5" ht="12.75" customHeight="1">
      <c r="A556" s="664" t="s">
        <v>1660</v>
      </c>
      <c r="B556" s="671" t="s">
        <v>1464</v>
      </c>
      <c r="C556" s="672">
        <v>12000</v>
      </c>
      <c r="D556" s="617">
        <v>3000</v>
      </c>
      <c r="E556" s="557"/>
    </row>
    <row r="557" spans="1:5" ht="12.75" customHeight="1">
      <c r="A557" s="665" t="s">
        <v>1661</v>
      </c>
      <c r="B557" s="671" t="s">
        <v>1464</v>
      </c>
      <c r="C557" s="672">
        <v>1375</v>
      </c>
      <c r="D557" s="617">
        <v>125</v>
      </c>
      <c r="E557" s="557"/>
    </row>
    <row r="558" spans="1:5" ht="12.75" customHeight="1">
      <c r="A558" s="664" t="s">
        <v>882</v>
      </c>
      <c r="B558" s="671" t="s">
        <v>1464</v>
      </c>
      <c r="C558" s="672">
        <v>3000</v>
      </c>
      <c r="D558" s="617">
        <v>0</v>
      </c>
      <c r="E558" s="557"/>
    </row>
    <row r="559" spans="1:5" ht="12.75" customHeight="1">
      <c r="A559" s="664" t="s">
        <v>1662</v>
      </c>
      <c r="B559" s="671" t="s">
        <v>1464</v>
      </c>
      <c r="C559" s="672">
        <v>2297</v>
      </c>
      <c r="D559" s="617">
        <v>0</v>
      </c>
      <c r="E559" s="557"/>
    </row>
    <row r="560" spans="1:5" ht="12.75" customHeight="1">
      <c r="A560" s="665" t="s">
        <v>1663</v>
      </c>
      <c r="B560" s="671" t="s">
        <v>1464</v>
      </c>
      <c r="C560" s="672">
        <v>8020</v>
      </c>
      <c r="D560" s="617">
        <v>0</v>
      </c>
      <c r="E560" s="557"/>
    </row>
    <row r="561" spans="1:5" ht="12.75" customHeight="1">
      <c r="A561" s="664" t="s">
        <v>1664</v>
      </c>
      <c r="B561" s="671" t="s">
        <v>1464</v>
      </c>
      <c r="C561" s="672">
        <v>159656</v>
      </c>
      <c r="D561" s="617">
        <v>22176</v>
      </c>
      <c r="E561" s="557"/>
    </row>
    <row r="562" spans="1:5" ht="12.75" customHeight="1">
      <c r="A562" s="664" t="s">
        <v>1665</v>
      </c>
      <c r="B562" s="671" t="s">
        <v>1464</v>
      </c>
      <c r="C562" s="672">
        <v>18800</v>
      </c>
      <c r="D562" s="617">
        <v>0</v>
      </c>
      <c r="E562" s="557"/>
    </row>
    <row r="563" spans="1:5" ht="12.75" customHeight="1">
      <c r="A563" s="665" t="s">
        <v>883</v>
      </c>
      <c r="B563" s="671" t="s">
        <v>1464</v>
      </c>
      <c r="C563" s="672">
        <v>5181</v>
      </c>
      <c r="D563" s="617">
        <v>471</v>
      </c>
      <c r="E563" s="557"/>
    </row>
    <row r="564" spans="1:5" ht="12.75" customHeight="1">
      <c r="A564" s="665" t="s">
        <v>1666</v>
      </c>
      <c r="B564" s="671" t="s">
        <v>1464</v>
      </c>
      <c r="C564" s="672">
        <v>6790</v>
      </c>
      <c r="D564" s="617">
        <v>0</v>
      </c>
      <c r="E564" s="557"/>
    </row>
    <row r="565" spans="1:5" ht="12.75" customHeight="1">
      <c r="A565" s="664" t="s">
        <v>1667</v>
      </c>
      <c r="B565" s="671" t="s">
        <v>1464</v>
      </c>
      <c r="C565" s="672">
        <v>1840</v>
      </c>
      <c r="D565" s="617">
        <v>0</v>
      </c>
      <c r="E565" s="557"/>
    </row>
    <row r="566" spans="1:5" ht="12.75" customHeight="1">
      <c r="A566" s="664" t="s">
        <v>1668</v>
      </c>
      <c r="B566" s="671" t="s">
        <v>1464</v>
      </c>
      <c r="C566" s="672">
        <v>5805</v>
      </c>
      <c r="D566" s="617">
        <v>0</v>
      </c>
      <c r="E566" s="557"/>
    </row>
    <row r="567" spans="1:5" ht="12.75" customHeight="1">
      <c r="A567" s="664" t="s">
        <v>1669</v>
      </c>
      <c r="B567" s="671" t="s">
        <v>1464</v>
      </c>
      <c r="C567" s="672">
        <v>1500</v>
      </c>
      <c r="D567" s="617">
        <v>0</v>
      </c>
      <c r="E567" s="557"/>
    </row>
    <row r="568" spans="1:5" ht="12.75" customHeight="1">
      <c r="A568" s="664" t="s">
        <v>1670</v>
      </c>
      <c r="B568" s="671" t="s">
        <v>1464</v>
      </c>
      <c r="C568" s="672">
        <v>2076</v>
      </c>
      <c r="D568" s="617">
        <v>0</v>
      </c>
      <c r="E568" s="557"/>
    </row>
    <row r="569" spans="1:5" ht="12.75" customHeight="1">
      <c r="A569" s="664" t="s">
        <v>792</v>
      </c>
      <c r="B569" s="671" t="s">
        <v>1464</v>
      </c>
      <c r="C569" s="672">
        <v>7600</v>
      </c>
      <c r="D569" s="617">
        <v>0</v>
      </c>
      <c r="E569" s="557"/>
    </row>
    <row r="570" spans="1:5" ht="12.75" customHeight="1">
      <c r="A570" s="664" t="s">
        <v>1671</v>
      </c>
      <c r="B570" s="671" t="s">
        <v>1464</v>
      </c>
      <c r="C570" s="672">
        <v>3375</v>
      </c>
      <c r="D570" s="617">
        <v>0</v>
      </c>
      <c r="E570" s="557"/>
    </row>
    <row r="571" spans="1:5" ht="12.75" customHeight="1">
      <c r="A571" s="664" t="s">
        <v>1672</v>
      </c>
      <c r="B571" s="671" t="s">
        <v>1464</v>
      </c>
      <c r="C571" s="672">
        <v>1350</v>
      </c>
      <c r="D571" s="617">
        <v>0</v>
      </c>
      <c r="E571" s="557"/>
    </row>
    <row r="572" spans="1:5" ht="12.75" customHeight="1">
      <c r="A572" s="664" t="s">
        <v>1673</v>
      </c>
      <c r="B572" s="671" t="s">
        <v>1464</v>
      </c>
      <c r="C572" s="672">
        <v>3300</v>
      </c>
      <c r="D572" s="617">
        <v>0</v>
      </c>
      <c r="E572" s="557"/>
    </row>
    <row r="573" spans="1:5" ht="12.75" customHeight="1">
      <c r="A573" s="665" t="s">
        <v>1674</v>
      </c>
      <c r="B573" s="671" t="s">
        <v>1464</v>
      </c>
      <c r="C573" s="672">
        <v>11276</v>
      </c>
      <c r="D573" s="617">
        <v>0</v>
      </c>
      <c r="E573" s="557"/>
    </row>
    <row r="574" spans="1:5" ht="12.75" customHeight="1">
      <c r="A574" s="664" t="s">
        <v>794</v>
      </c>
      <c r="B574" s="671" t="s">
        <v>1464</v>
      </c>
      <c r="C574" s="672">
        <v>8750</v>
      </c>
      <c r="D574" s="617">
        <v>2250</v>
      </c>
      <c r="E574" s="557"/>
    </row>
    <row r="575" spans="1:5" ht="12.75" customHeight="1">
      <c r="A575" s="665" t="s">
        <v>1675</v>
      </c>
      <c r="B575" s="671" t="s">
        <v>1464</v>
      </c>
      <c r="C575" s="672">
        <v>10000</v>
      </c>
      <c r="D575" s="617">
        <v>0</v>
      </c>
      <c r="E575" s="557"/>
    </row>
    <row r="576" spans="1:5" ht="12.75" customHeight="1">
      <c r="A576" s="664" t="s">
        <v>884</v>
      </c>
      <c r="B576" s="671" t="s">
        <v>1464</v>
      </c>
      <c r="C576" s="672">
        <v>3451</v>
      </c>
      <c r="D576" s="617">
        <v>0</v>
      </c>
      <c r="E576" s="557"/>
    </row>
    <row r="577" spans="1:5" ht="12.75" customHeight="1">
      <c r="A577" s="664" t="s">
        <v>1676</v>
      </c>
      <c r="B577" s="671" t="s">
        <v>1464</v>
      </c>
      <c r="C577" s="672">
        <v>10239</v>
      </c>
      <c r="D577" s="617">
        <v>0</v>
      </c>
      <c r="E577" s="557"/>
    </row>
    <row r="578" spans="1:5" ht="12.75" customHeight="1">
      <c r="A578" s="664" t="s">
        <v>1677</v>
      </c>
      <c r="B578" s="671" t="s">
        <v>1464</v>
      </c>
      <c r="C578" s="672">
        <v>1215</v>
      </c>
      <c r="D578" s="617">
        <v>0</v>
      </c>
      <c r="E578" s="557"/>
    </row>
    <row r="579" spans="1:5" ht="12.75" customHeight="1">
      <c r="A579" s="665" t="s">
        <v>1678</v>
      </c>
      <c r="B579" s="671" t="s">
        <v>1464</v>
      </c>
      <c r="C579" s="672">
        <v>5160</v>
      </c>
      <c r="D579" s="617">
        <v>0</v>
      </c>
      <c r="E579" s="557"/>
    </row>
    <row r="580" spans="1:5" ht="12.75" customHeight="1">
      <c r="A580" s="664" t="s">
        <v>1679</v>
      </c>
      <c r="B580" s="671" t="s">
        <v>1464</v>
      </c>
      <c r="C580" s="672">
        <v>1488</v>
      </c>
      <c r="D580" s="617">
        <v>350</v>
      </c>
      <c r="E580" s="557"/>
    </row>
    <row r="581" spans="1:5" ht="12.75" customHeight="1">
      <c r="A581" s="665" t="s">
        <v>1680</v>
      </c>
      <c r="B581" s="671" t="s">
        <v>1464</v>
      </c>
      <c r="C581" s="672">
        <v>201080</v>
      </c>
      <c r="D581" s="617">
        <v>0</v>
      </c>
      <c r="E581" s="557"/>
    </row>
    <row r="582" spans="1:5" ht="12.75" customHeight="1">
      <c r="A582" s="664" t="s">
        <v>1518</v>
      </c>
      <c r="B582" s="671" t="s">
        <v>1464</v>
      </c>
      <c r="C582" s="672">
        <v>112939</v>
      </c>
      <c r="D582" s="617">
        <v>0</v>
      </c>
      <c r="E582" s="557"/>
    </row>
    <row r="583" spans="1:5" ht="12.75" customHeight="1">
      <c r="A583" s="664" t="s">
        <v>796</v>
      </c>
      <c r="B583" s="671" t="s">
        <v>1464</v>
      </c>
      <c r="C583" s="672">
        <v>53000</v>
      </c>
      <c r="D583" s="617">
        <v>3000</v>
      </c>
      <c r="E583" s="557"/>
    </row>
    <row r="584" spans="1:5" ht="12.75" customHeight="1">
      <c r="A584" s="664" t="s">
        <v>885</v>
      </c>
      <c r="B584" s="671" t="s">
        <v>1464</v>
      </c>
      <c r="C584" s="672">
        <v>38662</v>
      </c>
      <c r="D584" s="617">
        <v>7331</v>
      </c>
      <c r="E584" s="557"/>
    </row>
    <row r="585" spans="1:5" ht="12.75" customHeight="1">
      <c r="A585" s="665" t="s">
        <v>1681</v>
      </c>
      <c r="B585" s="671" t="s">
        <v>1464</v>
      </c>
      <c r="C585" s="672">
        <v>6000</v>
      </c>
      <c r="D585" s="617">
        <v>0</v>
      </c>
      <c r="E585" s="557"/>
    </row>
    <row r="586" spans="1:5" ht="12.75" customHeight="1">
      <c r="A586" s="665" t="s">
        <v>1682</v>
      </c>
      <c r="B586" s="671" t="s">
        <v>1464</v>
      </c>
      <c r="C586" s="672">
        <v>1500</v>
      </c>
      <c r="D586" s="617">
        <v>0</v>
      </c>
      <c r="E586" s="557"/>
    </row>
    <row r="587" spans="1:5" ht="12.75" customHeight="1">
      <c r="A587" s="665" t="s">
        <v>1683</v>
      </c>
      <c r="B587" s="671" t="s">
        <v>1464</v>
      </c>
      <c r="C587" s="672">
        <v>4500</v>
      </c>
      <c r="D587" s="617">
        <v>0</v>
      </c>
      <c r="E587" s="557"/>
    </row>
    <row r="588" spans="1:5" ht="12.75" customHeight="1">
      <c r="A588" s="665" t="s">
        <v>967</v>
      </c>
      <c r="B588" s="671" t="s">
        <v>1464</v>
      </c>
      <c r="C588" s="672">
        <v>48472</v>
      </c>
      <c r="D588" s="617">
        <v>0</v>
      </c>
      <c r="E588" s="557"/>
    </row>
    <row r="589" spans="1:5" ht="12.75" customHeight="1">
      <c r="A589" s="664" t="s">
        <v>1684</v>
      </c>
      <c r="B589" s="671" t="s">
        <v>1464</v>
      </c>
      <c r="C589" s="672">
        <v>2250</v>
      </c>
      <c r="D589" s="617">
        <v>0</v>
      </c>
      <c r="E589" s="557"/>
    </row>
    <row r="590" spans="1:5" ht="12.75" customHeight="1">
      <c r="A590" s="664" t="s">
        <v>1685</v>
      </c>
      <c r="B590" s="671" t="s">
        <v>1464</v>
      </c>
      <c r="C590" s="672">
        <v>4727</v>
      </c>
      <c r="D590" s="617">
        <v>0</v>
      </c>
      <c r="E590" s="557"/>
    </row>
    <row r="591" spans="1:5" ht="12.75" customHeight="1">
      <c r="A591" s="665" t="s">
        <v>887</v>
      </c>
      <c r="B591" s="671" t="s">
        <v>1464</v>
      </c>
      <c r="C591" s="672">
        <v>7878</v>
      </c>
      <c r="D591" s="617">
        <v>0</v>
      </c>
      <c r="E591" s="557"/>
    </row>
    <row r="592" spans="1:5" ht="12.75" customHeight="1">
      <c r="A592" s="665" t="s">
        <v>1686</v>
      </c>
      <c r="B592" s="671" t="s">
        <v>1464</v>
      </c>
      <c r="C592" s="672">
        <v>4780</v>
      </c>
      <c r="D592" s="617">
        <v>1195</v>
      </c>
      <c r="E592" s="557"/>
    </row>
    <row r="593" spans="1:5" ht="12.75" customHeight="1">
      <c r="A593" s="665" t="s">
        <v>1687</v>
      </c>
      <c r="B593" s="671" t="s">
        <v>1464</v>
      </c>
      <c r="C593" s="672">
        <v>7460</v>
      </c>
      <c r="D593" s="617">
        <v>0</v>
      </c>
      <c r="E593" s="557"/>
    </row>
    <row r="594" spans="1:5" ht="12.75" customHeight="1">
      <c r="A594" s="665" t="s">
        <v>1505</v>
      </c>
      <c r="B594" s="671" t="s">
        <v>1464</v>
      </c>
      <c r="C594" s="672">
        <v>6980</v>
      </c>
      <c r="D594" s="617">
        <v>0</v>
      </c>
      <c r="E594" s="557"/>
    </row>
    <row r="595" spans="1:5" ht="12.75" customHeight="1">
      <c r="A595" s="664" t="s">
        <v>1688</v>
      </c>
      <c r="B595" s="671" t="s">
        <v>1464</v>
      </c>
      <c r="C595" s="672">
        <v>2750</v>
      </c>
      <c r="D595" s="617">
        <v>0</v>
      </c>
      <c r="E595" s="557"/>
    </row>
    <row r="596" spans="1:5" ht="12.75" customHeight="1">
      <c r="A596" s="664" t="s">
        <v>797</v>
      </c>
      <c r="B596" s="671" t="s">
        <v>1464</v>
      </c>
      <c r="C596" s="672">
        <v>1450</v>
      </c>
      <c r="D596" s="617">
        <v>0</v>
      </c>
      <c r="E596" s="557"/>
    </row>
    <row r="597" spans="1:5" ht="12.75" customHeight="1">
      <c r="A597" s="664" t="s">
        <v>1689</v>
      </c>
      <c r="B597" s="671" t="s">
        <v>1464</v>
      </c>
      <c r="C597" s="672">
        <v>7221</v>
      </c>
      <c r="D597" s="617">
        <v>0</v>
      </c>
      <c r="E597" s="557"/>
    </row>
    <row r="598" spans="1:5" ht="12.75" customHeight="1">
      <c r="A598" s="664" t="s">
        <v>1690</v>
      </c>
      <c r="B598" s="671" t="s">
        <v>1464</v>
      </c>
      <c r="C598" s="672">
        <v>3000</v>
      </c>
      <c r="D598" s="617">
        <v>0</v>
      </c>
      <c r="E598" s="557"/>
    </row>
    <row r="599" spans="1:5" ht="12.75" customHeight="1">
      <c r="A599" s="665" t="s">
        <v>1691</v>
      </c>
      <c r="B599" s="671" t="s">
        <v>1464</v>
      </c>
      <c r="C599" s="672">
        <v>60065</v>
      </c>
      <c r="D599" s="617">
        <v>26000</v>
      </c>
      <c r="E599" s="557"/>
    </row>
    <row r="600" spans="1:5" ht="12.75" customHeight="1">
      <c r="A600" s="665" t="s">
        <v>1692</v>
      </c>
      <c r="B600" s="671" t="s">
        <v>1464</v>
      </c>
      <c r="C600" s="672">
        <v>1221</v>
      </c>
      <c r="D600" s="617">
        <v>111</v>
      </c>
      <c r="E600" s="557"/>
    </row>
    <row r="601" spans="1:5" ht="12.75" customHeight="1">
      <c r="A601" s="664" t="s">
        <v>798</v>
      </c>
      <c r="B601" s="671" t="s">
        <v>1464</v>
      </c>
      <c r="C601" s="672">
        <v>207335</v>
      </c>
      <c r="D601" s="617">
        <v>2700</v>
      </c>
      <c r="E601" s="557"/>
    </row>
    <row r="602" spans="1:5" ht="12.75" customHeight="1">
      <c r="A602" s="664" t="s">
        <v>888</v>
      </c>
      <c r="B602" s="671" t="s">
        <v>1464</v>
      </c>
      <c r="C602" s="672">
        <v>36125</v>
      </c>
      <c r="D602" s="617">
        <v>4505</v>
      </c>
      <c r="E602" s="557"/>
    </row>
    <row r="603" spans="1:5" ht="12.75" customHeight="1">
      <c r="A603" s="664" t="s">
        <v>1693</v>
      </c>
      <c r="B603" s="671" t="s">
        <v>1464</v>
      </c>
      <c r="C603" s="672">
        <v>2544</v>
      </c>
      <c r="D603" s="617">
        <v>636</v>
      </c>
      <c r="E603" s="557"/>
    </row>
    <row r="604" spans="1:5" ht="12.75" customHeight="1">
      <c r="A604" s="664" t="s">
        <v>1694</v>
      </c>
      <c r="B604" s="671" t="s">
        <v>1464</v>
      </c>
      <c r="C604" s="672">
        <v>11800</v>
      </c>
      <c r="D604" s="617">
        <v>0</v>
      </c>
      <c r="E604" s="557"/>
    </row>
    <row r="605" spans="1:5" ht="12.75" customHeight="1">
      <c r="A605" s="664" t="s">
        <v>1695</v>
      </c>
      <c r="B605" s="671" t="s">
        <v>1464</v>
      </c>
      <c r="C605" s="672">
        <v>9959</v>
      </c>
      <c r="D605" s="617">
        <v>0</v>
      </c>
      <c r="E605" s="557"/>
    </row>
    <row r="606" spans="1:5" ht="12.75" customHeight="1">
      <c r="A606" s="664" t="s">
        <v>1696</v>
      </c>
      <c r="B606" s="671" t="s">
        <v>1464</v>
      </c>
      <c r="C606" s="672">
        <v>975</v>
      </c>
      <c r="D606" s="617">
        <v>0</v>
      </c>
      <c r="E606" s="557"/>
    </row>
    <row r="607" spans="1:5" ht="12.75" customHeight="1">
      <c r="A607" s="665" t="s">
        <v>1697</v>
      </c>
      <c r="B607" s="671" t="s">
        <v>1464</v>
      </c>
      <c r="C607" s="672">
        <v>2000</v>
      </c>
      <c r="D607" s="617">
        <v>0</v>
      </c>
      <c r="E607" s="557"/>
    </row>
    <row r="608" spans="1:5" ht="12.75" customHeight="1">
      <c r="A608" s="665" t="s">
        <v>1698</v>
      </c>
      <c r="B608" s="671" t="s">
        <v>1464</v>
      </c>
      <c r="C608" s="672">
        <v>5450</v>
      </c>
      <c r="D608" s="617">
        <v>250</v>
      </c>
      <c r="E608" s="557"/>
    </row>
    <row r="609" spans="1:5" ht="12.75" customHeight="1">
      <c r="A609" s="665" t="s">
        <v>1699</v>
      </c>
      <c r="B609" s="671" t="s">
        <v>1464</v>
      </c>
      <c r="C609" s="672">
        <v>5838</v>
      </c>
      <c r="D609" s="617">
        <v>0</v>
      </c>
      <c r="E609" s="557"/>
    </row>
    <row r="610" spans="1:5" ht="12.75" customHeight="1">
      <c r="A610" s="665" t="s">
        <v>1700</v>
      </c>
      <c r="B610" s="671" t="s">
        <v>1464</v>
      </c>
      <c r="C610" s="672">
        <v>10480</v>
      </c>
      <c r="D610" s="617">
        <v>0</v>
      </c>
      <c r="E610" s="557"/>
    </row>
    <row r="611" spans="1:5" ht="12.75" customHeight="1">
      <c r="A611" s="665" t="s">
        <v>1701</v>
      </c>
      <c r="B611" s="671" t="s">
        <v>1464</v>
      </c>
      <c r="C611" s="672">
        <v>14600</v>
      </c>
      <c r="D611" s="617">
        <v>3650</v>
      </c>
      <c r="E611" s="557"/>
    </row>
    <row r="612" spans="1:5" ht="12.75" customHeight="1">
      <c r="A612" s="664" t="s">
        <v>748</v>
      </c>
      <c r="B612" s="671" t="s">
        <v>1464</v>
      </c>
      <c r="C612" s="672">
        <v>8400</v>
      </c>
      <c r="D612" s="617">
        <v>0</v>
      </c>
      <c r="E612" s="557"/>
    </row>
    <row r="613" spans="1:5" ht="12.75" customHeight="1">
      <c r="A613" s="664" t="s">
        <v>891</v>
      </c>
      <c r="B613" s="671" t="s">
        <v>1464</v>
      </c>
      <c r="C613" s="672">
        <v>21525</v>
      </c>
      <c r="D613" s="617">
        <v>0</v>
      </c>
      <c r="E613" s="557"/>
    </row>
    <row r="614" spans="1:5" ht="12.75" customHeight="1">
      <c r="A614" s="664" t="s">
        <v>1702</v>
      </c>
      <c r="B614" s="671" t="s">
        <v>1464</v>
      </c>
      <c r="C614" s="672">
        <v>37500</v>
      </c>
      <c r="D614" s="617">
        <v>0</v>
      </c>
      <c r="E614" s="557"/>
    </row>
    <row r="615" spans="1:5" ht="12.75" customHeight="1">
      <c r="A615" s="665" t="s">
        <v>1506</v>
      </c>
      <c r="B615" s="671" t="s">
        <v>1464</v>
      </c>
      <c r="C615" s="672">
        <v>16269</v>
      </c>
      <c r="D615" s="617">
        <v>285</v>
      </c>
      <c r="E615" s="557"/>
    </row>
    <row r="616" spans="1:5" ht="12.75" customHeight="1">
      <c r="A616" s="664" t="s">
        <v>1703</v>
      </c>
      <c r="B616" s="671" t="s">
        <v>1464</v>
      </c>
      <c r="C616" s="672">
        <v>3360</v>
      </c>
      <c r="D616" s="617">
        <v>840</v>
      </c>
      <c r="E616" s="557"/>
    </row>
    <row r="617" spans="1:5" ht="12.75" customHeight="1">
      <c r="A617" s="665" t="s">
        <v>800</v>
      </c>
      <c r="B617" s="671" t="s">
        <v>1464</v>
      </c>
      <c r="C617" s="672">
        <v>740000</v>
      </c>
      <c r="D617" s="617">
        <v>370000</v>
      </c>
      <c r="E617" s="557"/>
    </row>
    <row r="618" spans="1:5" ht="12.75" customHeight="1">
      <c r="A618" s="665" t="s">
        <v>1704</v>
      </c>
      <c r="B618" s="671" t="s">
        <v>1464</v>
      </c>
      <c r="C618" s="672">
        <v>60250</v>
      </c>
      <c r="D618" s="617">
        <v>4250</v>
      </c>
      <c r="E618" s="557"/>
    </row>
    <row r="619" spans="1:5" ht="12.75" customHeight="1">
      <c r="A619" s="665" t="s">
        <v>1705</v>
      </c>
      <c r="B619" s="671" t="s">
        <v>1464</v>
      </c>
      <c r="C619" s="672">
        <v>3580</v>
      </c>
      <c r="D619" s="617">
        <v>0</v>
      </c>
      <c r="E619" s="557"/>
    </row>
    <row r="620" spans="1:5" ht="12.75" customHeight="1">
      <c r="A620" s="664" t="s">
        <v>1706</v>
      </c>
      <c r="B620" s="671" t="s">
        <v>1464</v>
      </c>
      <c r="C620" s="672">
        <v>12400</v>
      </c>
      <c r="D620" s="617">
        <v>3200</v>
      </c>
      <c r="E620" s="557"/>
    </row>
    <row r="621" spans="1:5" ht="12.75" customHeight="1">
      <c r="A621" s="665" t="s">
        <v>893</v>
      </c>
      <c r="B621" s="671" t="s">
        <v>1464</v>
      </c>
      <c r="C621" s="672">
        <v>21120</v>
      </c>
      <c r="D621" s="617">
        <v>0</v>
      </c>
      <c r="E621" s="557"/>
    </row>
    <row r="622" spans="1:5" ht="12.75" customHeight="1">
      <c r="A622" s="665" t="s">
        <v>1707</v>
      </c>
      <c r="B622" s="671" t="s">
        <v>1464</v>
      </c>
      <c r="C622" s="672">
        <v>4436</v>
      </c>
      <c r="D622" s="617">
        <v>0</v>
      </c>
      <c r="E622" s="557"/>
    </row>
    <row r="623" spans="1:5" ht="12.75" customHeight="1">
      <c r="A623" s="664" t="s">
        <v>894</v>
      </c>
      <c r="B623" s="671" t="s">
        <v>1464</v>
      </c>
      <c r="C623" s="672">
        <v>1800</v>
      </c>
      <c r="D623" s="617">
        <v>0</v>
      </c>
      <c r="E623" s="557"/>
    </row>
    <row r="624" spans="1:5" ht="12.75" customHeight="1">
      <c r="A624" s="665" t="s">
        <v>1708</v>
      </c>
      <c r="B624" s="671" t="s">
        <v>1464</v>
      </c>
      <c r="C624" s="672">
        <v>3750</v>
      </c>
      <c r="D624" s="617">
        <v>0</v>
      </c>
      <c r="E624" s="557"/>
    </row>
    <row r="625" spans="1:5" ht="12.75" customHeight="1">
      <c r="A625" s="665" t="s">
        <v>1709</v>
      </c>
      <c r="B625" s="671" t="s">
        <v>1464</v>
      </c>
      <c r="C625" s="672">
        <v>13600</v>
      </c>
      <c r="D625" s="617">
        <v>700</v>
      </c>
      <c r="E625" s="557"/>
    </row>
    <row r="626" spans="1:5" ht="12.75" customHeight="1">
      <c r="A626" s="665" t="s">
        <v>896</v>
      </c>
      <c r="B626" s="671" t="s">
        <v>1464</v>
      </c>
      <c r="C626" s="672">
        <v>12012</v>
      </c>
      <c r="D626" s="617">
        <v>1092</v>
      </c>
      <c r="E626" s="557"/>
    </row>
    <row r="627" spans="1:5" ht="12.75" customHeight="1">
      <c r="A627" s="664" t="s">
        <v>801</v>
      </c>
      <c r="B627" s="671" t="s">
        <v>1464</v>
      </c>
      <c r="C627" s="672">
        <v>14437</v>
      </c>
      <c r="D627" s="617">
        <v>0</v>
      </c>
      <c r="E627" s="557"/>
    </row>
    <row r="628" spans="1:5" ht="12.75" customHeight="1">
      <c r="A628" s="665" t="s">
        <v>802</v>
      </c>
      <c r="B628" s="671" t="s">
        <v>1464</v>
      </c>
      <c r="C628" s="672">
        <v>30455</v>
      </c>
      <c r="D628" s="617">
        <v>2765</v>
      </c>
      <c r="E628" s="557"/>
    </row>
    <row r="629" spans="1:5" ht="12.75" customHeight="1">
      <c r="A629" s="664" t="s">
        <v>1710</v>
      </c>
      <c r="B629" s="671" t="s">
        <v>1464</v>
      </c>
      <c r="C629" s="672">
        <v>11190</v>
      </c>
      <c r="D629" s="617">
        <v>0</v>
      </c>
      <c r="E629" s="557"/>
    </row>
    <row r="630" spans="1:5" ht="12.75" customHeight="1">
      <c r="A630" s="665" t="s">
        <v>803</v>
      </c>
      <c r="B630" s="671" t="s">
        <v>1464</v>
      </c>
      <c r="C630" s="672">
        <v>2794</v>
      </c>
      <c r="D630" s="617">
        <v>647</v>
      </c>
      <c r="E630" s="557"/>
    </row>
    <row r="631" spans="1:5" ht="12.75" customHeight="1">
      <c r="A631" s="665" t="s">
        <v>804</v>
      </c>
      <c r="B631" s="671" t="s">
        <v>1464</v>
      </c>
      <c r="C631" s="672">
        <v>7560</v>
      </c>
      <c r="D631" s="617">
        <v>0</v>
      </c>
      <c r="E631" s="557"/>
    </row>
    <row r="632" spans="1:5" ht="12.75" customHeight="1">
      <c r="A632" s="664" t="s">
        <v>805</v>
      </c>
      <c r="B632" s="671" t="s">
        <v>1464</v>
      </c>
      <c r="C632" s="672">
        <v>80232</v>
      </c>
      <c r="D632" s="617">
        <v>4186</v>
      </c>
      <c r="E632" s="557"/>
    </row>
    <row r="633" spans="1:5" ht="12.75" customHeight="1">
      <c r="A633" s="665" t="s">
        <v>1711</v>
      </c>
      <c r="B633" s="671" t="s">
        <v>1464</v>
      </c>
      <c r="C633" s="672">
        <v>9428</v>
      </c>
      <c r="D633" s="617">
        <v>0</v>
      </c>
      <c r="E633" s="557"/>
    </row>
    <row r="634" spans="1:5" ht="12.75" customHeight="1">
      <c r="A634" s="664" t="s">
        <v>1712</v>
      </c>
      <c r="B634" s="671" t="s">
        <v>1464</v>
      </c>
      <c r="C634" s="672">
        <v>14400</v>
      </c>
      <c r="D634" s="617">
        <v>0</v>
      </c>
      <c r="E634" s="557"/>
    </row>
    <row r="635" spans="1:5" ht="12.75" customHeight="1">
      <c r="A635" s="665" t="s">
        <v>897</v>
      </c>
      <c r="B635" s="671" t="s">
        <v>1464</v>
      </c>
      <c r="C635" s="672">
        <v>17000</v>
      </c>
      <c r="D635" s="617">
        <v>0</v>
      </c>
      <c r="E635" s="557"/>
    </row>
    <row r="636" spans="1:5" ht="12.75" customHeight="1">
      <c r="A636" s="664" t="s">
        <v>898</v>
      </c>
      <c r="B636" s="671" t="s">
        <v>1464</v>
      </c>
      <c r="C636" s="672">
        <v>91650</v>
      </c>
      <c r="D636" s="617">
        <v>0</v>
      </c>
      <c r="E636" s="557"/>
    </row>
    <row r="637" spans="1:5" ht="12.75" customHeight="1">
      <c r="A637" s="665" t="s">
        <v>1713</v>
      </c>
      <c r="B637" s="671" t="s">
        <v>1464</v>
      </c>
      <c r="C637" s="672">
        <v>11000</v>
      </c>
      <c r="D637" s="617">
        <v>1000</v>
      </c>
      <c r="E637" s="557"/>
    </row>
    <row r="638" spans="1:5" ht="12.75" customHeight="1">
      <c r="A638" s="665" t="s">
        <v>806</v>
      </c>
      <c r="B638" s="671" t="s">
        <v>1464</v>
      </c>
      <c r="C638" s="672">
        <v>4600</v>
      </c>
      <c r="D638" s="617">
        <v>0</v>
      </c>
      <c r="E638" s="557"/>
    </row>
    <row r="639" spans="1:5" ht="12.75" customHeight="1">
      <c r="A639" s="664" t="s">
        <v>1714</v>
      </c>
      <c r="B639" s="671" t="s">
        <v>1464</v>
      </c>
      <c r="C639" s="672">
        <v>1590</v>
      </c>
      <c r="D639" s="617">
        <v>0</v>
      </c>
      <c r="E639" s="557"/>
    </row>
    <row r="640" spans="1:5" ht="12.75" customHeight="1">
      <c r="A640" s="665" t="s">
        <v>807</v>
      </c>
      <c r="B640" s="671" t="s">
        <v>1464</v>
      </c>
      <c r="C640" s="672">
        <v>83572</v>
      </c>
      <c r="D640" s="617">
        <v>0</v>
      </c>
      <c r="E640" s="557"/>
    </row>
    <row r="641" spans="1:5" ht="12.75" customHeight="1">
      <c r="A641" s="665" t="s">
        <v>1715</v>
      </c>
      <c r="B641" s="671" t="s">
        <v>1464</v>
      </c>
      <c r="C641" s="672">
        <v>7000</v>
      </c>
      <c r="D641" s="617">
        <v>0</v>
      </c>
      <c r="E641" s="557"/>
    </row>
    <row r="642" spans="1:5" ht="12.75" customHeight="1">
      <c r="A642" s="664" t="s">
        <v>808</v>
      </c>
      <c r="B642" s="671" t="s">
        <v>1464</v>
      </c>
      <c r="C642" s="672">
        <v>6268</v>
      </c>
      <c r="D642" s="617">
        <v>0</v>
      </c>
      <c r="E642" s="557"/>
    </row>
    <row r="643" spans="1:5" ht="12.75" customHeight="1">
      <c r="A643" s="665" t="s">
        <v>1716</v>
      </c>
      <c r="B643" s="671" t="s">
        <v>1464</v>
      </c>
      <c r="C643" s="672">
        <v>41228</v>
      </c>
      <c r="D643" s="617">
        <v>0</v>
      </c>
      <c r="E643" s="557"/>
    </row>
    <row r="644" spans="1:5" ht="12.75" customHeight="1">
      <c r="A644" s="664" t="s">
        <v>899</v>
      </c>
      <c r="B644" s="671" t="s">
        <v>1464</v>
      </c>
      <c r="C644" s="672">
        <v>1678</v>
      </c>
      <c r="D644" s="617">
        <v>0</v>
      </c>
      <c r="E644" s="557"/>
    </row>
    <row r="645" spans="1:5" ht="12.75" customHeight="1">
      <c r="A645" s="664" t="s">
        <v>1717</v>
      </c>
      <c r="B645" s="671" t="s">
        <v>1464</v>
      </c>
      <c r="C645" s="672">
        <v>8370</v>
      </c>
      <c r="D645" s="617">
        <v>0</v>
      </c>
      <c r="E645" s="557"/>
    </row>
    <row r="646" spans="1:5" ht="12.75" customHeight="1">
      <c r="A646" s="665" t="s">
        <v>900</v>
      </c>
      <c r="B646" s="671" t="s">
        <v>1464</v>
      </c>
      <c r="C646" s="672">
        <v>140518</v>
      </c>
      <c r="D646" s="617">
        <v>4034</v>
      </c>
      <c r="E646" s="557"/>
    </row>
    <row r="647" spans="1:5" ht="12.75" customHeight="1">
      <c r="A647" s="665" t="s">
        <v>1718</v>
      </c>
      <c r="B647" s="671" t="s">
        <v>1464</v>
      </c>
      <c r="C647" s="672">
        <v>8956</v>
      </c>
      <c r="D647" s="617">
        <v>0</v>
      </c>
      <c r="E647" s="557"/>
    </row>
    <row r="648" spans="1:5" ht="12.75" customHeight="1">
      <c r="A648" s="665" t="s">
        <v>1719</v>
      </c>
      <c r="B648" s="671" t="s">
        <v>1464</v>
      </c>
      <c r="C648" s="672">
        <v>2250</v>
      </c>
      <c r="D648" s="617">
        <v>0</v>
      </c>
      <c r="E648" s="557"/>
    </row>
    <row r="649" spans="1:5" ht="12.75" customHeight="1">
      <c r="A649" s="664" t="s">
        <v>1720</v>
      </c>
      <c r="B649" s="671" t="s">
        <v>1464</v>
      </c>
      <c r="C649" s="672">
        <v>1548</v>
      </c>
      <c r="D649" s="617">
        <v>774</v>
      </c>
      <c r="E649" s="557"/>
    </row>
    <row r="650" spans="1:5" ht="12.75" customHeight="1">
      <c r="A650" s="664" t="s">
        <v>901</v>
      </c>
      <c r="B650" s="671" t="s">
        <v>1464</v>
      </c>
      <c r="C650" s="672">
        <v>25578</v>
      </c>
      <c r="D650" s="617">
        <v>0</v>
      </c>
      <c r="E650" s="557"/>
    </row>
    <row r="651" spans="1:5" ht="12.75" customHeight="1">
      <c r="A651" s="664" t="s">
        <v>902</v>
      </c>
      <c r="B651" s="671" t="s">
        <v>1464</v>
      </c>
      <c r="C651" s="672">
        <v>1581</v>
      </c>
      <c r="D651" s="617">
        <v>0</v>
      </c>
      <c r="E651" s="557"/>
    </row>
    <row r="652" spans="1:5" ht="12.75" customHeight="1">
      <c r="A652" s="665" t="s">
        <v>1508</v>
      </c>
      <c r="B652" s="671" t="s">
        <v>1464</v>
      </c>
      <c r="C652" s="672">
        <v>19470</v>
      </c>
      <c r="D652" s="617">
        <v>1770</v>
      </c>
      <c r="E652" s="557"/>
    </row>
    <row r="653" spans="1:5" ht="12.75" customHeight="1">
      <c r="A653" s="665" t="s">
        <v>903</v>
      </c>
      <c r="B653" s="671" t="s">
        <v>1464</v>
      </c>
      <c r="C653" s="672">
        <v>3936</v>
      </c>
      <c r="D653" s="617">
        <v>0</v>
      </c>
      <c r="E653" s="557"/>
    </row>
    <row r="654" spans="1:5" ht="12.75" customHeight="1">
      <c r="A654" s="664" t="s">
        <v>809</v>
      </c>
      <c r="B654" s="671" t="s">
        <v>1464</v>
      </c>
      <c r="C654" s="672">
        <v>3000</v>
      </c>
      <c r="D654" s="617">
        <v>0</v>
      </c>
      <c r="E654" s="557"/>
    </row>
    <row r="655" spans="1:5" ht="12.75" customHeight="1">
      <c r="A655" s="664" t="s">
        <v>905</v>
      </c>
      <c r="B655" s="671" t="s">
        <v>1464</v>
      </c>
      <c r="C655" s="672">
        <v>11985</v>
      </c>
      <c r="D655" s="617">
        <v>0</v>
      </c>
      <c r="E655" s="557"/>
    </row>
    <row r="656" spans="1:5" ht="12.75" customHeight="1">
      <c r="A656" s="664" t="s">
        <v>904</v>
      </c>
      <c r="B656" s="671" t="s">
        <v>1464</v>
      </c>
      <c r="C656" s="672">
        <v>67750</v>
      </c>
      <c r="D656" s="617">
        <v>16000</v>
      </c>
      <c r="E656" s="557"/>
    </row>
    <row r="657" spans="1:5" ht="12.75" customHeight="1">
      <c r="A657" s="664" t="s">
        <v>906</v>
      </c>
      <c r="B657" s="671" t="s">
        <v>1464</v>
      </c>
      <c r="C657" s="672">
        <v>2459</v>
      </c>
      <c r="D657" s="617">
        <v>0</v>
      </c>
      <c r="E657" s="557"/>
    </row>
    <row r="658" spans="1:5" ht="12.75" customHeight="1">
      <c r="A658" s="664" t="s">
        <v>907</v>
      </c>
      <c r="B658" s="671" t="s">
        <v>1464</v>
      </c>
      <c r="C658" s="672">
        <v>9000</v>
      </c>
      <c r="D658" s="617">
        <v>1000</v>
      </c>
      <c r="E658" s="557"/>
    </row>
    <row r="659" spans="1:5" ht="12.75" customHeight="1">
      <c r="A659" s="664" t="s">
        <v>1721</v>
      </c>
      <c r="B659" s="671" t="s">
        <v>1464</v>
      </c>
      <c r="C659" s="672">
        <v>2187</v>
      </c>
      <c r="D659" s="617">
        <v>0</v>
      </c>
      <c r="E659" s="557"/>
    </row>
    <row r="660" spans="1:5" ht="12.75" customHeight="1">
      <c r="A660" s="665" t="s">
        <v>1722</v>
      </c>
      <c r="B660" s="671" t="s">
        <v>1464</v>
      </c>
      <c r="C660" s="672">
        <v>5000</v>
      </c>
      <c r="D660" s="617">
        <v>0</v>
      </c>
      <c r="E660" s="557"/>
    </row>
    <row r="661" spans="1:5" ht="12.75" customHeight="1">
      <c r="A661" s="665" t="s">
        <v>1723</v>
      </c>
      <c r="B661" s="671" t="s">
        <v>1464</v>
      </c>
      <c r="C661" s="672">
        <v>9350</v>
      </c>
      <c r="D661" s="617">
        <v>0</v>
      </c>
      <c r="E661" s="557"/>
    </row>
    <row r="662" spans="1:5" ht="12.75" customHeight="1">
      <c r="A662" s="664" t="s">
        <v>1724</v>
      </c>
      <c r="B662" s="671" t="s">
        <v>1464</v>
      </c>
      <c r="C662" s="672">
        <v>31500</v>
      </c>
      <c r="D662" s="617">
        <v>0</v>
      </c>
      <c r="E662" s="557"/>
    </row>
    <row r="663" spans="1:5" ht="12.75" customHeight="1">
      <c r="A663" s="664" t="s">
        <v>1725</v>
      </c>
      <c r="B663" s="671" t="s">
        <v>1464</v>
      </c>
      <c r="C663" s="672">
        <v>2916</v>
      </c>
      <c r="D663" s="617">
        <v>0</v>
      </c>
      <c r="E663" s="557"/>
    </row>
    <row r="664" spans="1:5" ht="12.75" customHeight="1">
      <c r="A664" s="664" t="s">
        <v>1726</v>
      </c>
      <c r="B664" s="671" t="s">
        <v>1464</v>
      </c>
      <c r="C664" s="672">
        <v>24018</v>
      </c>
      <c r="D664" s="617">
        <v>0</v>
      </c>
      <c r="E664" s="557"/>
    </row>
    <row r="665" spans="1:5" ht="12.75" customHeight="1">
      <c r="A665" s="665" t="s">
        <v>812</v>
      </c>
      <c r="B665" s="671" t="s">
        <v>1464</v>
      </c>
      <c r="C665" s="672">
        <v>8990</v>
      </c>
      <c r="D665" s="617">
        <v>0</v>
      </c>
      <c r="E665" s="557"/>
    </row>
    <row r="666" spans="1:5" ht="12.75" customHeight="1">
      <c r="A666" s="665" t="s">
        <v>1509</v>
      </c>
      <c r="B666" s="671" t="s">
        <v>1464</v>
      </c>
      <c r="C666" s="672">
        <v>8240</v>
      </c>
      <c r="D666" s="617">
        <v>0</v>
      </c>
      <c r="E666" s="557"/>
    </row>
    <row r="667" spans="1:5" ht="12.75" customHeight="1">
      <c r="A667" s="665" t="s">
        <v>1727</v>
      </c>
      <c r="B667" s="671" t="s">
        <v>1464</v>
      </c>
      <c r="C667" s="672">
        <v>3167</v>
      </c>
      <c r="D667" s="617">
        <v>0</v>
      </c>
      <c r="E667" s="557"/>
    </row>
    <row r="668" spans="1:5" ht="12.75" customHeight="1">
      <c r="A668" s="665" t="s">
        <v>1728</v>
      </c>
      <c r="B668" s="671" t="s">
        <v>1464</v>
      </c>
      <c r="C668" s="672">
        <v>4000</v>
      </c>
      <c r="D668" s="617">
        <v>0</v>
      </c>
      <c r="E668" s="557"/>
    </row>
    <row r="669" spans="1:5" ht="12.75" customHeight="1">
      <c r="A669" s="664" t="s">
        <v>1729</v>
      </c>
      <c r="B669" s="671" t="s">
        <v>1464</v>
      </c>
      <c r="C669" s="672">
        <v>2490</v>
      </c>
      <c r="D669" s="617">
        <v>0</v>
      </c>
      <c r="E669" s="557"/>
    </row>
    <row r="670" spans="1:5" ht="12.75" customHeight="1">
      <c r="A670" s="664" t="s">
        <v>1730</v>
      </c>
      <c r="B670" s="671" t="s">
        <v>1464</v>
      </c>
      <c r="C670" s="672">
        <v>2520</v>
      </c>
      <c r="D670" s="617">
        <v>630</v>
      </c>
      <c r="E670" s="557"/>
    </row>
    <row r="671" spans="1:5" ht="12.75" customHeight="1">
      <c r="A671" s="665" t="s">
        <v>813</v>
      </c>
      <c r="B671" s="671" t="s">
        <v>1464</v>
      </c>
      <c r="C671" s="672">
        <v>34165</v>
      </c>
      <c r="D671" s="617">
        <v>515</v>
      </c>
      <c r="E671" s="557"/>
    </row>
    <row r="672" spans="1:5" ht="12.75" customHeight="1">
      <c r="A672" s="664" t="s">
        <v>814</v>
      </c>
      <c r="B672" s="671" t="s">
        <v>1464</v>
      </c>
      <c r="C672" s="672">
        <v>3750</v>
      </c>
      <c r="D672" s="617">
        <v>0</v>
      </c>
      <c r="E672" s="557"/>
    </row>
    <row r="673" spans="1:5" ht="12.75" customHeight="1">
      <c r="A673" s="664" t="s">
        <v>1731</v>
      </c>
      <c r="B673" s="671" t="s">
        <v>1464</v>
      </c>
      <c r="C673" s="672">
        <v>2250</v>
      </c>
      <c r="D673" s="617">
        <v>0</v>
      </c>
      <c r="E673" s="557"/>
    </row>
    <row r="674" spans="1:5" ht="12.75" customHeight="1">
      <c r="A674" s="664" t="s">
        <v>1732</v>
      </c>
      <c r="B674" s="671" t="s">
        <v>1464</v>
      </c>
      <c r="C674" s="672">
        <v>2400</v>
      </c>
      <c r="D674" s="617">
        <v>0</v>
      </c>
      <c r="E674" s="557"/>
    </row>
    <row r="675" spans="1:5" ht="12.75" customHeight="1">
      <c r="A675" s="664" t="s">
        <v>1733</v>
      </c>
      <c r="B675" s="671" t="s">
        <v>1464</v>
      </c>
      <c r="C675" s="672">
        <v>3750</v>
      </c>
      <c r="D675" s="617">
        <v>0</v>
      </c>
      <c r="E675" s="557"/>
    </row>
    <row r="676" spans="1:5" ht="12.75" customHeight="1">
      <c r="A676" s="664" t="s">
        <v>908</v>
      </c>
      <c r="B676" s="671" t="s">
        <v>1464</v>
      </c>
      <c r="C676" s="672">
        <v>4500</v>
      </c>
      <c r="D676" s="617">
        <v>0</v>
      </c>
      <c r="E676" s="557"/>
    </row>
    <row r="677" spans="1:5" ht="12.75" customHeight="1">
      <c r="A677" s="665" t="s">
        <v>1734</v>
      </c>
      <c r="B677" s="671" t="s">
        <v>1464</v>
      </c>
      <c r="C677" s="672">
        <v>40095</v>
      </c>
      <c r="D677" s="617">
        <v>3645</v>
      </c>
      <c r="E677" s="557"/>
    </row>
    <row r="678" spans="1:5" ht="12.75" customHeight="1">
      <c r="A678" s="664" t="s">
        <v>909</v>
      </c>
      <c r="B678" s="671" t="s">
        <v>1464</v>
      </c>
      <c r="C678" s="672">
        <v>62114</v>
      </c>
      <c r="D678" s="617">
        <v>1978</v>
      </c>
      <c r="E678" s="557"/>
    </row>
    <row r="679" spans="1:5" ht="12.75" customHeight="1">
      <c r="A679" s="664" t="s">
        <v>1735</v>
      </c>
      <c r="B679" s="671" t="s">
        <v>1464</v>
      </c>
      <c r="C679" s="672">
        <v>32520</v>
      </c>
      <c r="D679" s="617">
        <v>0</v>
      </c>
      <c r="E679" s="557"/>
    </row>
    <row r="680" spans="1:5" ht="12.75" customHeight="1">
      <c r="A680" s="664" t="s">
        <v>1736</v>
      </c>
      <c r="B680" s="671" t="s">
        <v>1464</v>
      </c>
      <c r="C680" s="672">
        <v>4000</v>
      </c>
      <c r="D680" s="617">
        <v>0</v>
      </c>
      <c r="E680" s="557"/>
    </row>
    <row r="681" spans="1:5" ht="12.75" customHeight="1">
      <c r="A681" s="665" t="s">
        <v>1737</v>
      </c>
      <c r="B681" s="671" t="s">
        <v>1464</v>
      </c>
      <c r="C681" s="672">
        <v>8700</v>
      </c>
      <c r="D681" s="617">
        <v>0</v>
      </c>
      <c r="E681" s="557"/>
    </row>
    <row r="682" spans="1:5" ht="12.75" customHeight="1">
      <c r="A682" s="664" t="s">
        <v>1738</v>
      </c>
      <c r="B682" s="671" t="s">
        <v>1464</v>
      </c>
      <c r="C682" s="672">
        <v>2916</v>
      </c>
      <c r="D682" s="617">
        <v>0</v>
      </c>
      <c r="E682" s="557"/>
    </row>
    <row r="683" spans="1:5" ht="12.75" customHeight="1">
      <c r="A683" s="664" t="s">
        <v>910</v>
      </c>
      <c r="B683" s="671" t="s">
        <v>1464</v>
      </c>
      <c r="C683" s="672">
        <v>8115</v>
      </c>
      <c r="D683" s="617">
        <v>0</v>
      </c>
      <c r="E683" s="557"/>
    </row>
    <row r="684" spans="1:5" ht="12.75" customHeight="1">
      <c r="A684" s="665" t="s">
        <v>911</v>
      </c>
      <c r="B684" s="671" t="s">
        <v>1464</v>
      </c>
      <c r="C684" s="672">
        <v>7715</v>
      </c>
      <c r="D684" s="617">
        <v>2625</v>
      </c>
      <c r="E684" s="557"/>
    </row>
    <row r="685" spans="1:5" ht="12.75" customHeight="1">
      <c r="A685" s="664" t="s">
        <v>1739</v>
      </c>
      <c r="B685" s="671" t="s">
        <v>1464</v>
      </c>
      <c r="C685" s="672">
        <v>3000</v>
      </c>
      <c r="D685" s="617">
        <v>0</v>
      </c>
      <c r="E685" s="557"/>
    </row>
    <row r="686" spans="1:5" ht="12.75" customHeight="1">
      <c r="A686" s="664" t="s">
        <v>1740</v>
      </c>
      <c r="B686" s="671" t="s">
        <v>1464</v>
      </c>
      <c r="C686" s="672">
        <v>7014</v>
      </c>
      <c r="D686" s="617">
        <v>0</v>
      </c>
      <c r="E686" s="557"/>
    </row>
    <row r="687" spans="1:5" ht="12.75" customHeight="1">
      <c r="A687" s="664" t="s">
        <v>816</v>
      </c>
      <c r="B687" s="671" t="s">
        <v>1464</v>
      </c>
      <c r="C687" s="672">
        <v>93375</v>
      </c>
      <c r="D687" s="617">
        <v>0</v>
      </c>
      <c r="E687" s="557"/>
    </row>
    <row r="688" spans="1:5" ht="12.75" customHeight="1">
      <c r="A688" s="664" t="s">
        <v>1741</v>
      </c>
      <c r="B688" s="671" t="s">
        <v>1464</v>
      </c>
      <c r="C688" s="672">
        <v>10448</v>
      </c>
      <c r="D688" s="617">
        <v>0</v>
      </c>
      <c r="E688" s="557"/>
    </row>
    <row r="689" spans="1:5" ht="12.75" customHeight="1">
      <c r="A689" s="665" t="s">
        <v>1742</v>
      </c>
      <c r="B689" s="671" t="s">
        <v>1464</v>
      </c>
      <c r="C689" s="672">
        <v>35387</v>
      </c>
      <c r="D689" s="617">
        <v>3217</v>
      </c>
      <c r="E689" s="557"/>
    </row>
    <row r="690" spans="1:5" ht="12.75" customHeight="1">
      <c r="A690" s="664" t="s">
        <v>912</v>
      </c>
      <c r="B690" s="671" t="s">
        <v>1464</v>
      </c>
      <c r="C690" s="672">
        <v>3375</v>
      </c>
      <c r="D690" s="617">
        <v>0</v>
      </c>
      <c r="E690" s="557"/>
    </row>
    <row r="691" spans="1:5" ht="12.75" customHeight="1">
      <c r="A691" s="665" t="s">
        <v>1743</v>
      </c>
      <c r="B691" s="671" t="s">
        <v>1464</v>
      </c>
      <c r="C691" s="672">
        <v>2700</v>
      </c>
      <c r="D691" s="617">
        <v>0</v>
      </c>
      <c r="E691" s="557"/>
    </row>
    <row r="692" spans="1:5" ht="12.75" customHeight="1">
      <c r="A692" s="665" t="s">
        <v>1744</v>
      </c>
      <c r="B692" s="671" t="s">
        <v>1464</v>
      </c>
      <c r="C692" s="672">
        <v>4400</v>
      </c>
      <c r="D692" s="617">
        <v>400</v>
      </c>
      <c r="E692" s="557"/>
    </row>
    <row r="693" spans="1:5" ht="12.75" customHeight="1">
      <c r="A693" s="665" t="s">
        <v>1745</v>
      </c>
      <c r="B693" s="671" t="s">
        <v>1464</v>
      </c>
      <c r="C693" s="672">
        <v>6500</v>
      </c>
      <c r="D693" s="617">
        <v>1625</v>
      </c>
      <c r="E693" s="557"/>
    </row>
    <row r="694" spans="1:5" ht="12.75" customHeight="1">
      <c r="A694" s="664" t="s">
        <v>817</v>
      </c>
      <c r="B694" s="671" t="s">
        <v>1464</v>
      </c>
      <c r="C694" s="672">
        <v>5508</v>
      </c>
      <c r="D694" s="617">
        <v>877</v>
      </c>
      <c r="E694" s="557"/>
    </row>
    <row r="695" spans="1:5" ht="12.75" customHeight="1">
      <c r="A695" s="665" t="s">
        <v>1746</v>
      </c>
      <c r="B695" s="671" t="s">
        <v>1464</v>
      </c>
      <c r="C695" s="672">
        <v>6400</v>
      </c>
      <c r="D695" s="617">
        <v>0</v>
      </c>
      <c r="E695" s="557"/>
    </row>
    <row r="696" spans="1:5" ht="12.75" customHeight="1">
      <c r="A696" s="664" t="s">
        <v>913</v>
      </c>
      <c r="B696" s="671" t="s">
        <v>1464</v>
      </c>
      <c r="C696" s="672">
        <v>12150</v>
      </c>
      <c r="D696" s="617">
        <v>0</v>
      </c>
      <c r="E696" s="557"/>
    </row>
    <row r="697" spans="1:5" ht="12.75" customHeight="1">
      <c r="A697" s="664" t="s">
        <v>1747</v>
      </c>
      <c r="B697" s="671" t="s">
        <v>1464</v>
      </c>
      <c r="C697" s="672">
        <v>684</v>
      </c>
      <c r="D697" s="617">
        <v>0</v>
      </c>
      <c r="E697" s="557"/>
    </row>
    <row r="698" spans="1:5" ht="12.75" customHeight="1">
      <c r="A698" s="665" t="s">
        <v>1510</v>
      </c>
      <c r="B698" s="671" t="s">
        <v>1464</v>
      </c>
      <c r="C698" s="672">
        <v>10000</v>
      </c>
      <c r="D698" s="617">
        <v>0</v>
      </c>
      <c r="E698" s="557"/>
    </row>
    <row r="699" spans="1:5" ht="12.75" customHeight="1">
      <c r="A699" s="665" t="s">
        <v>1748</v>
      </c>
      <c r="B699" s="671" t="s">
        <v>1464</v>
      </c>
      <c r="C699" s="672">
        <v>16292</v>
      </c>
      <c r="D699" s="617">
        <v>1000</v>
      </c>
      <c r="E699" s="557"/>
    </row>
    <row r="700" spans="1:5" ht="12.75" customHeight="1">
      <c r="A700" s="664" t="s">
        <v>1749</v>
      </c>
      <c r="B700" s="671" t="s">
        <v>1464</v>
      </c>
      <c r="C700" s="672">
        <v>18000</v>
      </c>
      <c r="D700" s="617">
        <v>0</v>
      </c>
      <c r="E700" s="557"/>
    </row>
    <row r="701" spans="1:5" ht="12.75" customHeight="1">
      <c r="A701" s="664" t="s">
        <v>819</v>
      </c>
      <c r="B701" s="671" t="s">
        <v>1464</v>
      </c>
      <c r="C701" s="672">
        <v>16890</v>
      </c>
      <c r="D701" s="617">
        <v>0</v>
      </c>
      <c r="E701" s="557"/>
    </row>
    <row r="702" spans="1:5" ht="12.75" customHeight="1">
      <c r="A702" s="664" t="s">
        <v>1521</v>
      </c>
      <c r="B702" s="671" t="s">
        <v>1464</v>
      </c>
      <c r="C702" s="672">
        <v>11693</v>
      </c>
      <c r="D702" s="617">
        <v>0</v>
      </c>
      <c r="E702" s="557"/>
    </row>
    <row r="703" spans="1:5" ht="12.75" customHeight="1">
      <c r="A703" s="664" t="s">
        <v>915</v>
      </c>
      <c r="B703" s="671" t="s">
        <v>1464</v>
      </c>
      <c r="C703" s="672">
        <v>36900</v>
      </c>
      <c r="D703" s="617">
        <v>0</v>
      </c>
      <c r="E703" s="557"/>
    </row>
    <row r="704" spans="1:5" ht="12.75" customHeight="1">
      <c r="A704" s="664" t="s">
        <v>1750</v>
      </c>
      <c r="B704" s="671" t="s">
        <v>1464</v>
      </c>
      <c r="C704" s="672">
        <v>2583</v>
      </c>
      <c r="D704" s="617">
        <v>0</v>
      </c>
      <c r="E704" s="557"/>
    </row>
    <row r="705" spans="1:5" ht="12.75" customHeight="1">
      <c r="A705" s="664" t="s">
        <v>1751</v>
      </c>
      <c r="B705" s="671" t="s">
        <v>1464</v>
      </c>
      <c r="C705" s="672">
        <v>3034</v>
      </c>
      <c r="D705" s="617">
        <v>0</v>
      </c>
      <c r="E705" s="557"/>
    </row>
    <row r="706" spans="1:5" ht="12.75" customHeight="1">
      <c r="A706" s="664" t="s">
        <v>1752</v>
      </c>
      <c r="B706" s="671" t="s">
        <v>1464</v>
      </c>
      <c r="C706" s="672">
        <v>215925</v>
      </c>
      <c r="D706" s="617">
        <v>0</v>
      </c>
      <c r="E706" s="557"/>
    </row>
    <row r="707" spans="1:5" ht="12.75" customHeight="1">
      <c r="A707" s="665" t="s">
        <v>1753</v>
      </c>
      <c r="B707" s="671" t="s">
        <v>1464</v>
      </c>
      <c r="C707" s="672">
        <v>6500</v>
      </c>
      <c r="D707" s="617">
        <v>500</v>
      </c>
      <c r="E707" s="557"/>
    </row>
    <row r="708" spans="1:5" ht="12.75" customHeight="1">
      <c r="A708" s="665" t="s">
        <v>1754</v>
      </c>
      <c r="B708" s="671" t="s">
        <v>1464</v>
      </c>
      <c r="C708" s="672">
        <v>5680</v>
      </c>
      <c r="D708" s="617">
        <v>0</v>
      </c>
      <c r="E708" s="557"/>
    </row>
    <row r="709" spans="1:5" ht="12.75" customHeight="1">
      <c r="A709" s="664" t="s">
        <v>821</v>
      </c>
      <c r="B709" s="671" t="s">
        <v>1464</v>
      </c>
      <c r="C709" s="672">
        <v>6870</v>
      </c>
      <c r="D709" s="617">
        <v>0</v>
      </c>
      <c r="E709" s="557"/>
    </row>
    <row r="710" spans="1:5" ht="12.75" customHeight="1">
      <c r="A710" s="664" t="s">
        <v>1755</v>
      </c>
      <c r="B710" s="671" t="s">
        <v>1464</v>
      </c>
      <c r="C710" s="672">
        <v>1980</v>
      </c>
      <c r="D710" s="617">
        <v>0</v>
      </c>
      <c r="E710" s="557"/>
    </row>
    <row r="711" spans="1:5" ht="12.75" customHeight="1">
      <c r="A711" s="665" t="s">
        <v>1756</v>
      </c>
      <c r="B711" s="671" t="s">
        <v>1464</v>
      </c>
      <c r="C711" s="672">
        <v>7337</v>
      </c>
      <c r="D711" s="617">
        <v>667</v>
      </c>
      <c r="E711" s="557"/>
    </row>
    <row r="712" spans="1:5" ht="12.75" customHeight="1">
      <c r="A712" s="664" t="s">
        <v>1757</v>
      </c>
      <c r="B712" s="671" t="s">
        <v>1464</v>
      </c>
      <c r="C712" s="672">
        <v>640</v>
      </c>
      <c r="D712" s="617">
        <v>0</v>
      </c>
      <c r="E712" s="557"/>
    </row>
    <row r="713" spans="1:5" ht="12.75" customHeight="1">
      <c r="A713" s="665" t="s">
        <v>1758</v>
      </c>
      <c r="B713" s="671" t="s">
        <v>1464</v>
      </c>
      <c r="C713" s="672">
        <v>11280</v>
      </c>
      <c r="D713" s="617">
        <v>0</v>
      </c>
      <c r="E713" s="557"/>
    </row>
    <row r="714" spans="1:5" ht="12.75" customHeight="1">
      <c r="A714" s="664" t="s">
        <v>1759</v>
      </c>
      <c r="B714" s="671" t="s">
        <v>1464</v>
      </c>
      <c r="C714" s="672">
        <v>6460</v>
      </c>
      <c r="D714" s="617">
        <v>0</v>
      </c>
      <c r="E714" s="557"/>
    </row>
    <row r="715" spans="1:5" ht="12.75" customHeight="1">
      <c r="A715" s="664" t="s">
        <v>1760</v>
      </c>
      <c r="B715" s="671" t="s">
        <v>1464</v>
      </c>
      <c r="C715" s="672">
        <v>5500</v>
      </c>
      <c r="D715" s="617">
        <v>3000</v>
      </c>
      <c r="E715" s="557"/>
    </row>
    <row r="716" spans="1:5" ht="12.75" customHeight="1">
      <c r="A716" s="664" t="s">
        <v>1761</v>
      </c>
      <c r="B716" s="671" t="s">
        <v>1464</v>
      </c>
      <c r="C716" s="672">
        <v>4770</v>
      </c>
      <c r="D716" s="617">
        <v>1470</v>
      </c>
      <c r="E716" s="557"/>
    </row>
    <row r="717" spans="1:5" ht="12.75" customHeight="1">
      <c r="A717" s="664" t="s">
        <v>918</v>
      </c>
      <c r="B717" s="671" t="s">
        <v>1464</v>
      </c>
      <c r="C717" s="672">
        <v>37890</v>
      </c>
      <c r="D717" s="617">
        <v>4000</v>
      </c>
      <c r="E717" s="557"/>
    </row>
    <row r="718" spans="1:5" ht="12.75" customHeight="1">
      <c r="A718" s="664" t="s">
        <v>1762</v>
      </c>
      <c r="B718" s="671" t="s">
        <v>1464</v>
      </c>
      <c r="C718" s="672">
        <v>4500</v>
      </c>
      <c r="D718" s="617">
        <v>0</v>
      </c>
      <c r="E718" s="557"/>
    </row>
    <row r="719" spans="1:5" ht="12.75" customHeight="1">
      <c r="A719" s="665" t="s">
        <v>1763</v>
      </c>
      <c r="B719" s="671" t="s">
        <v>1464</v>
      </c>
      <c r="C719" s="672">
        <v>12000</v>
      </c>
      <c r="D719" s="617">
        <v>0</v>
      </c>
      <c r="E719" s="557"/>
    </row>
    <row r="720" spans="1:5" ht="12.75" customHeight="1">
      <c r="A720" s="664" t="s">
        <v>1764</v>
      </c>
      <c r="B720" s="671" t="s">
        <v>1464</v>
      </c>
      <c r="C720" s="672">
        <v>2640</v>
      </c>
      <c r="D720" s="617">
        <v>240</v>
      </c>
      <c r="E720" s="557"/>
    </row>
    <row r="721" spans="1:5" ht="12.75" customHeight="1">
      <c r="A721" s="664" t="s">
        <v>1765</v>
      </c>
      <c r="B721" s="671" t="s">
        <v>1464</v>
      </c>
      <c r="C721" s="672">
        <v>6000</v>
      </c>
      <c r="D721" s="617">
        <v>1500</v>
      </c>
      <c r="E721" s="557"/>
    </row>
    <row r="722" spans="1:5" ht="12.75" customHeight="1">
      <c r="A722" s="664" t="s">
        <v>1766</v>
      </c>
      <c r="B722" s="671" t="s">
        <v>1464</v>
      </c>
      <c r="C722" s="672">
        <v>7128</v>
      </c>
      <c r="D722" s="617">
        <v>1000</v>
      </c>
      <c r="E722" s="557"/>
    </row>
    <row r="723" spans="1:5" ht="12.75" customHeight="1">
      <c r="A723" s="665" t="s">
        <v>922</v>
      </c>
      <c r="B723" s="671" t="s">
        <v>1464</v>
      </c>
      <c r="C723" s="672">
        <v>11800</v>
      </c>
      <c r="D723" s="617">
        <v>530</v>
      </c>
      <c r="E723" s="557"/>
    </row>
    <row r="724" spans="1:5" ht="12.75" customHeight="1">
      <c r="A724" s="665" t="s">
        <v>1767</v>
      </c>
      <c r="B724" s="671" t="s">
        <v>1464</v>
      </c>
      <c r="C724" s="672">
        <v>3000</v>
      </c>
      <c r="D724" s="617">
        <v>250</v>
      </c>
      <c r="E724" s="557"/>
    </row>
    <row r="725" spans="1:5" ht="12.75" customHeight="1">
      <c r="A725" s="664" t="s">
        <v>1768</v>
      </c>
      <c r="B725" s="671" t="s">
        <v>1464</v>
      </c>
      <c r="C725" s="672">
        <v>17344</v>
      </c>
      <c r="D725" s="617">
        <v>3086</v>
      </c>
      <c r="E725" s="557"/>
    </row>
    <row r="726" spans="1:5" ht="12.75" customHeight="1">
      <c r="A726" s="665" t="s">
        <v>1769</v>
      </c>
      <c r="B726" s="671" t="s">
        <v>1464</v>
      </c>
      <c r="C726" s="672">
        <v>8740</v>
      </c>
      <c r="D726" s="617">
        <v>740</v>
      </c>
      <c r="E726" s="557"/>
    </row>
    <row r="727" spans="1:5" ht="12.75" customHeight="1">
      <c r="A727" s="664" t="s">
        <v>1770</v>
      </c>
      <c r="B727" s="671" t="s">
        <v>1464</v>
      </c>
      <c r="C727" s="672">
        <v>5315</v>
      </c>
      <c r="D727" s="617">
        <v>0</v>
      </c>
      <c r="E727" s="557"/>
    </row>
    <row r="728" spans="1:5" ht="12.75" customHeight="1">
      <c r="A728" s="664" t="s">
        <v>923</v>
      </c>
      <c r="B728" s="671" t="s">
        <v>1464</v>
      </c>
      <c r="C728" s="672">
        <v>6750</v>
      </c>
      <c r="D728" s="617">
        <v>0</v>
      </c>
      <c r="E728" s="557"/>
    </row>
    <row r="729" spans="1:5" ht="12.75" customHeight="1">
      <c r="A729" s="664" t="s">
        <v>1771</v>
      </c>
      <c r="B729" s="671" t="s">
        <v>1464</v>
      </c>
      <c r="C729" s="672">
        <v>10065</v>
      </c>
      <c r="D729" s="617">
        <v>0</v>
      </c>
      <c r="E729" s="557"/>
    </row>
    <row r="730" spans="1:5" ht="12.75" customHeight="1">
      <c r="A730" s="665" t="s">
        <v>924</v>
      </c>
      <c r="B730" s="671" t="s">
        <v>1464</v>
      </c>
      <c r="C730" s="672">
        <v>67195</v>
      </c>
      <c r="D730" s="617">
        <v>3100</v>
      </c>
      <c r="E730" s="557"/>
    </row>
    <row r="731" spans="1:5" ht="12.75" customHeight="1">
      <c r="A731" s="664" t="s">
        <v>1772</v>
      </c>
      <c r="B731" s="671" t="s">
        <v>1464</v>
      </c>
      <c r="C731" s="672">
        <v>7170</v>
      </c>
      <c r="D731" s="617">
        <v>0</v>
      </c>
      <c r="E731" s="557"/>
    </row>
    <row r="732" spans="1:5" ht="12.75" customHeight="1">
      <c r="A732" s="665" t="s">
        <v>1773</v>
      </c>
      <c r="B732" s="671" t="s">
        <v>1464</v>
      </c>
      <c r="C732" s="672">
        <v>4400</v>
      </c>
      <c r="D732" s="617">
        <v>400</v>
      </c>
      <c r="E732" s="557"/>
    </row>
    <row r="733" spans="1:5" ht="12.75" customHeight="1">
      <c r="A733" s="664" t="s">
        <v>1774</v>
      </c>
      <c r="B733" s="671" t="s">
        <v>1464</v>
      </c>
      <c r="C733" s="672">
        <v>6965</v>
      </c>
      <c r="D733" s="617">
        <v>0</v>
      </c>
      <c r="E733" s="557"/>
    </row>
    <row r="734" spans="1:5" ht="12.75" customHeight="1">
      <c r="A734" s="664" t="s">
        <v>1775</v>
      </c>
      <c r="B734" s="671" t="s">
        <v>1464</v>
      </c>
      <c r="C734" s="672">
        <v>9000</v>
      </c>
      <c r="D734" s="617">
        <v>0</v>
      </c>
      <c r="E734" s="557"/>
    </row>
    <row r="735" spans="1:5" ht="12.75" customHeight="1">
      <c r="A735" s="664" t="s">
        <v>1776</v>
      </c>
      <c r="B735" s="671" t="s">
        <v>1464</v>
      </c>
      <c r="C735" s="672">
        <v>6962</v>
      </c>
      <c r="D735" s="617">
        <v>2391</v>
      </c>
      <c r="E735" s="557"/>
    </row>
    <row r="736" spans="1:5" ht="12.75" customHeight="1">
      <c r="A736" s="665" t="s">
        <v>1777</v>
      </c>
      <c r="B736" s="671" t="s">
        <v>1464</v>
      </c>
      <c r="C736" s="672">
        <v>25350</v>
      </c>
      <c r="D736" s="617">
        <v>2350</v>
      </c>
      <c r="E736" s="557"/>
    </row>
    <row r="737" spans="1:5" ht="12.75" customHeight="1">
      <c r="A737" s="665" t="s">
        <v>1778</v>
      </c>
      <c r="B737" s="671" t="s">
        <v>1464</v>
      </c>
      <c r="C737" s="672">
        <v>5800</v>
      </c>
      <c r="D737" s="617">
        <v>0</v>
      </c>
      <c r="E737" s="557"/>
    </row>
    <row r="738" spans="1:5" ht="12.75" customHeight="1">
      <c r="A738" s="665" t="s">
        <v>1779</v>
      </c>
      <c r="B738" s="671" t="s">
        <v>1464</v>
      </c>
      <c r="C738" s="672">
        <v>3951</v>
      </c>
      <c r="D738" s="617">
        <v>0</v>
      </c>
      <c r="E738" s="557"/>
    </row>
    <row r="739" spans="1:5" ht="12.75" customHeight="1">
      <c r="A739" s="664" t="s">
        <v>925</v>
      </c>
      <c r="B739" s="671" t="s">
        <v>1464</v>
      </c>
      <c r="C739" s="672">
        <v>18000</v>
      </c>
      <c r="D739" s="617">
        <v>0</v>
      </c>
      <c r="E739" s="557"/>
    </row>
    <row r="740" spans="1:5" ht="12.75" customHeight="1">
      <c r="A740" s="664" t="s">
        <v>822</v>
      </c>
      <c r="B740" s="671" t="s">
        <v>1464</v>
      </c>
      <c r="C740" s="672">
        <v>8310</v>
      </c>
      <c r="D740" s="617">
        <v>0</v>
      </c>
      <c r="E740" s="557"/>
    </row>
    <row r="741" spans="1:5" ht="12.75" customHeight="1">
      <c r="A741" s="664" t="s">
        <v>1780</v>
      </c>
      <c r="B741" s="671" t="s">
        <v>1464</v>
      </c>
      <c r="C741" s="672">
        <v>1893</v>
      </c>
      <c r="D741" s="617">
        <v>0</v>
      </c>
      <c r="E741" s="557"/>
    </row>
    <row r="742" spans="1:5" ht="12.75" customHeight="1">
      <c r="A742" s="664" t="s">
        <v>1781</v>
      </c>
      <c r="B742" s="671" t="s">
        <v>1464</v>
      </c>
      <c r="C742" s="672">
        <v>1770</v>
      </c>
      <c r="D742" s="617">
        <v>0</v>
      </c>
      <c r="E742" s="557"/>
    </row>
    <row r="743" spans="1:5" ht="12.75" customHeight="1">
      <c r="A743" s="664" t="s">
        <v>1782</v>
      </c>
      <c r="B743" s="671" t="s">
        <v>1464</v>
      </c>
      <c r="C743" s="672">
        <v>3750</v>
      </c>
      <c r="D743" s="617">
        <v>0</v>
      </c>
      <c r="E743" s="557"/>
    </row>
    <row r="744" spans="1:5" ht="12.75" customHeight="1">
      <c r="A744" s="664" t="s">
        <v>1783</v>
      </c>
      <c r="B744" s="671" t="s">
        <v>1464</v>
      </c>
      <c r="C744" s="672">
        <v>9895</v>
      </c>
      <c r="D744" s="617">
        <v>645</v>
      </c>
      <c r="E744" s="557"/>
    </row>
    <row r="745" spans="1:5" ht="12.75" customHeight="1">
      <c r="A745" s="664" t="s">
        <v>1784</v>
      </c>
      <c r="B745" s="671" t="s">
        <v>1464</v>
      </c>
      <c r="C745" s="672">
        <v>2700</v>
      </c>
      <c r="D745" s="617">
        <v>0</v>
      </c>
      <c r="E745" s="557"/>
    </row>
    <row r="746" spans="1:5" ht="12.75" customHeight="1">
      <c r="A746" s="664" t="s">
        <v>1785</v>
      </c>
      <c r="B746" s="671" t="s">
        <v>1464</v>
      </c>
      <c r="C746" s="672">
        <v>3812</v>
      </c>
      <c r="D746" s="617">
        <v>0</v>
      </c>
      <c r="E746" s="557"/>
    </row>
    <row r="747" spans="1:5" ht="12.75" customHeight="1">
      <c r="A747" s="664" t="s">
        <v>926</v>
      </c>
      <c r="B747" s="671" t="s">
        <v>1464</v>
      </c>
      <c r="C747" s="672">
        <v>19265</v>
      </c>
      <c r="D747" s="617">
        <v>0</v>
      </c>
      <c r="E747" s="557"/>
    </row>
    <row r="748" spans="1:5" ht="12.75" customHeight="1">
      <c r="A748" s="664" t="s">
        <v>823</v>
      </c>
      <c r="B748" s="671" t="s">
        <v>1464</v>
      </c>
      <c r="C748" s="672">
        <v>9870</v>
      </c>
      <c r="D748" s="617">
        <v>0</v>
      </c>
      <c r="E748" s="557"/>
    </row>
    <row r="749" spans="1:5" ht="12.75" customHeight="1">
      <c r="A749" s="664" t="s">
        <v>1786</v>
      </c>
      <c r="B749" s="671" t="s">
        <v>1464</v>
      </c>
      <c r="C749" s="672">
        <v>3075</v>
      </c>
      <c r="D749" s="617">
        <v>0</v>
      </c>
      <c r="E749" s="557"/>
    </row>
    <row r="750" spans="1:5" ht="12.75" customHeight="1">
      <c r="A750" s="664" t="s">
        <v>1787</v>
      </c>
      <c r="B750" s="671" t="s">
        <v>1464</v>
      </c>
      <c r="C750" s="672">
        <v>1200</v>
      </c>
      <c r="D750" s="617">
        <v>0</v>
      </c>
      <c r="E750" s="557"/>
    </row>
    <row r="751" spans="1:5" ht="12.75" customHeight="1">
      <c r="A751" s="664" t="s">
        <v>1788</v>
      </c>
      <c r="B751" s="671" t="s">
        <v>1464</v>
      </c>
      <c r="C751" s="672">
        <v>600</v>
      </c>
      <c r="D751" s="617">
        <v>0</v>
      </c>
      <c r="E751" s="557"/>
    </row>
    <row r="752" spans="1:5" ht="12.75" customHeight="1">
      <c r="A752" s="665" t="s">
        <v>1789</v>
      </c>
      <c r="B752" s="671" t="s">
        <v>1464</v>
      </c>
      <c r="C752" s="672">
        <v>2000</v>
      </c>
      <c r="D752" s="617">
        <v>0</v>
      </c>
      <c r="E752" s="557"/>
    </row>
    <row r="753" spans="1:5" ht="12.75" customHeight="1">
      <c r="A753" s="676" t="s">
        <v>1790</v>
      </c>
      <c r="B753" s="677" t="s">
        <v>1464</v>
      </c>
      <c r="C753" s="678">
        <v>3396</v>
      </c>
      <c r="D753" s="634">
        <v>0</v>
      </c>
      <c r="E753" s="557"/>
    </row>
    <row r="754" spans="1:5" ht="12.75" customHeight="1">
      <c r="A754" s="679" t="s">
        <v>1791</v>
      </c>
      <c r="B754" s="649">
        <v>1335431</v>
      </c>
      <c r="C754" s="649">
        <v>1339718</v>
      </c>
      <c r="D754" s="649">
        <v>36083</v>
      </c>
      <c r="E754" s="557"/>
    </row>
    <row r="755" spans="1:5" ht="12.75" customHeight="1">
      <c r="A755" s="680" t="s">
        <v>1512</v>
      </c>
      <c r="B755" s="681">
        <v>393784</v>
      </c>
      <c r="C755" s="662">
        <v>430920</v>
      </c>
      <c r="D755" s="661">
        <v>5597</v>
      </c>
      <c r="E755" s="557"/>
    </row>
    <row r="756" spans="1:5" ht="12.75" customHeight="1">
      <c r="A756" s="621" t="s">
        <v>1792</v>
      </c>
      <c r="B756" s="622" t="s">
        <v>1464</v>
      </c>
      <c r="C756" s="607">
        <v>105000</v>
      </c>
      <c r="D756" s="617">
        <v>0</v>
      </c>
      <c r="E756" s="557"/>
    </row>
    <row r="757" spans="1:5" ht="12.75" customHeight="1">
      <c r="A757" s="621" t="s">
        <v>1793</v>
      </c>
      <c r="B757" s="622" t="s">
        <v>1464</v>
      </c>
      <c r="C757" s="607">
        <v>25000</v>
      </c>
      <c r="D757" s="617">
        <v>0</v>
      </c>
      <c r="E757" s="557"/>
    </row>
    <row r="758" spans="1:5" ht="12.75" customHeight="1">
      <c r="A758" s="621" t="s">
        <v>1794</v>
      </c>
      <c r="B758" s="622" t="s">
        <v>1464</v>
      </c>
      <c r="C758" s="607">
        <v>291526</v>
      </c>
      <c r="D758" s="617">
        <v>4743</v>
      </c>
      <c r="E758" s="557"/>
    </row>
    <row r="759" spans="1:5" ht="12.75" customHeight="1">
      <c r="A759" s="632" t="s">
        <v>1795</v>
      </c>
      <c r="B759" s="622" t="s">
        <v>1464</v>
      </c>
      <c r="C759" s="607">
        <v>6644</v>
      </c>
      <c r="D759" s="617">
        <v>604</v>
      </c>
      <c r="E759" s="557"/>
    </row>
    <row r="760" spans="1:5" ht="12.75" customHeight="1">
      <c r="A760" s="632" t="s">
        <v>1796</v>
      </c>
      <c r="B760" s="622" t="s">
        <v>1464</v>
      </c>
      <c r="C760" s="607">
        <v>2750</v>
      </c>
      <c r="D760" s="617">
        <v>250</v>
      </c>
      <c r="E760" s="557"/>
    </row>
    <row r="761" spans="1:5" ht="12" customHeight="1">
      <c r="A761" s="621" t="s">
        <v>1797</v>
      </c>
      <c r="B761" s="651">
        <v>60000</v>
      </c>
      <c r="C761" s="627">
        <v>60000</v>
      </c>
      <c r="D761" s="617">
        <v>30000</v>
      </c>
      <c r="E761" s="557"/>
    </row>
    <row r="762" spans="1:5" ht="12" customHeight="1">
      <c r="A762" s="621" t="s">
        <v>1798</v>
      </c>
      <c r="B762" s="654">
        <v>177528</v>
      </c>
      <c r="C762" s="627">
        <v>177516</v>
      </c>
      <c r="D762" s="617">
        <v>0</v>
      </c>
      <c r="E762" s="557"/>
    </row>
    <row r="763" spans="1:5" ht="25.5" customHeight="1">
      <c r="A763" s="621" t="s">
        <v>1799</v>
      </c>
      <c r="B763" s="654">
        <v>120346</v>
      </c>
      <c r="C763" s="607">
        <v>105257</v>
      </c>
      <c r="D763" s="617">
        <v>0</v>
      </c>
      <c r="E763" s="557"/>
    </row>
    <row r="764" spans="1:5" ht="12" customHeight="1">
      <c r="A764" s="621" t="s">
        <v>1800</v>
      </c>
      <c r="B764" s="629">
        <v>583773</v>
      </c>
      <c r="C764" s="662">
        <v>566025</v>
      </c>
      <c r="D764" s="682">
        <v>486</v>
      </c>
      <c r="E764" s="557"/>
    </row>
    <row r="765" spans="1:5" ht="12" customHeight="1">
      <c r="A765" s="683" t="s">
        <v>1801</v>
      </c>
      <c r="B765" s="623" t="s">
        <v>1464</v>
      </c>
      <c r="C765" s="607">
        <v>3767</v>
      </c>
      <c r="D765" s="617">
        <v>0</v>
      </c>
      <c r="E765" s="557"/>
    </row>
    <row r="766" spans="1:5" ht="12" customHeight="1">
      <c r="A766" s="683" t="s">
        <v>1802</v>
      </c>
      <c r="B766" s="623" t="s">
        <v>1464</v>
      </c>
      <c r="C766" s="607">
        <v>67954</v>
      </c>
      <c r="D766" s="617">
        <v>0</v>
      </c>
      <c r="E766" s="557"/>
    </row>
    <row r="767" spans="1:5" ht="12" customHeight="1">
      <c r="A767" s="683" t="s">
        <v>1803</v>
      </c>
      <c r="B767" s="623" t="s">
        <v>1464</v>
      </c>
      <c r="C767" s="627">
        <v>4764</v>
      </c>
      <c r="D767" s="617">
        <v>0</v>
      </c>
      <c r="E767" s="557"/>
    </row>
    <row r="768" spans="1:5" ht="12" customHeight="1">
      <c r="A768" s="683" t="s">
        <v>1804</v>
      </c>
      <c r="B768" s="623" t="s">
        <v>1464</v>
      </c>
      <c r="C768" s="627">
        <v>96959</v>
      </c>
      <c r="D768" s="617">
        <v>0</v>
      </c>
      <c r="E768" s="557"/>
    </row>
    <row r="769" spans="1:5" ht="12" customHeight="1">
      <c r="A769" s="684" t="s">
        <v>1805</v>
      </c>
      <c r="B769" s="623" t="s">
        <v>1464</v>
      </c>
      <c r="C769" s="628">
        <v>43774</v>
      </c>
      <c r="D769" s="617">
        <v>0</v>
      </c>
      <c r="E769" s="557"/>
    </row>
    <row r="770" spans="1:5" ht="12" customHeight="1">
      <c r="A770" s="684" t="s">
        <v>1806</v>
      </c>
      <c r="B770" s="623" t="s">
        <v>1464</v>
      </c>
      <c r="C770" s="628">
        <v>284987</v>
      </c>
      <c r="D770" s="617">
        <v>0</v>
      </c>
      <c r="E770" s="557"/>
    </row>
    <row r="771" spans="1:5" ht="12" customHeight="1">
      <c r="A771" s="683" t="s">
        <v>1807</v>
      </c>
      <c r="B771" s="623" t="s">
        <v>1464</v>
      </c>
      <c r="C771" s="627">
        <v>26588</v>
      </c>
      <c r="D771" s="617">
        <v>0</v>
      </c>
      <c r="E771" s="557"/>
    </row>
    <row r="772" spans="1:5" ht="12" customHeight="1">
      <c r="A772" s="683" t="s">
        <v>1808</v>
      </c>
      <c r="B772" s="623" t="s">
        <v>1464</v>
      </c>
      <c r="C772" s="627">
        <v>36746</v>
      </c>
      <c r="D772" s="626">
        <v>0</v>
      </c>
      <c r="E772" s="557"/>
    </row>
    <row r="773" spans="1:5" ht="12" customHeight="1">
      <c r="A773" s="684" t="s">
        <v>1809</v>
      </c>
      <c r="B773" s="685" t="s">
        <v>1464</v>
      </c>
      <c r="C773" s="628">
        <v>486</v>
      </c>
      <c r="D773" s="609">
        <v>486</v>
      </c>
      <c r="E773" s="557"/>
    </row>
    <row r="774" spans="1:5" s="313" customFormat="1" ht="12.75" customHeight="1">
      <c r="A774" s="646" t="s">
        <v>1810</v>
      </c>
      <c r="B774" s="648">
        <v>5717392</v>
      </c>
      <c r="C774" s="648">
        <v>8570600</v>
      </c>
      <c r="D774" s="648">
        <v>434227</v>
      </c>
      <c r="E774" s="557"/>
    </row>
    <row r="775" spans="1:5" ht="12.75" customHeight="1">
      <c r="A775" s="680" t="s">
        <v>1811</v>
      </c>
      <c r="B775" s="606">
        <v>280000</v>
      </c>
      <c r="C775" s="607">
        <v>210000</v>
      </c>
      <c r="D775" s="617">
        <v>0</v>
      </c>
      <c r="E775" s="557"/>
    </row>
    <row r="776" spans="1:5" ht="25.5" customHeight="1">
      <c r="A776" s="621" t="s">
        <v>1812</v>
      </c>
      <c r="B776" s="651">
        <v>96166</v>
      </c>
      <c r="C776" s="627">
        <v>96166</v>
      </c>
      <c r="D776" s="617">
        <v>0</v>
      </c>
      <c r="E776" s="557"/>
    </row>
    <row r="777" spans="1:5" ht="12.75" customHeight="1">
      <c r="A777" s="621" t="s">
        <v>1813</v>
      </c>
      <c r="B777" s="606">
        <v>38879</v>
      </c>
      <c r="C777" s="627">
        <v>16688</v>
      </c>
      <c r="D777" s="617">
        <v>0</v>
      </c>
      <c r="E777" s="557"/>
    </row>
    <row r="778" spans="1:5" ht="12.75" customHeight="1">
      <c r="A778" s="621" t="s">
        <v>1814</v>
      </c>
      <c r="B778" s="666">
        <v>486000</v>
      </c>
      <c r="C778" s="630">
        <v>560605</v>
      </c>
      <c r="D778" s="631">
        <v>17970</v>
      </c>
      <c r="E778" s="557"/>
    </row>
    <row r="779" spans="1:5" ht="12.75" customHeight="1">
      <c r="A779" s="621" t="s">
        <v>1815</v>
      </c>
      <c r="B779" s="623" t="s">
        <v>1464</v>
      </c>
      <c r="C779" s="628">
        <v>9940</v>
      </c>
      <c r="D779" s="617">
        <v>4970</v>
      </c>
      <c r="E779" s="557"/>
    </row>
    <row r="780" spans="1:5" ht="12.75" customHeight="1">
      <c r="A780" s="621" t="s">
        <v>1816</v>
      </c>
      <c r="B780" s="623" t="s">
        <v>1464</v>
      </c>
      <c r="C780" s="628">
        <v>40000</v>
      </c>
      <c r="D780" s="617">
        <v>0</v>
      </c>
      <c r="E780" s="557"/>
    </row>
    <row r="781" spans="1:5" ht="12.75" customHeight="1">
      <c r="A781" s="621" t="s">
        <v>1817</v>
      </c>
      <c r="B781" s="623" t="s">
        <v>1464</v>
      </c>
      <c r="C781" s="628">
        <v>380000</v>
      </c>
      <c r="D781" s="617">
        <v>0</v>
      </c>
      <c r="E781" s="557"/>
    </row>
    <row r="782" spans="1:5" ht="12.75" customHeight="1">
      <c r="A782" s="686" t="s">
        <v>1818</v>
      </c>
      <c r="B782" s="623" t="s">
        <v>1464</v>
      </c>
      <c r="C782" s="628">
        <v>118000</v>
      </c>
      <c r="D782" s="617">
        <v>13000</v>
      </c>
      <c r="E782" s="557"/>
    </row>
    <row r="783" spans="1:5" ht="12.75" customHeight="1">
      <c r="A783" s="686" t="s">
        <v>1819</v>
      </c>
      <c r="B783" s="623" t="s">
        <v>1464</v>
      </c>
      <c r="C783" s="628">
        <v>12665</v>
      </c>
      <c r="D783" s="617">
        <v>0</v>
      </c>
      <c r="E783" s="557"/>
    </row>
    <row r="784" spans="1:5" ht="12.75" customHeight="1">
      <c r="A784" s="621" t="s">
        <v>1820</v>
      </c>
      <c r="B784" s="666">
        <v>450954</v>
      </c>
      <c r="C784" s="687">
        <v>450955</v>
      </c>
      <c r="D784" s="631">
        <v>162408</v>
      </c>
      <c r="E784" s="557"/>
    </row>
    <row r="785" spans="1:5" ht="12.75" customHeight="1">
      <c r="A785" s="621" t="s">
        <v>1821</v>
      </c>
      <c r="B785" s="633" t="s">
        <v>1464</v>
      </c>
      <c r="C785" s="628">
        <v>53966</v>
      </c>
      <c r="D785" s="617">
        <v>22415</v>
      </c>
      <c r="E785" s="557"/>
    </row>
    <row r="786" spans="1:5" ht="12.75" customHeight="1">
      <c r="A786" s="621" t="s">
        <v>1822</v>
      </c>
      <c r="B786" s="633" t="s">
        <v>1464</v>
      </c>
      <c r="C786" s="628">
        <v>276756</v>
      </c>
      <c r="D786" s="617">
        <v>139993</v>
      </c>
      <c r="E786" s="557"/>
    </row>
    <row r="787" spans="1:5" ht="12.75" customHeight="1">
      <c r="A787" s="621" t="s">
        <v>1823</v>
      </c>
      <c r="B787" s="633" t="s">
        <v>1464</v>
      </c>
      <c r="C787" s="628">
        <v>120233</v>
      </c>
      <c r="D787" s="617">
        <v>0</v>
      </c>
      <c r="E787" s="557"/>
    </row>
    <row r="788" spans="1:5" ht="12.75" customHeight="1">
      <c r="A788" s="686" t="s">
        <v>1824</v>
      </c>
      <c r="B788" s="627">
        <v>4100000</v>
      </c>
      <c r="C788" s="627">
        <v>6968482</v>
      </c>
      <c r="D788" s="617">
        <v>0</v>
      </c>
      <c r="E788" s="557"/>
    </row>
    <row r="789" spans="1:5" ht="12.75" customHeight="1">
      <c r="A789" s="686" t="s">
        <v>1825</v>
      </c>
      <c r="B789" s="688">
        <v>19002</v>
      </c>
      <c r="C789" s="627">
        <v>19002</v>
      </c>
      <c r="D789" s="617">
        <v>8849</v>
      </c>
      <c r="E789" s="557"/>
    </row>
    <row r="790" spans="1:5" ht="12.75" customHeight="1">
      <c r="A790" s="641" t="s">
        <v>937</v>
      </c>
      <c r="B790" s="632">
        <v>245000</v>
      </c>
      <c r="C790" s="632">
        <v>245000</v>
      </c>
      <c r="D790" s="617">
        <v>245000</v>
      </c>
      <c r="E790" s="557"/>
    </row>
    <row r="791" spans="1:5" ht="12.75" customHeight="1">
      <c r="A791" s="686" t="s">
        <v>1826</v>
      </c>
      <c r="B791" s="689">
        <v>1391</v>
      </c>
      <c r="C791" s="630">
        <v>3702</v>
      </c>
      <c r="D791" s="631">
        <v>0</v>
      </c>
      <c r="E791" s="557"/>
    </row>
    <row r="792" spans="1:5" ht="12.75" customHeight="1">
      <c r="A792" s="621" t="s">
        <v>1827</v>
      </c>
      <c r="B792" s="623" t="s">
        <v>1464</v>
      </c>
      <c r="C792" s="627">
        <v>3702</v>
      </c>
      <c r="D792" s="617">
        <v>0</v>
      </c>
      <c r="E792" s="557"/>
    </row>
    <row r="793" spans="1:5" ht="12.75" customHeight="1">
      <c r="A793" s="690"/>
      <c r="B793" s="691"/>
      <c r="D793" s="338"/>
      <c r="E793" s="557"/>
    </row>
    <row r="794" spans="1:5" ht="12.75" customHeight="1">
      <c r="A794" s="692" t="s">
        <v>1829</v>
      </c>
      <c r="B794" s="693"/>
      <c r="C794" s="693"/>
      <c r="D794" s="694"/>
      <c r="E794" s="557"/>
    </row>
    <row r="795" spans="1:5" ht="12.75" customHeight="1">
      <c r="A795" s="692"/>
      <c r="B795" s="693"/>
      <c r="C795" s="693"/>
      <c r="D795" s="694"/>
      <c r="E795" s="557"/>
    </row>
    <row r="796" spans="1:5" ht="12.75" customHeight="1">
      <c r="A796" s="692"/>
      <c r="B796" s="693"/>
      <c r="C796" s="693"/>
      <c r="D796" s="694"/>
      <c r="E796" s="557"/>
    </row>
    <row r="797" spans="1:5" ht="12.75" customHeight="1">
      <c r="A797" s="692"/>
      <c r="B797" s="693"/>
      <c r="C797" s="693"/>
      <c r="D797" s="694"/>
      <c r="E797" s="557"/>
    </row>
    <row r="798" spans="1:5" ht="12.75">
      <c r="A798" s="1187" t="s">
        <v>260</v>
      </c>
      <c r="B798" s="1187"/>
      <c r="C798" s="250"/>
      <c r="D798" s="271" t="s">
        <v>1502</v>
      </c>
      <c r="E798" s="557"/>
    </row>
    <row r="799" spans="1:5" ht="12.75">
      <c r="A799" s="1187"/>
      <c r="B799" s="1187"/>
      <c r="C799" s="250"/>
      <c r="E799" s="557"/>
    </row>
    <row r="800" spans="1:5" ht="12.75">
      <c r="A800" s="365"/>
      <c r="B800" s="365"/>
      <c r="C800" s="250"/>
      <c r="E800" s="557"/>
    </row>
    <row r="801" spans="1:5" ht="12.75">
      <c r="A801" s="365"/>
      <c r="B801" s="365"/>
      <c r="C801" s="250"/>
      <c r="E801" s="557"/>
    </row>
    <row r="802" spans="1:5" ht="12.75">
      <c r="A802" s="365"/>
      <c r="B802" s="365"/>
      <c r="C802" s="250"/>
      <c r="E802" s="557"/>
    </row>
    <row r="803" spans="1:5" ht="12.75">
      <c r="A803" s="365"/>
      <c r="B803" s="365"/>
      <c r="C803" s="250"/>
      <c r="D803" s="271"/>
      <c r="E803" s="557"/>
    </row>
    <row r="804" spans="1:5" ht="12" customHeight="1">
      <c r="A804" s="250"/>
      <c r="B804" s="250"/>
      <c r="C804" s="250"/>
      <c r="D804" s="250"/>
      <c r="E804" s="557"/>
    </row>
    <row r="805" spans="1:5" s="237" customFormat="1" ht="12.75">
      <c r="A805" s="351" t="s">
        <v>1828</v>
      </c>
      <c r="B805" s="250"/>
      <c r="C805" s="250"/>
      <c r="D805" s="250"/>
      <c r="E805" s="557"/>
    </row>
    <row r="806" spans="1:5" ht="9.75" customHeight="1">
      <c r="A806" s="250"/>
      <c r="B806" s="250"/>
      <c r="C806" s="250"/>
      <c r="D806" s="250"/>
      <c r="E806" s="557"/>
    </row>
    <row r="807" spans="1:5" ht="9.75" customHeight="1">
      <c r="A807" s="250"/>
      <c r="B807" s="250"/>
      <c r="C807" s="250"/>
      <c r="D807" s="250"/>
      <c r="E807" s="557"/>
    </row>
    <row r="808" spans="1:5" ht="9.75" customHeight="1">
      <c r="A808" s="250"/>
      <c r="B808" s="250"/>
      <c r="C808" s="250"/>
      <c r="D808" s="250"/>
      <c r="E808" s="557"/>
    </row>
    <row r="809" spans="1:5" ht="9.75" customHeight="1">
      <c r="A809" s="250"/>
      <c r="B809" s="250"/>
      <c r="C809" s="250"/>
      <c r="D809" s="250"/>
      <c r="E809" s="557"/>
    </row>
    <row r="810" spans="1:5" ht="9.75" customHeight="1">
      <c r="A810" s="250"/>
      <c r="B810" s="250"/>
      <c r="C810" s="250"/>
      <c r="D810" s="250"/>
      <c r="E810" s="557"/>
    </row>
    <row r="811" spans="1:5" ht="9.75" customHeight="1">
      <c r="A811" s="250"/>
      <c r="B811" s="250"/>
      <c r="C811" s="250"/>
      <c r="D811" s="250"/>
      <c r="E811" s="557"/>
    </row>
    <row r="812" spans="1:5" ht="9.75" customHeight="1">
      <c r="A812" s="250"/>
      <c r="B812" s="250"/>
      <c r="C812" s="250"/>
      <c r="D812" s="250"/>
      <c r="E812" s="557"/>
    </row>
    <row r="813" spans="1:5" ht="9.75" customHeight="1">
      <c r="A813" s="250"/>
      <c r="B813" s="250"/>
      <c r="C813" s="250"/>
      <c r="D813" s="250"/>
      <c r="E813" s="557"/>
    </row>
    <row r="814" spans="1:5" ht="9.75" customHeight="1">
      <c r="A814" s="250"/>
      <c r="B814" s="250"/>
      <c r="C814" s="250"/>
      <c r="D814" s="250"/>
      <c r="E814" s="557"/>
    </row>
    <row r="815" spans="1:5" ht="9.75" customHeight="1">
      <c r="A815" s="250"/>
      <c r="B815" s="250"/>
      <c r="C815" s="250"/>
      <c r="D815" s="250"/>
      <c r="E815" s="557"/>
    </row>
    <row r="816" spans="1:5" ht="9.75" customHeight="1">
      <c r="A816" s="250"/>
      <c r="B816" s="250"/>
      <c r="C816" s="250"/>
      <c r="D816" s="250"/>
      <c r="E816" s="557"/>
    </row>
    <row r="817" spans="1:5" ht="9.75" customHeight="1">
      <c r="A817" s="250"/>
      <c r="B817" s="250"/>
      <c r="C817" s="250"/>
      <c r="D817" s="250"/>
      <c r="E817" s="557"/>
    </row>
    <row r="818" spans="1:5" ht="9.75" customHeight="1">
      <c r="A818" s="250"/>
      <c r="B818" s="250"/>
      <c r="C818" s="250"/>
      <c r="D818" s="250"/>
      <c r="E818" s="557"/>
    </row>
    <row r="819" spans="1:5" ht="9.75" customHeight="1">
      <c r="A819" s="250"/>
      <c r="B819" s="250"/>
      <c r="C819" s="250"/>
      <c r="D819" s="250"/>
      <c r="E819" s="557"/>
    </row>
    <row r="820" spans="1:5" ht="9.75" customHeight="1">
      <c r="A820" s="250"/>
      <c r="B820" s="250"/>
      <c r="C820" s="250"/>
      <c r="D820" s="250"/>
      <c r="E820" s="557"/>
    </row>
    <row r="821" spans="1:5" ht="9.75" customHeight="1">
      <c r="A821" s="250"/>
      <c r="B821" s="250"/>
      <c r="C821" s="250"/>
      <c r="D821" s="250"/>
      <c r="E821" s="557"/>
    </row>
    <row r="822" spans="1:5" ht="9.75" customHeight="1">
      <c r="A822" s="250"/>
      <c r="B822" s="250"/>
      <c r="C822" s="250"/>
      <c r="D822" s="250"/>
      <c r="E822" s="557"/>
    </row>
    <row r="823" spans="1:5" ht="9.75" customHeight="1">
      <c r="A823" s="250"/>
      <c r="B823" s="250"/>
      <c r="C823" s="250"/>
      <c r="D823" s="250"/>
      <c r="E823" s="557"/>
    </row>
    <row r="824" spans="1:5" ht="9.75" customHeight="1">
      <c r="A824" s="250"/>
      <c r="B824" s="250"/>
      <c r="C824" s="250"/>
      <c r="D824" s="250"/>
      <c r="E824" s="557"/>
    </row>
    <row r="825" spans="1:5" ht="9.75" customHeight="1">
      <c r="A825" s="250"/>
      <c r="B825" s="250"/>
      <c r="C825" s="250"/>
      <c r="D825" s="250"/>
      <c r="E825" s="557"/>
    </row>
    <row r="826" spans="1:5" ht="9.75" customHeight="1">
      <c r="A826" s="250"/>
      <c r="B826" s="250"/>
      <c r="C826" s="250"/>
      <c r="D826" s="250"/>
      <c r="E826" s="557"/>
    </row>
    <row r="827" spans="1:5" ht="9.75" customHeight="1">
      <c r="A827" s="250"/>
      <c r="B827" s="250"/>
      <c r="C827" s="250"/>
      <c r="D827" s="250"/>
      <c r="E827" s="557"/>
    </row>
    <row r="828" spans="1:5" ht="9.75" customHeight="1">
      <c r="A828" s="250"/>
      <c r="B828" s="250"/>
      <c r="C828" s="250"/>
      <c r="D828" s="250"/>
      <c r="E828" s="557"/>
    </row>
    <row r="829" spans="1:5" ht="9.75" customHeight="1">
      <c r="A829" s="250"/>
      <c r="B829" s="250"/>
      <c r="C829" s="250"/>
      <c r="D829" s="250"/>
      <c r="E829" s="557"/>
    </row>
    <row r="830" spans="1:5" ht="9.75" customHeight="1">
      <c r="A830" s="250"/>
      <c r="B830" s="250"/>
      <c r="C830" s="250"/>
      <c r="D830" s="250"/>
      <c r="E830" s="557"/>
    </row>
    <row r="831" spans="1:5" ht="9.75" customHeight="1">
      <c r="A831" s="250"/>
      <c r="B831" s="250"/>
      <c r="C831" s="250"/>
      <c r="D831" s="250"/>
      <c r="E831" s="557"/>
    </row>
    <row r="832" spans="1:5" ht="9.75" customHeight="1">
      <c r="A832" s="250"/>
      <c r="B832" s="250"/>
      <c r="C832" s="250"/>
      <c r="D832" s="250"/>
      <c r="E832" s="557"/>
    </row>
    <row r="833" spans="1:5" ht="9.75" customHeight="1">
      <c r="A833" s="250"/>
      <c r="B833" s="250"/>
      <c r="C833" s="250"/>
      <c r="D833" s="250"/>
      <c r="E833" s="557"/>
    </row>
    <row r="834" spans="1:5" ht="9.75" customHeight="1">
      <c r="A834" s="250"/>
      <c r="B834" s="250"/>
      <c r="C834" s="250"/>
      <c r="D834" s="250"/>
      <c r="E834" s="557"/>
    </row>
    <row r="835" spans="1:5" ht="9.75" customHeight="1">
      <c r="A835" s="250"/>
      <c r="B835" s="250"/>
      <c r="C835" s="250"/>
      <c r="D835" s="250"/>
      <c r="E835" s="557"/>
    </row>
    <row r="836" spans="1:5" ht="9.75" customHeight="1">
      <c r="A836" s="250"/>
      <c r="B836" s="250"/>
      <c r="C836" s="250"/>
      <c r="D836" s="250"/>
      <c r="E836" s="557"/>
    </row>
    <row r="837" spans="1:5" ht="9.75" customHeight="1">
      <c r="A837" s="250"/>
      <c r="B837" s="250"/>
      <c r="C837" s="250"/>
      <c r="D837" s="250"/>
      <c r="E837" s="557"/>
    </row>
    <row r="838" spans="1:5" ht="9.75" customHeight="1">
      <c r="A838" s="250"/>
      <c r="B838" s="250"/>
      <c r="C838" s="250"/>
      <c r="D838" s="250"/>
      <c r="E838" s="557"/>
    </row>
    <row r="839" spans="1:5" ht="9.75" customHeight="1">
      <c r="A839" s="250"/>
      <c r="B839" s="250"/>
      <c r="C839" s="250"/>
      <c r="D839" s="250"/>
      <c r="E839" s="557"/>
    </row>
    <row r="840" spans="1:5" ht="9.75" customHeight="1">
      <c r="A840" s="250"/>
      <c r="B840" s="250"/>
      <c r="C840" s="250"/>
      <c r="D840" s="250"/>
      <c r="E840" s="557"/>
    </row>
    <row r="841" spans="1:5" ht="9.75" customHeight="1">
      <c r="A841" s="250"/>
      <c r="B841" s="250"/>
      <c r="C841" s="250"/>
      <c r="D841" s="250"/>
      <c r="E841" s="557"/>
    </row>
    <row r="842" spans="1:5" ht="9.75" customHeight="1">
      <c r="A842" s="250"/>
      <c r="B842" s="250"/>
      <c r="C842" s="250"/>
      <c r="D842" s="250"/>
      <c r="E842" s="557"/>
    </row>
    <row r="843" spans="1:5" ht="9.75" customHeight="1">
      <c r="A843" s="250"/>
      <c r="B843" s="250"/>
      <c r="C843" s="250"/>
      <c r="D843" s="250"/>
      <c r="E843" s="557"/>
    </row>
    <row r="844" spans="1:5" ht="9.75" customHeight="1">
      <c r="A844" s="250"/>
      <c r="B844" s="250"/>
      <c r="C844" s="250"/>
      <c r="D844" s="250"/>
      <c r="E844" s="557"/>
    </row>
    <row r="845" spans="1:5" ht="9.75" customHeight="1">
      <c r="A845" s="250"/>
      <c r="B845" s="250"/>
      <c r="C845" s="250"/>
      <c r="D845" s="250"/>
      <c r="E845" s="557"/>
    </row>
    <row r="846" spans="1:5" ht="9.75" customHeight="1">
      <c r="A846" s="250"/>
      <c r="B846" s="250"/>
      <c r="C846" s="250"/>
      <c r="D846" s="250"/>
      <c r="E846" s="557"/>
    </row>
    <row r="847" spans="1:5" ht="9.75" customHeight="1">
      <c r="A847" s="250"/>
      <c r="B847" s="250"/>
      <c r="C847" s="250"/>
      <c r="D847" s="250"/>
      <c r="E847" s="557"/>
    </row>
    <row r="848" spans="1:5" ht="9.75" customHeight="1">
      <c r="A848" s="250"/>
      <c r="B848" s="250"/>
      <c r="C848" s="250"/>
      <c r="D848" s="250"/>
      <c r="E848" s="557"/>
    </row>
    <row r="849" spans="1:5" ht="9.75" customHeight="1">
      <c r="A849" s="250"/>
      <c r="B849" s="250"/>
      <c r="C849" s="250"/>
      <c r="D849" s="250"/>
      <c r="E849" s="557"/>
    </row>
    <row r="850" spans="1:5" ht="9.75" customHeight="1">
      <c r="A850" s="250"/>
      <c r="B850" s="250"/>
      <c r="C850" s="250"/>
      <c r="D850" s="250"/>
      <c r="E850" s="557"/>
    </row>
    <row r="851" spans="1:5" ht="9.75" customHeight="1">
      <c r="A851" s="250"/>
      <c r="B851" s="250"/>
      <c r="C851" s="250"/>
      <c r="D851" s="250"/>
      <c r="E851" s="557"/>
    </row>
    <row r="852" spans="1:5" ht="9.75" customHeight="1">
      <c r="A852" s="250"/>
      <c r="B852" s="250"/>
      <c r="C852" s="250"/>
      <c r="D852" s="250"/>
      <c r="E852" s="557"/>
    </row>
    <row r="853" spans="1:5" ht="9.75" customHeight="1">
      <c r="A853" s="250"/>
      <c r="B853" s="250"/>
      <c r="C853" s="250"/>
      <c r="D853" s="250"/>
      <c r="E853" s="557"/>
    </row>
    <row r="854" spans="1:5" ht="9.75" customHeight="1">
      <c r="A854" s="250"/>
      <c r="B854" s="250"/>
      <c r="C854" s="250"/>
      <c r="D854" s="250"/>
      <c r="E854" s="557"/>
    </row>
    <row r="855" spans="1:5" ht="9.75" customHeight="1">
      <c r="A855" s="250"/>
      <c r="B855" s="250"/>
      <c r="C855" s="250"/>
      <c r="D855" s="250"/>
      <c r="E855" s="557"/>
    </row>
    <row r="856" spans="1:5" ht="9.75" customHeight="1">
      <c r="A856" s="250"/>
      <c r="B856" s="250"/>
      <c r="C856" s="250"/>
      <c r="D856" s="250"/>
      <c r="E856" s="557"/>
    </row>
    <row r="857" spans="1:5" ht="9.75" customHeight="1">
      <c r="A857" s="250"/>
      <c r="B857" s="250"/>
      <c r="C857" s="250"/>
      <c r="D857" s="250"/>
      <c r="E857" s="557"/>
    </row>
    <row r="858" spans="1:5" ht="9.75" customHeight="1">
      <c r="A858" s="250"/>
      <c r="B858" s="250"/>
      <c r="C858" s="250"/>
      <c r="D858" s="250"/>
      <c r="E858" s="557"/>
    </row>
    <row r="859" spans="1:5" ht="9.75" customHeight="1">
      <c r="A859" s="250"/>
      <c r="B859" s="250"/>
      <c r="C859" s="250"/>
      <c r="D859" s="250"/>
      <c r="E859" s="557"/>
    </row>
    <row r="860" spans="1:5" ht="9.75" customHeight="1">
      <c r="A860" s="250"/>
      <c r="B860" s="250"/>
      <c r="C860" s="250"/>
      <c r="D860" s="250"/>
      <c r="E860" s="557"/>
    </row>
    <row r="861" spans="1:5" ht="9.75" customHeight="1">
      <c r="A861" s="250"/>
      <c r="B861" s="250"/>
      <c r="C861" s="250"/>
      <c r="D861" s="250"/>
      <c r="E861" s="557"/>
    </row>
    <row r="862" spans="1:5" ht="9.75" customHeight="1">
      <c r="A862" s="250"/>
      <c r="B862" s="250"/>
      <c r="C862" s="250"/>
      <c r="D862" s="250"/>
      <c r="E862" s="557"/>
    </row>
    <row r="863" spans="1:5" ht="9.75" customHeight="1">
      <c r="A863" s="250"/>
      <c r="B863" s="250"/>
      <c r="C863" s="250"/>
      <c r="D863" s="250"/>
      <c r="E863" s="557"/>
    </row>
    <row r="864" spans="1:5" ht="9.75" customHeight="1">
      <c r="A864" s="250"/>
      <c r="B864" s="250"/>
      <c r="C864" s="250"/>
      <c r="D864" s="250"/>
      <c r="E864" s="557"/>
    </row>
    <row r="865" spans="1:5" ht="9.75" customHeight="1">
      <c r="A865" s="250"/>
      <c r="B865" s="250"/>
      <c r="C865" s="250"/>
      <c r="D865" s="250"/>
      <c r="E865" s="557"/>
    </row>
    <row r="866" spans="1:5" ht="9.75" customHeight="1">
      <c r="A866" s="250"/>
      <c r="B866" s="250"/>
      <c r="C866" s="250"/>
      <c r="D866" s="250"/>
      <c r="E866" s="557"/>
    </row>
    <row r="867" spans="1:5" ht="9.75" customHeight="1">
      <c r="A867" s="250"/>
      <c r="B867" s="250"/>
      <c r="C867" s="250"/>
      <c r="D867" s="250"/>
      <c r="E867" s="557"/>
    </row>
    <row r="868" spans="1:5" ht="9.75" customHeight="1">
      <c r="A868" s="250"/>
      <c r="B868" s="250"/>
      <c r="C868" s="250"/>
      <c r="D868" s="250"/>
      <c r="E868" s="557"/>
    </row>
    <row r="869" spans="1:5" ht="9.75" customHeight="1">
      <c r="A869" s="250"/>
      <c r="B869" s="250"/>
      <c r="C869" s="250"/>
      <c r="D869" s="250"/>
      <c r="E869" s="557"/>
    </row>
    <row r="870" spans="1:5" ht="9.75" customHeight="1">
      <c r="A870" s="250"/>
      <c r="B870" s="250"/>
      <c r="C870" s="250"/>
      <c r="D870" s="250"/>
      <c r="E870" s="557"/>
    </row>
    <row r="871" spans="1:5" ht="9.75" customHeight="1">
      <c r="A871" s="250"/>
      <c r="B871" s="250"/>
      <c r="C871" s="250"/>
      <c r="D871" s="250"/>
      <c r="E871" s="557"/>
    </row>
    <row r="872" spans="1:5" ht="9.75" customHeight="1">
      <c r="A872" s="250"/>
      <c r="B872" s="250"/>
      <c r="C872" s="250"/>
      <c r="D872" s="250"/>
      <c r="E872" s="557"/>
    </row>
    <row r="873" spans="1:5" ht="9.75" customHeight="1">
      <c r="A873" s="250"/>
      <c r="B873" s="250"/>
      <c r="C873" s="250"/>
      <c r="D873" s="250"/>
      <c r="E873" s="557"/>
    </row>
    <row r="874" spans="1:5" ht="9.75" customHeight="1">
      <c r="A874" s="250"/>
      <c r="B874" s="250"/>
      <c r="C874" s="250"/>
      <c r="D874" s="250"/>
      <c r="E874" s="557"/>
    </row>
    <row r="875" spans="1:5" ht="9.75" customHeight="1">
      <c r="A875" s="250"/>
      <c r="B875" s="250"/>
      <c r="C875" s="250"/>
      <c r="D875" s="250"/>
      <c r="E875" s="557"/>
    </row>
    <row r="876" spans="1:5" ht="9.75" customHeight="1">
      <c r="A876" s="250"/>
      <c r="B876" s="250"/>
      <c r="C876" s="250"/>
      <c r="D876" s="250"/>
      <c r="E876" s="557"/>
    </row>
    <row r="877" spans="1:5" ht="9.75" customHeight="1">
      <c r="A877" s="250"/>
      <c r="B877" s="250"/>
      <c r="C877" s="250"/>
      <c r="D877" s="250"/>
      <c r="E877" s="557"/>
    </row>
    <row r="878" spans="1:5" ht="9.75" customHeight="1">
      <c r="A878" s="250"/>
      <c r="B878" s="250"/>
      <c r="C878" s="250"/>
      <c r="D878" s="250"/>
      <c r="E878" s="557"/>
    </row>
    <row r="879" spans="1:5" ht="9.75" customHeight="1">
      <c r="A879" s="250"/>
      <c r="B879" s="250"/>
      <c r="C879" s="250"/>
      <c r="D879" s="250"/>
      <c r="E879" s="557"/>
    </row>
    <row r="880" spans="1:5" ht="9.75" customHeight="1">
      <c r="A880" s="250"/>
      <c r="B880" s="250"/>
      <c r="C880" s="250"/>
      <c r="D880" s="250"/>
      <c r="E880" s="557"/>
    </row>
    <row r="881" spans="1:5" ht="9.75" customHeight="1">
      <c r="A881" s="250"/>
      <c r="B881" s="250"/>
      <c r="C881" s="250"/>
      <c r="D881" s="250"/>
      <c r="E881" s="557"/>
    </row>
    <row r="882" spans="1:5" ht="9.75" customHeight="1">
      <c r="A882" s="250"/>
      <c r="B882" s="250"/>
      <c r="C882" s="250"/>
      <c r="D882" s="250"/>
      <c r="E882" s="557"/>
    </row>
    <row r="883" spans="1:5" ht="9.75" customHeight="1">
      <c r="A883" s="250"/>
      <c r="B883" s="250"/>
      <c r="C883" s="250"/>
      <c r="D883" s="250"/>
      <c r="E883" s="557"/>
    </row>
    <row r="884" spans="1:5" ht="9.75" customHeight="1">
      <c r="A884" s="250"/>
      <c r="B884" s="250"/>
      <c r="C884" s="250"/>
      <c r="D884" s="250"/>
      <c r="E884" s="557"/>
    </row>
    <row r="885" spans="1:5" ht="9.75" customHeight="1">
      <c r="A885" s="250"/>
      <c r="B885" s="250"/>
      <c r="C885" s="250"/>
      <c r="D885" s="250"/>
      <c r="E885" s="557"/>
    </row>
    <row r="886" spans="1:5" ht="9.75" customHeight="1">
      <c r="A886" s="250"/>
      <c r="B886" s="250"/>
      <c r="C886" s="250"/>
      <c r="D886" s="250"/>
      <c r="E886" s="557"/>
    </row>
    <row r="887" spans="1:5" ht="9.75" customHeight="1">
      <c r="A887" s="250"/>
      <c r="B887" s="250"/>
      <c r="C887" s="250"/>
      <c r="D887" s="250"/>
      <c r="E887" s="557"/>
    </row>
    <row r="888" spans="1:5" ht="9.75" customHeight="1">
      <c r="A888" s="250"/>
      <c r="B888" s="250"/>
      <c r="C888" s="250"/>
      <c r="D888" s="250"/>
      <c r="E888" s="557"/>
    </row>
    <row r="889" spans="1:5" ht="9.75" customHeight="1">
      <c r="A889" s="250"/>
      <c r="B889" s="250"/>
      <c r="C889" s="250"/>
      <c r="D889" s="250"/>
      <c r="E889" s="557"/>
    </row>
    <row r="890" spans="1:5" ht="9.75" customHeight="1">
      <c r="A890" s="250"/>
      <c r="B890" s="250"/>
      <c r="C890" s="250"/>
      <c r="D890" s="250"/>
      <c r="E890" s="557"/>
    </row>
    <row r="891" spans="1:5" ht="9.75" customHeight="1">
      <c r="A891" s="250"/>
      <c r="B891" s="250"/>
      <c r="C891" s="250"/>
      <c r="D891" s="250"/>
      <c r="E891" s="557"/>
    </row>
    <row r="892" spans="1:5" ht="9.75" customHeight="1">
      <c r="A892" s="250"/>
      <c r="B892" s="250"/>
      <c r="C892" s="250"/>
      <c r="D892" s="250"/>
      <c r="E892" s="557"/>
    </row>
    <row r="893" spans="1:5" ht="9.75" customHeight="1">
      <c r="A893" s="250"/>
      <c r="B893" s="250"/>
      <c r="C893" s="250"/>
      <c r="D893" s="250"/>
      <c r="E893" s="557"/>
    </row>
    <row r="894" spans="1:5" ht="9.75" customHeight="1">
      <c r="A894" s="250"/>
      <c r="B894" s="250"/>
      <c r="C894" s="250"/>
      <c r="D894" s="250"/>
      <c r="E894" s="557"/>
    </row>
    <row r="895" spans="1:5" ht="9.75" customHeight="1">
      <c r="A895" s="250"/>
      <c r="B895" s="250"/>
      <c r="C895" s="250"/>
      <c r="D895" s="250"/>
      <c r="E895" s="557"/>
    </row>
    <row r="896" spans="1:5" ht="9.75" customHeight="1">
      <c r="A896" s="250"/>
      <c r="B896" s="250"/>
      <c r="C896" s="250"/>
      <c r="D896" s="250"/>
      <c r="E896" s="557"/>
    </row>
    <row r="897" spans="1:5" ht="9.75" customHeight="1">
      <c r="A897" s="250"/>
      <c r="B897" s="250"/>
      <c r="C897" s="250"/>
      <c r="D897" s="250"/>
      <c r="E897" s="557"/>
    </row>
    <row r="898" spans="1:5" ht="9.75" customHeight="1">
      <c r="A898" s="250"/>
      <c r="B898" s="250"/>
      <c r="C898" s="250"/>
      <c r="D898" s="250"/>
      <c r="E898" s="557"/>
    </row>
    <row r="899" spans="1:5" ht="9.75" customHeight="1">
      <c r="A899" s="250"/>
      <c r="B899" s="250"/>
      <c r="C899" s="250"/>
      <c r="D899" s="250"/>
      <c r="E899" s="557"/>
    </row>
    <row r="900" spans="1:5" ht="9.75" customHeight="1">
      <c r="A900" s="250"/>
      <c r="B900" s="250"/>
      <c r="C900" s="250"/>
      <c r="D900" s="250"/>
      <c r="E900" s="557"/>
    </row>
    <row r="901" spans="1:5" ht="9.75" customHeight="1">
      <c r="A901" s="250"/>
      <c r="B901" s="250"/>
      <c r="C901" s="250"/>
      <c r="D901" s="250"/>
      <c r="E901" s="557"/>
    </row>
    <row r="902" spans="1:5" ht="9.75" customHeight="1">
      <c r="A902" s="250"/>
      <c r="B902" s="250"/>
      <c r="C902" s="250"/>
      <c r="D902" s="250"/>
      <c r="E902" s="557"/>
    </row>
    <row r="903" spans="1:5" ht="9.75" customHeight="1">
      <c r="A903" s="250"/>
      <c r="B903" s="250"/>
      <c r="C903" s="250"/>
      <c r="D903" s="250"/>
      <c r="E903" s="557"/>
    </row>
    <row r="904" spans="1:5" ht="9.75" customHeight="1">
      <c r="A904" s="250"/>
      <c r="B904" s="250"/>
      <c r="C904" s="250"/>
      <c r="D904" s="250"/>
      <c r="E904" s="557"/>
    </row>
    <row r="905" spans="1:5" ht="9.75" customHeight="1">
      <c r="A905" s="250"/>
      <c r="B905" s="250"/>
      <c r="C905" s="250"/>
      <c r="D905" s="250"/>
      <c r="E905" s="557"/>
    </row>
    <row r="906" spans="1:5" ht="9.75" customHeight="1">
      <c r="A906" s="250"/>
      <c r="B906" s="250"/>
      <c r="C906" s="250"/>
      <c r="D906" s="250"/>
      <c r="E906" s="557"/>
    </row>
    <row r="907" ht="9.75" customHeight="1">
      <c r="E907" s="557"/>
    </row>
    <row r="908" ht="9.75" customHeight="1">
      <c r="E908" s="557"/>
    </row>
    <row r="909" ht="9.75" customHeight="1">
      <c r="E909" s="557"/>
    </row>
    <row r="910" ht="9.75" customHeight="1">
      <c r="E910" s="557"/>
    </row>
    <row r="911" ht="9.75" customHeight="1">
      <c r="E911" s="557"/>
    </row>
    <row r="912" ht="9.75" customHeight="1">
      <c r="E912" s="557"/>
    </row>
    <row r="913" ht="9.75" customHeight="1">
      <c r="E913" s="557"/>
    </row>
    <row r="914" ht="9.75" customHeight="1">
      <c r="E914" s="557"/>
    </row>
    <row r="915" ht="9.75" customHeight="1">
      <c r="E915" s="557"/>
    </row>
    <row r="916" ht="9.75" customHeight="1">
      <c r="E916" s="557"/>
    </row>
    <row r="917" ht="9.75" customHeight="1">
      <c r="E917" s="557"/>
    </row>
    <row r="918" ht="9.75" customHeight="1">
      <c r="E918" s="557"/>
    </row>
    <row r="919" ht="9.75" customHeight="1">
      <c r="E919" s="557"/>
    </row>
    <row r="920" ht="9.75" customHeight="1">
      <c r="E920" s="557"/>
    </row>
    <row r="921" ht="9.75" customHeight="1">
      <c r="E921" s="557"/>
    </row>
    <row r="922" ht="9.75" customHeight="1">
      <c r="E922" s="557"/>
    </row>
    <row r="923" ht="9.75" customHeight="1">
      <c r="E923" s="557"/>
    </row>
    <row r="924" ht="9.75" customHeight="1">
      <c r="E924" s="557"/>
    </row>
    <row r="925" ht="9.75" customHeight="1">
      <c r="E925" s="557"/>
    </row>
    <row r="926" ht="9.75" customHeight="1">
      <c r="E926" s="557"/>
    </row>
    <row r="927" ht="9.75" customHeight="1">
      <c r="E927" s="557"/>
    </row>
    <row r="928" ht="9.75" customHeight="1">
      <c r="E928" s="557"/>
    </row>
    <row r="929" ht="9.75" customHeight="1">
      <c r="E929" s="557"/>
    </row>
    <row r="930" ht="9.75" customHeight="1">
      <c r="E930" s="557"/>
    </row>
    <row r="931" ht="9.75" customHeight="1">
      <c r="E931" s="557"/>
    </row>
    <row r="932" ht="9.75" customHeight="1">
      <c r="E932" s="557"/>
    </row>
    <row r="933" ht="9.75" customHeight="1">
      <c r="E933" s="557"/>
    </row>
    <row r="934" ht="9.75" customHeight="1">
      <c r="E934" s="557"/>
    </row>
    <row r="935" ht="9.75" customHeight="1">
      <c r="E935" s="557"/>
    </row>
    <row r="936" ht="9.75" customHeight="1">
      <c r="E936" s="557"/>
    </row>
    <row r="937" ht="9.75" customHeight="1">
      <c r="E937" s="557"/>
    </row>
    <row r="938" ht="9.75" customHeight="1">
      <c r="E938" s="557"/>
    </row>
    <row r="939" ht="9.75" customHeight="1">
      <c r="E939" s="557"/>
    </row>
    <row r="940" ht="9.75" customHeight="1">
      <c r="E940" s="557"/>
    </row>
    <row r="941" ht="9.75" customHeight="1">
      <c r="E941" s="557"/>
    </row>
    <row r="942" ht="9.75" customHeight="1">
      <c r="E942" s="557"/>
    </row>
    <row r="943" ht="9.75" customHeight="1">
      <c r="E943" s="557"/>
    </row>
    <row r="944" ht="9.75" customHeight="1">
      <c r="E944" s="557"/>
    </row>
    <row r="945" ht="9.75" customHeight="1">
      <c r="E945" s="557"/>
    </row>
    <row r="946" ht="9.75" customHeight="1">
      <c r="E946" s="557"/>
    </row>
    <row r="947" ht="9.75" customHeight="1">
      <c r="E947" s="557"/>
    </row>
    <row r="948" ht="9.75" customHeight="1">
      <c r="E948" s="557"/>
    </row>
    <row r="949" ht="9.75" customHeight="1">
      <c r="E949" s="557"/>
    </row>
    <row r="950" ht="9.75" customHeight="1">
      <c r="E950" s="557"/>
    </row>
    <row r="951" ht="9.75" customHeight="1">
      <c r="E951" s="557"/>
    </row>
    <row r="952" ht="9.75" customHeight="1">
      <c r="E952" s="557"/>
    </row>
    <row r="953" ht="9.75" customHeight="1">
      <c r="E953" s="557"/>
    </row>
    <row r="954" ht="9.75" customHeight="1">
      <c r="E954" s="557"/>
    </row>
    <row r="955" ht="9.75" customHeight="1">
      <c r="E955" s="557"/>
    </row>
    <row r="956" ht="9.75" customHeight="1">
      <c r="E956" s="557"/>
    </row>
    <row r="957" ht="9.75" customHeight="1">
      <c r="E957" s="557"/>
    </row>
    <row r="958" ht="9.75" customHeight="1">
      <c r="E958" s="557"/>
    </row>
    <row r="959" ht="9.75" customHeight="1">
      <c r="E959" s="557"/>
    </row>
    <row r="960" ht="9.75" customHeight="1">
      <c r="E960" s="557"/>
    </row>
    <row r="961" ht="9.75" customHeight="1">
      <c r="E961" s="557"/>
    </row>
    <row r="962" ht="9.75" customHeight="1">
      <c r="E962" s="557"/>
    </row>
    <row r="963" ht="9.75" customHeight="1">
      <c r="E963" s="557"/>
    </row>
    <row r="964" ht="9.75" customHeight="1">
      <c r="E964" s="557"/>
    </row>
    <row r="965" ht="9.75" customHeight="1">
      <c r="E965" s="557"/>
    </row>
    <row r="966" ht="9.75" customHeight="1">
      <c r="E966" s="557"/>
    </row>
    <row r="967" ht="9.75" customHeight="1">
      <c r="E967" s="557"/>
    </row>
    <row r="968" ht="9.75" customHeight="1">
      <c r="E968" s="557"/>
    </row>
    <row r="969" ht="9.75" customHeight="1">
      <c r="E969" s="557"/>
    </row>
    <row r="970" ht="9.75" customHeight="1">
      <c r="E970" s="557"/>
    </row>
    <row r="971" ht="9.75" customHeight="1">
      <c r="E971" s="557"/>
    </row>
    <row r="972" ht="9.75" customHeight="1">
      <c r="E972" s="557"/>
    </row>
    <row r="973" ht="9.75" customHeight="1">
      <c r="E973" s="557"/>
    </row>
    <row r="974" ht="9.75" customHeight="1">
      <c r="E974" s="557"/>
    </row>
    <row r="975" ht="9.75" customHeight="1">
      <c r="E975" s="557"/>
    </row>
    <row r="976" ht="9.75" customHeight="1">
      <c r="E976" s="557"/>
    </row>
    <row r="977" ht="9.75" customHeight="1">
      <c r="E977" s="557"/>
    </row>
    <row r="978" ht="9.75" customHeight="1">
      <c r="E978" s="557"/>
    </row>
    <row r="979" ht="9.75" customHeight="1">
      <c r="E979" s="557"/>
    </row>
    <row r="980" ht="9.75" customHeight="1">
      <c r="E980" s="557"/>
    </row>
    <row r="981" ht="9.75" customHeight="1">
      <c r="E981" s="557"/>
    </row>
    <row r="982" ht="9.75" customHeight="1">
      <c r="E982" s="557"/>
    </row>
    <row r="983" ht="9.75" customHeight="1">
      <c r="E983" s="557"/>
    </row>
    <row r="984" ht="9.75" customHeight="1">
      <c r="E984" s="557"/>
    </row>
    <row r="985" ht="9.75" customHeight="1">
      <c r="E985" s="557"/>
    </row>
    <row r="986" ht="9.75" customHeight="1">
      <c r="E986" s="557"/>
    </row>
    <row r="987" ht="9.75" customHeight="1">
      <c r="E987" s="557"/>
    </row>
    <row r="988" ht="9.75" customHeight="1">
      <c r="E988" s="557"/>
    </row>
    <row r="989" ht="9.75" customHeight="1">
      <c r="E989" s="557"/>
    </row>
    <row r="990" ht="9.75" customHeight="1">
      <c r="E990" s="557"/>
    </row>
    <row r="991" ht="9.75" customHeight="1">
      <c r="E991" s="557"/>
    </row>
    <row r="992" ht="9.75" customHeight="1">
      <c r="E992" s="557"/>
    </row>
    <row r="993" ht="9.75" customHeight="1">
      <c r="E993" s="557"/>
    </row>
    <row r="994" ht="9.75" customHeight="1">
      <c r="E994" s="557"/>
    </row>
    <row r="995" ht="9.75" customHeight="1">
      <c r="E995" s="557"/>
    </row>
    <row r="996" ht="9.75" customHeight="1">
      <c r="E996" s="557"/>
    </row>
    <row r="997" ht="9.75" customHeight="1">
      <c r="E997" s="557"/>
    </row>
    <row r="998" ht="9.75" customHeight="1">
      <c r="E998" s="557"/>
    </row>
    <row r="999" ht="9.75" customHeight="1">
      <c r="E999" s="557"/>
    </row>
    <row r="1000" ht="9.75" customHeight="1">
      <c r="E1000" s="557"/>
    </row>
    <row r="1001" ht="9.75" customHeight="1">
      <c r="E1001" s="557"/>
    </row>
    <row r="1002" ht="9.75" customHeight="1">
      <c r="E1002" s="557"/>
    </row>
    <row r="1003" ht="9.75" customHeight="1">
      <c r="E1003" s="557"/>
    </row>
    <row r="1004" ht="9.75" customHeight="1">
      <c r="E1004" s="557"/>
    </row>
    <row r="1005" ht="9.75" customHeight="1">
      <c r="E1005" s="557"/>
    </row>
    <row r="1006" ht="9.75" customHeight="1">
      <c r="E1006" s="557"/>
    </row>
    <row r="1007" ht="9.75" customHeight="1">
      <c r="E1007" s="557"/>
    </row>
    <row r="1008" ht="9.75" customHeight="1">
      <c r="E1008" s="557"/>
    </row>
    <row r="1009" ht="9.75" customHeight="1">
      <c r="E1009" s="557"/>
    </row>
    <row r="1010" ht="9.75" customHeight="1">
      <c r="E1010" s="557"/>
    </row>
    <row r="1011" ht="9.75" customHeight="1">
      <c r="E1011" s="557"/>
    </row>
    <row r="1012" ht="9.75" customHeight="1">
      <c r="E1012" s="557"/>
    </row>
    <row r="1013" ht="9.75" customHeight="1">
      <c r="E1013" s="557"/>
    </row>
    <row r="1014" ht="9.75" customHeight="1">
      <c r="E1014" s="557"/>
    </row>
    <row r="1015" ht="9.75" customHeight="1">
      <c r="E1015" s="557"/>
    </row>
    <row r="1016" ht="9.75" customHeight="1">
      <c r="E1016" s="557"/>
    </row>
    <row r="1017" ht="9.75" customHeight="1">
      <c r="E1017" s="557"/>
    </row>
    <row r="1018" ht="9.75" customHeight="1">
      <c r="E1018" s="557"/>
    </row>
    <row r="1019" ht="9.75" customHeight="1">
      <c r="E1019" s="557"/>
    </row>
    <row r="1020" ht="9.75" customHeight="1">
      <c r="E1020" s="557"/>
    </row>
    <row r="1021" ht="9.75" customHeight="1">
      <c r="E1021" s="557"/>
    </row>
    <row r="1022" ht="9.75" customHeight="1">
      <c r="E1022" s="557"/>
    </row>
    <row r="1023" ht="9.75" customHeight="1">
      <c r="E1023" s="557"/>
    </row>
    <row r="1024" ht="9.75" customHeight="1">
      <c r="E1024" s="557"/>
    </row>
    <row r="1025" ht="9.75" customHeight="1">
      <c r="E1025" s="557"/>
    </row>
    <row r="1026" ht="9.75" customHeight="1">
      <c r="E1026" s="557"/>
    </row>
    <row r="1027" ht="9.75" customHeight="1">
      <c r="E1027" s="557"/>
    </row>
    <row r="1028" ht="9.75" customHeight="1">
      <c r="E1028" s="557"/>
    </row>
    <row r="1029" ht="9.75" customHeight="1">
      <c r="E1029" s="557"/>
    </row>
    <row r="1030" ht="9.75" customHeight="1">
      <c r="E1030" s="557"/>
    </row>
    <row r="1031" ht="9.75" customHeight="1">
      <c r="E1031" s="557"/>
    </row>
    <row r="1032" ht="9.75" customHeight="1">
      <c r="E1032" s="557"/>
    </row>
    <row r="1033" ht="9.75" customHeight="1">
      <c r="E1033" s="557"/>
    </row>
    <row r="1034" ht="9.75" customHeight="1">
      <c r="E1034" s="557"/>
    </row>
    <row r="1035" ht="9.75" customHeight="1">
      <c r="E1035" s="557"/>
    </row>
    <row r="1036" ht="9.75" customHeight="1">
      <c r="E1036" s="557"/>
    </row>
    <row r="1037" ht="9.75" customHeight="1">
      <c r="E1037" s="557"/>
    </row>
    <row r="1038" ht="9.75" customHeight="1">
      <c r="E1038" s="557"/>
    </row>
    <row r="1039" ht="9.75" customHeight="1">
      <c r="E1039" s="557"/>
    </row>
    <row r="1040" ht="9.75" customHeight="1">
      <c r="E1040" s="557"/>
    </row>
    <row r="1041" ht="9.75" customHeight="1">
      <c r="E1041" s="557"/>
    </row>
    <row r="1042" ht="9.75" customHeight="1">
      <c r="E1042" s="557"/>
    </row>
    <row r="1043" ht="9.75" customHeight="1">
      <c r="E1043" s="557"/>
    </row>
    <row r="1044" ht="9.75" customHeight="1">
      <c r="E1044" s="557"/>
    </row>
    <row r="1045" ht="9.75" customHeight="1">
      <c r="E1045" s="557"/>
    </row>
    <row r="1046" ht="9.75" customHeight="1">
      <c r="E1046" s="557"/>
    </row>
    <row r="1047" ht="9.75" customHeight="1">
      <c r="E1047" s="557"/>
    </row>
    <row r="1048" ht="9.75" customHeight="1">
      <c r="E1048" s="557"/>
    </row>
    <row r="1049" ht="9.75" customHeight="1">
      <c r="E1049" s="557"/>
    </row>
    <row r="1050" ht="9.75" customHeight="1">
      <c r="E1050" s="557"/>
    </row>
    <row r="1051" ht="9.75" customHeight="1">
      <c r="E1051" s="557"/>
    </row>
    <row r="1052" ht="9.75" customHeight="1">
      <c r="E1052" s="557"/>
    </row>
    <row r="1053" ht="9.75" customHeight="1">
      <c r="E1053" s="557"/>
    </row>
    <row r="1054" ht="9.75" customHeight="1">
      <c r="E1054" s="557"/>
    </row>
    <row r="1055" ht="9.75" customHeight="1">
      <c r="E1055" s="557"/>
    </row>
    <row r="1056" ht="9.75" customHeight="1">
      <c r="E1056" s="557"/>
    </row>
    <row r="1057" ht="9.75" customHeight="1">
      <c r="E1057" s="557"/>
    </row>
    <row r="1058" ht="9.75" customHeight="1">
      <c r="E1058" s="557"/>
    </row>
    <row r="1059" ht="9.75" customHeight="1">
      <c r="E1059" s="557"/>
    </row>
    <row r="1060" ht="9.75" customHeight="1">
      <c r="E1060" s="557"/>
    </row>
    <row r="1061" ht="9.75" customHeight="1">
      <c r="E1061" s="557"/>
    </row>
    <row r="1062" ht="9.75" customHeight="1">
      <c r="E1062" s="557"/>
    </row>
    <row r="1063" ht="9.75" customHeight="1">
      <c r="E1063" s="557"/>
    </row>
    <row r="1064" ht="9.75" customHeight="1">
      <c r="E1064" s="557"/>
    </row>
    <row r="1065" ht="9.75" customHeight="1">
      <c r="E1065" s="557"/>
    </row>
    <row r="1066" ht="9.75" customHeight="1">
      <c r="E1066" s="557"/>
    </row>
    <row r="1067" ht="9.75" customHeight="1">
      <c r="E1067" s="557"/>
    </row>
    <row r="1068" ht="9.75" customHeight="1">
      <c r="E1068" s="557"/>
    </row>
    <row r="1069" ht="9.75" customHeight="1">
      <c r="E1069" s="557"/>
    </row>
    <row r="1070" ht="9.75" customHeight="1">
      <c r="E1070" s="557"/>
    </row>
    <row r="1071" ht="9.75" customHeight="1">
      <c r="E1071" s="557"/>
    </row>
    <row r="1072" ht="9.75" customHeight="1">
      <c r="E1072" s="557"/>
    </row>
    <row r="1073" ht="9.75" customHeight="1">
      <c r="E1073" s="557"/>
    </row>
    <row r="1074" ht="9.75" customHeight="1">
      <c r="E1074" s="557"/>
    </row>
    <row r="1075" ht="9.75" customHeight="1">
      <c r="E1075" s="557"/>
    </row>
    <row r="1076" ht="9.75" customHeight="1">
      <c r="E1076" s="557"/>
    </row>
    <row r="1077" ht="9.75" customHeight="1">
      <c r="E1077" s="557"/>
    </row>
    <row r="1078" ht="9.75" customHeight="1">
      <c r="E1078" s="557"/>
    </row>
    <row r="1079" ht="9.75" customHeight="1">
      <c r="E1079" s="557"/>
    </row>
    <row r="1080" ht="9.75" customHeight="1">
      <c r="E1080" s="557"/>
    </row>
    <row r="1081" ht="9.75" customHeight="1">
      <c r="E1081" s="557"/>
    </row>
    <row r="1082" ht="9.75" customHeight="1">
      <c r="E1082" s="557"/>
    </row>
    <row r="1083" ht="9.75" customHeight="1">
      <c r="E1083" s="557"/>
    </row>
    <row r="1084" ht="9.75" customHeight="1">
      <c r="E1084" s="557"/>
    </row>
    <row r="1085" ht="9.75" customHeight="1">
      <c r="E1085" s="557"/>
    </row>
    <row r="1086" ht="9.75" customHeight="1">
      <c r="E1086" s="557"/>
    </row>
    <row r="1087" ht="9.75" customHeight="1">
      <c r="E1087" s="557"/>
    </row>
    <row r="1088" ht="9.75" customHeight="1">
      <c r="E1088" s="557"/>
    </row>
    <row r="1089" ht="9.75" customHeight="1">
      <c r="E1089" s="557"/>
    </row>
    <row r="1090" ht="9.75" customHeight="1">
      <c r="E1090" s="557"/>
    </row>
    <row r="1091" ht="9.75" customHeight="1">
      <c r="E1091" s="557"/>
    </row>
    <row r="1092" ht="9.75" customHeight="1">
      <c r="E1092" s="557"/>
    </row>
    <row r="1093" ht="9.75" customHeight="1">
      <c r="E1093" s="557"/>
    </row>
    <row r="1094" ht="9.75" customHeight="1">
      <c r="E1094" s="557"/>
    </row>
    <row r="1095" ht="9.75" customHeight="1">
      <c r="E1095" s="557"/>
    </row>
    <row r="1096" ht="9.75" customHeight="1">
      <c r="E1096" s="557"/>
    </row>
    <row r="1097" ht="9.75" customHeight="1">
      <c r="E1097" s="557"/>
    </row>
    <row r="1098" ht="9.75" customHeight="1">
      <c r="E1098" s="557"/>
    </row>
    <row r="1099" ht="9.75" customHeight="1">
      <c r="E1099" s="557"/>
    </row>
    <row r="1100" ht="9.75" customHeight="1">
      <c r="E1100" s="557"/>
    </row>
    <row r="1101" ht="9.75" customHeight="1">
      <c r="E1101" s="557"/>
    </row>
    <row r="1102" ht="9.75" customHeight="1">
      <c r="E1102" s="557"/>
    </row>
    <row r="1103" ht="9.75" customHeight="1">
      <c r="E1103" s="557"/>
    </row>
    <row r="1104" ht="9.75" customHeight="1">
      <c r="E1104" s="557"/>
    </row>
    <row r="1105" ht="9.75" customHeight="1">
      <c r="E1105" s="557"/>
    </row>
    <row r="1106" ht="9.75" customHeight="1">
      <c r="E1106" s="557"/>
    </row>
    <row r="1107" ht="9.75" customHeight="1">
      <c r="E1107" s="557"/>
    </row>
    <row r="1108" ht="9.75" customHeight="1">
      <c r="E1108" s="557"/>
    </row>
    <row r="1109" ht="9.75" customHeight="1">
      <c r="E1109" s="557"/>
    </row>
    <row r="1110" ht="9.75" customHeight="1">
      <c r="E1110" s="557"/>
    </row>
    <row r="1111" ht="9.75" customHeight="1">
      <c r="E1111" s="557"/>
    </row>
    <row r="1112" ht="9.75" customHeight="1">
      <c r="E1112" s="557"/>
    </row>
    <row r="1113" ht="9.75" customHeight="1">
      <c r="E1113" s="557"/>
    </row>
    <row r="1114" ht="9.75" customHeight="1">
      <c r="E1114" s="557"/>
    </row>
    <row r="1115" ht="9.75" customHeight="1">
      <c r="E1115" s="557"/>
    </row>
    <row r="1116" ht="9.75" customHeight="1">
      <c r="E1116" s="557"/>
    </row>
    <row r="1117" ht="9.75" customHeight="1">
      <c r="E1117" s="557"/>
    </row>
    <row r="1118" ht="9.75" customHeight="1">
      <c r="E1118" s="557"/>
    </row>
    <row r="1119" ht="9.75" customHeight="1">
      <c r="E1119" s="557"/>
    </row>
    <row r="1120" ht="9.75" customHeight="1">
      <c r="E1120" s="557"/>
    </row>
    <row r="1121" ht="9.75" customHeight="1">
      <c r="E1121" s="557"/>
    </row>
    <row r="1122" ht="9.75" customHeight="1">
      <c r="E1122" s="557"/>
    </row>
    <row r="1123" ht="9.75" customHeight="1">
      <c r="E1123" s="557"/>
    </row>
    <row r="1124" ht="9.75" customHeight="1">
      <c r="E1124" s="557"/>
    </row>
    <row r="1125" ht="9.75" customHeight="1">
      <c r="E1125" s="557"/>
    </row>
    <row r="1126" ht="9.75" customHeight="1">
      <c r="E1126" s="557"/>
    </row>
    <row r="1127" ht="9.75" customHeight="1">
      <c r="E1127" s="557"/>
    </row>
    <row r="1128" ht="9.75" customHeight="1">
      <c r="E1128" s="557"/>
    </row>
    <row r="1129" ht="9.75" customHeight="1">
      <c r="E1129" s="557"/>
    </row>
    <row r="1130" ht="9.75" customHeight="1">
      <c r="E1130" s="557"/>
    </row>
    <row r="1131" ht="9.75" customHeight="1">
      <c r="E1131" s="557"/>
    </row>
    <row r="1132" ht="9.75" customHeight="1">
      <c r="E1132" s="557"/>
    </row>
    <row r="1133" ht="9.75" customHeight="1">
      <c r="E1133" s="557"/>
    </row>
    <row r="1134" ht="9.75" customHeight="1">
      <c r="E1134" s="557"/>
    </row>
    <row r="1135" ht="9.75" customHeight="1">
      <c r="E1135" s="557"/>
    </row>
    <row r="1136" ht="9.75" customHeight="1">
      <c r="E1136" s="557"/>
    </row>
    <row r="1137" ht="9.75" customHeight="1">
      <c r="E1137" s="557"/>
    </row>
    <row r="1138" ht="9.75" customHeight="1">
      <c r="E1138" s="557"/>
    </row>
    <row r="1139" ht="9.75" customHeight="1">
      <c r="E1139" s="557"/>
    </row>
    <row r="1140" ht="9.75" customHeight="1">
      <c r="E1140" s="557"/>
    </row>
    <row r="1141" ht="9.75" customHeight="1">
      <c r="E1141" s="557"/>
    </row>
    <row r="1142" ht="9.75" customHeight="1">
      <c r="E1142" s="557"/>
    </row>
    <row r="1143" ht="9.75" customHeight="1">
      <c r="E1143" s="557"/>
    </row>
    <row r="1144" ht="9.75" customHeight="1">
      <c r="E1144" s="557"/>
    </row>
    <row r="1145" ht="9.75" customHeight="1">
      <c r="E1145" s="557"/>
    </row>
    <row r="1146" ht="9.75" customHeight="1">
      <c r="E1146" s="557"/>
    </row>
    <row r="1147" ht="9.75" customHeight="1">
      <c r="E1147" s="557"/>
    </row>
    <row r="1148" ht="9.75" customHeight="1">
      <c r="E1148" s="557"/>
    </row>
    <row r="1149" ht="9.75" customHeight="1">
      <c r="E1149" s="557"/>
    </row>
    <row r="1150" ht="9.75" customHeight="1">
      <c r="E1150" s="557"/>
    </row>
    <row r="1151" ht="9.75" customHeight="1">
      <c r="E1151" s="557"/>
    </row>
    <row r="1152" ht="9.75" customHeight="1">
      <c r="E1152" s="557"/>
    </row>
    <row r="1153" ht="9.75" customHeight="1">
      <c r="E1153" s="557"/>
    </row>
    <row r="1154" ht="9.75" customHeight="1">
      <c r="E1154" s="557"/>
    </row>
    <row r="1155" ht="9.75" customHeight="1">
      <c r="E1155" s="557"/>
    </row>
    <row r="1156" ht="9.75" customHeight="1">
      <c r="E1156" s="557"/>
    </row>
    <row r="1157" ht="9.75" customHeight="1">
      <c r="E1157" s="557"/>
    </row>
    <row r="1158" ht="9.75" customHeight="1">
      <c r="E1158" s="557"/>
    </row>
    <row r="1159" ht="9.75" customHeight="1">
      <c r="E1159" s="557"/>
    </row>
    <row r="1160" ht="9.75" customHeight="1">
      <c r="E1160" s="557"/>
    </row>
    <row r="1161" ht="9.75" customHeight="1">
      <c r="E1161" s="557"/>
    </row>
    <row r="1162" ht="9.75" customHeight="1">
      <c r="E1162" s="557"/>
    </row>
    <row r="1163" ht="9.75" customHeight="1">
      <c r="E1163" s="557"/>
    </row>
    <row r="1164" ht="9.75" customHeight="1">
      <c r="E1164" s="557"/>
    </row>
    <row r="1165" ht="9.75" customHeight="1">
      <c r="E1165" s="557"/>
    </row>
    <row r="1166" ht="9.75" customHeight="1">
      <c r="E1166" s="557"/>
    </row>
    <row r="1167" ht="9.75" customHeight="1">
      <c r="E1167" s="557"/>
    </row>
    <row r="1168" ht="9.75" customHeight="1">
      <c r="E1168" s="557"/>
    </row>
    <row r="1169" ht="9.75" customHeight="1">
      <c r="E1169" s="557"/>
    </row>
    <row r="1170" ht="9.75" customHeight="1">
      <c r="E1170" s="557"/>
    </row>
    <row r="1171" ht="9.75" customHeight="1">
      <c r="E1171" s="557"/>
    </row>
    <row r="1172" ht="9.75" customHeight="1">
      <c r="E1172" s="557"/>
    </row>
    <row r="1173" ht="9.75" customHeight="1">
      <c r="E1173" s="557"/>
    </row>
    <row r="1174" ht="9.75" customHeight="1">
      <c r="E1174" s="557"/>
    </row>
    <row r="1175" ht="9.75" customHeight="1">
      <c r="E1175" s="557"/>
    </row>
    <row r="1176" ht="9.75" customHeight="1">
      <c r="E1176" s="557"/>
    </row>
    <row r="1177" ht="9.75" customHeight="1">
      <c r="E1177" s="557"/>
    </row>
    <row r="1178" ht="9.75" customHeight="1">
      <c r="E1178" s="557"/>
    </row>
    <row r="1179" ht="9.75" customHeight="1">
      <c r="E1179" s="557"/>
    </row>
    <row r="1180" ht="9.75" customHeight="1">
      <c r="E1180" s="557"/>
    </row>
    <row r="1181" ht="9.75" customHeight="1">
      <c r="E1181" s="557"/>
    </row>
    <row r="1182" ht="9.75" customHeight="1">
      <c r="E1182" s="557"/>
    </row>
    <row r="1183" ht="9.75" customHeight="1">
      <c r="E1183" s="557"/>
    </row>
    <row r="1184" ht="9.75" customHeight="1">
      <c r="E1184" s="557"/>
    </row>
    <row r="1185" ht="9.75" customHeight="1">
      <c r="E1185" s="557"/>
    </row>
    <row r="1186" ht="9.75" customHeight="1">
      <c r="E1186" s="557"/>
    </row>
    <row r="1187" ht="9.75" customHeight="1">
      <c r="E1187" s="557"/>
    </row>
    <row r="1188" ht="9.75" customHeight="1">
      <c r="E1188" s="557"/>
    </row>
    <row r="1189" ht="9.75" customHeight="1">
      <c r="E1189" s="557"/>
    </row>
    <row r="1190" ht="9.75" customHeight="1">
      <c r="E1190" s="557"/>
    </row>
    <row r="1191" ht="9.75" customHeight="1">
      <c r="E1191" s="557"/>
    </row>
    <row r="1192" ht="9.75" customHeight="1">
      <c r="E1192" s="557"/>
    </row>
    <row r="1193" ht="9.75" customHeight="1">
      <c r="E1193" s="557"/>
    </row>
    <row r="1194" ht="9.75" customHeight="1">
      <c r="E1194" s="557"/>
    </row>
    <row r="1195" ht="9.75" customHeight="1">
      <c r="E1195" s="557"/>
    </row>
    <row r="1196" ht="9.75" customHeight="1">
      <c r="E1196" s="557"/>
    </row>
    <row r="1197" ht="9.75" customHeight="1">
      <c r="E1197" s="557"/>
    </row>
    <row r="1198" ht="9.75" customHeight="1">
      <c r="E1198" s="557"/>
    </row>
    <row r="1199" ht="9.75" customHeight="1">
      <c r="E1199" s="557"/>
    </row>
    <row r="1200" ht="9.75" customHeight="1">
      <c r="E1200" s="557"/>
    </row>
    <row r="1201" ht="9.75" customHeight="1">
      <c r="E1201" s="557"/>
    </row>
    <row r="1202" ht="9.75" customHeight="1">
      <c r="E1202" s="557"/>
    </row>
    <row r="1203" ht="9.75" customHeight="1">
      <c r="E1203" s="557"/>
    </row>
    <row r="1204" ht="9.75" customHeight="1">
      <c r="E1204" s="557"/>
    </row>
    <row r="1205" ht="9.75" customHeight="1">
      <c r="E1205" s="557"/>
    </row>
    <row r="1206" ht="9.75" customHeight="1">
      <c r="E1206" s="557"/>
    </row>
    <row r="1207" ht="9.75" customHeight="1">
      <c r="E1207" s="557"/>
    </row>
    <row r="1208" ht="9.75" customHeight="1">
      <c r="E1208" s="557"/>
    </row>
    <row r="1209" ht="9.75" customHeight="1">
      <c r="E1209" s="557"/>
    </row>
    <row r="1210" ht="9.75" customHeight="1">
      <c r="E1210" s="557"/>
    </row>
    <row r="1211" ht="9.75" customHeight="1">
      <c r="E1211" s="557"/>
    </row>
    <row r="1212" ht="9.75" customHeight="1">
      <c r="E1212" s="557"/>
    </row>
    <row r="1213" ht="9.75" customHeight="1">
      <c r="E1213" s="557"/>
    </row>
    <row r="1214" ht="9.75" customHeight="1">
      <c r="E1214" s="557"/>
    </row>
    <row r="1215" ht="9.75" customHeight="1">
      <c r="E1215" s="557"/>
    </row>
    <row r="1216" ht="9.75" customHeight="1">
      <c r="E1216" s="557"/>
    </row>
    <row r="1217" ht="9.75" customHeight="1">
      <c r="E1217" s="557"/>
    </row>
    <row r="1218" ht="9.75" customHeight="1">
      <c r="E1218" s="557"/>
    </row>
    <row r="1219" ht="9.75" customHeight="1">
      <c r="E1219" s="557"/>
    </row>
    <row r="1220" ht="9.75" customHeight="1">
      <c r="E1220" s="557"/>
    </row>
    <row r="1221" ht="9.75" customHeight="1">
      <c r="E1221" s="557"/>
    </row>
    <row r="1222" ht="9.75" customHeight="1">
      <c r="E1222" s="557"/>
    </row>
    <row r="1223" ht="9.75" customHeight="1">
      <c r="E1223" s="557"/>
    </row>
    <row r="1224" ht="9.75" customHeight="1">
      <c r="E1224" s="557"/>
    </row>
    <row r="1225" ht="9.75" customHeight="1">
      <c r="E1225" s="557"/>
    </row>
    <row r="1226" ht="9.75" customHeight="1">
      <c r="E1226" s="557"/>
    </row>
    <row r="1227" ht="9.75" customHeight="1">
      <c r="E1227" s="557"/>
    </row>
    <row r="1228" ht="9.75" customHeight="1">
      <c r="E1228" s="557"/>
    </row>
    <row r="1229" ht="9.75" customHeight="1">
      <c r="E1229" s="557"/>
    </row>
    <row r="1230" ht="9.75" customHeight="1">
      <c r="E1230" s="557"/>
    </row>
    <row r="1231" ht="9.75" customHeight="1">
      <c r="E1231" s="557"/>
    </row>
    <row r="1232" ht="9.75" customHeight="1">
      <c r="E1232" s="557"/>
    </row>
    <row r="1233" ht="9.75" customHeight="1">
      <c r="E1233" s="557"/>
    </row>
    <row r="1234" ht="9.75" customHeight="1">
      <c r="E1234" s="557"/>
    </row>
    <row r="1235" ht="9.75" customHeight="1">
      <c r="E1235" s="557"/>
    </row>
    <row r="1236" ht="9.75" customHeight="1">
      <c r="E1236" s="557"/>
    </row>
    <row r="1237" ht="9.75" customHeight="1">
      <c r="E1237" s="557"/>
    </row>
    <row r="1238" ht="9.75" customHeight="1">
      <c r="E1238" s="557"/>
    </row>
    <row r="1239" ht="9.75" customHeight="1">
      <c r="E1239" s="557"/>
    </row>
    <row r="1240" ht="9.75" customHeight="1">
      <c r="E1240" s="557"/>
    </row>
    <row r="1241" ht="9.75" customHeight="1">
      <c r="E1241" s="557"/>
    </row>
    <row r="1242" ht="9.75" customHeight="1">
      <c r="E1242" s="557"/>
    </row>
    <row r="1243" ht="9.75" customHeight="1">
      <c r="E1243" s="557"/>
    </row>
    <row r="1244" ht="9.75" customHeight="1">
      <c r="E1244" s="557"/>
    </row>
    <row r="1245" ht="9.75" customHeight="1">
      <c r="E1245" s="557"/>
    </row>
    <row r="1246" ht="9.75" customHeight="1">
      <c r="E1246" s="557"/>
    </row>
    <row r="1247" ht="9.75" customHeight="1">
      <c r="E1247" s="557"/>
    </row>
    <row r="1248" ht="9.75" customHeight="1">
      <c r="E1248" s="557"/>
    </row>
    <row r="1249" ht="9.75" customHeight="1">
      <c r="E1249" s="557"/>
    </row>
    <row r="1250" ht="9.75" customHeight="1">
      <c r="E1250" s="557"/>
    </row>
    <row r="1251" ht="9.75" customHeight="1">
      <c r="E1251" s="557"/>
    </row>
    <row r="1252" ht="9.75" customHeight="1">
      <c r="E1252" s="557"/>
    </row>
    <row r="1253" ht="9.75" customHeight="1">
      <c r="E1253" s="557"/>
    </row>
    <row r="1254" ht="9.75" customHeight="1">
      <c r="E1254" s="557"/>
    </row>
    <row r="1255" ht="9.75" customHeight="1">
      <c r="E1255" s="557"/>
    </row>
    <row r="1256" ht="9.75" customHeight="1">
      <c r="E1256" s="557"/>
    </row>
    <row r="1257" ht="9.75" customHeight="1">
      <c r="E1257" s="557"/>
    </row>
    <row r="1258" ht="9.75" customHeight="1">
      <c r="E1258" s="557"/>
    </row>
    <row r="1259" ht="9.75" customHeight="1">
      <c r="E1259" s="557"/>
    </row>
    <row r="1260" ht="9.75" customHeight="1">
      <c r="E1260" s="557"/>
    </row>
    <row r="1261" ht="9.75" customHeight="1">
      <c r="E1261" s="557"/>
    </row>
    <row r="1262" ht="9.75" customHeight="1">
      <c r="E1262" s="557"/>
    </row>
    <row r="1263" ht="9.75" customHeight="1">
      <c r="E1263" s="557"/>
    </row>
    <row r="1264" ht="9.75" customHeight="1">
      <c r="E1264" s="557"/>
    </row>
    <row r="1265" ht="9.75" customHeight="1">
      <c r="E1265" s="557"/>
    </row>
    <row r="1266" ht="9.75" customHeight="1">
      <c r="E1266" s="557"/>
    </row>
    <row r="1267" ht="9.75" customHeight="1">
      <c r="E1267" s="557"/>
    </row>
    <row r="1268" ht="9.75" customHeight="1">
      <c r="E1268" s="557"/>
    </row>
    <row r="1269" ht="9.75" customHeight="1">
      <c r="E1269" s="557"/>
    </row>
    <row r="1270" ht="9.75" customHeight="1">
      <c r="E1270" s="557"/>
    </row>
    <row r="1271" ht="9.75" customHeight="1">
      <c r="E1271" s="557"/>
    </row>
    <row r="1272" ht="9.75" customHeight="1">
      <c r="E1272" s="557"/>
    </row>
    <row r="1273" ht="9.75" customHeight="1">
      <c r="E1273" s="557"/>
    </row>
    <row r="1274" ht="9.75" customHeight="1">
      <c r="E1274" s="557"/>
    </row>
    <row r="1275" ht="9.75" customHeight="1">
      <c r="E1275" s="557"/>
    </row>
    <row r="1276" ht="9.75" customHeight="1">
      <c r="E1276" s="557"/>
    </row>
    <row r="1277" ht="9.75" customHeight="1">
      <c r="E1277" s="557"/>
    </row>
    <row r="1278" ht="9.75" customHeight="1">
      <c r="E1278" s="557"/>
    </row>
    <row r="1279" ht="9.75" customHeight="1">
      <c r="E1279" s="557"/>
    </row>
    <row r="1280" ht="9.75" customHeight="1">
      <c r="E1280" s="557"/>
    </row>
    <row r="1281" ht="9.75" customHeight="1">
      <c r="E1281" s="557"/>
    </row>
    <row r="1282" ht="9.75" customHeight="1">
      <c r="E1282" s="557"/>
    </row>
    <row r="1283" ht="9.75" customHeight="1">
      <c r="E1283" s="557"/>
    </row>
    <row r="1284" ht="9.75" customHeight="1">
      <c r="E1284" s="557"/>
    </row>
    <row r="1285" ht="9.75" customHeight="1">
      <c r="E1285" s="557"/>
    </row>
    <row r="1286" ht="9.75" customHeight="1">
      <c r="E1286" s="557"/>
    </row>
    <row r="1287" ht="9.75" customHeight="1">
      <c r="E1287" s="557"/>
    </row>
    <row r="1288" ht="9.75" customHeight="1">
      <c r="E1288" s="557"/>
    </row>
    <row r="1289" ht="9.75" customHeight="1">
      <c r="E1289" s="557"/>
    </row>
    <row r="1290" ht="9.75" customHeight="1">
      <c r="E1290" s="557"/>
    </row>
    <row r="1291" ht="9.75" customHeight="1">
      <c r="E1291" s="557"/>
    </row>
    <row r="1292" ht="9.75" customHeight="1">
      <c r="E1292" s="557"/>
    </row>
    <row r="1293" ht="9.75" customHeight="1">
      <c r="E1293" s="557"/>
    </row>
    <row r="1294" ht="9.75" customHeight="1">
      <c r="E1294" s="557"/>
    </row>
    <row r="1295" ht="9.75" customHeight="1">
      <c r="E1295" s="557"/>
    </row>
    <row r="1296" ht="9.75" customHeight="1">
      <c r="E1296" s="557"/>
    </row>
    <row r="1297" ht="9.75" customHeight="1">
      <c r="E1297" s="557"/>
    </row>
    <row r="1298" ht="9.75" customHeight="1">
      <c r="E1298" s="557"/>
    </row>
    <row r="1299" ht="9.75" customHeight="1">
      <c r="E1299" s="557"/>
    </row>
    <row r="1300" ht="9.75" customHeight="1">
      <c r="E1300" s="557"/>
    </row>
    <row r="1301" ht="9.75" customHeight="1">
      <c r="E1301" s="557"/>
    </row>
    <row r="1302" ht="9.75" customHeight="1">
      <c r="E1302" s="557"/>
    </row>
    <row r="1303" ht="9.75" customHeight="1">
      <c r="E1303" s="557"/>
    </row>
    <row r="1304" ht="9.75" customHeight="1">
      <c r="E1304" s="557"/>
    </row>
    <row r="1305" ht="9.75" customHeight="1">
      <c r="E1305" s="557"/>
    </row>
    <row r="1306" ht="9.75" customHeight="1">
      <c r="E1306" s="557"/>
    </row>
    <row r="1307" ht="9.75" customHeight="1">
      <c r="E1307" s="557"/>
    </row>
    <row r="1308" ht="9.75" customHeight="1">
      <c r="E1308" s="557"/>
    </row>
    <row r="1309" ht="9.75" customHeight="1">
      <c r="E1309" s="557"/>
    </row>
    <row r="1310" ht="9.75" customHeight="1">
      <c r="E1310" s="557"/>
    </row>
    <row r="1311" ht="9.75" customHeight="1">
      <c r="E1311" s="557"/>
    </row>
    <row r="1312" ht="9.75" customHeight="1">
      <c r="E1312" s="557"/>
    </row>
    <row r="1313" ht="9.75" customHeight="1">
      <c r="E1313" s="557"/>
    </row>
    <row r="1314" ht="9.75" customHeight="1">
      <c r="E1314" s="557"/>
    </row>
    <row r="1315" ht="9.75" customHeight="1">
      <c r="E1315" s="557"/>
    </row>
    <row r="1316" ht="9.75" customHeight="1">
      <c r="E1316" s="557"/>
    </row>
    <row r="1317" ht="9.75" customHeight="1">
      <c r="E1317" s="557"/>
    </row>
    <row r="1318" ht="9.75" customHeight="1">
      <c r="E1318" s="557"/>
    </row>
    <row r="1319" ht="9.75" customHeight="1">
      <c r="E1319" s="557"/>
    </row>
    <row r="1320" ht="9.75" customHeight="1">
      <c r="E1320" s="557"/>
    </row>
    <row r="1321" ht="9.75" customHeight="1">
      <c r="E1321" s="557"/>
    </row>
    <row r="1322" ht="9.75" customHeight="1">
      <c r="E1322" s="557"/>
    </row>
    <row r="1323" ht="9.75" customHeight="1">
      <c r="E1323" s="557"/>
    </row>
    <row r="1324" ht="9.75" customHeight="1">
      <c r="E1324" s="557"/>
    </row>
    <row r="1325" ht="9.75" customHeight="1">
      <c r="E1325" s="557"/>
    </row>
    <row r="1326" ht="9.75" customHeight="1">
      <c r="E1326" s="557"/>
    </row>
    <row r="1327" ht="9.75" customHeight="1">
      <c r="E1327" s="557"/>
    </row>
    <row r="1328" ht="9.75" customHeight="1">
      <c r="E1328" s="557"/>
    </row>
    <row r="1329" ht="9.75" customHeight="1">
      <c r="E1329" s="557"/>
    </row>
    <row r="1330" ht="9.75" customHeight="1">
      <c r="E1330" s="557"/>
    </row>
    <row r="1331" ht="9.75" customHeight="1">
      <c r="E1331" s="557"/>
    </row>
    <row r="1332" ht="9.75" customHeight="1">
      <c r="E1332" s="557"/>
    </row>
    <row r="1333" ht="9.75" customHeight="1">
      <c r="E1333" s="557"/>
    </row>
    <row r="1334" ht="9.75" customHeight="1">
      <c r="E1334" s="557"/>
    </row>
    <row r="1335" ht="9.75" customHeight="1">
      <c r="E1335" s="557"/>
    </row>
    <row r="1336" ht="9.75" customHeight="1">
      <c r="E1336" s="557"/>
    </row>
    <row r="1337" ht="9.75" customHeight="1">
      <c r="E1337" s="557"/>
    </row>
    <row r="1338" ht="9.75" customHeight="1">
      <c r="E1338" s="557"/>
    </row>
    <row r="1339" ht="9.75" customHeight="1">
      <c r="E1339" s="557"/>
    </row>
    <row r="1340" ht="9.75" customHeight="1">
      <c r="E1340" s="557"/>
    </row>
    <row r="1341" ht="9.75" customHeight="1">
      <c r="E1341" s="557"/>
    </row>
    <row r="1342" ht="9.75" customHeight="1">
      <c r="E1342" s="557"/>
    </row>
    <row r="1343" ht="9.75" customHeight="1">
      <c r="E1343" s="557"/>
    </row>
    <row r="1344" ht="9.75" customHeight="1">
      <c r="E1344" s="557"/>
    </row>
    <row r="1345" ht="9.75" customHeight="1">
      <c r="E1345" s="557"/>
    </row>
    <row r="1346" ht="9.75" customHeight="1">
      <c r="E1346" s="557"/>
    </row>
    <row r="1347" ht="9.75" customHeight="1">
      <c r="E1347" s="557"/>
    </row>
    <row r="1348" ht="9.75" customHeight="1">
      <c r="E1348" s="557"/>
    </row>
    <row r="1349" ht="9.75" customHeight="1">
      <c r="E1349" s="557"/>
    </row>
    <row r="1350" ht="9.75" customHeight="1">
      <c r="E1350" s="557"/>
    </row>
    <row r="1351" ht="9.75" customHeight="1">
      <c r="E1351" s="557"/>
    </row>
    <row r="1352" ht="9.75" customHeight="1">
      <c r="E1352" s="557"/>
    </row>
    <row r="1353" ht="9.75" customHeight="1">
      <c r="E1353" s="557"/>
    </row>
    <row r="1354" ht="9.75" customHeight="1">
      <c r="E1354" s="557"/>
    </row>
    <row r="1355" ht="9.75" customHeight="1">
      <c r="E1355" s="557"/>
    </row>
    <row r="1356" ht="9.75" customHeight="1">
      <c r="E1356" s="557"/>
    </row>
    <row r="1357" ht="9.75" customHeight="1">
      <c r="E1357" s="557"/>
    </row>
    <row r="1358" ht="9.75" customHeight="1">
      <c r="E1358" s="557"/>
    </row>
    <row r="1359" ht="9.75" customHeight="1">
      <c r="E1359" s="557"/>
    </row>
    <row r="1360" ht="9.75" customHeight="1">
      <c r="E1360" s="557"/>
    </row>
    <row r="1361" ht="9.75" customHeight="1">
      <c r="E1361" s="557"/>
    </row>
    <row r="1362" ht="9.75" customHeight="1">
      <c r="E1362" s="557"/>
    </row>
    <row r="1363" ht="9.75" customHeight="1">
      <c r="E1363" s="557"/>
    </row>
    <row r="1364" ht="9.75" customHeight="1">
      <c r="E1364" s="557"/>
    </row>
    <row r="1365" ht="9.75" customHeight="1">
      <c r="E1365" s="557"/>
    </row>
    <row r="1366" ht="9.75" customHeight="1">
      <c r="E1366" s="557"/>
    </row>
    <row r="1367" ht="9.75" customHeight="1">
      <c r="E1367" s="557"/>
    </row>
    <row r="1368" ht="9.75" customHeight="1">
      <c r="E1368" s="557"/>
    </row>
    <row r="1369" ht="9.75" customHeight="1">
      <c r="E1369" s="557"/>
    </row>
    <row r="1370" ht="9.75" customHeight="1">
      <c r="E1370" s="557"/>
    </row>
    <row r="1371" ht="9.75" customHeight="1">
      <c r="E1371" s="557"/>
    </row>
    <row r="1372" ht="9.75" customHeight="1">
      <c r="E1372" s="557"/>
    </row>
    <row r="1373" ht="9.75" customHeight="1">
      <c r="E1373" s="557"/>
    </row>
    <row r="1374" ht="9.75" customHeight="1">
      <c r="E1374" s="557"/>
    </row>
    <row r="1375" ht="9.75" customHeight="1">
      <c r="E1375" s="557"/>
    </row>
    <row r="1376" ht="9.75" customHeight="1">
      <c r="E1376" s="557"/>
    </row>
    <row r="1377" ht="9.75" customHeight="1">
      <c r="E1377" s="557"/>
    </row>
    <row r="1378" ht="9.75" customHeight="1">
      <c r="E1378" s="557"/>
    </row>
    <row r="1379" ht="9.75" customHeight="1">
      <c r="E1379" s="557"/>
    </row>
    <row r="1380" ht="9.75" customHeight="1">
      <c r="E1380" s="557"/>
    </row>
    <row r="1381" ht="9.75" customHeight="1">
      <c r="E1381" s="557"/>
    </row>
    <row r="1382" ht="9.75" customHeight="1">
      <c r="E1382" s="557"/>
    </row>
    <row r="1383" ht="9.75" customHeight="1">
      <c r="E1383" s="557"/>
    </row>
    <row r="1384" ht="9.75" customHeight="1">
      <c r="E1384" s="557"/>
    </row>
    <row r="1385" ht="9.75" customHeight="1">
      <c r="E1385" s="557"/>
    </row>
    <row r="1386" ht="9.75" customHeight="1">
      <c r="E1386" s="557"/>
    </row>
    <row r="1387" ht="9.75" customHeight="1">
      <c r="E1387" s="557"/>
    </row>
    <row r="1388" ht="9.75" customHeight="1">
      <c r="E1388" s="557"/>
    </row>
    <row r="1389" ht="9.75" customHeight="1">
      <c r="E1389" s="557"/>
    </row>
    <row r="1390" ht="9.75" customHeight="1">
      <c r="E1390" s="557"/>
    </row>
    <row r="1391" ht="9.75" customHeight="1">
      <c r="E1391" s="557"/>
    </row>
    <row r="1392" ht="9.75" customHeight="1">
      <c r="E1392" s="557"/>
    </row>
    <row r="1393" ht="9.75" customHeight="1">
      <c r="E1393" s="557"/>
    </row>
    <row r="1394" ht="9.75" customHeight="1">
      <c r="E1394" s="557"/>
    </row>
    <row r="1395" ht="9.75" customHeight="1">
      <c r="E1395" s="557"/>
    </row>
    <row r="1396" ht="9.75" customHeight="1">
      <c r="E1396" s="557"/>
    </row>
    <row r="1397" ht="9.75" customHeight="1">
      <c r="E1397" s="557"/>
    </row>
    <row r="1398" ht="9.75" customHeight="1">
      <c r="E1398" s="557"/>
    </row>
    <row r="1399" ht="9.75" customHeight="1">
      <c r="E1399" s="557"/>
    </row>
    <row r="1400" ht="9.75" customHeight="1">
      <c r="E1400" s="557"/>
    </row>
    <row r="1401" ht="9.75" customHeight="1">
      <c r="E1401" s="557"/>
    </row>
    <row r="1402" ht="9.75" customHeight="1">
      <c r="E1402" s="557"/>
    </row>
    <row r="1403" ht="9.75" customHeight="1">
      <c r="E1403" s="557"/>
    </row>
    <row r="1404" ht="9.75" customHeight="1">
      <c r="E1404" s="557"/>
    </row>
    <row r="1405" ht="9.75" customHeight="1">
      <c r="E1405" s="557"/>
    </row>
    <row r="1406" ht="9.75" customHeight="1">
      <c r="E1406" s="557"/>
    </row>
    <row r="1407" ht="9.75" customHeight="1">
      <c r="E1407" s="557"/>
    </row>
    <row r="1408" ht="9.75" customHeight="1">
      <c r="E1408" s="557"/>
    </row>
    <row r="1409" ht="9.75" customHeight="1">
      <c r="E1409" s="557"/>
    </row>
    <row r="1410" ht="9.75" customHeight="1">
      <c r="E1410" s="557"/>
    </row>
    <row r="1411" ht="9.75" customHeight="1">
      <c r="E1411" s="557"/>
    </row>
    <row r="1412" ht="9.75" customHeight="1">
      <c r="E1412" s="557"/>
    </row>
    <row r="1413" ht="9.75" customHeight="1">
      <c r="E1413" s="557"/>
    </row>
    <row r="1414" ht="9.75" customHeight="1">
      <c r="E1414" s="557"/>
    </row>
    <row r="1415" ht="9.75" customHeight="1">
      <c r="E1415" s="557"/>
    </row>
    <row r="1416" ht="9.75" customHeight="1">
      <c r="E1416" s="557"/>
    </row>
    <row r="1417" ht="9.75" customHeight="1">
      <c r="E1417" s="557"/>
    </row>
    <row r="1418" ht="9.75" customHeight="1">
      <c r="E1418" s="557"/>
    </row>
    <row r="1419" ht="9.75" customHeight="1">
      <c r="E1419" s="557"/>
    </row>
    <row r="1420" ht="9.75" customHeight="1">
      <c r="E1420" s="557"/>
    </row>
    <row r="1421" ht="9.75" customHeight="1">
      <c r="E1421" s="557"/>
    </row>
    <row r="1422" ht="9.75" customHeight="1">
      <c r="E1422" s="557"/>
    </row>
    <row r="1423" ht="9.75" customHeight="1">
      <c r="E1423" s="557"/>
    </row>
    <row r="1424" ht="9.75" customHeight="1">
      <c r="E1424" s="557"/>
    </row>
    <row r="1425" ht="9.75" customHeight="1">
      <c r="E1425" s="557"/>
    </row>
    <row r="1426" ht="9.75" customHeight="1">
      <c r="E1426" s="557"/>
    </row>
    <row r="1427" ht="9.75" customHeight="1">
      <c r="E1427" s="557"/>
    </row>
    <row r="1428" ht="9.75" customHeight="1">
      <c r="E1428" s="557"/>
    </row>
    <row r="1429" ht="9.75" customHeight="1">
      <c r="E1429" s="557"/>
    </row>
    <row r="1430" ht="9.75" customHeight="1">
      <c r="E1430" s="557"/>
    </row>
    <row r="1431" ht="9.75" customHeight="1">
      <c r="E1431" s="557"/>
    </row>
    <row r="1432" ht="9.75" customHeight="1">
      <c r="E1432" s="557"/>
    </row>
    <row r="1433" ht="9.75" customHeight="1">
      <c r="E1433" s="557"/>
    </row>
    <row r="1434" ht="9.75" customHeight="1">
      <c r="E1434" s="557"/>
    </row>
    <row r="1435" ht="9.75" customHeight="1">
      <c r="E1435" s="557"/>
    </row>
    <row r="1436" ht="9.75" customHeight="1">
      <c r="E1436" s="557"/>
    </row>
    <row r="1437" ht="9.75" customHeight="1">
      <c r="E1437" s="557"/>
    </row>
    <row r="1438" ht="9.75" customHeight="1">
      <c r="E1438" s="557"/>
    </row>
    <row r="1439" ht="9.75" customHeight="1">
      <c r="E1439" s="557"/>
    </row>
    <row r="1440" ht="9.75" customHeight="1">
      <c r="E1440" s="557"/>
    </row>
    <row r="1441" ht="9.75" customHeight="1">
      <c r="E1441" s="557"/>
    </row>
    <row r="1442" ht="9.75" customHeight="1">
      <c r="E1442" s="557"/>
    </row>
    <row r="1443" ht="9.75" customHeight="1">
      <c r="E1443" s="557"/>
    </row>
    <row r="1444" ht="9.75" customHeight="1">
      <c r="E1444" s="557"/>
    </row>
    <row r="1445" ht="9.75" customHeight="1">
      <c r="E1445" s="557"/>
    </row>
    <row r="1446" ht="9.75" customHeight="1">
      <c r="E1446" s="557"/>
    </row>
    <row r="1447" ht="9.75" customHeight="1">
      <c r="E1447" s="557"/>
    </row>
    <row r="1448" ht="9.75" customHeight="1">
      <c r="E1448" s="557"/>
    </row>
    <row r="1449" ht="9.75" customHeight="1">
      <c r="E1449" s="557"/>
    </row>
    <row r="1450" ht="9.75" customHeight="1">
      <c r="E1450" s="557"/>
    </row>
    <row r="1451" ht="9.75" customHeight="1">
      <c r="E1451" s="557"/>
    </row>
    <row r="1452" ht="9.75" customHeight="1">
      <c r="E1452" s="557"/>
    </row>
    <row r="1453" ht="9.75" customHeight="1">
      <c r="E1453" s="557"/>
    </row>
    <row r="1454" ht="9.75" customHeight="1">
      <c r="E1454" s="557"/>
    </row>
    <row r="1455" ht="9.75" customHeight="1">
      <c r="E1455" s="557"/>
    </row>
    <row r="1456" ht="9.75" customHeight="1">
      <c r="E1456" s="557"/>
    </row>
    <row r="1457" ht="9.75" customHeight="1">
      <c r="E1457" s="557"/>
    </row>
    <row r="1458" ht="9.75" customHeight="1">
      <c r="E1458" s="557"/>
    </row>
    <row r="1459" ht="9.75" customHeight="1">
      <c r="E1459" s="557"/>
    </row>
    <row r="1460" ht="9.75" customHeight="1">
      <c r="E1460" s="557"/>
    </row>
    <row r="1461" ht="9.75" customHeight="1">
      <c r="E1461" s="557"/>
    </row>
    <row r="1462" ht="9.75" customHeight="1">
      <c r="E1462" s="557"/>
    </row>
    <row r="1463" ht="9.75" customHeight="1">
      <c r="E1463" s="557"/>
    </row>
    <row r="1464" ht="9.75" customHeight="1">
      <c r="E1464" s="557"/>
    </row>
    <row r="1465" ht="9.75" customHeight="1">
      <c r="E1465" s="557"/>
    </row>
    <row r="1466" ht="9.75" customHeight="1">
      <c r="E1466" s="557"/>
    </row>
    <row r="1467" ht="9.75" customHeight="1">
      <c r="E1467" s="557"/>
    </row>
    <row r="1468" ht="9.75" customHeight="1">
      <c r="E1468" s="557"/>
    </row>
    <row r="1469" ht="9.75" customHeight="1">
      <c r="E1469" s="557"/>
    </row>
    <row r="1470" ht="9.75" customHeight="1">
      <c r="E1470" s="557"/>
    </row>
    <row r="1471" ht="9.75" customHeight="1">
      <c r="E1471" s="557"/>
    </row>
    <row r="1472" ht="9.75" customHeight="1">
      <c r="E1472" s="557"/>
    </row>
    <row r="1473" ht="9.75" customHeight="1">
      <c r="E1473" s="557"/>
    </row>
    <row r="1474" ht="9.75" customHeight="1">
      <c r="E1474" s="557"/>
    </row>
    <row r="1475" ht="9.75" customHeight="1">
      <c r="E1475" s="557"/>
    </row>
    <row r="1476" ht="9.75" customHeight="1">
      <c r="E1476" s="557"/>
    </row>
    <row r="1477" ht="9.75" customHeight="1">
      <c r="E1477" s="557"/>
    </row>
    <row r="1478" ht="9.75" customHeight="1">
      <c r="E1478" s="557"/>
    </row>
    <row r="1479" ht="9.75" customHeight="1">
      <c r="E1479" s="557"/>
    </row>
    <row r="1480" ht="9.75" customHeight="1">
      <c r="E1480" s="557"/>
    </row>
    <row r="1481" ht="9.75" customHeight="1">
      <c r="E1481" s="557"/>
    </row>
    <row r="1482" ht="9.75" customHeight="1">
      <c r="E1482" s="557"/>
    </row>
    <row r="1483" ht="9.75" customHeight="1">
      <c r="E1483" s="557"/>
    </row>
    <row r="1484" ht="9.75" customHeight="1">
      <c r="E1484" s="557"/>
    </row>
    <row r="1485" ht="9.75" customHeight="1">
      <c r="E1485" s="557"/>
    </row>
    <row r="1486" ht="9.75" customHeight="1">
      <c r="E1486" s="557"/>
    </row>
    <row r="1487" ht="9.75" customHeight="1">
      <c r="E1487" s="557"/>
    </row>
    <row r="1488" ht="9.75" customHeight="1">
      <c r="E1488" s="557"/>
    </row>
    <row r="1489" ht="9.75" customHeight="1">
      <c r="E1489" s="557"/>
    </row>
    <row r="1490" ht="9.75" customHeight="1">
      <c r="E1490" s="557"/>
    </row>
    <row r="1491" ht="9.75" customHeight="1">
      <c r="E1491" s="557"/>
    </row>
    <row r="1492" ht="9.75" customHeight="1">
      <c r="E1492" s="557"/>
    </row>
    <row r="1493" ht="9.75" customHeight="1">
      <c r="E1493" s="557"/>
    </row>
    <row r="1494" ht="9.75" customHeight="1">
      <c r="E1494" s="557"/>
    </row>
    <row r="1495" ht="9.75" customHeight="1">
      <c r="E1495" s="557"/>
    </row>
    <row r="1496" ht="9.75" customHeight="1">
      <c r="E1496" s="557"/>
    </row>
    <row r="1497" ht="9.75" customHeight="1">
      <c r="E1497" s="557"/>
    </row>
    <row r="1498" ht="9.75" customHeight="1">
      <c r="E1498" s="557"/>
    </row>
    <row r="1499" ht="9.75" customHeight="1">
      <c r="E1499" s="557"/>
    </row>
    <row r="1500" ht="9.75" customHeight="1">
      <c r="E1500" s="557"/>
    </row>
    <row r="1501" ht="9.75" customHeight="1">
      <c r="E1501" s="557"/>
    </row>
    <row r="1502" ht="9.75" customHeight="1">
      <c r="E1502" s="557"/>
    </row>
    <row r="1503" ht="9.75" customHeight="1">
      <c r="E1503" s="557"/>
    </row>
    <row r="1504" ht="9.75" customHeight="1">
      <c r="E1504" s="557"/>
    </row>
    <row r="1505" ht="9.75" customHeight="1">
      <c r="E1505" s="557"/>
    </row>
    <row r="1506" ht="9.75" customHeight="1">
      <c r="E1506" s="557"/>
    </row>
    <row r="1507" ht="9.75" customHeight="1">
      <c r="E1507" s="557"/>
    </row>
    <row r="1508" ht="9.75" customHeight="1">
      <c r="E1508" s="557"/>
    </row>
    <row r="1509" ht="9.75" customHeight="1">
      <c r="E1509" s="557"/>
    </row>
    <row r="1510" ht="9.75" customHeight="1">
      <c r="E1510" s="557"/>
    </row>
    <row r="1511" ht="9.75" customHeight="1">
      <c r="E1511" s="557"/>
    </row>
    <row r="1512" ht="9.75" customHeight="1">
      <c r="E1512" s="557"/>
    </row>
    <row r="1513" ht="9.75" customHeight="1">
      <c r="E1513" s="557"/>
    </row>
    <row r="1514" ht="9.75" customHeight="1">
      <c r="E1514" s="557"/>
    </row>
    <row r="1515" ht="9.75" customHeight="1">
      <c r="E1515" s="557"/>
    </row>
    <row r="1516" ht="9.75" customHeight="1">
      <c r="E1516" s="557"/>
    </row>
    <row r="1517" ht="9.75" customHeight="1">
      <c r="E1517" s="557"/>
    </row>
    <row r="1518" ht="9.75" customHeight="1">
      <c r="E1518" s="557"/>
    </row>
    <row r="1519" ht="9.75" customHeight="1">
      <c r="E1519" s="557"/>
    </row>
    <row r="1520" ht="9.75" customHeight="1">
      <c r="E1520" s="557"/>
    </row>
    <row r="1521" ht="9.75" customHeight="1">
      <c r="E1521" s="557"/>
    </row>
    <row r="1522" ht="9.75" customHeight="1">
      <c r="E1522" s="557"/>
    </row>
    <row r="1523" ht="9.75" customHeight="1">
      <c r="E1523" s="557"/>
    </row>
    <row r="1524" ht="9.75" customHeight="1">
      <c r="E1524" s="557"/>
    </row>
    <row r="1525" ht="9.75" customHeight="1">
      <c r="E1525" s="557"/>
    </row>
    <row r="1526" ht="9.75" customHeight="1">
      <c r="E1526" s="557"/>
    </row>
    <row r="1527" ht="9.75" customHeight="1">
      <c r="E1527" s="557"/>
    </row>
    <row r="1528" ht="9.75" customHeight="1">
      <c r="E1528" s="557"/>
    </row>
    <row r="1529" ht="9.75" customHeight="1">
      <c r="E1529" s="557"/>
    </row>
    <row r="1530" ht="9.75" customHeight="1">
      <c r="E1530" s="557"/>
    </row>
    <row r="1531" ht="9.75" customHeight="1">
      <c r="E1531" s="557"/>
    </row>
    <row r="1532" ht="9.75" customHeight="1">
      <c r="E1532" s="557"/>
    </row>
    <row r="1533" ht="9.75" customHeight="1">
      <c r="E1533" s="557"/>
    </row>
  </sheetData>
  <mergeCells count="9">
    <mergeCell ref="A799:B799"/>
    <mergeCell ref="A798:B798"/>
    <mergeCell ref="A1:D1"/>
    <mergeCell ref="A2:D2"/>
    <mergeCell ref="A4:D4"/>
    <mergeCell ref="A9:D9"/>
    <mergeCell ref="A6:D6"/>
    <mergeCell ref="A7:D7"/>
    <mergeCell ref="A8:D8"/>
  </mergeCells>
  <printOptions horizontalCentered="1"/>
  <pageMargins left="0.7480314960629921" right="0.7480314960629921" top="0.984251968503937" bottom="0.984251968503937" header="0.5118110236220472" footer="0.5118110236220472"/>
  <pageSetup firstPageNumber="53" useFirstPageNumber="1" horizontalDpi="600" verticalDpi="600" orientation="portrait" paperSize="9" scale="89" r:id="rId1"/>
  <headerFooter alignWithMargins="0">
    <oddFooter>&amp;C&amp;8&amp;P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142"/>
  <dimension ref="A1:BD55"/>
  <sheetViews>
    <sheetView zoomScaleSheetLayoutView="100" workbookViewId="0" topLeftCell="A1">
      <selection activeCell="A8" sqref="A8:F8"/>
    </sheetView>
  </sheetViews>
  <sheetFormatPr defaultColWidth="9.140625" defaultRowHeight="12.75"/>
  <cols>
    <col min="1" max="1" width="33.28125" style="250" customWidth="1"/>
    <col min="2" max="2" width="14.28125" style="250" customWidth="1"/>
    <col min="3" max="3" width="14.421875" style="250" customWidth="1"/>
    <col min="4" max="4" width="13.140625" style="250" customWidth="1"/>
    <col min="5" max="5" width="32.7109375" style="250" hidden="1" customWidth="1"/>
    <col min="6" max="6" width="15.8515625" style="250" hidden="1" customWidth="1"/>
    <col min="7" max="7" width="16.28125" style="250" hidden="1" customWidth="1"/>
    <col min="8" max="8" width="13.28125" style="250" hidden="1" customWidth="1"/>
    <col min="9" max="9" width="9.140625" style="250" customWidth="1"/>
    <col min="10" max="10" width="10.00390625" style="250" customWidth="1"/>
    <col min="11" max="11" width="10.8515625" style="250" bestFit="1" customWidth="1"/>
    <col min="12" max="12" width="10.421875" style="250" customWidth="1"/>
    <col min="13" max="14" width="9.140625" style="250" customWidth="1"/>
    <col min="15" max="15" width="10.140625" style="250" customWidth="1"/>
    <col min="16" max="16" width="9.7109375" style="250" customWidth="1"/>
    <col min="17" max="17" width="10.140625" style="250" customWidth="1"/>
    <col min="18" max="16384" width="9.140625" style="250" customWidth="1"/>
  </cols>
  <sheetData>
    <row r="1" spans="1:55" ht="12.75">
      <c r="A1" s="1201" t="s">
        <v>1447</v>
      </c>
      <c r="B1" s="1201"/>
      <c r="C1" s="1201"/>
      <c r="D1" s="1201"/>
      <c r="E1" s="1201"/>
      <c r="F1" s="120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202" t="s">
        <v>1448</v>
      </c>
      <c r="B2" s="1202"/>
      <c r="C2" s="1202"/>
      <c r="D2" s="1202"/>
      <c r="E2" s="1202"/>
      <c r="F2" s="120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8"/>
      <c r="C3" s="8"/>
      <c r="D3" s="9"/>
      <c r="E3" s="7"/>
      <c r="F3" s="7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203" t="s">
        <v>1449</v>
      </c>
      <c r="B4" s="1203"/>
      <c r="C4" s="1203"/>
      <c r="D4" s="1203"/>
      <c r="E4" s="1203"/>
      <c r="F4" s="120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2.75">
      <c r="A5" s="12"/>
      <c r="B5" s="11"/>
      <c r="C5" s="245"/>
      <c r="D5" s="11"/>
      <c r="E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s="15" customFormat="1" ht="17.25" customHeight="1">
      <c r="A6" s="1204" t="s">
        <v>1450</v>
      </c>
      <c r="B6" s="1204"/>
      <c r="C6" s="1204"/>
      <c r="D6" s="1204"/>
      <c r="E6" s="1204"/>
      <c r="F6" s="1204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5" customFormat="1" ht="17.25" customHeight="1">
      <c r="A7" s="1198" t="s">
        <v>1178</v>
      </c>
      <c r="B7" s="1198"/>
      <c r="C7" s="1198"/>
      <c r="D7" s="1198"/>
      <c r="E7" s="1198"/>
      <c r="F7" s="1198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15" customFormat="1" ht="17.25" customHeight="1">
      <c r="A8" s="1199" t="s">
        <v>1179</v>
      </c>
      <c r="B8" s="1199"/>
      <c r="C8" s="1199"/>
      <c r="D8" s="1199"/>
      <c r="E8" s="1199"/>
      <c r="F8" s="1199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5" s="19" customFormat="1" ht="12.75">
      <c r="A9" s="1200" t="s">
        <v>1453</v>
      </c>
      <c r="B9" s="1200"/>
      <c r="C9" s="1200"/>
      <c r="D9" s="1200"/>
      <c r="E9" s="1200"/>
      <c r="F9" s="1200"/>
      <c r="G9" s="18"/>
      <c r="H9" s="18"/>
      <c r="I9" s="18"/>
      <c r="J9" s="18"/>
      <c r="K9" s="18"/>
      <c r="L9" s="18"/>
      <c r="M9" s="18"/>
      <c r="N9" s="5"/>
      <c r="O9" s="64"/>
    </row>
    <row r="10" spans="1:15" s="19" customFormat="1" ht="12.75">
      <c r="A10" s="23" t="s">
        <v>1454</v>
      </c>
      <c r="B10" s="24"/>
      <c r="C10" s="246"/>
      <c r="D10" s="21" t="s">
        <v>1180</v>
      </c>
      <c r="F10" s="24"/>
      <c r="G10" s="20"/>
      <c r="H10" s="21"/>
      <c r="I10" s="21"/>
      <c r="J10" s="22"/>
      <c r="K10" s="20"/>
      <c r="N10" s="5"/>
      <c r="O10" s="64"/>
    </row>
    <row r="11" spans="2:4" ht="12.75">
      <c r="B11" s="1165"/>
      <c r="D11" s="271" t="s">
        <v>1181</v>
      </c>
    </row>
    <row r="12" spans="4:8" ht="12.75">
      <c r="D12" s="271" t="s">
        <v>433</v>
      </c>
      <c r="H12" s="286" t="s">
        <v>1182</v>
      </c>
    </row>
    <row r="13" spans="1:8" s="1167" customFormat="1" ht="57" customHeight="1">
      <c r="A13" s="1166" t="s">
        <v>1457</v>
      </c>
      <c r="B13" s="287" t="s">
        <v>1183</v>
      </c>
      <c r="C13" s="287" t="s">
        <v>1184</v>
      </c>
      <c r="D13" s="287" t="s">
        <v>1185</v>
      </c>
      <c r="E13" s="1166" t="s">
        <v>1457</v>
      </c>
      <c r="F13" s="287" t="s">
        <v>1186</v>
      </c>
      <c r="G13" s="287" t="s">
        <v>1184</v>
      </c>
      <c r="H13" s="287" t="s">
        <v>1185</v>
      </c>
    </row>
    <row r="14" spans="1:8" s="1169" customFormat="1" ht="11.25" customHeight="1">
      <c r="A14" s="1168">
        <v>1</v>
      </c>
      <c r="B14" s="1168">
        <v>2</v>
      </c>
      <c r="C14" s="698">
        <v>3</v>
      </c>
      <c r="D14" s="698">
        <v>4</v>
      </c>
      <c r="E14" s="1168">
        <v>1</v>
      </c>
      <c r="F14" s="1168">
        <v>2</v>
      </c>
      <c r="G14" s="698">
        <v>3</v>
      </c>
      <c r="H14" s="698">
        <v>4</v>
      </c>
    </row>
    <row r="15" spans="1:11" s="303" customFormat="1" ht="12.75">
      <c r="A15" s="1170" t="s">
        <v>1187</v>
      </c>
      <c r="B15" s="1171">
        <v>82929528</v>
      </c>
      <c r="C15" s="1171">
        <v>354539488</v>
      </c>
      <c r="D15" s="1171">
        <v>271609960</v>
      </c>
      <c r="E15" s="1170" t="s">
        <v>1187</v>
      </c>
      <c r="F15" s="1171" t="e">
        <f>F16+F37</f>
        <v>#REF!</v>
      </c>
      <c r="G15" s="1171" t="e">
        <f>G16+G37</f>
        <v>#REF!</v>
      </c>
      <c r="H15" s="1171" t="e">
        <f>G15-F15</f>
        <v>#REF!</v>
      </c>
      <c r="K15" s="1172"/>
    </row>
    <row r="16" spans="1:8" s="303" customFormat="1" ht="12.75">
      <c r="A16" s="329" t="s">
        <v>1188</v>
      </c>
      <c r="B16" s="258">
        <v>82929528</v>
      </c>
      <c r="C16" s="258">
        <v>343997428</v>
      </c>
      <c r="D16" s="258">
        <v>261067900</v>
      </c>
      <c r="E16" s="329" t="s">
        <v>1188</v>
      </c>
      <c r="F16" s="258">
        <f>F17+F26</f>
        <v>82932</v>
      </c>
      <c r="G16" s="258">
        <f>G17+G26</f>
        <v>294099</v>
      </c>
      <c r="H16" s="258">
        <f>G16-F16</f>
        <v>211167</v>
      </c>
    </row>
    <row r="17" spans="1:8" s="303" customFormat="1" ht="12.75" customHeight="1">
      <c r="A17" s="324" t="s">
        <v>1189</v>
      </c>
      <c r="B17" s="258">
        <v>54743437</v>
      </c>
      <c r="C17" s="258">
        <v>33668737</v>
      </c>
      <c r="D17" s="258">
        <v>-21074700</v>
      </c>
      <c r="E17" s="324" t="s">
        <v>1189</v>
      </c>
      <c r="F17" s="258">
        <f>SUM(F18:F24)</f>
        <v>54746</v>
      </c>
      <c r="G17" s="258">
        <f>SUM(G18:G24)</f>
        <v>33669</v>
      </c>
      <c r="H17" s="258">
        <f>G17-F17</f>
        <v>-21077</v>
      </c>
    </row>
    <row r="18" spans="1:14" ht="12.75" customHeight="1">
      <c r="A18" s="316" t="s">
        <v>1190</v>
      </c>
      <c r="B18" s="263">
        <v>53461773</v>
      </c>
      <c r="C18" s="263">
        <v>31273716</v>
      </c>
      <c r="D18" s="263">
        <v>-22188057</v>
      </c>
      <c r="E18" s="316" t="s">
        <v>1191</v>
      </c>
      <c r="F18" s="263">
        <f>ROUND(B18/1000,0)</f>
        <v>53462</v>
      </c>
      <c r="G18" s="263">
        <f>ROUND(C18/1000,0)</f>
        <v>31274</v>
      </c>
      <c r="H18" s="263">
        <f>G18-F18</f>
        <v>-22188</v>
      </c>
      <c r="J18" s="303"/>
      <c r="K18" s="303"/>
      <c r="L18" s="303"/>
      <c r="M18" s="303"/>
      <c r="N18" s="303"/>
    </row>
    <row r="19" spans="1:14" ht="12.75" customHeight="1">
      <c r="A19" s="316" t="s">
        <v>1192</v>
      </c>
      <c r="B19" s="263">
        <v>1281664</v>
      </c>
      <c r="C19" s="263">
        <v>2395021</v>
      </c>
      <c r="D19" s="263">
        <v>1113357</v>
      </c>
      <c r="E19" s="316"/>
      <c r="F19" s="263"/>
      <c r="G19" s="263"/>
      <c r="H19" s="263"/>
      <c r="J19" s="303"/>
      <c r="K19" s="303"/>
      <c r="L19" s="303"/>
      <c r="M19" s="303"/>
      <c r="N19" s="303"/>
    </row>
    <row r="20" spans="1:14" ht="12.75" customHeight="1" hidden="1">
      <c r="A20" s="316" t="s">
        <v>1193</v>
      </c>
      <c r="B20" s="263">
        <v>1231579</v>
      </c>
      <c r="C20" s="263">
        <v>2322635</v>
      </c>
      <c r="D20" s="263">
        <v>1091056</v>
      </c>
      <c r="E20" s="316" t="s">
        <v>1194</v>
      </c>
      <c r="F20" s="263">
        <f>ROUND(B20/1000,0)+1</f>
        <v>1233</v>
      </c>
      <c r="G20" s="263">
        <f>ROUND(C20/1000,0)</f>
        <v>2323</v>
      </c>
      <c r="H20" s="263">
        <f>G20-F20</f>
        <v>1090</v>
      </c>
      <c r="J20" s="303"/>
      <c r="K20" s="303"/>
      <c r="L20" s="303"/>
      <c r="M20" s="303"/>
      <c r="N20" s="303"/>
    </row>
    <row r="21" spans="1:14" ht="12.75" customHeight="1" hidden="1">
      <c r="A21" s="316" t="s">
        <v>1195</v>
      </c>
      <c r="B21" s="263">
        <v>90</v>
      </c>
      <c r="C21" s="263">
        <v>90</v>
      </c>
      <c r="D21" s="263">
        <v>0</v>
      </c>
      <c r="E21" s="316"/>
      <c r="F21" s="263">
        <f>ROUND(B21/1000,0)</f>
        <v>0</v>
      </c>
      <c r="G21" s="263"/>
      <c r="H21" s="263"/>
      <c r="K21" s="303"/>
      <c r="L21" s="303"/>
      <c r="M21" s="303"/>
      <c r="N21" s="303"/>
    </row>
    <row r="22" spans="1:14" ht="12.75" customHeight="1" hidden="1">
      <c r="A22" s="316" t="s">
        <v>1196</v>
      </c>
      <c r="B22" s="263">
        <v>7558</v>
      </c>
      <c r="C22" s="263">
        <v>10055</v>
      </c>
      <c r="D22" s="263">
        <v>2497</v>
      </c>
      <c r="E22" s="316" t="s">
        <v>1197</v>
      </c>
      <c r="F22" s="263">
        <f>ROUND(B22/1000,0)</f>
        <v>8</v>
      </c>
      <c r="G22" s="263">
        <f>ROUND(C22/1000,0)</f>
        <v>10</v>
      </c>
      <c r="H22" s="263">
        <f>G22-F22</f>
        <v>2</v>
      </c>
      <c r="J22" s="303"/>
      <c r="K22" s="303"/>
      <c r="L22" s="303"/>
      <c r="M22" s="303"/>
      <c r="N22" s="303"/>
    </row>
    <row r="23" spans="1:14" ht="12.75" customHeight="1" hidden="1">
      <c r="A23" s="316" t="s">
        <v>1198</v>
      </c>
      <c r="B23" s="263">
        <v>40638</v>
      </c>
      <c r="C23" s="263">
        <v>62241</v>
      </c>
      <c r="D23" s="263">
        <v>21603</v>
      </c>
      <c r="E23" s="316" t="s">
        <v>1199</v>
      </c>
      <c r="F23" s="263">
        <f>ROUND(B23/1000,0)</f>
        <v>41</v>
      </c>
      <c r="G23" s="263">
        <f>ROUND(C23/1000,0)</f>
        <v>62</v>
      </c>
      <c r="H23" s="263">
        <f>G23-F23</f>
        <v>21</v>
      </c>
      <c r="J23" s="303"/>
      <c r="K23" s="303"/>
      <c r="L23" s="303"/>
      <c r="M23" s="303"/>
      <c r="N23" s="303"/>
    </row>
    <row r="24" spans="1:14" ht="12.75" customHeight="1" hidden="1">
      <c r="A24" s="316" t="s">
        <v>1200</v>
      </c>
      <c r="B24" s="263">
        <v>1799</v>
      </c>
      <c r="C24" s="263">
        <v>0</v>
      </c>
      <c r="D24" s="263">
        <v>-1799</v>
      </c>
      <c r="E24" s="316" t="s">
        <v>1201</v>
      </c>
      <c r="F24" s="263">
        <f>ROUND(B24/1000,0)</f>
        <v>2</v>
      </c>
      <c r="G24" s="263">
        <f>ROUND(C24/1000,0)</f>
        <v>0</v>
      </c>
      <c r="H24" s="263">
        <f>G24-F24</f>
        <v>-2</v>
      </c>
      <c r="J24" s="303"/>
      <c r="K24" s="303"/>
      <c r="L24" s="303"/>
      <c r="M24" s="303"/>
      <c r="N24" s="303"/>
    </row>
    <row r="25" spans="1:14" ht="12.75" customHeight="1">
      <c r="A25" s="316"/>
      <c r="B25" s="263"/>
      <c r="C25" s="263"/>
      <c r="D25" s="263"/>
      <c r="E25" s="316"/>
      <c r="F25" s="263"/>
      <c r="G25" s="263"/>
      <c r="H25" s="263"/>
      <c r="K25" s="303"/>
      <c r="L25" s="303"/>
      <c r="M25" s="303"/>
      <c r="N25" s="303"/>
    </row>
    <row r="26" spans="1:8" s="303" customFormat="1" ht="12.75" customHeight="1">
      <c r="A26" s="324" t="s">
        <v>1202</v>
      </c>
      <c r="B26" s="258">
        <v>28186091</v>
      </c>
      <c r="C26" s="258">
        <v>310328691</v>
      </c>
      <c r="D26" s="258">
        <v>282142600</v>
      </c>
      <c r="E26" s="324" t="s">
        <v>1202</v>
      </c>
      <c r="F26" s="258">
        <f>SUM(F27:F34)</f>
        <v>28186</v>
      </c>
      <c r="G26" s="258">
        <f>SUM(G27:G34)</f>
        <v>260430</v>
      </c>
      <c r="H26" s="258">
        <f>G26-F26</f>
        <v>232244</v>
      </c>
    </row>
    <row r="27" spans="1:14" ht="12.75" customHeight="1">
      <c r="A27" s="316" t="s">
        <v>1190</v>
      </c>
      <c r="B27" s="263">
        <v>14886091</v>
      </c>
      <c r="C27" s="263">
        <v>245723999</v>
      </c>
      <c r="D27" s="263">
        <v>230837908</v>
      </c>
      <c r="E27" s="316" t="s">
        <v>1191</v>
      </c>
      <c r="F27" s="263">
        <f>ROUND(B27/1000,0)</f>
        <v>14886</v>
      </c>
      <c r="G27" s="263">
        <f>ROUND(C27/1000,0)</f>
        <v>245724</v>
      </c>
      <c r="H27" s="263">
        <f>G27-F27</f>
        <v>230838</v>
      </c>
      <c r="K27" s="303"/>
      <c r="L27" s="303"/>
      <c r="M27" s="303"/>
      <c r="N27" s="303"/>
    </row>
    <row r="28" spans="1:14" ht="12.75" customHeight="1">
      <c r="A28" s="316" t="s">
        <v>1192</v>
      </c>
      <c r="B28" s="263">
        <v>13300000</v>
      </c>
      <c r="C28" s="263">
        <v>64604692</v>
      </c>
      <c r="D28" s="263">
        <v>51304692</v>
      </c>
      <c r="E28" s="316"/>
      <c r="F28" s="263"/>
      <c r="G28" s="263"/>
      <c r="H28" s="263"/>
      <c r="K28" s="303"/>
      <c r="L28" s="303"/>
      <c r="M28" s="303"/>
      <c r="N28" s="303"/>
    </row>
    <row r="29" spans="1:14" ht="12.75" customHeight="1" hidden="1">
      <c r="A29" s="316" t="s">
        <v>1193</v>
      </c>
      <c r="B29" s="263">
        <v>0</v>
      </c>
      <c r="C29" s="263">
        <v>6325236</v>
      </c>
      <c r="D29" s="263">
        <v>6325236</v>
      </c>
      <c r="E29" s="316"/>
      <c r="F29" s="263"/>
      <c r="G29" s="263"/>
      <c r="H29" s="263"/>
      <c r="K29" s="303"/>
      <c r="L29" s="303"/>
      <c r="M29" s="303"/>
      <c r="N29" s="303"/>
    </row>
    <row r="30" spans="1:14" ht="12.75" customHeight="1" hidden="1">
      <c r="A30" s="316" t="s">
        <v>1195</v>
      </c>
      <c r="B30" s="263">
        <v>0</v>
      </c>
      <c r="C30" s="263">
        <v>0</v>
      </c>
      <c r="D30" s="263">
        <v>0</v>
      </c>
      <c r="E30" s="316"/>
      <c r="F30" s="263"/>
      <c r="G30" s="263"/>
      <c r="H30" s="263"/>
      <c r="K30" s="303"/>
      <c r="L30" s="303"/>
      <c r="M30" s="303"/>
      <c r="N30" s="303"/>
    </row>
    <row r="31" spans="1:14" ht="12.75" customHeight="1" hidden="1">
      <c r="A31" s="316" t="s">
        <v>1203</v>
      </c>
      <c r="B31" s="263">
        <v>0</v>
      </c>
      <c r="C31" s="263">
        <v>19327110</v>
      </c>
      <c r="D31" s="263">
        <v>19327110</v>
      </c>
      <c r="E31" s="316"/>
      <c r="F31" s="263"/>
      <c r="G31" s="263"/>
      <c r="H31" s="263"/>
      <c r="K31" s="303"/>
      <c r="L31" s="303"/>
      <c r="M31" s="303"/>
      <c r="N31" s="303"/>
    </row>
    <row r="32" spans="1:14" ht="12.75" customHeight="1" hidden="1">
      <c r="A32" s="316" t="s">
        <v>1204</v>
      </c>
      <c r="B32" s="263">
        <v>0</v>
      </c>
      <c r="C32" s="263">
        <v>8082246</v>
      </c>
      <c r="D32" s="263">
        <v>8082246</v>
      </c>
      <c r="E32" s="316"/>
      <c r="F32" s="263"/>
      <c r="G32" s="263"/>
      <c r="H32" s="263"/>
      <c r="K32" s="303"/>
      <c r="L32" s="303"/>
      <c r="M32" s="303"/>
      <c r="N32" s="303"/>
    </row>
    <row r="33" spans="1:14" ht="12.75" customHeight="1" hidden="1">
      <c r="A33" s="316" t="s">
        <v>1198</v>
      </c>
      <c r="B33" s="263">
        <v>0</v>
      </c>
      <c r="C33" s="263">
        <v>3162618</v>
      </c>
      <c r="D33" s="263">
        <v>3162618</v>
      </c>
      <c r="E33" s="316"/>
      <c r="F33" s="263"/>
      <c r="G33" s="263"/>
      <c r="H33" s="263"/>
      <c r="K33" s="303"/>
      <c r="L33" s="303"/>
      <c r="M33" s="303"/>
      <c r="N33" s="303"/>
    </row>
    <row r="34" spans="1:14" ht="12.75" customHeight="1" hidden="1">
      <c r="A34" s="316" t="s">
        <v>1200</v>
      </c>
      <c r="B34" s="263">
        <v>13300000</v>
      </c>
      <c r="C34" s="263">
        <v>14705608</v>
      </c>
      <c r="D34" s="263">
        <v>1405608</v>
      </c>
      <c r="E34" s="316" t="s">
        <v>1201</v>
      </c>
      <c r="F34" s="263">
        <f>ROUND(B34/1000,0)</f>
        <v>13300</v>
      </c>
      <c r="G34" s="263">
        <f>ROUND(C34/1000,0)</f>
        <v>14706</v>
      </c>
      <c r="H34" s="263">
        <f>G34-F34</f>
        <v>1406</v>
      </c>
      <c r="K34" s="303"/>
      <c r="L34" s="303"/>
      <c r="M34" s="303"/>
      <c r="N34" s="303"/>
    </row>
    <row r="35" spans="1:14" ht="12.75" customHeight="1" hidden="1">
      <c r="A35" s="316" t="s">
        <v>1205</v>
      </c>
      <c r="B35" s="263">
        <v>0</v>
      </c>
      <c r="C35" s="263">
        <v>13001874</v>
      </c>
      <c r="D35" s="263">
        <v>13001874</v>
      </c>
      <c r="E35" s="316"/>
      <c r="F35" s="263"/>
      <c r="G35" s="263"/>
      <c r="H35" s="263"/>
      <c r="K35" s="303"/>
      <c r="L35" s="303"/>
      <c r="M35" s="303"/>
      <c r="N35" s="303"/>
    </row>
    <row r="36" spans="1:14" ht="12.75" customHeight="1">
      <c r="A36" s="316"/>
      <c r="B36" s="263"/>
      <c r="C36" s="263"/>
      <c r="D36" s="263"/>
      <c r="E36" s="316"/>
      <c r="F36" s="263"/>
      <c r="G36" s="263"/>
      <c r="H36" s="263"/>
      <c r="K36" s="303"/>
      <c r="L36" s="303"/>
      <c r="M36" s="303"/>
      <c r="N36" s="303"/>
    </row>
    <row r="37" spans="1:8" s="303" customFormat="1" ht="12.75">
      <c r="A37" s="329" t="s">
        <v>1206</v>
      </c>
      <c r="B37" s="258">
        <v>0</v>
      </c>
      <c r="C37" s="258">
        <v>10542060</v>
      </c>
      <c r="D37" s="258">
        <v>10542060</v>
      </c>
      <c r="E37" s="329" t="s">
        <v>1207</v>
      </c>
      <c r="F37" s="258" t="e">
        <f>F38</f>
        <v>#REF!</v>
      </c>
      <c r="G37" s="258" t="e">
        <f>G38</f>
        <v>#REF!</v>
      </c>
      <c r="H37" s="258" t="e">
        <f>G37-F37</f>
        <v>#REF!</v>
      </c>
    </row>
    <row r="38" spans="1:8" s="303" customFormat="1" ht="12.75" customHeight="1">
      <c r="A38" s="324" t="s">
        <v>1208</v>
      </c>
      <c r="B38" s="258">
        <v>0</v>
      </c>
      <c r="C38" s="258">
        <v>0</v>
      </c>
      <c r="D38" s="258">
        <v>0</v>
      </c>
      <c r="E38" s="324" t="s">
        <v>1208</v>
      </c>
      <c r="F38" s="258" t="e">
        <f>SUM(#REF!)</f>
        <v>#REF!</v>
      </c>
      <c r="G38" s="258" t="e">
        <f>SUM(#REF!)</f>
        <v>#REF!</v>
      </c>
      <c r="H38" s="258" t="e">
        <f>G38-F38</f>
        <v>#REF!</v>
      </c>
    </row>
    <row r="39" spans="1:8" s="303" customFormat="1" ht="12.75" customHeight="1">
      <c r="A39" s="324" t="s">
        <v>1209</v>
      </c>
      <c r="B39" s="258">
        <v>0</v>
      </c>
      <c r="C39" s="258">
        <v>10542060</v>
      </c>
      <c r="D39" s="258">
        <v>10542060</v>
      </c>
      <c r="E39" s="324" t="s">
        <v>1202</v>
      </c>
      <c r="F39" s="258">
        <f>SUM(F40:F53)</f>
        <v>0</v>
      </c>
      <c r="G39" s="258">
        <f>SUM(G40:G53)</f>
        <v>10542</v>
      </c>
      <c r="H39" s="258">
        <f>G39-F39</f>
        <v>10542</v>
      </c>
    </row>
    <row r="40" spans="1:14" ht="12.75" customHeight="1" hidden="1">
      <c r="A40" s="316" t="s">
        <v>1210</v>
      </c>
      <c r="B40" s="263">
        <v>0</v>
      </c>
      <c r="C40" s="263">
        <v>10542060</v>
      </c>
      <c r="D40" s="263">
        <f>C40-B40</f>
        <v>10542060</v>
      </c>
      <c r="E40" s="316" t="s">
        <v>1191</v>
      </c>
      <c r="F40" s="263">
        <f>ROUND(B40/1000,0)</f>
        <v>0</v>
      </c>
      <c r="G40" s="263">
        <f>ROUND(C40/1000,0)</f>
        <v>10542</v>
      </c>
      <c r="H40" s="263">
        <f>G40-F40</f>
        <v>10542</v>
      </c>
      <c r="K40" s="303"/>
      <c r="L40" s="303"/>
      <c r="M40" s="303"/>
      <c r="N40" s="303"/>
    </row>
    <row r="41" spans="1:14" ht="12.75" customHeight="1" hidden="1">
      <c r="A41" s="316" t="s">
        <v>1211</v>
      </c>
      <c r="B41" s="263">
        <f>SUM(B45:B53)</f>
        <v>0</v>
      </c>
      <c r="C41" s="263">
        <v>0</v>
      </c>
      <c r="D41" s="263">
        <f>C41-B41</f>
        <v>0</v>
      </c>
      <c r="E41" s="316"/>
      <c r="F41" s="263"/>
      <c r="G41" s="263"/>
      <c r="H41" s="263"/>
      <c r="K41" s="303"/>
      <c r="L41" s="303"/>
      <c r="M41" s="303"/>
      <c r="N41" s="303"/>
    </row>
    <row r="42" spans="1:14" ht="12.75" customHeight="1" hidden="1">
      <c r="A42" s="316" t="s">
        <v>1212</v>
      </c>
      <c r="B42" s="263">
        <f>SUM(B46:B54)</f>
        <v>0</v>
      </c>
      <c r="C42" s="263">
        <v>0</v>
      </c>
      <c r="D42" s="263">
        <f>C42-B42</f>
        <v>0</v>
      </c>
      <c r="E42" s="316"/>
      <c r="F42" s="263"/>
      <c r="G42" s="263"/>
      <c r="H42" s="263"/>
      <c r="K42" s="303"/>
      <c r="L42" s="303"/>
      <c r="M42" s="303"/>
      <c r="N42" s="303"/>
    </row>
    <row r="43" spans="1:14" ht="12.75" customHeight="1">
      <c r="A43" s="108"/>
      <c r="B43" s="296"/>
      <c r="C43" s="296"/>
      <c r="D43" s="296"/>
      <c r="E43" s="108"/>
      <c r="F43" s="296"/>
      <c r="G43" s="296"/>
      <c r="H43" s="296"/>
      <c r="K43" s="303"/>
      <c r="L43" s="303"/>
      <c r="M43" s="303"/>
      <c r="N43" s="303"/>
    </row>
    <row r="44" spans="1:14" ht="12.75" customHeight="1">
      <c r="A44" s="108"/>
      <c r="B44" s="296"/>
      <c r="C44" s="296"/>
      <c r="D44" s="296"/>
      <c r="E44" s="108"/>
      <c r="F44" s="296"/>
      <c r="G44" s="296"/>
      <c r="H44" s="296"/>
      <c r="K44" s="303"/>
      <c r="L44" s="303"/>
      <c r="M44" s="303"/>
      <c r="N44" s="303"/>
    </row>
    <row r="45" spans="1:14" ht="12.75" customHeight="1">
      <c r="A45" s="108"/>
      <c r="B45" s="296"/>
      <c r="C45" s="296"/>
      <c r="D45" s="296"/>
      <c r="E45" s="108"/>
      <c r="F45" s="296"/>
      <c r="G45" s="296"/>
      <c r="H45" s="296"/>
      <c r="K45" s="303"/>
      <c r="L45" s="303"/>
      <c r="M45" s="303"/>
      <c r="N45" s="303"/>
    </row>
    <row r="46" spans="1:56" s="1175" customFormat="1" ht="12.75" customHeight="1">
      <c r="A46" s="415" t="s">
        <v>260</v>
      </c>
      <c r="B46" s="1173"/>
      <c r="C46" s="296"/>
      <c r="D46" s="1174" t="s">
        <v>1502</v>
      </c>
      <c r="K46" s="1169"/>
      <c r="L46" s="1169"/>
      <c r="M46" s="1169"/>
      <c r="N46" s="1169"/>
      <c r="O46" s="1169"/>
      <c r="P46" s="1169"/>
      <c r="Q46" s="1169"/>
      <c r="R46" s="1169"/>
      <c r="S46" s="1169"/>
      <c r="T46" s="1169"/>
      <c r="U46" s="1169"/>
      <c r="V46" s="1169"/>
      <c r="W46" s="1169"/>
      <c r="X46" s="1169"/>
      <c r="Y46" s="1169"/>
      <c r="Z46" s="1169"/>
      <c r="AA46" s="1169"/>
      <c r="AB46" s="1169"/>
      <c r="AC46" s="1169"/>
      <c r="AD46" s="1169"/>
      <c r="AE46" s="1169"/>
      <c r="AF46" s="1169"/>
      <c r="AG46" s="1169"/>
      <c r="AH46" s="1169"/>
      <c r="AI46" s="1169"/>
      <c r="AJ46" s="1169"/>
      <c r="AK46" s="1169"/>
      <c r="AL46" s="1169"/>
      <c r="AM46" s="1169"/>
      <c r="AN46" s="1169"/>
      <c r="AO46" s="1169"/>
      <c r="AP46" s="1169"/>
      <c r="AQ46" s="1169"/>
      <c r="AR46" s="1169"/>
      <c r="AS46" s="1169"/>
      <c r="AT46" s="1169"/>
      <c r="AU46" s="1169"/>
      <c r="AV46" s="1169"/>
      <c r="AW46" s="1169"/>
      <c r="AX46" s="1169"/>
      <c r="AY46" s="1169"/>
      <c r="AZ46" s="1169"/>
      <c r="BA46" s="1169"/>
      <c r="BB46" s="1169"/>
      <c r="BC46" s="1169"/>
      <c r="BD46" s="1169"/>
    </row>
    <row r="47" spans="1:56" s="1175" customFormat="1" ht="12.75" customHeight="1">
      <c r="A47" s="415"/>
      <c r="B47" s="1173"/>
      <c r="C47" s="1174"/>
      <c r="D47" s="1174"/>
      <c r="K47" s="1169"/>
      <c r="L47" s="1169"/>
      <c r="M47" s="1169"/>
      <c r="N47" s="1169"/>
      <c r="O47" s="1169"/>
      <c r="P47" s="1169"/>
      <c r="Q47" s="1169"/>
      <c r="R47" s="1169"/>
      <c r="S47" s="1169"/>
      <c r="T47" s="1169"/>
      <c r="U47" s="1169"/>
      <c r="V47" s="1169"/>
      <c r="W47" s="1169"/>
      <c r="X47" s="1169"/>
      <c r="Y47" s="1169"/>
      <c r="Z47" s="1169"/>
      <c r="AA47" s="1169"/>
      <c r="AB47" s="1169"/>
      <c r="AC47" s="1169"/>
      <c r="AD47" s="1169"/>
      <c r="AE47" s="1169"/>
      <c r="AF47" s="1169"/>
      <c r="AG47" s="1169"/>
      <c r="AH47" s="1169"/>
      <c r="AI47" s="1169"/>
      <c r="AJ47" s="1169"/>
      <c r="AK47" s="1169"/>
      <c r="AL47" s="1169"/>
      <c r="AM47" s="1169"/>
      <c r="AN47" s="1169"/>
      <c r="AO47" s="1169"/>
      <c r="AP47" s="1169"/>
      <c r="AQ47" s="1169"/>
      <c r="AR47" s="1169"/>
      <c r="AS47" s="1169"/>
      <c r="AT47" s="1169"/>
      <c r="AU47" s="1169"/>
      <c r="AV47" s="1169"/>
      <c r="AW47" s="1169"/>
      <c r="AX47" s="1169"/>
      <c r="AY47" s="1169"/>
      <c r="AZ47" s="1169"/>
      <c r="BA47" s="1169"/>
      <c r="BB47" s="1169"/>
      <c r="BC47" s="1169"/>
      <c r="BD47" s="1169"/>
    </row>
    <row r="48" spans="1:56" s="1175" customFormat="1" ht="12.75" customHeight="1">
      <c r="A48" s="415"/>
      <c r="B48" s="1173"/>
      <c r="C48" s="1174"/>
      <c r="D48" s="1174"/>
      <c r="K48" s="1169"/>
      <c r="L48" s="1169"/>
      <c r="M48" s="1169"/>
      <c r="N48" s="1169"/>
      <c r="O48" s="1169"/>
      <c r="P48" s="1169"/>
      <c r="Q48" s="1169"/>
      <c r="R48" s="1169"/>
      <c r="S48" s="1169"/>
      <c r="T48" s="1169"/>
      <c r="U48" s="1169"/>
      <c r="V48" s="1169"/>
      <c r="W48" s="1169"/>
      <c r="X48" s="1169"/>
      <c r="Y48" s="1169"/>
      <c r="Z48" s="1169"/>
      <c r="AA48" s="1169"/>
      <c r="AB48" s="1169"/>
      <c r="AC48" s="1169"/>
      <c r="AD48" s="1169"/>
      <c r="AE48" s="1169"/>
      <c r="AF48" s="1169"/>
      <c r="AG48" s="1169"/>
      <c r="AH48" s="1169"/>
      <c r="AI48" s="1169"/>
      <c r="AJ48" s="1169"/>
      <c r="AK48" s="1169"/>
      <c r="AL48" s="1169"/>
      <c r="AM48" s="1169"/>
      <c r="AN48" s="1169"/>
      <c r="AO48" s="1169"/>
      <c r="AP48" s="1169"/>
      <c r="AQ48" s="1169"/>
      <c r="AR48" s="1169"/>
      <c r="AS48" s="1169"/>
      <c r="AT48" s="1169"/>
      <c r="AU48" s="1169"/>
      <c r="AV48" s="1169"/>
      <c r="AW48" s="1169"/>
      <c r="AX48" s="1169"/>
      <c r="AY48" s="1169"/>
      <c r="AZ48" s="1169"/>
      <c r="BA48" s="1169"/>
      <c r="BB48" s="1169"/>
      <c r="BC48" s="1169"/>
      <c r="BD48" s="1169"/>
    </row>
    <row r="49" spans="1:55" s="273" customFormat="1" ht="12.75" customHeight="1">
      <c r="A49" s="415"/>
      <c r="K49" s="250"/>
      <c r="L49" s="27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0"/>
    </row>
    <row r="50" spans="5:8" ht="12.75">
      <c r="E50" s="250" t="s">
        <v>1213</v>
      </c>
      <c r="G50" s="1227" t="s">
        <v>1214</v>
      </c>
      <c r="H50" s="1227"/>
    </row>
    <row r="51" ht="12.75" hidden="1"/>
    <row r="52" ht="12.75" hidden="1"/>
    <row r="55" ht="12.75">
      <c r="A55" s="351" t="s">
        <v>1828</v>
      </c>
    </row>
  </sheetData>
  <mergeCells count="8">
    <mergeCell ref="G50:H50"/>
    <mergeCell ref="A1:F1"/>
    <mergeCell ref="A2:F2"/>
    <mergeCell ref="A4:F4"/>
    <mergeCell ref="A6:F6"/>
    <mergeCell ref="A7:F7"/>
    <mergeCell ref="A8:F8"/>
    <mergeCell ref="A9:F9"/>
  </mergeCells>
  <printOptions horizontalCentered="1"/>
  <pageMargins left="1.1811023622047245" right="0.7874015748031497" top="0.7874015748031497" bottom="0.7874015748031497" header="0.5118110236220472" footer="0.5118110236220472"/>
  <pageSetup firstPageNumber="67" useFirstPageNumber="1" horizontalDpi="600" verticalDpi="600" orientation="portrait" paperSize="9" r:id="rId1"/>
  <headerFooter alignWithMargins="0">
    <oddFooter>&amp;C&amp;8&amp;P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11111154"/>
  <dimension ref="A1:BI1567"/>
  <sheetViews>
    <sheetView zoomScaleSheetLayoutView="100" workbookViewId="0" topLeftCell="A1">
      <selection activeCell="A8" sqref="A8:F8"/>
    </sheetView>
  </sheetViews>
  <sheetFormatPr defaultColWidth="9.140625" defaultRowHeight="17.25" customHeight="1"/>
  <cols>
    <col min="1" max="1" width="48.28125" style="876" customWidth="1"/>
    <col min="2" max="2" width="10.8515625" style="975" customWidth="1"/>
    <col min="3" max="3" width="11.28125" style="975" customWidth="1"/>
    <col min="4" max="4" width="11.57421875" style="975" customWidth="1"/>
    <col min="5" max="5" width="10.7109375" style="976" customWidth="1"/>
    <col min="6" max="6" width="10.8515625" style="975" customWidth="1"/>
    <col min="7" max="7" width="10.28125" style="100" hidden="1" customWidth="1"/>
    <col min="8" max="8" width="11.28125" style="100" hidden="1" customWidth="1"/>
    <col min="9" max="9" width="10.28125" style="100" hidden="1" customWidth="1"/>
    <col min="10" max="10" width="11.00390625" style="100" hidden="1" customWidth="1"/>
    <col min="11" max="11" width="11.421875" style="100" hidden="1" customWidth="1"/>
    <col min="12" max="45" width="11.421875" style="100" customWidth="1"/>
    <col min="46" max="16384" width="11.421875" style="876" customWidth="1"/>
  </cols>
  <sheetData>
    <row r="1" spans="1:11" ht="13.5" customHeight="1">
      <c r="A1" s="1210" t="s">
        <v>1447</v>
      </c>
      <c r="B1" s="1210"/>
      <c r="C1" s="1210"/>
      <c r="D1" s="1210"/>
      <c r="E1" s="1210"/>
      <c r="F1" s="1210"/>
      <c r="J1" s="973"/>
      <c r="K1" s="973"/>
    </row>
    <row r="2" spans="1:6" ht="12.75" customHeight="1">
      <c r="A2" s="1209" t="s">
        <v>1448</v>
      </c>
      <c r="B2" s="1209"/>
      <c r="C2" s="1209"/>
      <c r="D2" s="1209"/>
      <c r="E2" s="1209"/>
      <c r="F2" s="1209"/>
    </row>
    <row r="3" spans="1:6" ht="4.5" customHeight="1">
      <c r="A3" s="272"/>
      <c r="B3" s="8"/>
      <c r="C3" s="8"/>
      <c r="D3" s="8"/>
      <c r="E3" s="272"/>
      <c r="F3" s="272"/>
    </row>
    <row r="4" spans="1:6" ht="17.25" customHeight="1">
      <c r="A4" s="1208" t="s">
        <v>1449</v>
      </c>
      <c r="B4" s="1208"/>
      <c r="C4" s="1208"/>
      <c r="D4" s="1208"/>
      <c r="E4" s="1208"/>
      <c r="F4" s="1208"/>
    </row>
    <row r="5" spans="1:6" ht="12.75">
      <c r="A5" s="108"/>
      <c r="B5" s="245"/>
      <c r="C5" s="245"/>
      <c r="D5" s="245"/>
      <c r="E5" s="245"/>
      <c r="F5" s="245"/>
    </row>
    <row r="6" spans="1:6" ht="17.25" customHeight="1">
      <c r="A6" s="1216" t="s">
        <v>1450</v>
      </c>
      <c r="B6" s="1216"/>
      <c r="C6" s="1216"/>
      <c r="D6" s="1216"/>
      <c r="E6" s="1216"/>
      <c r="F6" s="1216"/>
    </row>
    <row r="7" spans="1:6" ht="17.25" customHeight="1">
      <c r="A7" s="1229" t="s">
        <v>1072</v>
      </c>
      <c r="B7" s="1229"/>
      <c r="C7" s="1229"/>
      <c r="D7" s="1229"/>
      <c r="E7" s="1229"/>
      <c r="F7" s="1229"/>
    </row>
    <row r="8" spans="1:6" ht="17.25" customHeight="1">
      <c r="A8" s="1217" t="s">
        <v>1452</v>
      </c>
      <c r="B8" s="1217"/>
      <c r="C8" s="1217"/>
      <c r="D8" s="1217"/>
      <c r="E8" s="1217"/>
      <c r="F8" s="1217"/>
    </row>
    <row r="9" spans="1:6" ht="12.75">
      <c r="A9" s="1211" t="s">
        <v>1453</v>
      </c>
      <c r="B9" s="1211"/>
      <c r="C9" s="1211"/>
      <c r="D9" s="1211"/>
      <c r="E9" s="1211"/>
      <c r="F9" s="1211"/>
    </row>
    <row r="10" spans="1:6" ht="17.25" customHeight="1">
      <c r="A10" s="282" t="s">
        <v>1454</v>
      </c>
      <c r="B10" s="247"/>
      <c r="C10" s="246"/>
      <c r="D10" s="249"/>
      <c r="E10" s="363"/>
      <c r="F10" s="284" t="s">
        <v>734</v>
      </c>
    </row>
    <row r="11" spans="2:6" ht="12.75">
      <c r="B11" s="974"/>
      <c r="F11" s="248" t="s">
        <v>1073</v>
      </c>
    </row>
    <row r="12" spans="1:6" ht="12.75" customHeight="1">
      <c r="A12" s="977"/>
      <c r="B12" s="978"/>
      <c r="C12" s="978"/>
      <c r="D12" s="978"/>
      <c r="E12" s="979"/>
      <c r="F12" s="980" t="s">
        <v>433</v>
      </c>
    </row>
    <row r="13" spans="1:6" ht="58.5" customHeight="1">
      <c r="A13" s="981" t="s">
        <v>1457</v>
      </c>
      <c r="B13" s="322" t="s">
        <v>435</v>
      </c>
      <c r="C13" s="322" t="s">
        <v>1074</v>
      </c>
      <c r="D13" s="322" t="s">
        <v>436</v>
      </c>
      <c r="E13" s="457" t="s">
        <v>1075</v>
      </c>
      <c r="F13" s="322" t="s">
        <v>438</v>
      </c>
    </row>
    <row r="14" spans="1:7" s="250" customFormat="1" ht="12.75">
      <c r="A14" s="982">
        <v>1</v>
      </c>
      <c r="B14" s="983">
        <v>2</v>
      </c>
      <c r="C14" s="983">
        <v>3</v>
      </c>
      <c r="D14" s="983">
        <v>4</v>
      </c>
      <c r="E14" s="983">
        <v>5</v>
      </c>
      <c r="F14" s="553">
        <v>6</v>
      </c>
      <c r="G14" s="250" t="s">
        <v>1076</v>
      </c>
    </row>
    <row r="15" spans="1:6" s="250" customFormat="1" ht="14.25">
      <c r="A15" s="984" t="s">
        <v>1077</v>
      </c>
      <c r="B15" s="553"/>
      <c r="C15" s="553"/>
      <c r="D15" s="553"/>
      <c r="E15" s="985"/>
      <c r="F15" s="553"/>
    </row>
    <row r="16" spans="1:11" s="250" customFormat="1" ht="12.75">
      <c r="A16" s="986" t="s">
        <v>1078</v>
      </c>
      <c r="B16" s="294">
        <v>786764124</v>
      </c>
      <c r="C16" s="294">
        <v>562386559</v>
      </c>
      <c r="D16" s="294">
        <v>570027256</v>
      </c>
      <c r="E16" s="464">
        <v>72.45211602963228</v>
      </c>
      <c r="F16" s="294">
        <v>120822169</v>
      </c>
      <c r="G16" s="557">
        <f>D17+D19+D20</f>
        <v>570027256</v>
      </c>
      <c r="H16" s="987">
        <f>D16-'[3]Oktobris'!D16</f>
        <v>120822169</v>
      </c>
      <c r="I16" s="987">
        <f aca="true" t="shared" si="0" ref="I16:I47">F16-H16</f>
        <v>0</v>
      </c>
      <c r="J16" s="987"/>
      <c r="K16" s="557">
        <f>C16+C44+C18+C21</f>
        <v>641464411</v>
      </c>
    </row>
    <row r="17" spans="1:11" s="250" customFormat="1" ht="12.75">
      <c r="A17" s="988" t="s">
        <v>1079</v>
      </c>
      <c r="B17" s="294">
        <v>636842179</v>
      </c>
      <c r="C17" s="294">
        <v>421221218</v>
      </c>
      <c r="D17" s="294">
        <v>421221218</v>
      </c>
      <c r="E17" s="464">
        <v>66.14216706899371</v>
      </c>
      <c r="F17" s="294">
        <v>95367377</v>
      </c>
      <c r="H17" s="987">
        <f>D17-'[3]Oktobris'!D17</f>
        <v>95367377</v>
      </c>
      <c r="I17" s="987">
        <f t="shared" si="0"/>
        <v>0</v>
      </c>
      <c r="J17" s="987"/>
      <c r="K17" s="557">
        <f>C17+C45</f>
        <v>497299525</v>
      </c>
    </row>
    <row r="18" spans="1:10" s="250" customFormat="1" ht="12.75" hidden="1">
      <c r="A18" s="989" t="s">
        <v>1080</v>
      </c>
      <c r="B18" s="990">
        <v>569458</v>
      </c>
      <c r="C18" s="990">
        <v>569458</v>
      </c>
      <c r="D18" s="990">
        <v>478812</v>
      </c>
      <c r="E18" s="991">
        <v>84.08205697347302</v>
      </c>
      <c r="F18" s="990">
        <v>90959</v>
      </c>
      <c r="H18" s="557">
        <f>D18-'[3]Oktobris'!D18</f>
        <v>90959</v>
      </c>
      <c r="I18" s="987">
        <f t="shared" si="0"/>
        <v>0</v>
      </c>
      <c r="J18" s="987"/>
    </row>
    <row r="19" spans="1:11" s="250" customFormat="1" ht="12.75">
      <c r="A19" s="988" t="s">
        <v>537</v>
      </c>
      <c r="B19" s="294">
        <v>2242982</v>
      </c>
      <c r="C19" s="294">
        <v>2086828</v>
      </c>
      <c r="D19" s="294">
        <v>1648340</v>
      </c>
      <c r="E19" s="464">
        <v>73.4887752108577</v>
      </c>
      <c r="F19" s="294">
        <v>248756</v>
      </c>
      <c r="H19" s="557">
        <f>D19-'[3]Oktobris'!D19</f>
        <v>248756</v>
      </c>
      <c r="I19" s="987">
        <f t="shared" si="0"/>
        <v>0</v>
      </c>
      <c r="J19" s="987"/>
      <c r="K19" s="557">
        <f>C19</f>
        <v>2086828</v>
      </c>
    </row>
    <row r="20" spans="1:11" s="250" customFormat="1" ht="12.75">
      <c r="A20" s="988" t="s">
        <v>538</v>
      </c>
      <c r="B20" s="294">
        <v>147678963</v>
      </c>
      <c r="C20" s="294">
        <v>139078513</v>
      </c>
      <c r="D20" s="294">
        <v>147157698</v>
      </c>
      <c r="E20" s="464">
        <v>99.64702826359905</v>
      </c>
      <c r="F20" s="294">
        <v>25206036</v>
      </c>
      <c r="H20" s="557">
        <f>D20-'[3]Oktobris'!D20</f>
        <v>25206036</v>
      </c>
      <c r="I20" s="987">
        <f t="shared" si="0"/>
        <v>0</v>
      </c>
      <c r="J20" s="987"/>
      <c r="K20" s="557">
        <f>C20+C46</f>
        <v>139284249</v>
      </c>
    </row>
    <row r="21" spans="1:10" s="250" customFormat="1" ht="12.75" hidden="1">
      <c r="A21" s="989" t="s">
        <v>1081</v>
      </c>
      <c r="B21" s="990">
        <v>2224351</v>
      </c>
      <c r="C21" s="990">
        <v>2224351</v>
      </c>
      <c r="D21" s="990">
        <v>1870567</v>
      </c>
      <c r="E21" s="464">
        <v>84.09495623667308</v>
      </c>
      <c r="F21" s="990">
        <v>400315</v>
      </c>
      <c r="H21" s="557">
        <f>D21-'[3]Oktobris'!D21</f>
        <v>400315</v>
      </c>
      <c r="I21" s="987">
        <f t="shared" si="0"/>
        <v>0</v>
      </c>
      <c r="J21" s="987"/>
    </row>
    <row r="22" spans="1:11" s="250" customFormat="1" ht="12.75">
      <c r="A22" s="323" t="s">
        <v>1082</v>
      </c>
      <c r="B22" s="294">
        <v>796712738</v>
      </c>
      <c r="C22" s="294">
        <v>572432078</v>
      </c>
      <c r="D22" s="294">
        <v>423845017</v>
      </c>
      <c r="E22" s="464">
        <v>53.19922687115365</v>
      </c>
      <c r="F22" s="294">
        <v>100500567</v>
      </c>
      <c r="G22" s="557">
        <f>D74+D105+D117+D339+D128+D172+D199+D225+D246+D254+D266+D293+D308+D331+D346</f>
        <v>420250046</v>
      </c>
      <c r="H22" s="987">
        <f>D22-'[3]Oktobris'!D22</f>
        <v>100500567</v>
      </c>
      <c r="I22" s="987">
        <f t="shared" si="0"/>
        <v>0</v>
      </c>
      <c r="J22" s="987"/>
      <c r="K22" s="557">
        <f>C22+C30+C31+C47</f>
        <v>651509930</v>
      </c>
    </row>
    <row r="23" spans="1:11" s="250" customFormat="1" ht="12.75">
      <c r="A23" s="992" t="s">
        <v>307</v>
      </c>
      <c r="B23" s="294">
        <v>537051607</v>
      </c>
      <c r="C23" s="294">
        <v>325285840</v>
      </c>
      <c r="D23" s="294">
        <v>237121295</v>
      </c>
      <c r="E23" s="464">
        <v>44.15242258087127</v>
      </c>
      <c r="F23" s="294">
        <v>62711762</v>
      </c>
      <c r="G23" s="557"/>
      <c r="H23" s="987">
        <f>D23-'[3]Oktobris'!D23</f>
        <v>62711762</v>
      </c>
      <c r="I23" s="987">
        <f t="shared" si="0"/>
        <v>0</v>
      </c>
      <c r="J23" s="987"/>
      <c r="K23" s="557">
        <f>C23+C48+C30+C31</f>
        <v>373945409</v>
      </c>
    </row>
    <row r="24" spans="1:11" s="250" customFormat="1" ht="12.75">
      <c r="A24" s="993" t="s">
        <v>716</v>
      </c>
      <c r="B24" s="294">
        <v>108193684</v>
      </c>
      <c r="C24" s="294">
        <v>71298648</v>
      </c>
      <c r="D24" s="294">
        <v>48285895</v>
      </c>
      <c r="E24" s="464">
        <v>44.62912548573538</v>
      </c>
      <c r="F24" s="294">
        <v>5870499</v>
      </c>
      <c r="G24" s="557"/>
      <c r="H24" s="557">
        <f>D24-'[3]Oktobris'!D24</f>
        <v>5870499</v>
      </c>
      <c r="I24" s="987">
        <f t="shared" si="0"/>
        <v>0</v>
      </c>
      <c r="J24" s="987"/>
      <c r="K24" s="557">
        <f>C24+C49</f>
        <v>95389200</v>
      </c>
    </row>
    <row r="25" spans="1:11" s="250" customFormat="1" ht="12.75">
      <c r="A25" s="993" t="s">
        <v>283</v>
      </c>
      <c r="B25" s="294">
        <v>58386617</v>
      </c>
      <c r="C25" s="294">
        <v>580034</v>
      </c>
      <c r="D25" s="294">
        <v>456924</v>
      </c>
      <c r="E25" s="464">
        <v>0.7825834471622153</v>
      </c>
      <c r="F25" s="294">
        <v>50470</v>
      </c>
      <c r="H25" s="557">
        <f>D25-'[3]Oktobris'!D25</f>
        <v>50470</v>
      </c>
      <c r="I25" s="987">
        <f t="shared" si="0"/>
        <v>0</v>
      </c>
      <c r="J25" s="987"/>
      <c r="K25" s="557">
        <f>C25</f>
        <v>580034</v>
      </c>
    </row>
    <row r="26" spans="1:11" s="250" customFormat="1" ht="12.75">
      <c r="A26" s="993" t="s">
        <v>1004</v>
      </c>
      <c r="B26" s="294">
        <v>370471306</v>
      </c>
      <c r="C26" s="294">
        <v>253407158</v>
      </c>
      <c r="D26" s="294">
        <v>188378476</v>
      </c>
      <c r="E26" s="464">
        <v>50.84833101757143</v>
      </c>
      <c r="F26" s="294">
        <v>56790793</v>
      </c>
      <c r="G26" s="557"/>
      <c r="H26" s="557">
        <f>D26-'[3]Oktobris'!D26</f>
        <v>56790793</v>
      </c>
      <c r="I26" s="987">
        <f t="shared" si="0"/>
        <v>0</v>
      </c>
      <c r="J26" s="987"/>
      <c r="K26" s="557">
        <f>C26+C50+C30+C31</f>
        <v>277976175</v>
      </c>
    </row>
    <row r="27" spans="1:11" s="250" customFormat="1" ht="12.75">
      <c r="A27" s="994" t="s">
        <v>1013</v>
      </c>
      <c r="B27" s="294">
        <v>209126966</v>
      </c>
      <c r="C27" s="294">
        <v>202837381</v>
      </c>
      <c r="D27" s="294">
        <v>172676950</v>
      </c>
      <c r="E27" s="464">
        <v>82.5703893203328</v>
      </c>
      <c r="F27" s="294">
        <v>55165639</v>
      </c>
      <c r="H27" s="557">
        <f>D27-'[3]Oktobris'!D27</f>
        <v>55165639</v>
      </c>
      <c r="I27" s="987">
        <f t="shared" si="0"/>
        <v>0</v>
      </c>
      <c r="J27" s="987"/>
      <c r="K27" s="557">
        <f>C27</f>
        <v>202837381</v>
      </c>
    </row>
    <row r="28" spans="1:11" s="250" customFormat="1" ht="12.75">
      <c r="A28" s="994" t="s">
        <v>1015</v>
      </c>
      <c r="B28" s="294">
        <v>1405460</v>
      </c>
      <c r="C28" s="294">
        <v>1298366</v>
      </c>
      <c r="D28" s="294">
        <v>1135237</v>
      </c>
      <c r="E28" s="464">
        <v>80.77334111251832</v>
      </c>
      <c r="F28" s="294">
        <v>150820</v>
      </c>
      <c r="G28" s="27"/>
      <c r="H28" s="908">
        <f>D28-'[3]Oktobris'!D28</f>
        <v>150820</v>
      </c>
      <c r="I28" s="995">
        <f t="shared" si="0"/>
        <v>0</v>
      </c>
      <c r="J28" s="995"/>
      <c r="K28" s="557">
        <f>C28</f>
        <v>1298366</v>
      </c>
    </row>
    <row r="29" spans="1:11" s="250" customFormat="1" ht="12.75">
      <c r="A29" s="996" t="s">
        <v>1083</v>
      </c>
      <c r="B29" s="294">
        <v>8197727</v>
      </c>
      <c r="C29" s="294">
        <v>2518197</v>
      </c>
      <c r="D29" s="294">
        <v>1905481</v>
      </c>
      <c r="E29" s="464">
        <v>23.244016298664253</v>
      </c>
      <c r="F29" s="294">
        <v>132667</v>
      </c>
      <c r="H29" s="557">
        <f>D29-'[3]Oktobris'!D29</f>
        <v>132667</v>
      </c>
      <c r="I29" s="987">
        <f t="shared" si="0"/>
        <v>0</v>
      </c>
      <c r="J29" s="987"/>
      <c r="K29" s="557">
        <f>C29</f>
        <v>2518197</v>
      </c>
    </row>
    <row r="30" spans="1:10" s="250" customFormat="1" ht="12.75" hidden="1">
      <c r="A30" s="997" t="s">
        <v>1080</v>
      </c>
      <c r="B30" s="990">
        <v>569458</v>
      </c>
      <c r="C30" s="990">
        <v>569458</v>
      </c>
      <c r="D30" s="990">
        <v>478812</v>
      </c>
      <c r="E30" s="990">
        <v>84.08205697347302</v>
      </c>
      <c r="F30" s="990">
        <v>90959</v>
      </c>
      <c r="H30" s="557">
        <f>D30-'[3]Oktobris'!D30</f>
        <v>90959</v>
      </c>
      <c r="I30" s="987">
        <f t="shared" si="0"/>
        <v>0</v>
      </c>
      <c r="J30" s="987"/>
    </row>
    <row r="31" spans="1:10" s="250" customFormat="1" ht="25.5" hidden="1">
      <c r="A31" s="998" t="s">
        <v>1084</v>
      </c>
      <c r="B31" s="990">
        <v>2224351</v>
      </c>
      <c r="C31" s="990">
        <v>2224351</v>
      </c>
      <c r="D31" s="990">
        <v>1870567</v>
      </c>
      <c r="E31" s="999">
        <v>84.09495623667308</v>
      </c>
      <c r="F31" s="990">
        <v>400315</v>
      </c>
      <c r="H31" s="557">
        <f>D31-'[3]Oktobris'!D31</f>
        <v>400315</v>
      </c>
      <c r="I31" s="987">
        <f t="shared" si="0"/>
        <v>0</v>
      </c>
      <c r="J31" s="987"/>
    </row>
    <row r="32" spans="1:11" s="250" customFormat="1" ht="12.75" hidden="1">
      <c r="A32" s="1000" t="s">
        <v>1085</v>
      </c>
      <c r="B32" s="990">
        <v>0</v>
      </c>
      <c r="C32" s="990">
        <v>52667682</v>
      </c>
      <c r="D32" s="990">
        <v>14366032</v>
      </c>
      <c r="E32" s="999" t="e">
        <v>#DIV/0!</v>
      </c>
      <c r="F32" s="990">
        <v>3078164</v>
      </c>
      <c r="G32" s="557"/>
      <c r="H32" s="557">
        <f>D32-'[3]Oktobris'!D32</f>
        <v>3046891</v>
      </c>
      <c r="I32" s="987">
        <f t="shared" si="0"/>
        <v>31273</v>
      </c>
      <c r="J32" s="987"/>
      <c r="K32" s="557">
        <f>C32+C52</f>
        <v>52667682</v>
      </c>
    </row>
    <row r="33" spans="1:11" s="250" customFormat="1" ht="12.75">
      <c r="A33" s="988" t="s">
        <v>290</v>
      </c>
      <c r="B33" s="294">
        <v>259661131</v>
      </c>
      <c r="C33" s="294">
        <v>247146238</v>
      </c>
      <c r="D33" s="294">
        <v>186707604</v>
      </c>
      <c r="E33" s="464">
        <v>71.90433288222873</v>
      </c>
      <c r="F33" s="294">
        <v>37786805</v>
      </c>
      <c r="H33" s="557">
        <f>D33-'[3]Oktobris'!D33</f>
        <v>37786805</v>
      </c>
      <c r="I33" s="987">
        <f t="shared" si="0"/>
        <v>0</v>
      </c>
      <c r="J33" s="987"/>
      <c r="K33" s="557">
        <f>C33+C53</f>
        <v>277564521</v>
      </c>
    </row>
    <row r="34" spans="1:11" s="250" customFormat="1" ht="12.75">
      <c r="A34" s="996" t="s">
        <v>1086</v>
      </c>
      <c r="B34" s="294">
        <v>45668002</v>
      </c>
      <c r="C34" s="294">
        <v>42607409</v>
      </c>
      <c r="D34" s="294">
        <v>28804662</v>
      </c>
      <c r="E34" s="464">
        <v>63.074057849082166</v>
      </c>
      <c r="F34" s="294">
        <v>5389287</v>
      </c>
      <c r="H34" s="557">
        <f>D34-'[3]Oktobris'!D34</f>
        <v>5389287</v>
      </c>
      <c r="I34" s="987">
        <f t="shared" si="0"/>
        <v>0</v>
      </c>
      <c r="J34" s="987"/>
      <c r="K34" s="557">
        <f>C34+C54</f>
        <v>51418432</v>
      </c>
    </row>
    <row r="35" spans="1:11" s="250" customFormat="1" ht="12.75">
      <c r="A35" s="993" t="s">
        <v>1087</v>
      </c>
      <c r="B35" s="294">
        <v>213993129</v>
      </c>
      <c r="C35" s="294">
        <v>204538829</v>
      </c>
      <c r="D35" s="294">
        <v>157902942</v>
      </c>
      <c r="E35" s="464">
        <v>73.78879066719941</v>
      </c>
      <c r="F35" s="294">
        <v>32397518</v>
      </c>
      <c r="H35" s="557">
        <f>D35-'[3]Oktobris'!D35</f>
        <v>32397518</v>
      </c>
      <c r="I35" s="987">
        <f t="shared" si="0"/>
        <v>0</v>
      </c>
      <c r="J35" s="987"/>
      <c r="K35" s="557">
        <f>C35+C55</f>
        <v>226146089</v>
      </c>
    </row>
    <row r="36" spans="1:10" s="250" customFormat="1" ht="12.75">
      <c r="A36" s="996" t="s">
        <v>317</v>
      </c>
      <c r="B36" s="294">
        <v>-3017593</v>
      </c>
      <c r="C36" s="294">
        <v>-2062000</v>
      </c>
      <c r="D36" s="294">
        <v>-2124021</v>
      </c>
      <c r="E36" s="464">
        <v>70.38792176413453</v>
      </c>
      <c r="F36" s="294">
        <v>-152922</v>
      </c>
      <c r="I36" s="987">
        <f t="shared" si="0"/>
        <v>-152922</v>
      </c>
      <c r="J36" s="987"/>
    </row>
    <row r="37" spans="1:10" s="250" customFormat="1" ht="12.75">
      <c r="A37" s="996" t="s">
        <v>323</v>
      </c>
      <c r="B37" s="294">
        <v>3017593</v>
      </c>
      <c r="C37" s="294">
        <v>2062000</v>
      </c>
      <c r="D37" s="294">
        <v>2124021</v>
      </c>
      <c r="E37" s="464">
        <v>70.38792176413453</v>
      </c>
      <c r="F37" s="294">
        <v>152922</v>
      </c>
      <c r="I37" s="987">
        <f t="shared" si="0"/>
        <v>152922</v>
      </c>
      <c r="J37" s="987"/>
    </row>
    <row r="38" spans="1:10" s="250" customFormat="1" ht="12.75">
      <c r="A38" s="996" t="s">
        <v>294</v>
      </c>
      <c r="B38" s="294">
        <v>-6931021</v>
      </c>
      <c r="C38" s="294">
        <v>-7983519</v>
      </c>
      <c r="D38" s="294">
        <v>148306260</v>
      </c>
      <c r="E38" s="301" t="s">
        <v>1464</v>
      </c>
      <c r="F38" s="258">
        <v>20474524</v>
      </c>
      <c r="I38" s="987">
        <f t="shared" si="0"/>
        <v>20474524</v>
      </c>
      <c r="J38" s="987"/>
    </row>
    <row r="39" spans="1:10" s="250" customFormat="1" ht="25.5">
      <c r="A39" s="1001" t="s">
        <v>1088</v>
      </c>
      <c r="B39" s="294">
        <v>6572403</v>
      </c>
      <c r="C39" s="294">
        <v>7704892</v>
      </c>
      <c r="D39" s="294" t="s">
        <v>1464</v>
      </c>
      <c r="E39" s="301" t="s">
        <v>1464</v>
      </c>
      <c r="F39" s="294" t="s">
        <v>1464</v>
      </c>
      <c r="G39" s="1002">
        <f>F16-F22-F36</f>
        <v>20474524</v>
      </c>
      <c r="H39" s="1003"/>
      <c r="I39" s="987" t="e">
        <f t="shared" si="0"/>
        <v>#VALUE!</v>
      </c>
      <c r="J39" s="987"/>
    </row>
    <row r="40" spans="1:10" s="250" customFormat="1" ht="38.25">
      <c r="A40" s="1001" t="s">
        <v>1089</v>
      </c>
      <c r="B40" s="294">
        <v>358618</v>
      </c>
      <c r="C40" s="294">
        <v>278627</v>
      </c>
      <c r="D40" s="294" t="s">
        <v>1464</v>
      </c>
      <c r="E40" s="301" t="s">
        <v>1464</v>
      </c>
      <c r="F40" s="294" t="s">
        <v>1464</v>
      </c>
      <c r="I40" s="987" t="e">
        <f t="shared" si="0"/>
        <v>#VALUE!</v>
      </c>
      <c r="J40" s="987"/>
    </row>
    <row r="41" spans="1:10" s="250" customFormat="1" ht="12.75">
      <c r="A41" s="1001"/>
      <c r="B41" s="294"/>
      <c r="C41" s="294"/>
      <c r="D41" s="294"/>
      <c r="E41" s="301"/>
      <c r="F41" s="294"/>
      <c r="I41" s="987">
        <f t="shared" si="0"/>
        <v>0</v>
      </c>
      <c r="J41" s="987"/>
    </row>
    <row r="42" spans="1:11" s="250" customFormat="1" ht="12.75">
      <c r="A42" s="1004" t="s">
        <v>354</v>
      </c>
      <c r="B42" s="294"/>
      <c r="C42" s="294"/>
      <c r="D42" s="294"/>
      <c r="E42" s="301"/>
      <c r="F42" s="294"/>
      <c r="I42" s="987">
        <f t="shared" si="0"/>
        <v>0</v>
      </c>
      <c r="J42" s="91"/>
      <c r="K42" s="91"/>
    </row>
    <row r="43" spans="1:11" s="250" customFormat="1" ht="36">
      <c r="A43" s="1005" t="s">
        <v>1090</v>
      </c>
      <c r="B43" s="294"/>
      <c r="C43" s="294"/>
      <c r="D43" s="294"/>
      <c r="E43" s="1006"/>
      <c r="F43" s="294"/>
      <c r="I43" s="987">
        <f t="shared" si="0"/>
        <v>0</v>
      </c>
      <c r="J43" s="91"/>
      <c r="K43" s="91"/>
    </row>
    <row r="44" spans="1:11" s="250" customFormat="1" ht="12.75">
      <c r="A44" s="1004" t="s">
        <v>1078</v>
      </c>
      <c r="B44" s="1007">
        <v>84416044</v>
      </c>
      <c r="C44" s="1007">
        <v>76284043</v>
      </c>
      <c r="D44" s="1007">
        <v>76079658</v>
      </c>
      <c r="E44" s="389">
        <v>90.12464265679164</v>
      </c>
      <c r="F44" s="91">
        <v>8756595</v>
      </c>
      <c r="H44" s="557">
        <f>D44-'[3]Oktobris'!D44</f>
        <v>8756595</v>
      </c>
      <c r="I44" s="987">
        <f t="shared" si="0"/>
        <v>0</v>
      </c>
      <c r="J44" s="91"/>
      <c r="K44" s="91"/>
    </row>
    <row r="45" spans="1:11" s="250" customFormat="1" ht="12.75">
      <c r="A45" s="1008" t="s">
        <v>1079</v>
      </c>
      <c r="B45" s="1007">
        <v>84210308</v>
      </c>
      <c r="C45" s="1007">
        <v>76078307</v>
      </c>
      <c r="D45" s="1007">
        <v>76078307</v>
      </c>
      <c r="E45" s="389">
        <v>90.34322377730764</v>
      </c>
      <c r="F45" s="91">
        <v>8764653</v>
      </c>
      <c r="H45" s="557">
        <f>D45-'[3]Oktobris'!D45</f>
        <v>8764653</v>
      </c>
      <c r="I45" s="987">
        <f t="shared" si="0"/>
        <v>0</v>
      </c>
      <c r="J45" s="91"/>
      <c r="K45" s="91"/>
    </row>
    <row r="46" spans="1:11" s="250" customFormat="1" ht="12.75">
      <c r="A46" s="1008" t="s">
        <v>538</v>
      </c>
      <c r="B46" s="1007">
        <v>205736</v>
      </c>
      <c r="C46" s="1007">
        <v>205736</v>
      </c>
      <c r="D46" s="1007">
        <v>1351</v>
      </c>
      <c r="E46" s="389">
        <v>0.6566667962826146</v>
      </c>
      <c r="F46" s="91">
        <v>-8058</v>
      </c>
      <c r="H46" s="557">
        <f>D46-'[3]Oktobris'!D46</f>
        <v>-8058</v>
      </c>
      <c r="I46" s="987">
        <f t="shared" si="0"/>
        <v>0</v>
      </c>
      <c r="J46" s="91"/>
      <c r="K46" s="91"/>
    </row>
    <row r="47" spans="1:11" s="250" customFormat="1" ht="12.75">
      <c r="A47" s="1009" t="s">
        <v>279</v>
      </c>
      <c r="B47" s="1007">
        <v>84416044</v>
      </c>
      <c r="C47" s="1007">
        <v>76284043</v>
      </c>
      <c r="D47" s="1007">
        <v>36063864</v>
      </c>
      <c r="E47" s="389">
        <v>42.72157553367462</v>
      </c>
      <c r="F47" s="1007">
        <v>1418029</v>
      </c>
      <c r="H47" s="557">
        <f>D47-'[3]Oktobris'!D47</f>
        <v>1418029</v>
      </c>
      <c r="I47" s="987">
        <f t="shared" si="0"/>
        <v>0</v>
      </c>
      <c r="J47" s="91"/>
      <c r="K47" s="91"/>
    </row>
    <row r="48" spans="1:11" s="250" customFormat="1" ht="12.75">
      <c r="A48" s="1008" t="s">
        <v>307</v>
      </c>
      <c r="B48" s="1007">
        <v>52800674</v>
      </c>
      <c r="C48" s="1007">
        <v>45865760</v>
      </c>
      <c r="D48" s="1007">
        <v>24452298</v>
      </c>
      <c r="E48" s="389">
        <v>46.31057929298403</v>
      </c>
      <c r="F48" s="91">
        <v>1197305</v>
      </c>
      <c r="H48" s="557">
        <f>D48-'[3]Oktobris'!D48</f>
        <v>1197305</v>
      </c>
      <c r="I48" s="987">
        <f aca="true" t="shared" si="1" ref="I48:I79">F48-H48</f>
        <v>0</v>
      </c>
      <c r="J48" s="91"/>
      <c r="K48" s="91"/>
    </row>
    <row r="49" spans="1:11" s="250" customFormat="1" ht="12.75">
      <c r="A49" s="1010" t="s">
        <v>716</v>
      </c>
      <c r="B49" s="1007">
        <v>27585487</v>
      </c>
      <c r="C49" s="1007">
        <v>24090552</v>
      </c>
      <c r="D49" s="1007">
        <v>14255226</v>
      </c>
      <c r="E49" s="389">
        <v>51.67654281398041</v>
      </c>
      <c r="F49" s="91">
        <v>127208</v>
      </c>
      <c r="H49" s="557">
        <f>D49-'[3]Oktobris'!D49</f>
        <v>127208</v>
      </c>
      <c r="I49" s="987">
        <f t="shared" si="1"/>
        <v>0</v>
      </c>
      <c r="J49" s="91"/>
      <c r="K49" s="91"/>
    </row>
    <row r="50" spans="1:11" s="250" customFormat="1" ht="12.75">
      <c r="A50" s="1010" t="s">
        <v>1004</v>
      </c>
      <c r="B50" s="1007">
        <v>25215187</v>
      </c>
      <c r="C50" s="1007">
        <v>21775208</v>
      </c>
      <c r="D50" s="1007">
        <v>10197072</v>
      </c>
      <c r="E50" s="389">
        <v>40.440199789119156</v>
      </c>
      <c r="F50" s="91">
        <v>1070097</v>
      </c>
      <c r="H50" s="557">
        <f>D50-'[3]Oktobris'!D50</f>
        <v>1070097</v>
      </c>
      <c r="I50" s="987">
        <f t="shared" si="1"/>
        <v>0</v>
      </c>
      <c r="J50" s="91"/>
      <c r="K50" s="91"/>
    </row>
    <row r="51" spans="1:11" s="250" customFormat="1" ht="12.75" hidden="1">
      <c r="A51" s="1011" t="s">
        <v>1013</v>
      </c>
      <c r="B51" s="1012">
        <v>0</v>
      </c>
      <c r="C51" s="1012">
        <v>0</v>
      </c>
      <c r="D51" s="1012">
        <v>0</v>
      </c>
      <c r="E51" s="1013">
        <v>0</v>
      </c>
      <c r="F51" s="1014">
        <v>0</v>
      </c>
      <c r="H51" s="557">
        <f>D51-'[3]Oktobris'!D51</f>
        <v>0</v>
      </c>
      <c r="I51" s="987">
        <f t="shared" si="1"/>
        <v>0</v>
      </c>
      <c r="J51" s="91"/>
      <c r="K51" s="91"/>
    </row>
    <row r="52" spans="1:10" s="250" customFormat="1" ht="12.75" hidden="1">
      <c r="A52" s="1015" t="s">
        <v>1091</v>
      </c>
      <c r="B52" s="1007">
        <v>0</v>
      </c>
      <c r="C52" s="1007">
        <v>0</v>
      </c>
      <c r="D52" s="1007">
        <v>0</v>
      </c>
      <c r="E52" s="389" t="e">
        <v>#DIV/0!</v>
      </c>
      <c r="F52" s="91">
        <v>-9126975</v>
      </c>
      <c r="H52" s="557">
        <f>D52-'[3]Oktobris'!D52</f>
        <v>-9126975</v>
      </c>
      <c r="I52" s="987">
        <f t="shared" si="1"/>
        <v>0</v>
      </c>
      <c r="J52" s="987"/>
    </row>
    <row r="53" spans="1:10" s="250" customFormat="1" ht="12.75">
      <c r="A53" s="1008" t="s">
        <v>290</v>
      </c>
      <c r="B53" s="1007">
        <v>31615370</v>
      </c>
      <c r="C53" s="1007">
        <v>30418283</v>
      </c>
      <c r="D53" s="1007">
        <v>11611566</v>
      </c>
      <c r="E53" s="389">
        <v>36.72759800059275</v>
      </c>
      <c r="F53" s="91">
        <v>220724</v>
      </c>
      <c r="H53" s="557">
        <f>D53-'[3]Oktobris'!D53</f>
        <v>220724</v>
      </c>
      <c r="I53" s="987">
        <f t="shared" si="1"/>
        <v>0</v>
      </c>
      <c r="J53" s="987"/>
    </row>
    <row r="54" spans="1:10" s="250" customFormat="1" ht="12.75">
      <c r="A54" s="1009" t="s">
        <v>1086</v>
      </c>
      <c r="B54" s="1007">
        <v>9515230</v>
      </c>
      <c r="C54" s="1007">
        <v>8811023</v>
      </c>
      <c r="D54" s="1007">
        <v>670427</v>
      </c>
      <c r="E54" s="389">
        <v>7.0458307366190835</v>
      </c>
      <c r="F54" s="91">
        <v>220724</v>
      </c>
      <c r="H54" s="557">
        <f>D54-'[3]Oktobris'!D54</f>
        <v>220724</v>
      </c>
      <c r="I54" s="987">
        <f t="shared" si="1"/>
        <v>0</v>
      </c>
      <c r="J54" s="987"/>
    </row>
    <row r="55" spans="1:45" s="1017" customFormat="1" ht="12.75">
      <c r="A55" s="1010" t="s">
        <v>1403</v>
      </c>
      <c r="B55" s="307">
        <v>22100140</v>
      </c>
      <c r="C55" s="307">
        <v>21607260</v>
      </c>
      <c r="D55" s="307">
        <v>10941139</v>
      </c>
      <c r="E55" s="389">
        <v>49.50710266993784</v>
      </c>
      <c r="F55" s="91">
        <v>0</v>
      </c>
      <c r="G55" s="100"/>
      <c r="H55" s="557">
        <f>D55-'[3]Oktobris'!D55</f>
        <v>0</v>
      </c>
      <c r="I55" s="987">
        <f t="shared" si="1"/>
        <v>0</v>
      </c>
      <c r="J55" s="987"/>
      <c r="K55" s="250"/>
      <c r="L55" s="1016"/>
      <c r="M55" s="1016"/>
      <c r="N55" s="1016"/>
      <c r="O55" s="1016"/>
      <c r="P55" s="1016"/>
      <c r="Q55" s="1016"/>
      <c r="R55" s="1016"/>
      <c r="S55" s="1016"/>
      <c r="T55" s="1016"/>
      <c r="U55" s="1016"/>
      <c r="V55" s="1016"/>
      <c r="W55" s="1016"/>
      <c r="X55" s="1016"/>
      <c r="Y55" s="1016"/>
      <c r="Z55" s="1016"/>
      <c r="AA55" s="1016"/>
      <c r="AB55" s="1016"/>
      <c r="AC55" s="1016"/>
      <c r="AD55" s="1016"/>
      <c r="AE55" s="1016"/>
      <c r="AF55" s="1016"/>
      <c r="AG55" s="1016"/>
      <c r="AH55" s="1016"/>
      <c r="AI55" s="1016"/>
      <c r="AJ55" s="1016"/>
      <c r="AK55" s="1016"/>
      <c r="AL55" s="1016"/>
      <c r="AM55" s="1016"/>
      <c r="AN55" s="1016"/>
      <c r="AO55" s="1016"/>
      <c r="AP55" s="1016"/>
      <c r="AQ55" s="1016"/>
      <c r="AR55" s="1016"/>
      <c r="AS55" s="1016"/>
    </row>
    <row r="56" spans="1:45" s="1017" customFormat="1" ht="12.75">
      <c r="A56" s="1010"/>
      <c r="B56" s="83"/>
      <c r="C56" s="83"/>
      <c r="D56" s="83"/>
      <c r="E56" s="464"/>
      <c r="F56" s="83"/>
      <c r="G56" s="100"/>
      <c r="H56" s="557">
        <f>D56-'[3]Oktobris'!D56</f>
        <v>0</v>
      </c>
      <c r="I56" s="987">
        <f t="shared" si="1"/>
        <v>0</v>
      </c>
      <c r="J56" s="987"/>
      <c r="K56" s="100"/>
      <c r="L56" s="1016"/>
      <c r="M56" s="1016"/>
      <c r="N56" s="1016"/>
      <c r="O56" s="1016"/>
      <c r="P56" s="1016"/>
      <c r="Q56" s="1016"/>
      <c r="R56" s="1016"/>
      <c r="S56" s="1016"/>
      <c r="T56" s="1016"/>
      <c r="U56" s="1016"/>
      <c r="V56" s="1016"/>
      <c r="W56" s="1016"/>
      <c r="X56" s="1016"/>
      <c r="Y56" s="1016"/>
      <c r="Z56" s="1016"/>
      <c r="AA56" s="1016"/>
      <c r="AB56" s="1016"/>
      <c r="AC56" s="1016"/>
      <c r="AD56" s="1016"/>
      <c r="AE56" s="1016"/>
      <c r="AF56" s="1016"/>
      <c r="AG56" s="1016"/>
      <c r="AH56" s="1016"/>
      <c r="AI56" s="1016"/>
      <c r="AJ56" s="1016"/>
      <c r="AK56" s="1016"/>
      <c r="AL56" s="1016"/>
      <c r="AM56" s="1016"/>
      <c r="AN56" s="1016"/>
      <c r="AO56" s="1016"/>
      <c r="AP56" s="1016"/>
      <c r="AQ56" s="1016"/>
      <c r="AR56" s="1016"/>
      <c r="AS56" s="1016"/>
    </row>
    <row r="57" spans="1:45" s="1017" customFormat="1" ht="24">
      <c r="A57" s="1018" t="s">
        <v>1092</v>
      </c>
      <c r="B57" s="83"/>
      <c r="C57" s="83"/>
      <c r="D57" s="83"/>
      <c r="E57" s="464"/>
      <c r="F57" s="83"/>
      <c r="G57" s="100"/>
      <c r="H57" s="557">
        <f>D57-'[3]Oktobris'!D57</f>
        <v>0</v>
      </c>
      <c r="I57" s="987">
        <f t="shared" si="1"/>
        <v>0</v>
      </c>
      <c r="J57" s="987"/>
      <c r="K57" s="100"/>
      <c r="L57" s="1016"/>
      <c r="M57" s="1016"/>
      <c r="N57" s="1016"/>
      <c r="O57" s="1016"/>
      <c r="P57" s="1016"/>
      <c r="Q57" s="1016"/>
      <c r="R57" s="1016"/>
      <c r="S57" s="1016"/>
      <c r="T57" s="1016"/>
      <c r="U57" s="1016"/>
      <c r="V57" s="1016"/>
      <c r="W57" s="1016"/>
      <c r="X57" s="1016"/>
      <c r="Y57" s="1016"/>
      <c r="Z57" s="1016"/>
      <c r="AA57" s="1016"/>
      <c r="AB57" s="1016"/>
      <c r="AC57" s="1016"/>
      <c r="AD57" s="1016"/>
      <c r="AE57" s="1016"/>
      <c r="AF57" s="1016"/>
      <c r="AG57" s="1016"/>
      <c r="AH57" s="1016"/>
      <c r="AI57" s="1016"/>
      <c r="AJ57" s="1016"/>
      <c r="AK57" s="1016"/>
      <c r="AL57" s="1016"/>
      <c r="AM57" s="1016"/>
      <c r="AN57" s="1016"/>
      <c r="AO57" s="1016"/>
      <c r="AP57" s="1016"/>
      <c r="AQ57" s="1016"/>
      <c r="AR57" s="1016"/>
      <c r="AS57" s="1016"/>
    </row>
    <row r="58" spans="1:45" s="1017" customFormat="1" ht="12.75">
      <c r="A58" s="1009" t="s">
        <v>275</v>
      </c>
      <c r="B58" s="307">
        <v>2793809</v>
      </c>
      <c r="C58" s="307">
        <v>2793809</v>
      </c>
      <c r="D58" s="307">
        <v>2349379</v>
      </c>
      <c r="E58" s="389">
        <v>84.09232699873183</v>
      </c>
      <c r="F58" s="307">
        <v>491274</v>
      </c>
      <c r="G58" s="100"/>
      <c r="H58" s="557">
        <f>D58-'[3]Oktobris'!D58</f>
        <v>491274</v>
      </c>
      <c r="I58" s="987">
        <f t="shared" si="1"/>
        <v>0</v>
      </c>
      <c r="J58" s="987"/>
      <c r="K58" s="100"/>
      <c r="L58" s="1016"/>
      <c r="M58" s="1016"/>
      <c r="N58" s="1016"/>
      <c r="O58" s="1016"/>
      <c r="P58" s="1016"/>
      <c r="Q58" s="1016"/>
      <c r="R58" s="1016"/>
      <c r="S58" s="1016"/>
      <c r="T58" s="1016"/>
      <c r="U58" s="1016"/>
      <c r="V58" s="1016"/>
      <c r="W58" s="1016"/>
      <c r="X58" s="1016"/>
      <c r="Y58" s="1016"/>
      <c r="Z58" s="1016"/>
      <c r="AA58" s="1016"/>
      <c r="AB58" s="1016"/>
      <c r="AC58" s="1016"/>
      <c r="AD58" s="1016"/>
      <c r="AE58" s="1016"/>
      <c r="AF58" s="1016"/>
      <c r="AG58" s="1016"/>
      <c r="AH58" s="1016"/>
      <c r="AI58" s="1016"/>
      <c r="AJ58" s="1016"/>
      <c r="AK58" s="1016"/>
      <c r="AL58" s="1016"/>
      <c r="AM58" s="1016"/>
      <c r="AN58" s="1016"/>
      <c r="AO58" s="1016"/>
      <c r="AP58" s="1016"/>
      <c r="AQ58" s="1016"/>
      <c r="AR58" s="1016"/>
      <c r="AS58" s="1016"/>
    </row>
    <row r="59" spans="1:45" s="1017" customFormat="1" ht="12.75">
      <c r="A59" s="1008" t="s">
        <v>312</v>
      </c>
      <c r="B59" s="307">
        <v>569458</v>
      </c>
      <c r="C59" s="307">
        <v>569458</v>
      </c>
      <c r="D59" s="307">
        <v>478812</v>
      </c>
      <c r="E59" s="389">
        <v>84.08205697347302</v>
      </c>
      <c r="F59" s="307">
        <v>90959</v>
      </c>
      <c r="G59" s="100"/>
      <c r="H59" s="557">
        <f>D59-'[3]Oktobris'!D59</f>
        <v>90959</v>
      </c>
      <c r="I59" s="987">
        <f t="shared" si="1"/>
        <v>0</v>
      </c>
      <c r="J59" s="987"/>
      <c r="K59" s="100"/>
      <c r="L59" s="1016"/>
      <c r="M59" s="1016"/>
      <c r="N59" s="1016"/>
      <c r="O59" s="1016"/>
      <c r="P59" s="1016"/>
      <c r="Q59" s="1016"/>
      <c r="R59" s="1016"/>
      <c r="S59" s="1016"/>
      <c r="T59" s="1016"/>
      <c r="U59" s="1016"/>
      <c r="V59" s="1016"/>
      <c r="W59" s="1016"/>
      <c r="X59" s="1016"/>
      <c r="Y59" s="1016"/>
      <c r="Z59" s="1016"/>
      <c r="AA59" s="1016"/>
      <c r="AB59" s="1016"/>
      <c r="AC59" s="1016"/>
      <c r="AD59" s="1016"/>
      <c r="AE59" s="1016"/>
      <c r="AF59" s="1016"/>
      <c r="AG59" s="1016"/>
      <c r="AH59" s="1016"/>
      <c r="AI59" s="1016"/>
      <c r="AJ59" s="1016"/>
      <c r="AK59" s="1016"/>
      <c r="AL59" s="1016"/>
      <c r="AM59" s="1016"/>
      <c r="AN59" s="1016"/>
      <c r="AO59" s="1016"/>
      <c r="AP59" s="1016"/>
      <c r="AQ59" s="1016"/>
      <c r="AR59" s="1016"/>
      <c r="AS59" s="1016"/>
    </row>
    <row r="60" spans="1:45" s="1017" customFormat="1" ht="12.75">
      <c r="A60" s="1008" t="s">
        <v>1093</v>
      </c>
      <c r="B60" s="307">
        <v>2224351</v>
      </c>
      <c r="C60" s="307">
        <v>2224351</v>
      </c>
      <c r="D60" s="307">
        <v>1870567</v>
      </c>
      <c r="E60" s="389">
        <v>84.09495623667308</v>
      </c>
      <c r="F60" s="307">
        <v>400315</v>
      </c>
      <c r="G60" s="100"/>
      <c r="H60" s="557">
        <f>D60-'[3]Oktobris'!D60</f>
        <v>400315</v>
      </c>
      <c r="I60" s="987">
        <f t="shared" si="1"/>
        <v>0</v>
      </c>
      <c r="J60" s="987"/>
      <c r="K60" s="100"/>
      <c r="L60" s="1016"/>
      <c r="M60" s="1016"/>
      <c r="N60" s="1016"/>
      <c r="O60" s="1016"/>
      <c r="P60" s="1016"/>
      <c r="Q60" s="1016"/>
      <c r="R60" s="1016"/>
      <c r="S60" s="1016"/>
      <c r="T60" s="1016"/>
      <c r="U60" s="1016"/>
      <c r="V60" s="1016"/>
      <c r="W60" s="1016"/>
      <c r="X60" s="1016"/>
      <c r="Y60" s="1016"/>
      <c r="Z60" s="1016"/>
      <c r="AA60" s="1016"/>
      <c r="AB60" s="1016"/>
      <c r="AC60" s="1016"/>
      <c r="AD60" s="1016"/>
      <c r="AE60" s="1016"/>
      <c r="AF60" s="1016"/>
      <c r="AG60" s="1016"/>
      <c r="AH60" s="1016"/>
      <c r="AI60" s="1016"/>
      <c r="AJ60" s="1016"/>
      <c r="AK60" s="1016"/>
      <c r="AL60" s="1016"/>
      <c r="AM60" s="1016"/>
      <c r="AN60" s="1016"/>
      <c r="AO60" s="1016"/>
      <c r="AP60" s="1016"/>
      <c r="AQ60" s="1016"/>
      <c r="AR60" s="1016"/>
      <c r="AS60" s="1016"/>
    </row>
    <row r="61" spans="1:45" s="1017" customFormat="1" ht="12.75">
      <c r="A61" s="1009" t="s">
        <v>279</v>
      </c>
      <c r="B61" s="307">
        <v>2793809</v>
      </c>
      <c r="C61" s="307">
        <v>2793809</v>
      </c>
      <c r="D61" s="307">
        <v>2349379</v>
      </c>
      <c r="E61" s="389">
        <v>84.09232699873183</v>
      </c>
      <c r="F61" s="307">
        <v>491274</v>
      </c>
      <c r="G61" s="100"/>
      <c r="H61" s="557">
        <f>D61-'[3]Oktobris'!D61</f>
        <v>491274</v>
      </c>
      <c r="I61" s="987">
        <f t="shared" si="1"/>
        <v>0</v>
      </c>
      <c r="J61" s="987"/>
      <c r="K61" s="100"/>
      <c r="L61" s="1016"/>
      <c r="M61" s="1016"/>
      <c r="N61" s="1016"/>
      <c r="O61" s="1016"/>
      <c r="P61" s="1016"/>
      <c r="Q61" s="1016"/>
      <c r="R61" s="1016"/>
      <c r="S61" s="1016"/>
      <c r="T61" s="1016"/>
      <c r="U61" s="1016"/>
      <c r="V61" s="1016"/>
      <c r="W61" s="1016"/>
      <c r="X61" s="1016"/>
      <c r="Y61" s="1016"/>
      <c r="Z61" s="1016"/>
      <c r="AA61" s="1016"/>
      <c r="AB61" s="1016"/>
      <c r="AC61" s="1016"/>
      <c r="AD61" s="1016"/>
      <c r="AE61" s="1016"/>
      <c r="AF61" s="1016"/>
      <c r="AG61" s="1016"/>
      <c r="AH61" s="1016"/>
      <c r="AI61" s="1016"/>
      <c r="AJ61" s="1016"/>
      <c r="AK61" s="1016"/>
      <c r="AL61" s="1016"/>
      <c r="AM61" s="1016"/>
      <c r="AN61" s="1016"/>
      <c r="AO61" s="1016"/>
      <c r="AP61" s="1016"/>
      <c r="AQ61" s="1016"/>
      <c r="AR61" s="1016"/>
      <c r="AS61" s="1016"/>
    </row>
    <row r="62" spans="1:45" s="1017" customFormat="1" ht="12.75">
      <c r="A62" s="1008" t="s">
        <v>307</v>
      </c>
      <c r="B62" s="307">
        <v>2793809</v>
      </c>
      <c r="C62" s="307">
        <v>2793809</v>
      </c>
      <c r="D62" s="307">
        <v>2349379</v>
      </c>
      <c r="E62" s="389">
        <v>84.09232699873183</v>
      </c>
      <c r="F62" s="307">
        <v>491274</v>
      </c>
      <c r="G62" s="100"/>
      <c r="H62" s="557">
        <f>D62-'[3]Oktobris'!D62</f>
        <v>491274</v>
      </c>
      <c r="I62" s="987">
        <f t="shared" si="1"/>
        <v>0</v>
      </c>
      <c r="J62" s="987"/>
      <c r="K62" s="100"/>
      <c r="L62" s="1016"/>
      <c r="M62" s="1016"/>
      <c r="N62" s="1016"/>
      <c r="O62" s="1016"/>
      <c r="P62" s="1016"/>
      <c r="Q62" s="1016"/>
      <c r="R62" s="1016"/>
      <c r="S62" s="1016"/>
      <c r="T62" s="1016"/>
      <c r="U62" s="1016"/>
      <c r="V62" s="1016"/>
      <c r="W62" s="1016"/>
      <c r="X62" s="1016"/>
      <c r="Y62" s="1016"/>
      <c r="Z62" s="1016"/>
      <c r="AA62" s="1016"/>
      <c r="AB62" s="1016"/>
      <c r="AC62" s="1016"/>
      <c r="AD62" s="1016"/>
      <c r="AE62" s="1016"/>
      <c r="AF62" s="1016"/>
      <c r="AG62" s="1016"/>
      <c r="AH62" s="1016"/>
      <c r="AI62" s="1016"/>
      <c r="AJ62" s="1016"/>
      <c r="AK62" s="1016"/>
      <c r="AL62" s="1016"/>
      <c r="AM62" s="1016"/>
      <c r="AN62" s="1016"/>
      <c r="AO62" s="1016"/>
      <c r="AP62" s="1016"/>
      <c r="AQ62" s="1016"/>
      <c r="AR62" s="1016"/>
      <c r="AS62" s="1016"/>
    </row>
    <row r="63" spans="1:45" s="1017" customFormat="1" ht="12.75">
      <c r="A63" s="1010" t="s">
        <v>1004</v>
      </c>
      <c r="B63" s="307">
        <v>2793809</v>
      </c>
      <c r="C63" s="307">
        <v>2793809</v>
      </c>
      <c r="D63" s="307">
        <v>2349379</v>
      </c>
      <c r="E63" s="389">
        <v>84.09232699873183</v>
      </c>
      <c r="F63" s="307">
        <v>491274</v>
      </c>
      <c r="G63" s="100"/>
      <c r="H63" s="557">
        <f>D63-'[3]Oktobris'!D63</f>
        <v>491274</v>
      </c>
      <c r="I63" s="987">
        <f t="shared" si="1"/>
        <v>0</v>
      </c>
      <c r="J63" s="987"/>
      <c r="K63" s="100"/>
      <c r="L63" s="1016"/>
      <c r="M63" s="1016"/>
      <c r="N63" s="1016"/>
      <c r="O63" s="1016"/>
      <c r="P63" s="1016"/>
      <c r="Q63" s="1016"/>
      <c r="R63" s="1016"/>
      <c r="S63" s="1016"/>
      <c r="T63" s="1016"/>
      <c r="U63" s="1016"/>
      <c r="V63" s="1016"/>
      <c r="W63" s="1016"/>
      <c r="X63" s="1016"/>
      <c r="Y63" s="1016"/>
      <c r="Z63" s="1016"/>
      <c r="AA63" s="1016"/>
      <c r="AB63" s="1016"/>
      <c r="AC63" s="1016"/>
      <c r="AD63" s="1016"/>
      <c r="AE63" s="1016"/>
      <c r="AF63" s="1016"/>
      <c r="AG63" s="1016"/>
      <c r="AH63" s="1016"/>
      <c r="AI63" s="1016"/>
      <c r="AJ63" s="1016"/>
      <c r="AK63" s="1016"/>
      <c r="AL63" s="1016"/>
      <c r="AM63" s="1016"/>
      <c r="AN63" s="1016"/>
      <c r="AO63" s="1016"/>
      <c r="AP63" s="1016"/>
      <c r="AQ63" s="1016"/>
      <c r="AR63" s="1016"/>
      <c r="AS63" s="1016"/>
    </row>
    <row r="64" spans="1:45" s="1017" customFormat="1" ht="24">
      <c r="A64" s="1019" t="s">
        <v>1094</v>
      </c>
      <c r="B64" s="307">
        <v>569458</v>
      </c>
      <c r="C64" s="307">
        <v>569458</v>
      </c>
      <c r="D64" s="307">
        <v>478812</v>
      </c>
      <c r="E64" s="389">
        <v>84.08205697347302</v>
      </c>
      <c r="F64" s="307">
        <v>90959</v>
      </c>
      <c r="G64" s="100"/>
      <c r="H64" s="557">
        <f>D64-'[3]Oktobris'!D64</f>
        <v>90959</v>
      </c>
      <c r="I64" s="987">
        <f t="shared" si="1"/>
        <v>0</v>
      </c>
      <c r="J64" s="987"/>
      <c r="K64" s="100"/>
      <c r="L64" s="1016"/>
      <c r="M64" s="1016"/>
      <c r="N64" s="1016"/>
      <c r="O64" s="1016"/>
      <c r="P64" s="1016"/>
      <c r="Q64" s="1016"/>
      <c r="R64" s="1016"/>
      <c r="S64" s="1016"/>
      <c r="T64" s="1016"/>
      <c r="U64" s="1016"/>
      <c r="V64" s="1016"/>
      <c r="W64" s="1016"/>
      <c r="X64" s="1016"/>
      <c r="Y64" s="1016"/>
      <c r="Z64" s="1016"/>
      <c r="AA64" s="1016"/>
      <c r="AB64" s="1016"/>
      <c r="AC64" s="1016"/>
      <c r="AD64" s="1016"/>
      <c r="AE64" s="1016"/>
      <c r="AF64" s="1016"/>
      <c r="AG64" s="1016"/>
      <c r="AH64" s="1016"/>
      <c r="AI64" s="1016"/>
      <c r="AJ64" s="1016"/>
      <c r="AK64" s="1016"/>
      <c r="AL64" s="1016"/>
      <c r="AM64" s="1016"/>
      <c r="AN64" s="1016"/>
      <c r="AO64" s="1016"/>
      <c r="AP64" s="1016"/>
      <c r="AQ64" s="1016"/>
      <c r="AR64" s="1016"/>
      <c r="AS64" s="1016"/>
    </row>
    <row r="65" spans="1:45" s="1017" customFormat="1" ht="12.75">
      <c r="A65" s="1010" t="s">
        <v>1095</v>
      </c>
      <c r="B65" s="307">
        <v>2224351</v>
      </c>
      <c r="C65" s="307">
        <v>2224351</v>
      </c>
      <c r="D65" s="307">
        <v>1870567</v>
      </c>
      <c r="E65" s="389">
        <v>84.09495623667308</v>
      </c>
      <c r="F65" s="307">
        <v>400315</v>
      </c>
      <c r="G65" s="100"/>
      <c r="H65" s="557">
        <f>D65-'[3]Oktobris'!D65</f>
        <v>400315</v>
      </c>
      <c r="I65" s="987">
        <f t="shared" si="1"/>
        <v>0</v>
      </c>
      <c r="J65" s="987"/>
      <c r="K65" s="100"/>
      <c r="L65" s="1016"/>
      <c r="M65" s="1016"/>
      <c r="N65" s="1016"/>
      <c r="O65" s="1016"/>
      <c r="P65" s="1016"/>
      <c r="Q65" s="1016"/>
      <c r="R65" s="1016"/>
      <c r="S65" s="1016"/>
      <c r="T65" s="1016"/>
      <c r="U65" s="1016"/>
      <c r="V65" s="1016"/>
      <c r="W65" s="1016"/>
      <c r="X65" s="1016"/>
      <c r="Y65" s="1016"/>
      <c r="Z65" s="1016"/>
      <c r="AA65" s="1016"/>
      <c r="AB65" s="1016"/>
      <c r="AC65" s="1016"/>
      <c r="AD65" s="1016"/>
      <c r="AE65" s="1016"/>
      <c r="AF65" s="1016"/>
      <c r="AG65" s="1016"/>
      <c r="AH65" s="1016"/>
      <c r="AI65" s="1016"/>
      <c r="AJ65" s="1016"/>
      <c r="AK65" s="1016"/>
      <c r="AL65" s="1016"/>
      <c r="AM65" s="1016"/>
      <c r="AN65" s="1016"/>
      <c r="AO65" s="1016"/>
      <c r="AP65" s="1016"/>
      <c r="AQ65" s="1016"/>
      <c r="AR65" s="1016"/>
      <c r="AS65" s="1016"/>
    </row>
    <row r="66" spans="1:45" s="1017" customFormat="1" ht="12.75">
      <c r="A66" s="1010"/>
      <c r="B66" s="83"/>
      <c r="C66" s="83"/>
      <c r="D66" s="83"/>
      <c r="E66" s="464"/>
      <c r="F66" s="83"/>
      <c r="G66" s="100"/>
      <c r="H66" s="557">
        <f>D66-'[3]Oktobris'!D66</f>
        <v>0</v>
      </c>
      <c r="I66" s="987">
        <f t="shared" si="1"/>
        <v>0</v>
      </c>
      <c r="J66" s="987"/>
      <c r="K66" s="100"/>
      <c r="L66" s="1016"/>
      <c r="M66" s="1016"/>
      <c r="N66" s="1016"/>
      <c r="O66" s="1016"/>
      <c r="P66" s="1016"/>
      <c r="Q66" s="1016"/>
      <c r="R66" s="1016"/>
      <c r="S66" s="1016"/>
      <c r="T66" s="1016"/>
      <c r="U66" s="1016"/>
      <c r="V66" s="1016"/>
      <c r="W66" s="1016"/>
      <c r="X66" s="1016"/>
      <c r="Y66" s="1016"/>
      <c r="Z66" s="1016"/>
      <c r="AA66" s="1016"/>
      <c r="AB66" s="1016"/>
      <c r="AC66" s="1016"/>
      <c r="AD66" s="1016"/>
      <c r="AE66" s="1016"/>
      <c r="AF66" s="1016"/>
      <c r="AG66" s="1016"/>
      <c r="AH66" s="1016"/>
      <c r="AI66" s="1016"/>
      <c r="AJ66" s="1016"/>
      <c r="AK66" s="1016"/>
      <c r="AL66" s="1016"/>
      <c r="AM66" s="1016"/>
      <c r="AN66" s="1016"/>
      <c r="AO66" s="1016"/>
      <c r="AP66" s="1016"/>
      <c r="AQ66" s="1016"/>
      <c r="AR66" s="1016"/>
      <c r="AS66" s="1016"/>
    </row>
    <row r="67" spans="1:45" s="1017" customFormat="1" ht="12.75">
      <c r="A67" s="323" t="s">
        <v>1096</v>
      </c>
      <c r="B67" s="83"/>
      <c r="C67" s="83"/>
      <c r="D67" s="83"/>
      <c r="E67" s="464"/>
      <c r="F67" s="83"/>
      <c r="G67" s="100"/>
      <c r="H67" s="557">
        <f>D67-'[3]Oktobris'!D67</f>
        <v>0</v>
      </c>
      <c r="I67" s="987">
        <f t="shared" si="1"/>
        <v>0</v>
      </c>
      <c r="J67" s="987"/>
      <c r="K67" s="100"/>
      <c r="L67" s="1016"/>
      <c r="M67" s="1016"/>
      <c r="N67" s="1016"/>
      <c r="O67" s="1016"/>
      <c r="P67" s="1016"/>
      <c r="Q67" s="1016"/>
      <c r="R67" s="1016"/>
      <c r="S67" s="1016"/>
      <c r="T67" s="1016"/>
      <c r="U67" s="1016"/>
      <c r="V67" s="1016"/>
      <c r="W67" s="1016"/>
      <c r="X67" s="1016"/>
      <c r="Y67" s="1016"/>
      <c r="Z67" s="1016"/>
      <c r="AA67" s="1016"/>
      <c r="AB67" s="1016"/>
      <c r="AC67" s="1016"/>
      <c r="AD67" s="1016"/>
      <c r="AE67" s="1016"/>
      <c r="AF67" s="1016"/>
      <c r="AG67" s="1016"/>
      <c r="AH67" s="1016"/>
      <c r="AI67" s="1016"/>
      <c r="AJ67" s="1016"/>
      <c r="AK67" s="1016"/>
      <c r="AL67" s="1016"/>
      <c r="AM67" s="1016"/>
      <c r="AN67" s="1016"/>
      <c r="AO67" s="1016"/>
      <c r="AP67" s="1016"/>
      <c r="AQ67" s="1016"/>
      <c r="AR67" s="1016"/>
      <c r="AS67" s="1016"/>
    </row>
    <row r="68" spans="1:45" s="1020" customFormat="1" ht="12.75">
      <c r="A68" s="986" t="s">
        <v>1078</v>
      </c>
      <c r="B68" s="289">
        <v>29984594</v>
      </c>
      <c r="C68" s="289">
        <v>29859407</v>
      </c>
      <c r="D68" s="289">
        <v>26309516</v>
      </c>
      <c r="E68" s="464">
        <v>87.74344585089263</v>
      </c>
      <c r="F68" s="289">
        <v>4128812</v>
      </c>
      <c r="G68" s="100"/>
      <c r="H68" s="987">
        <f>D68-'[3]Oktobris'!D68</f>
        <v>4128812</v>
      </c>
      <c r="I68" s="987">
        <f t="shared" si="1"/>
        <v>0</v>
      </c>
      <c r="J68" s="987"/>
      <c r="K68" s="100"/>
      <c r="L68" s="1016"/>
      <c r="M68" s="1016"/>
      <c r="N68" s="1016"/>
      <c r="O68" s="1016"/>
      <c r="P68" s="1016"/>
      <c r="Q68" s="1016"/>
      <c r="R68" s="1016"/>
      <c r="S68" s="1016"/>
      <c r="T68" s="1016"/>
      <c r="U68" s="1016"/>
      <c r="V68" s="1016"/>
      <c r="W68" s="1016"/>
      <c r="X68" s="1016"/>
      <c r="Y68" s="1016"/>
      <c r="Z68" s="1016"/>
      <c r="AA68" s="1016"/>
      <c r="AB68" s="1016"/>
      <c r="AC68" s="1016"/>
      <c r="AD68" s="1016"/>
      <c r="AE68" s="1016"/>
      <c r="AF68" s="1016"/>
      <c r="AG68" s="1016"/>
      <c r="AH68" s="1016"/>
      <c r="AI68" s="1016"/>
      <c r="AJ68" s="1016"/>
      <c r="AK68" s="1016"/>
      <c r="AL68" s="1016"/>
      <c r="AM68" s="1016"/>
      <c r="AN68" s="1016"/>
      <c r="AO68" s="1016"/>
      <c r="AP68" s="1016"/>
      <c r="AQ68" s="1016"/>
      <c r="AR68" s="1016"/>
      <c r="AS68" s="1016"/>
    </row>
    <row r="69" spans="1:45" s="1020" customFormat="1" ht="12.75">
      <c r="A69" s="988" t="s">
        <v>1079</v>
      </c>
      <c r="B69" s="42">
        <v>5850145</v>
      </c>
      <c r="C69" s="42">
        <v>5849936</v>
      </c>
      <c r="D69" s="42">
        <v>5849936</v>
      </c>
      <c r="E69" s="464">
        <v>99.996427438978</v>
      </c>
      <c r="F69" s="42">
        <v>1222691</v>
      </c>
      <c r="G69" s="100"/>
      <c r="H69" s="557">
        <f>D69-'[3]Oktobris'!D69</f>
        <v>1222691</v>
      </c>
      <c r="I69" s="987">
        <f t="shared" si="1"/>
        <v>0</v>
      </c>
      <c r="J69" s="987"/>
      <c r="K69" s="100"/>
      <c r="L69" s="1016"/>
      <c r="M69" s="1016"/>
      <c r="N69" s="1016"/>
      <c r="O69" s="1016"/>
      <c r="P69" s="1016"/>
      <c r="Q69" s="1016"/>
      <c r="R69" s="1016"/>
      <c r="S69" s="1016"/>
      <c r="T69" s="1016"/>
      <c r="U69" s="1016"/>
      <c r="V69" s="1016"/>
      <c r="W69" s="1016"/>
      <c r="X69" s="1016"/>
      <c r="Y69" s="1016"/>
      <c r="Z69" s="1016"/>
      <c r="AA69" s="1016"/>
      <c r="AB69" s="1016"/>
      <c r="AC69" s="1016"/>
      <c r="AD69" s="1016"/>
      <c r="AE69" s="1016"/>
      <c r="AF69" s="1016"/>
      <c r="AG69" s="1016"/>
      <c r="AH69" s="1016"/>
      <c r="AI69" s="1016"/>
      <c r="AJ69" s="1016"/>
      <c r="AK69" s="1016"/>
      <c r="AL69" s="1016"/>
      <c r="AM69" s="1016"/>
      <c r="AN69" s="1016"/>
      <c r="AO69" s="1016"/>
      <c r="AP69" s="1016"/>
      <c r="AQ69" s="1016"/>
      <c r="AR69" s="1016"/>
      <c r="AS69" s="1016"/>
    </row>
    <row r="70" spans="1:45" s="1020" customFormat="1" ht="12.75" hidden="1">
      <c r="A70" s="989" t="s">
        <v>1080</v>
      </c>
      <c r="B70" s="1021">
        <v>569458</v>
      </c>
      <c r="C70" s="1021">
        <v>569458</v>
      </c>
      <c r="D70" s="1021">
        <v>478812</v>
      </c>
      <c r="E70" s="991">
        <v>84.08205697347302</v>
      </c>
      <c r="F70" s="1021">
        <v>90959</v>
      </c>
      <c r="G70" s="100"/>
      <c r="H70" s="557">
        <f>D70-'[3]Oktobris'!D70</f>
        <v>90959</v>
      </c>
      <c r="I70" s="987">
        <f t="shared" si="1"/>
        <v>0</v>
      </c>
      <c r="J70" s="987"/>
      <c r="K70" s="100"/>
      <c r="L70" s="1016"/>
      <c r="M70" s="1016"/>
      <c r="N70" s="1016"/>
      <c r="O70" s="1016"/>
      <c r="P70" s="1016"/>
      <c r="Q70" s="1016"/>
      <c r="R70" s="1016"/>
      <c r="S70" s="1016"/>
      <c r="T70" s="1016"/>
      <c r="U70" s="1016"/>
      <c r="V70" s="1016"/>
      <c r="W70" s="1016"/>
      <c r="X70" s="1016"/>
      <c r="Y70" s="1016"/>
      <c r="Z70" s="1016"/>
      <c r="AA70" s="1016"/>
      <c r="AB70" s="1016"/>
      <c r="AC70" s="1016"/>
      <c r="AD70" s="1016"/>
      <c r="AE70" s="1016"/>
      <c r="AF70" s="1016"/>
      <c r="AG70" s="1016"/>
      <c r="AH70" s="1016"/>
      <c r="AI70" s="1016"/>
      <c r="AJ70" s="1016"/>
      <c r="AK70" s="1016"/>
      <c r="AL70" s="1016"/>
      <c r="AM70" s="1016"/>
      <c r="AN70" s="1016"/>
      <c r="AO70" s="1016"/>
      <c r="AP70" s="1016"/>
      <c r="AQ70" s="1016"/>
      <c r="AR70" s="1016"/>
      <c r="AS70" s="1016"/>
    </row>
    <row r="71" spans="1:45" s="1020" customFormat="1" ht="12.75">
      <c r="A71" s="988" t="s">
        <v>537</v>
      </c>
      <c r="B71" s="289">
        <v>347843</v>
      </c>
      <c r="C71" s="289">
        <v>347843</v>
      </c>
      <c r="D71" s="289">
        <v>252450</v>
      </c>
      <c r="E71" s="464">
        <v>72.57584599948828</v>
      </c>
      <c r="F71" s="289">
        <v>-21932</v>
      </c>
      <c r="G71" s="100"/>
      <c r="H71" s="557">
        <f>D71-'[3]Oktobris'!D71</f>
        <v>-21932</v>
      </c>
      <c r="I71" s="987">
        <f t="shared" si="1"/>
        <v>0</v>
      </c>
      <c r="J71" s="987"/>
      <c r="K71" s="100"/>
      <c r="L71" s="1016"/>
      <c r="M71" s="1016"/>
      <c r="N71" s="1016"/>
      <c r="O71" s="1016"/>
      <c r="P71" s="1016"/>
      <c r="Q71" s="1016"/>
      <c r="R71" s="1016"/>
      <c r="S71" s="1016"/>
      <c r="T71" s="1016"/>
      <c r="U71" s="1016"/>
      <c r="V71" s="1016"/>
      <c r="W71" s="1016"/>
      <c r="X71" s="1016"/>
      <c r="Y71" s="1016"/>
      <c r="Z71" s="1016"/>
      <c r="AA71" s="1016"/>
      <c r="AB71" s="1016"/>
      <c r="AC71" s="1016"/>
      <c r="AD71" s="1016"/>
      <c r="AE71" s="1016"/>
      <c r="AF71" s="1016"/>
      <c r="AG71" s="1016"/>
      <c r="AH71" s="1016"/>
      <c r="AI71" s="1016"/>
      <c r="AJ71" s="1016"/>
      <c r="AK71" s="1016"/>
      <c r="AL71" s="1016"/>
      <c r="AM71" s="1016"/>
      <c r="AN71" s="1016"/>
      <c r="AO71" s="1016"/>
      <c r="AP71" s="1016"/>
      <c r="AQ71" s="1016"/>
      <c r="AR71" s="1016"/>
      <c r="AS71" s="1016"/>
    </row>
    <row r="72" spans="1:45" s="1020" customFormat="1" ht="12.75">
      <c r="A72" s="988" t="s">
        <v>538</v>
      </c>
      <c r="B72" s="42">
        <v>23786606</v>
      </c>
      <c r="C72" s="42">
        <v>23661628</v>
      </c>
      <c r="D72" s="42">
        <v>20207130</v>
      </c>
      <c r="E72" s="464">
        <v>84.95171610443289</v>
      </c>
      <c r="F72" s="42">
        <v>2928053</v>
      </c>
      <c r="G72" s="100"/>
      <c r="H72" s="557">
        <f>D72-'[3]Oktobris'!D72</f>
        <v>2928053</v>
      </c>
      <c r="I72" s="987">
        <f t="shared" si="1"/>
        <v>0</v>
      </c>
      <c r="J72" s="987"/>
      <c r="K72" s="100"/>
      <c r="L72" s="1016"/>
      <c r="M72" s="1016"/>
      <c r="N72" s="1016"/>
      <c r="O72" s="1016"/>
      <c r="P72" s="1016"/>
      <c r="Q72" s="1016"/>
      <c r="R72" s="1016"/>
      <c r="S72" s="1016"/>
      <c r="T72" s="1016"/>
      <c r="U72" s="1016"/>
      <c r="V72" s="1016"/>
      <c r="W72" s="1016"/>
      <c r="X72" s="1016"/>
      <c r="Y72" s="1016"/>
      <c r="Z72" s="1016"/>
      <c r="AA72" s="1016"/>
      <c r="AB72" s="1016"/>
      <c r="AC72" s="1016"/>
      <c r="AD72" s="1016"/>
      <c r="AE72" s="1016"/>
      <c r="AF72" s="1016"/>
      <c r="AG72" s="1016"/>
      <c r="AH72" s="1016"/>
      <c r="AI72" s="1016"/>
      <c r="AJ72" s="1016"/>
      <c r="AK72" s="1016"/>
      <c r="AL72" s="1016"/>
      <c r="AM72" s="1016"/>
      <c r="AN72" s="1016"/>
      <c r="AO72" s="1016"/>
      <c r="AP72" s="1016"/>
      <c r="AQ72" s="1016"/>
      <c r="AR72" s="1016"/>
      <c r="AS72" s="1016"/>
    </row>
    <row r="73" spans="1:45" s="1020" customFormat="1" ht="12.75" hidden="1">
      <c r="A73" s="989" t="s">
        <v>1097</v>
      </c>
      <c r="B73" s="1021">
        <v>2224351</v>
      </c>
      <c r="C73" s="1021">
        <v>2224351</v>
      </c>
      <c r="D73" s="1021">
        <v>1870567</v>
      </c>
      <c r="E73" s="991">
        <v>0</v>
      </c>
      <c r="F73" s="1021">
        <v>400315</v>
      </c>
      <c r="G73" s="100"/>
      <c r="H73" s="557">
        <f>D73-'[3]Oktobris'!D73</f>
        <v>400315</v>
      </c>
      <c r="I73" s="987">
        <f t="shared" si="1"/>
        <v>0</v>
      </c>
      <c r="J73" s="987"/>
      <c r="K73" s="100"/>
      <c r="L73" s="1016"/>
      <c r="M73" s="1016"/>
      <c r="N73" s="1016"/>
      <c r="O73" s="1016"/>
      <c r="P73" s="1016"/>
      <c r="Q73" s="1016"/>
      <c r="R73" s="1016"/>
      <c r="S73" s="1016"/>
      <c r="T73" s="1016"/>
      <c r="U73" s="1016"/>
      <c r="V73" s="1016"/>
      <c r="W73" s="1016"/>
      <c r="X73" s="1016"/>
      <c r="Y73" s="1016"/>
      <c r="Z73" s="1016"/>
      <c r="AA73" s="1016"/>
      <c r="AB73" s="1016"/>
      <c r="AC73" s="1016"/>
      <c r="AD73" s="1016"/>
      <c r="AE73" s="1016"/>
      <c r="AF73" s="1016"/>
      <c r="AG73" s="1016"/>
      <c r="AH73" s="1016"/>
      <c r="AI73" s="1016"/>
      <c r="AJ73" s="1016"/>
      <c r="AK73" s="1016"/>
      <c r="AL73" s="1016"/>
      <c r="AM73" s="1016"/>
      <c r="AN73" s="1016"/>
      <c r="AO73" s="1016"/>
      <c r="AP73" s="1016"/>
      <c r="AQ73" s="1016"/>
      <c r="AR73" s="1016"/>
      <c r="AS73" s="1016"/>
    </row>
    <row r="74" spans="1:45" s="1020" customFormat="1" ht="12.75">
      <c r="A74" s="996" t="s">
        <v>279</v>
      </c>
      <c r="B74" s="42">
        <v>30321865</v>
      </c>
      <c r="C74" s="289">
        <v>30456049</v>
      </c>
      <c r="D74" s="289">
        <v>24957751</v>
      </c>
      <c r="E74" s="464">
        <v>82.30941929198616</v>
      </c>
      <c r="F74" s="289">
        <v>3695703</v>
      </c>
      <c r="G74" s="100"/>
      <c r="H74" s="557">
        <f>D74-'[3]Oktobris'!D74</f>
        <v>3695703</v>
      </c>
      <c r="I74" s="987">
        <f t="shared" si="1"/>
        <v>0</v>
      </c>
      <c r="J74" s="987"/>
      <c r="K74" s="100"/>
      <c r="L74" s="1016"/>
      <c r="M74" s="1016"/>
      <c r="N74" s="1016"/>
      <c r="O74" s="1016"/>
      <c r="P74" s="1016"/>
      <c r="Q74" s="1016"/>
      <c r="R74" s="1016"/>
      <c r="S74" s="1016"/>
      <c r="T74" s="1016"/>
      <c r="U74" s="1016"/>
      <c r="V74" s="1016"/>
      <c r="W74" s="1016"/>
      <c r="X74" s="1016"/>
      <c r="Y74" s="1016"/>
      <c r="Z74" s="1016"/>
      <c r="AA74" s="1016"/>
      <c r="AB74" s="1016"/>
      <c r="AC74" s="1016"/>
      <c r="AD74" s="1016"/>
      <c r="AE74" s="1016"/>
      <c r="AF74" s="1016"/>
      <c r="AG74" s="1016"/>
      <c r="AH74" s="1016"/>
      <c r="AI74" s="1016"/>
      <c r="AJ74" s="1016"/>
      <c r="AK74" s="1016"/>
      <c r="AL74" s="1016"/>
      <c r="AM74" s="1016"/>
      <c r="AN74" s="1016"/>
      <c r="AO74" s="1016"/>
      <c r="AP74" s="1016"/>
      <c r="AQ74" s="1016"/>
      <c r="AR74" s="1016"/>
      <c r="AS74" s="1016"/>
    </row>
    <row r="75" spans="1:45" s="1022" customFormat="1" ht="12.75">
      <c r="A75" s="992" t="s">
        <v>307</v>
      </c>
      <c r="B75" s="42">
        <v>18262161</v>
      </c>
      <c r="C75" s="289">
        <v>18392922</v>
      </c>
      <c r="D75" s="289">
        <v>14213413</v>
      </c>
      <c r="E75" s="464">
        <v>77.82985266639584</v>
      </c>
      <c r="F75" s="289">
        <v>2020376</v>
      </c>
      <c r="G75" s="100"/>
      <c r="H75" s="557">
        <f>D75-'[3]Oktobris'!D75</f>
        <v>2020376</v>
      </c>
      <c r="I75" s="987">
        <f t="shared" si="1"/>
        <v>0</v>
      </c>
      <c r="J75" s="987"/>
      <c r="K75" s="100"/>
      <c r="L75" s="1016"/>
      <c r="M75" s="1016"/>
      <c r="N75" s="1016"/>
      <c r="O75" s="1016"/>
      <c r="P75" s="1016"/>
      <c r="Q75" s="1016"/>
      <c r="R75" s="1016"/>
      <c r="S75" s="1016"/>
      <c r="T75" s="1016"/>
      <c r="U75" s="1016"/>
      <c r="V75" s="1016"/>
      <c r="W75" s="1016"/>
      <c r="X75" s="1016"/>
      <c r="Y75" s="1016"/>
      <c r="Z75" s="1016"/>
      <c r="AA75" s="1016"/>
      <c r="AB75" s="1016"/>
      <c r="AC75" s="1016"/>
      <c r="AD75" s="1016"/>
      <c r="AE75" s="1016"/>
      <c r="AF75" s="1016"/>
      <c r="AG75" s="1016"/>
      <c r="AH75" s="1016"/>
      <c r="AI75" s="1016"/>
      <c r="AJ75" s="1016"/>
      <c r="AK75" s="1016"/>
      <c r="AL75" s="1016"/>
      <c r="AM75" s="1016"/>
      <c r="AN75" s="1016"/>
      <c r="AO75" s="1016"/>
      <c r="AP75" s="1016"/>
      <c r="AQ75" s="1016"/>
      <c r="AR75" s="1016"/>
      <c r="AS75" s="1016"/>
    </row>
    <row r="76" spans="1:45" s="1022" customFormat="1" ht="12.75">
      <c r="A76" s="993" t="s">
        <v>716</v>
      </c>
      <c r="B76" s="289">
        <v>6221903</v>
      </c>
      <c r="C76" s="289">
        <v>6341928</v>
      </c>
      <c r="D76" s="289">
        <v>5301174</v>
      </c>
      <c r="E76" s="464">
        <v>85.20181044288219</v>
      </c>
      <c r="F76" s="289">
        <v>883731</v>
      </c>
      <c r="G76" s="100"/>
      <c r="H76" s="557">
        <f>D76-'[3]Oktobris'!D76</f>
        <v>883731</v>
      </c>
      <c r="I76" s="987">
        <f t="shared" si="1"/>
        <v>0</v>
      </c>
      <c r="J76" s="987"/>
      <c r="K76" s="100"/>
      <c r="L76" s="1016"/>
      <c r="M76" s="1016"/>
      <c r="N76" s="1016"/>
      <c r="O76" s="1016"/>
      <c r="P76" s="1016"/>
      <c r="Q76" s="1016"/>
      <c r="R76" s="1016"/>
      <c r="S76" s="1016"/>
      <c r="T76" s="1016"/>
      <c r="U76" s="1016"/>
      <c r="V76" s="1016"/>
      <c r="W76" s="1016"/>
      <c r="X76" s="1016"/>
      <c r="Y76" s="1016"/>
      <c r="Z76" s="1016"/>
      <c r="AA76" s="1016"/>
      <c r="AB76" s="1016"/>
      <c r="AC76" s="1016"/>
      <c r="AD76" s="1016"/>
      <c r="AE76" s="1016"/>
      <c r="AF76" s="1016"/>
      <c r="AG76" s="1016"/>
      <c r="AH76" s="1016"/>
      <c r="AI76" s="1016"/>
      <c r="AJ76" s="1016"/>
      <c r="AK76" s="1016"/>
      <c r="AL76" s="1016"/>
      <c r="AM76" s="1016"/>
      <c r="AN76" s="1016"/>
      <c r="AO76" s="1016"/>
      <c r="AP76" s="1016"/>
      <c r="AQ76" s="1016"/>
      <c r="AR76" s="1016"/>
      <c r="AS76" s="1016"/>
    </row>
    <row r="77" spans="1:45" s="1017" customFormat="1" ht="12.75">
      <c r="A77" s="993" t="s">
        <v>1004</v>
      </c>
      <c r="B77" s="289">
        <v>12040258</v>
      </c>
      <c r="C77" s="289">
        <v>12050994</v>
      </c>
      <c r="D77" s="289">
        <v>8912239</v>
      </c>
      <c r="E77" s="464">
        <v>74.02033245466998</v>
      </c>
      <c r="F77" s="289">
        <v>1136645</v>
      </c>
      <c r="G77" s="100"/>
      <c r="H77" s="557">
        <f>D77-'[3]Oktobris'!D77</f>
        <v>1136645</v>
      </c>
      <c r="I77" s="987">
        <f t="shared" si="1"/>
        <v>0</v>
      </c>
      <c r="J77" s="987"/>
      <c r="K77" s="100"/>
      <c r="L77" s="1016"/>
      <c r="M77" s="1016"/>
      <c r="N77" s="1016"/>
      <c r="O77" s="1016"/>
      <c r="P77" s="1016"/>
      <c r="Q77" s="1016"/>
      <c r="R77" s="1016"/>
      <c r="S77" s="1016"/>
      <c r="T77" s="1016"/>
      <c r="U77" s="1016"/>
      <c r="V77" s="1016"/>
      <c r="W77" s="1016"/>
      <c r="X77" s="1016"/>
      <c r="Y77" s="1016"/>
      <c r="Z77" s="1016"/>
      <c r="AA77" s="1016"/>
      <c r="AB77" s="1016"/>
      <c r="AC77" s="1016"/>
      <c r="AD77" s="1016"/>
      <c r="AE77" s="1016"/>
      <c r="AF77" s="1016"/>
      <c r="AG77" s="1016"/>
      <c r="AH77" s="1016"/>
      <c r="AI77" s="1016"/>
      <c r="AJ77" s="1016"/>
      <c r="AK77" s="1016"/>
      <c r="AL77" s="1016"/>
      <c r="AM77" s="1016"/>
      <c r="AN77" s="1016"/>
      <c r="AO77" s="1016"/>
      <c r="AP77" s="1016"/>
      <c r="AQ77" s="1016"/>
      <c r="AR77" s="1016"/>
      <c r="AS77" s="1016"/>
    </row>
    <row r="78" spans="1:45" s="1017" customFormat="1" ht="12.75">
      <c r="A78" s="994" t="s">
        <v>1013</v>
      </c>
      <c r="B78" s="42">
        <v>6824155</v>
      </c>
      <c r="C78" s="42">
        <v>6834891</v>
      </c>
      <c r="D78" s="42">
        <v>5520132</v>
      </c>
      <c r="E78" s="464">
        <v>80.8910700299158</v>
      </c>
      <c r="F78" s="42">
        <v>816714</v>
      </c>
      <c r="G78" s="100"/>
      <c r="H78" s="557">
        <f>D78-'[3]Oktobris'!D78</f>
        <v>816714</v>
      </c>
      <c r="I78" s="987">
        <f t="shared" si="1"/>
        <v>0</v>
      </c>
      <c r="J78" s="987"/>
      <c r="K78" s="100"/>
      <c r="L78" s="1016"/>
      <c r="M78" s="1016"/>
      <c r="N78" s="1016"/>
      <c r="O78" s="1016"/>
      <c r="P78" s="1016"/>
      <c r="Q78" s="1016"/>
      <c r="R78" s="1016"/>
      <c r="S78" s="1016"/>
      <c r="T78" s="1016"/>
      <c r="U78" s="1016"/>
      <c r="V78" s="1016"/>
      <c r="W78" s="1016"/>
      <c r="X78" s="1016"/>
      <c r="Y78" s="1016"/>
      <c r="Z78" s="1016"/>
      <c r="AA78" s="1016"/>
      <c r="AB78" s="1016"/>
      <c r="AC78" s="1016"/>
      <c r="AD78" s="1016"/>
      <c r="AE78" s="1016"/>
      <c r="AF78" s="1016"/>
      <c r="AG78" s="1016"/>
      <c r="AH78" s="1016"/>
      <c r="AI78" s="1016"/>
      <c r="AJ78" s="1016"/>
      <c r="AK78" s="1016"/>
      <c r="AL78" s="1016"/>
      <c r="AM78" s="1016"/>
      <c r="AN78" s="1016"/>
      <c r="AO78" s="1016"/>
      <c r="AP78" s="1016"/>
      <c r="AQ78" s="1016"/>
      <c r="AR78" s="1016"/>
      <c r="AS78" s="1016"/>
    </row>
    <row r="79" spans="1:45" s="1017" customFormat="1" ht="12.75" hidden="1">
      <c r="A79" s="997" t="s">
        <v>1098</v>
      </c>
      <c r="B79" s="1021">
        <v>569458</v>
      </c>
      <c r="C79" s="1021">
        <v>569458</v>
      </c>
      <c r="D79" s="1021">
        <v>478812</v>
      </c>
      <c r="E79" s="991">
        <v>84.08205697347302</v>
      </c>
      <c r="F79" s="1021">
        <v>90959</v>
      </c>
      <c r="G79" s="100"/>
      <c r="H79" s="557">
        <f>D79-'[3]Oktobris'!D79</f>
        <v>90959</v>
      </c>
      <c r="I79" s="987">
        <f t="shared" si="1"/>
        <v>0</v>
      </c>
      <c r="J79" s="987"/>
      <c r="K79" s="100"/>
      <c r="L79" s="1016"/>
      <c r="M79" s="1016"/>
      <c r="N79" s="1016"/>
      <c r="O79" s="1016"/>
      <c r="P79" s="1016"/>
      <c r="Q79" s="1016"/>
      <c r="R79" s="1016"/>
      <c r="S79" s="1016"/>
      <c r="T79" s="1016"/>
      <c r="U79" s="1016"/>
      <c r="V79" s="1016"/>
      <c r="W79" s="1016"/>
      <c r="X79" s="1016"/>
      <c r="Y79" s="1016"/>
      <c r="Z79" s="1016"/>
      <c r="AA79" s="1016"/>
      <c r="AB79" s="1016"/>
      <c r="AC79" s="1016"/>
      <c r="AD79" s="1016"/>
      <c r="AE79" s="1016"/>
      <c r="AF79" s="1016"/>
      <c r="AG79" s="1016"/>
      <c r="AH79" s="1016"/>
      <c r="AI79" s="1016"/>
      <c r="AJ79" s="1016"/>
      <c r="AK79" s="1016"/>
      <c r="AL79" s="1016"/>
      <c r="AM79" s="1016"/>
      <c r="AN79" s="1016"/>
      <c r="AO79" s="1016"/>
      <c r="AP79" s="1016"/>
      <c r="AQ79" s="1016"/>
      <c r="AR79" s="1016"/>
      <c r="AS79" s="1016"/>
    </row>
    <row r="80" spans="1:45" s="1017" customFormat="1" ht="25.5" hidden="1">
      <c r="A80" s="998" t="s">
        <v>1084</v>
      </c>
      <c r="B80" s="1021">
        <v>2224351</v>
      </c>
      <c r="C80" s="1021">
        <v>2224351</v>
      </c>
      <c r="D80" s="1021">
        <v>1870567</v>
      </c>
      <c r="E80" s="991">
        <v>84.09495623667308</v>
      </c>
      <c r="F80" s="1021">
        <v>400315</v>
      </c>
      <c r="G80" s="100"/>
      <c r="H80" s="557">
        <f>D80-'[3]Oktobris'!D80</f>
        <v>400315</v>
      </c>
      <c r="I80" s="987">
        <f>F80-H80</f>
        <v>0</v>
      </c>
      <c r="J80" s="987"/>
      <c r="K80" s="100"/>
      <c r="L80" s="1016"/>
      <c r="M80" s="1016"/>
      <c r="N80" s="1016"/>
      <c r="O80" s="1016"/>
      <c r="P80" s="1016"/>
      <c r="Q80" s="1016"/>
      <c r="R80" s="1016"/>
      <c r="S80" s="1016"/>
      <c r="T80" s="1016"/>
      <c r="U80" s="1016"/>
      <c r="V80" s="1016"/>
      <c r="W80" s="1016"/>
      <c r="X80" s="1016"/>
      <c r="Y80" s="1016"/>
      <c r="Z80" s="1016"/>
      <c r="AA80" s="1016"/>
      <c r="AB80" s="1016"/>
      <c r="AC80" s="1016"/>
      <c r="AD80" s="1016"/>
      <c r="AE80" s="1016"/>
      <c r="AF80" s="1016"/>
      <c r="AG80" s="1016"/>
      <c r="AH80" s="1016"/>
      <c r="AI80" s="1016"/>
      <c r="AJ80" s="1016"/>
      <c r="AK80" s="1016"/>
      <c r="AL80" s="1016"/>
      <c r="AM80" s="1016"/>
      <c r="AN80" s="1016"/>
      <c r="AO80" s="1016"/>
      <c r="AP80" s="1016"/>
      <c r="AQ80" s="1016"/>
      <c r="AR80" s="1016"/>
      <c r="AS80" s="1016"/>
    </row>
    <row r="81" spans="1:45" s="1017" customFormat="1" ht="12.75" hidden="1">
      <c r="A81" s="998" t="s">
        <v>1099</v>
      </c>
      <c r="B81" s="1021">
        <v>0</v>
      </c>
      <c r="C81" s="1021">
        <v>4551482</v>
      </c>
      <c r="D81" s="1021">
        <v>3072176</v>
      </c>
      <c r="E81" s="991" t="e">
        <v>#DIV/0!</v>
      </c>
      <c r="F81" s="42">
        <v>31273</v>
      </c>
      <c r="G81" s="100"/>
      <c r="H81" s="557"/>
      <c r="I81" s="987"/>
      <c r="J81" s="987"/>
      <c r="K81" s="100"/>
      <c r="L81" s="1016"/>
      <c r="M81" s="1016"/>
      <c r="N81" s="1016"/>
      <c r="O81" s="1016"/>
      <c r="P81" s="1016"/>
      <c r="Q81" s="1016"/>
      <c r="R81" s="1016"/>
      <c r="S81" s="1016"/>
      <c r="T81" s="1016"/>
      <c r="U81" s="1016"/>
      <c r="V81" s="1016"/>
      <c r="W81" s="1016"/>
      <c r="X81" s="1016"/>
      <c r="Y81" s="1016"/>
      <c r="Z81" s="1016"/>
      <c r="AA81" s="1016"/>
      <c r="AB81" s="1016"/>
      <c r="AC81" s="1016"/>
      <c r="AD81" s="1016"/>
      <c r="AE81" s="1016"/>
      <c r="AF81" s="1016"/>
      <c r="AG81" s="1016"/>
      <c r="AH81" s="1016"/>
      <c r="AI81" s="1016"/>
      <c r="AJ81" s="1016"/>
      <c r="AK81" s="1016"/>
      <c r="AL81" s="1016"/>
      <c r="AM81" s="1016"/>
      <c r="AN81" s="1016"/>
      <c r="AO81" s="1016"/>
      <c r="AP81" s="1016"/>
      <c r="AQ81" s="1016"/>
      <c r="AR81" s="1016"/>
      <c r="AS81" s="1016"/>
    </row>
    <row r="82" spans="1:45" s="1017" customFormat="1" ht="12.75">
      <c r="A82" s="988" t="s">
        <v>290</v>
      </c>
      <c r="B82" s="289">
        <v>12059704</v>
      </c>
      <c r="C82" s="289">
        <v>12063127</v>
      </c>
      <c r="D82" s="289">
        <v>10744338</v>
      </c>
      <c r="E82" s="464">
        <v>89.09288320841043</v>
      </c>
      <c r="F82" s="289">
        <v>1675327</v>
      </c>
      <c r="G82" s="101"/>
      <c r="H82" s="557">
        <f>D82-'[3]Oktobris'!D82</f>
        <v>1675327</v>
      </c>
      <c r="I82" s="987">
        <f aca="true" t="shared" si="2" ref="I82:I107">F82-H82</f>
        <v>0</v>
      </c>
      <c r="J82" s="987"/>
      <c r="K82" s="100"/>
      <c r="L82" s="1016"/>
      <c r="M82" s="1016"/>
      <c r="N82" s="1016"/>
      <c r="O82" s="1016"/>
      <c r="P82" s="1016"/>
      <c r="Q82" s="1016"/>
      <c r="R82" s="1016"/>
      <c r="S82" s="1016"/>
      <c r="T82" s="1016"/>
      <c r="U82" s="1016"/>
      <c r="V82" s="1016"/>
      <c r="W82" s="1016"/>
      <c r="X82" s="1016"/>
      <c r="Y82" s="1016"/>
      <c r="Z82" s="1016"/>
      <c r="AA82" s="1016"/>
      <c r="AB82" s="1016"/>
      <c r="AC82" s="1016"/>
      <c r="AD82" s="1016"/>
      <c r="AE82" s="1016"/>
      <c r="AF82" s="1016"/>
      <c r="AG82" s="1016"/>
      <c r="AH82" s="1016"/>
      <c r="AI82" s="1016"/>
      <c r="AJ82" s="1016"/>
      <c r="AK82" s="1016"/>
      <c r="AL82" s="1016"/>
      <c r="AM82" s="1016"/>
      <c r="AN82" s="1016"/>
      <c r="AO82" s="1016"/>
      <c r="AP82" s="1016"/>
      <c r="AQ82" s="1016"/>
      <c r="AR82" s="1016"/>
      <c r="AS82" s="1016"/>
    </row>
    <row r="83" spans="1:45" s="1017" customFormat="1" ht="12.75">
      <c r="A83" s="996" t="s">
        <v>1086</v>
      </c>
      <c r="B83" s="289">
        <v>12029302</v>
      </c>
      <c r="C83" s="289">
        <v>12032725</v>
      </c>
      <c r="D83" s="289">
        <v>10744338</v>
      </c>
      <c r="E83" s="464">
        <v>89.31805020773442</v>
      </c>
      <c r="F83" s="289">
        <v>1675327</v>
      </c>
      <c r="G83" s="100"/>
      <c r="H83" s="557">
        <f>D83-'[3]Oktobris'!D83</f>
        <v>1675327</v>
      </c>
      <c r="I83" s="987">
        <f t="shared" si="2"/>
        <v>0</v>
      </c>
      <c r="J83" s="987"/>
      <c r="K83" s="100"/>
      <c r="L83" s="1016"/>
      <c r="M83" s="1016"/>
      <c r="N83" s="1016"/>
      <c r="O83" s="1016"/>
      <c r="P83" s="1016"/>
      <c r="Q83" s="1016"/>
      <c r="R83" s="1016"/>
      <c r="S83" s="1016"/>
      <c r="T83" s="1016"/>
      <c r="U83" s="1016"/>
      <c r="V83" s="1016"/>
      <c r="W83" s="1016"/>
      <c r="X83" s="1016"/>
      <c r="Y83" s="1016"/>
      <c r="Z83" s="1016"/>
      <c r="AA83" s="1016"/>
      <c r="AB83" s="1016"/>
      <c r="AC83" s="1016"/>
      <c r="AD83" s="1016"/>
      <c r="AE83" s="1016"/>
      <c r="AF83" s="1016"/>
      <c r="AG83" s="1016"/>
      <c r="AH83" s="1016"/>
      <c r="AI83" s="1016"/>
      <c r="AJ83" s="1016"/>
      <c r="AK83" s="1016"/>
      <c r="AL83" s="1016"/>
      <c r="AM83" s="1016"/>
      <c r="AN83" s="1016"/>
      <c r="AO83" s="1016"/>
      <c r="AP83" s="1016"/>
      <c r="AQ83" s="1016"/>
      <c r="AR83" s="1016"/>
      <c r="AS83" s="1016"/>
    </row>
    <row r="84" spans="1:45" s="1017" customFormat="1" ht="12.75">
      <c r="A84" s="993" t="s">
        <v>1087</v>
      </c>
      <c r="B84" s="289">
        <v>30402</v>
      </c>
      <c r="C84" s="289">
        <v>30402</v>
      </c>
      <c r="D84" s="289">
        <v>0</v>
      </c>
      <c r="E84" s="464">
        <v>0</v>
      </c>
      <c r="F84" s="289">
        <v>0</v>
      </c>
      <c r="G84" s="100"/>
      <c r="H84" s="557">
        <f>D84-'[3]Oktobris'!D84</f>
        <v>0</v>
      </c>
      <c r="I84" s="987">
        <f t="shared" si="2"/>
        <v>0</v>
      </c>
      <c r="J84" s="987"/>
      <c r="K84" s="100"/>
      <c r="L84" s="1016"/>
      <c r="M84" s="1016"/>
      <c r="N84" s="1016"/>
      <c r="O84" s="1016"/>
      <c r="P84" s="1016"/>
      <c r="Q84" s="1016"/>
      <c r="R84" s="1016"/>
      <c r="S84" s="1016"/>
      <c r="T84" s="1016"/>
      <c r="U84" s="1016"/>
      <c r="V84" s="1016"/>
      <c r="W84" s="1016"/>
      <c r="X84" s="1016"/>
      <c r="Y84" s="1016"/>
      <c r="Z84" s="1016"/>
      <c r="AA84" s="1016"/>
      <c r="AB84" s="1016"/>
      <c r="AC84" s="1016"/>
      <c r="AD84" s="1016"/>
      <c r="AE84" s="1016"/>
      <c r="AF84" s="1016"/>
      <c r="AG84" s="1016"/>
      <c r="AH84" s="1016"/>
      <c r="AI84" s="1016"/>
      <c r="AJ84" s="1016"/>
      <c r="AK84" s="1016"/>
      <c r="AL84" s="1016"/>
      <c r="AM84" s="1016"/>
      <c r="AN84" s="1016"/>
      <c r="AO84" s="1016"/>
      <c r="AP84" s="1016"/>
      <c r="AQ84" s="1016"/>
      <c r="AR84" s="1016"/>
      <c r="AS84" s="1016"/>
    </row>
    <row r="85" spans="1:45" s="1017" customFormat="1" ht="12.75">
      <c r="A85" s="996" t="s">
        <v>294</v>
      </c>
      <c r="B85" s="42">
        <v>-337271</v>
      </c>
      <c r="C85" s="42">
        <v>-596642</v>
      </c>
      <c r="D85" s="42">
        <v>1351765</v>
      </c>
      <c r="E85" s="1023" t="s">
        <v>1464</v>
      </c>
      <c r="F85" s="42">
        <v>433109</v>
      </c>
      <c r="G85" s="100"/>
      <c r="H85" s="100"/>
      <c r="I85" s="987">
        <f t="shared" si="2"/>
        <v>433109</v>
      </c>
      <c r="J85" s="987"/>
      <c r="K85" s="100"/>
      <c r="L85" s="1016"/>
      <c r="M85" s="1016"/>
      <c r="N85" s="1016"/>
      <c r="O85" s="1016"/>
      <c r="P85" s="1016"/>
      <c r="Q85" s="1016"/>
      <c r="R85" s="1016"/>
      <c r="S85" s="1016"/>
      <c r="T85" s="1016"/>
      <c r="U85" s="1016"/>
      <c r="V85" s="1016"/>
      <c r="W85" s="1016"/>
      <c r="X85" s="1016"/>
      <c r="Y85" s="1016"/>
      <c r="Z85" s="1016"/>
      <c r="AA85" s="1016"/>
      <c r="AB85" s="1016"/>
      <c r="AC85" s="1016"/>
      <c r="AD85" s="1016"/>
      <c r="AE85" s="1016"/>
      <c r="AF85" s="1016"/>
      <c r="AG85" s="1016"/>
      <c r="AH85" s="1016"/>
      <c r="AI85" s="1016"/>
      <c r="AJ85" s="1016"/>
      <c r="AK85" s="1016"/>
      <c r="AL85" s="1016"/>
      <c r="AM85" s="1016"/>
      <c r="AN85" s="1016"/>
      <c r="AO85" s="1016"/>
      <c r="AP85" s="1016"/>
      <c r="AQ85" s="1016"/>
      <c r="AR85" s="1016"/>
      <c r="AS85" s="1016"/>
    </row>
    <row r="86" spans="1:45" s="1017" customFormat="1" ht="25.5">
      <c r="A86" s="1001" t="s">
        <v>1088</v>
      </c>
      <c r="B86" s="42">
        <v>329848</v>
      </c>
      <c r="C86" s="42">
        <v>591462</v>
      </c>
      <c r="D86" s="42" t="s">
        <v>1464</v>
      </c>
      <c r="E86" s="1023" t="s">
        <v>1464</v>
      </c>
      <c r="F86" s="42" t="s">
        <v>1464</v>
      </c>
      <c r="G86" s="100"/>
      <c r="H86" s="100"/>
      <c r="I86" s="987" t="e">
        <f t="shared" si="2"/>
        <v>#VALUE!</v>
      </c>
      <c r="J86" s="987"/>
      <c r="K86" s="100"/>
      <c r="L86" s="1016"/>
      <c r="M86" s="1016"/>
      <c r="N86" s="1016"/>
      <c r="O86" s="1016"/>
      <c r="P86" s="1016"/>
      <c r="Q86" s="1016"/>
      <c r="R86" s="1016"/>
      <c r="S86" s="1016"/>
      <c r="T86" s="1016"/>
      <c r="U86" s="1016"/>
      <c r="V86" s="1016"/>
      <c r="W86" s="1016"/>
      <c r="X86" s="1016"/>
      <c r="Y86" s="1016"/>
      <c r="Z86" s="1016"/>
      <c r="AA86" s="1016"/>
      <c r="AB86" s="1016"/>
      <c r="AC86" s="1016"/>
      <c r="AD86" s="1016"/>
      <c r="AE86" s="1016"/>
      <c r="AF86" s="1016"/>
      <c r="AG86" s="1016"/>
      <c r="AH86" s="1016"/>
      <c r="AI86" s="1016"/>
      <c r="AJ86" s="1016"/>
      <c r="AK86" s="1016"/>
      <c r="AL86" s="1016"/>
      <c r="AM86" s="1016"/>
      <c r="AN86" s="1016"/>
      <c r="AO86" s="1016"/>
      <c r="AP86" s="1016"/>
      <c r="AQ86" s="1016"/>
      <c r="AR86" s="1016"/>
      <c r="AS86" s="1016"/>
    </row>
    <row r="87" spans="1:45" s="1017" customFormat="1" ht="38.25">
      <c r="A87" s="1001" t="s">
        <v>1089</v>
      </c>
      <c r="B87" s="42">
        <v>7423</v>
      </c>
      <c r="C87" s="42">
        <v>5180</v>
      </c>
      <c r="D87" s="42" t="s">
        <v>1464</v>
      </c>
      <c r="E87" s="1023" t="s">
        <v>1464</v>
      </c>
      <c r="F87" s="42" t="s">
        <v>1464</v>
      </c>
      <c r="G87" s="100"/>
      <c r="H87" s="100"/>
      <c r="I87" s="987" t="e">
        <f t="shared" si="2"/>
        <v>#VALUE!</v>
      </c>
      <c r="J87" s="987"/>
      <c r="K87" s="100"/>
      <c r="L87" s="1016"/>
      <c r="M87" s="1016"/>
      <c r="N87" s="1016"/>
      <c r="O87" s="1016"/>
      <c r="P87" s="1016"/>
      <c r="Q87" s="1016"/>
      <c r="R87" s="1016"/>
      <c r="S87" s="1016"/>
      <c r="T87" s="1016"/>
      <c r="U87" s="1016"/>
      <c r="V87" s="1016"/>
      <c r="W87" s="1016"/>
      <c r="X87" s="1016"/>
      <c r="Y87" s="1016"/>
      <c r="Z87" s="1016"/>
      <c r="AA87" s="1016"/>
      <c r="AB87" s="1016"/>
      <c r="AC87" s="1016"/>
      <c r="AD87" s="1016"/>
      <c r="AE87" s="1016"/>
      <c r="AF87" s="1016"/>
      <c r="AG87" s="1016"/>
      <c r="AH87" s="1016"/>
      <c r="AI87" s="1016"/>
      <c r="AJ87" s="1016"/>
      <c r="AK87" s="1016"/>
      <c r="AL87" s="1016"/>
      <c r="AM87" s="1016"/>
      <c r="AN87" s="1016"/>
      <c r="AO87" s="1016"/>
      <c r="AP87" s="1016"/>
      <c r="AQ87" s="1016"/>
      <c r="AR87" s="1016"/>
      <c r="AS87" s="1016"/>
    </row>
    <row r="88" spans="1:45" s="1017" customFormat="1" ht="12.75">
      <c r="A88" s="1001"/>
      <c r="B88" s="42"/>
      <c r="C88" s="42"/>
      <c r="D88" s="42"/>
      <c r="E88" s="1023"/>
      <c r="F88" s="42"/>
      <c r="G88" s="100"/>
      <c r="H88" s="100"/>
      <c r="I88" s="987">
        <f t="shared" si="2"/>
        <v>0</v>
      </c>
      <c r="J88" s="987"/>
      <c r="K88" s="100"/>
      <c r="L88" s="1016"/>
      <c r="M88" s="1016"/>
      <c r="N88" s="1016"/>
      <c r="O88" s="1016"/>
      <c r="P88" s="1016"/>
      <c r="Q88" s="1016"/>
      <c r="R88" s="1016"/>
      <c r="S88" s="1016"/>
      <c r="T88" s="1016"/>
      <c r="U88" s="1016"/>
      <c r="V88" s="1016"/>
      <c r="W88" s="1016"/>
      <c r="X88" s="1016"/>
      <c r="Y88" s="1016"/>
      <c r="Z88" s="1016"/>
      <c r="AA88" s="1016"/>
      <c r="AB88" s="1016"/>
      <c r="AC88" s="1016"/>
      <c r="AD88" s="1016"/>
      <c r="AE88" s="1016"/>
      <c r="AF88" s="1016"/>
      <c r="AG88" s="1016"/>
      <c r="AH88" s="1016"/>
      <c r="AI88" s="1016"/>
      <c r="AJ88" s="1016"/>
      <c r="AK88" s="1016"/>
      <c r="AL88" s="1016"/>
      <c r="AM88" s="1016"/>
      <c r="AN88" s="1016"/>
      <c r="AO88" s="1016"/>
      <c r="AP88" s="1016"/>
      <c r="AQ88" s="1016"/>
      <c r="AR88" s="1016"/>
      <c r="AS88" s="1016"/>
    </row>
    <row r="89" spans="1:45" s="1017" customFormat="1" ht="12.75">
      <c r="A89" s="1004" t="s">
        <v>354</v>
      </c>
      <c r="B89" s="42"/>
      <c r="C89" s="42"/>
      <c r="D89" s="42"/>
      <c r="E89" s="1023"/>
      <c r="F89" s="42"/>
      <c r="G89" s="100"/>
      <c r="H89" s="100"/>
      <c r="I89" s="987">
        <f t="shared" si="2"/>
        <v>0</v>
      </c>
      <c r="J89" s="987"/>
      <c r="K89" s="100"/>
      <c r="L89" s="1016"/>
      <c r="M89" s="1016"/>
      <c r="N89" s="1016"/>
      <c r="O89" s="1016"/>
      <c r="P89" s="1016"/>
      <c r="Q89" s="1016"/>
      <c r="R89" s="1016"/>
      <c r="S89" s="1016"/>
      <c r="T89" s="1016"/>
      <c r="U89" s="1016"/>
      <c r="V89" s="1016"/>
      <c r="W89" s="1016"/>
      <c r="X89" s="1016"/>
      <c r="Y89" s="1016"/>
      <c r="Z89" s="1016"/>
      <c r="AA89" s="1016"/>
      <c r="AB89" s="1016"/>
      <c r="AC89" s="1016"/>
      <c r="AD89" s="1016"/>
      <c r="AE89" s="1016"/>
      <c r="AF89" s="1016"/>
      <c r="AG89" s="1016"/>
      <c r="AH89" s="1016"/>
      <c r="AI89" s="1016"/>
      <c r="AJ89" s="1016"/>
      <c r="AK89" s="1016"/>
      <c r="AL89" s="1016"/>
      <c r="AM89" s="1016"/>
      <c r="AN89" s="1016"/>
      <c r="AO89" s="1016"/>
      <c r="AP89" s="1016"/>
      <c r="AQ89" s="1016"/>
      <c r="AR89" s="1016"/>
      <c r="AS89" s="1016"/>
    </row>
    <row r="90" spans="1:45" s="1017" customFormat="1" ht="24">
      <c r="A90" s="1018" t="s">
        <v>1092</v>
      </c>
      <c r="B90" s="42"/>
      <c r="C90" s="42"/>
      <c r="D90" s="42"/>
      <c r="E90" s="1023"/>
      <c r="F90" s="42"/>
      <c r="G90" s="100"/>
      <c r="H90" s="100"/>
      <c r="I90" s="987">
        <f t="shared" si="2"/>
        <v>0</v>
      </c>
      <c r="J90" s="987"/>
      <c r="K90" s="100"/>
      <c r="L90" s="1016"/>
      <c r="M90" s="1016"/>
      <c r="N90" s="1016"/>
      <c r="O90" s="1016"/>
      <c r="P90" s="1016"/>
      <c r="Q90" s="1016"/>
      <c r="R90" s="1016"/>
      <c r="S90" s="1016"/>
      <c r="T90" s="1016"/>
      <c r="U90" s="1016"/>
      <c r="V90" s="1016"/>
      <c r="W90" s="1016"/>
      <c r="X90" s="1016"/>
      <c r="Y90" s="1016"/>
      <c r="Z90" s="1016"/>
      <c r="AA90" s="1016"/>
      <c r="AB90" s="1016"/>
      <c r="AC90" s="1016"/>
      <c r="AD90" s="1016"/>
      <c r="AE90" s="1016"/>
      <c r="AF90" s="1016"/>
      <c r="AG90" s="1016"/>
      <c r="AH90" s="1016"/>
      <c r="AI90" s="1016"/>
      <c r="AJ90" s="1016"/>
      <c r="AK90" s="1016"/>
      <c r="AL90" s="1016"/>
      <c r="AM90" s="1016"/>
      <c r="AN90" s="1016"/>
      <c r="AO90" s="1016"/>
      <c r="AP90" s="1016"/>
      <c r="AQ90" s="1016"/>
      <c r="AR90" s="1016"/>
      <c r="AS90" s="1016"/>
    </row>
    <row r="91" spans="1:45" s="1017" customFormat="1" ht="12.75">
      <c r="A91" s="1009" t="s">
        <v>275</v>
      </c>
      <c r="B91" s="307">
        <v>2793809</v>
      </c>
      <c r="C91" s="307">
        <v>2793809</v>
      </c>
      <c r="D91" s="307">
        <v>2349379</v>
      </c>
      <c r="E91" s="389">
        <v>84.09232699873183</v>
      </c>
      <c r="F91" s="307">
        <v>491274</v>
      </c>
      <c r="G91" s="100"/>
      <c r="H91" s="101">
        <f>D91-'[3]Oktobris'!D91</f>
        <v>491274</v>
      </c>
      <c r="I91" s="987">
        <f t="shared" si="2"/>
        <v>0</v>
      </c>
      <c r="J91" s="987"/>
      <c r="K91" s="100"/>
      <c r="L91" s="1016"/>
      <c r="M91" s="1016"/>
      <c r="N91" s="1016"/>
      <c r="O91" s="1016"/>
      <c r="P91" s="1016"/>
      <c r="Q91" s="1016"/>
      <c r="R91" s="1016"/>
      <c r="S91" s="1016"/>
      <c r="T91" s="1016"/>
      <c r="U91" s="1016"/>
      <c r="V91" s="1016"/>
      <c r="W91" s="1016"/>
      <c r="X91" s="1016"/>
      <c r="Y91" s="1016"/>
      <c r="Z91" s="1016"/>
      <c r="AA91" s="1016"/>
      <c r="AB91" s="1016"/>
      <c r="AC91" s="1016"/>
      <c r="AD91" s="1016"/>
      <c r="AE91" s="1016"/>
      <c r="AF91" s="1016"/>
      <c r="AG91" s="1016"/>
      <c r="AH91" s="1016"/>
      <c r="AI91" s="1016"/>
      <c r="AJ91" s="1016"/>
      <c r="AK91" s="1016"/>
      <c r="AL91" s="1016"/>
      <c r="AM91" s="1016"/>
      <c r="AN91" s="1016"/>
      <c r="AO91" s="1016"/>
      <c r="AP91" s="1016"/>
      <c r="AQ91" s="1016"/>
      <c r="AR91" s="1016"/>
      <c r="AS91" s="1016"/>
    </row>
    <row r="92" spans="1:45" s="1017" customFormat="1" ht="12.75">
      <c r="A92" s="1008" t="s">
        <v>312</v>
      </c>
      <c r="B92" s="307">
        <v>569458</v>
      </c>
      <c r="C92" s="307">
        <v>569458</v>
      </c>
      <c r="D92" s="307">
        <v>478812</v>
      </c>
      <c r="E92" s="389">
        <v>84.08205697347302</v>
      </c>
      <c r="F92" s="307">
        <v>90959</v>
      </c>
      <c r="G92" s="100"/>
      <c r="H92" s="101">
        <f>D92-'[3]Oktobris'!D92</f>
        <v>90959</v>
      </c>
      <c r="I92" s="987">
        <f t="shared" si="2"/>
        <v>0</v>
      </c>
      <c r="J92" s="987"/>
      <c r="K92" s="100"/>
      <c r="L92" s="1016"/>
      <c r="M92" s="1016"/>
      <c r="N92" s="1016"/>
      <c r="O92" s="1016"/>
      <c r="P92" s="1016"/>
      <c r="Q92" s="1016"/>
      <c r="R92" s="1016"/>
      <c r="S92" s="1016"/>
      <c r="T92" s="1016"/>
      <c r="U92" s="1016"/>
      <c r="V92" s="1016"/>
      <c r="W92" s="1016"/>
      <c r="X92" s="1016"/>
      <c r="Y92" s="1016"/>
      <c r="Z92" s="1016"/>
      <c r="AA92" s="1016"/>
      <c r="AB92" s="1016"/>
      <c r="AC92" s="1016"/>
      <c r="AD92" s="1016"/>
      <c r="AE92" s="1016"/>
      <c r="AF92" s="1016"/>
      <c r="AG92" s="1016"/>
      <c r="AH92" s="1016"/>
      <c r="AI92" s="1016"/>
      <c r="AJ92" s="1016"/>
      <c r="AK92" s="1016"/>
      <c r="AL92" s="1016"/>
      <c r="AM92" s="1016"/>
      <c r="AN92" s="1016"/>
      <c r="AO92" s="1016"/>
      <c r="AP92" s="1016"/>
      <c r="AQ92" s="1016"/>
      <c r="AR92" s="1016"/>
      <c r="AS92" s="1016"/>
    </row>
    <row r="93" spans="1:45" s="1017" customFormat="1" ht="12.75">
      <c r="A93" s="1008" t="s">
        <v>1093</v>
      </c>
      <c r="B93" s="307">
        <v>2224351</v>
      </c>
      <c r="C93" s="307">
        <v>2224351</v>
      </c>
      <c r="D93" s="307">
        <v>1870567</v>
      </c>
      <c r="E93" s="389">
        <v>84.09495623667308</v>
      </c>
      <c r="F93" s="307">
        <v>400315</v>
      </c>
      <c r="G93" s="100"/>
      <c r="H93" s="101">
        <f>D93-'[3]Oktobris'!D93</f>
        <v>400315</v>
      </c>
      <c r="I93" s="987">
        <f t="shared" si="2"/>
        <v>0</v>
      </c>
      <c r="J93" s="987"/>
      <c r="K93" s="100"/>
      <c r="L93" s="1016"/>
      <c r="M93" s="1016"/>
      <c r="N93" s="1016"/>
      <c r="O93" s="1016"/>
      <c r="P93" s="1016"/>
      <c r="Q93" s="1016"/>
      <c r="R93" s="1016"/>
      <c r="S93" s="1016"/>
      <c r="T93" s="1016"/>
      <c r="U93" s="1016"/>
      <c r="V93" s="1016"/>
      <c r="W93" s="1016"/>
      <c r="X93" s="1016"/>
      <c r="Y93" s="1016"/>
      <c r="Z93" s="1016"/>
      <c r="AA93" s="1016"/>
      <c r="AB93" s="1016"/>
      <c r="AC93" s="1016"/>
      <c r="AD93" s="1016"/>
      <c r="AE93" s="1016"/>
      <c r="AF93" s="1016"/>
      <c r="AG93" s="1016"/>
      <c r="AH93" s="1016"/>
      <c r="AI93" s="1016"/>
      <c r="AJ93" s="1016"/>
      <c r="AK93" s="1016"/>
      <c r="AL93" s="1016"/>
      <c r="AM93" s="1016"/>
      <c r="AN93" s="1016"/>
      <c r="AO93" s="1016"/>
      <c r="AP93" s="1016"/>
      <c r="AQ93" s="1016"/>
      <c r="AR93" s="1016"/>
      <c r="AS93" s="1016"/>
    </row>
    <row r="94" spans="1:45" s="1017" customFormat="1" ht="12.75">
      <c r="A94" s="1009" t="s">
        <v>279</v>
      </c>
      <c r="B94" s="307">
        <v>2793809</v>
      </c>
      <c r="C94" s="307">
        <v>2793809</v>
      </c>
      <c r="D94" s="307">
        <v>2349379</v>
      </c>
      <c r="E94" s="389">
        <v>84.09232699873183</v>
      </c>
      <c r="F94" s="307">
        <v>491274</v>
      </c>
      <c r="G94" s="100"/>
      <c r="H94" s="101">
        <f>D94-'[3]Oktobris'!D94</f>
        <v>491274</v>
      </c>
      <c r="I94" s="987">
        <f t="shared" si="2"/>
        <v>0</v>
      </c>
      <c r="J94" s="987"/>
      <c r="K94" s="100"/>
      <c r="L94" s="1016"/>
      <c r="M94" s="1016"/>
      <c r="N94" s="1016"/>
      <c r="O94" s="1016"/>
      <c r="P94" s="1016"/>
      <c r="Q94" s="1016"/>
      <c r="R94" s="1016"/>
      <c r="S94" s="1016"/>
      <c r="T94" s="1016"/>
      <c r="U94" s="1016"/>
      <c r="V94" s="1016"/>
      <c r="W94" s="1016"/>
      <c r="X94" s="1016"/>
      <c r="Y94" s="1016"/>
      <c r="Z94" s="1016"/>
      <c r="AA94" s="1016"/>
      <c r="AB94" s="1016"/>
      <c r="AC94" s="1016"/>
      <c r="AD94" s="1016"/>
      <c r="AE94" s="1016"/>
      <c r="AF94" s="1016"/>
      <c r="AG94" s="1016"/>
      <c r="AH94" s="1016"/>
      <c r="AI94" s="1016"/>
      <c r="AJ94" s="1016"/>
      <c r="AK94" s="1016"/>
      <c r="AL94" s="1016"/>
      <c r="AM94" s="1016"/>
      <c r="AN94" s="1016"/>
      <c r="AO94" s="1016"/>
      <c r="AP94" s="1016"/>
      <c r="AQ94" s="1016"/>
      <c r="AR94" s="1016"/>
      <c r="AS94" s="1016"/>
    </row>
    <row r="95" spans="1:45" s="1017" customFormat="1" ht="12.75">
      <c r="A95" s="1008" t="s">
        <v>307</v>
      </c>
      <c r="B95" s="307">
        <v>2793809</v>
      </c>
      <c r="C95" s="307">
        <v>2793809</v>
      </c>
      <c r="D95" s="307">
        <v>2349379</v>
      </c>
      <c r="E95" s="389">
        <v>84.09232699873183</v>
      </c>
      <c r="F95" s="307">
        <v>491274</v>
      </c>
      <c r="G95" s="100"/>
      <c r="H95" s="101">
        <f>D95-'[3]Oktobris'!D95</f>
        <v>491274</v>
      </c>
      <c r="I95" s="987">
        <f t="shared" si="2"/>
        <v>0</v>
      </c>
      <c r="J95" s="987"/>
      <c r="K95" s="100"/>
      <c r="L95" s="1016"/>
      <c r="M95" s="1016"/>
      <c r="N95" s="1016"/>
      <c r="O95" s="1016"/>
      <c r="P95" s="1016"/>
      <c r="Q95" s="1016"/>
      <c r="R95" s="1016"/>
      <c r="S95" s="1016"/>
      <c r="T95" s="1016"/>
      <c r="U95" s="1016"/>
      <c r="V95" s="1016"/>
      <c r="W95" s="1016"/>
      <c r="X95" s="1016"/>
      <c r="Y95" s="1016"/>
      <c r="Z95" s="1016"/>
      <c r="AA95" s="1016"/>
      <c r="AB95" s="1016"/>
      <c r="AC95" s="1016"/>
      <c r="AD95" s="1016"/>
      <c r="AE95" s="1016"/>
      <c r="AF95" s="1016"/>
      <c r="AG95" s="1016"/>
      <c r="AH95" s="1016"/>
      <c r="AI95" s="1016"/>
      <c r="AJ95" s="1016"/>
      <c r="AK95" s="1016"/>
      <c r="AL95" s="1016"/>
      <c r="AM95" s="1016"/>
      <c r="AN95" s="1016"/>
      <c r="AO95" s="1016"/>
      <c r="AP95" s="1016"/>
      <c r="AQ95" s="1016"/>
      <c r="AR95" s="1016"/>
      <c r="AS95" s="1016"/>
    </row>
    <row r="96" spans="1:45" s="1017" customFormat="1" ht="12.75">
      <c r="A96" s="1010" t="s">
        <v>1004</v>
      </c>
      <c r="B96" s="307">
        <v>2793809</v>
      </c>
      <c r="C96" s="307">
        <v>2793809</v>
      </c>
      <c r="D96" s="307">
        <v>2349379</v>
      </c>
      <c r="E96" s="389">
        <v>84.09232699873183</v>
      </c>
      <c r="F96" s="307">
        <v>491274</v>
      </c>
      <c r="G96" s="100"/>
      <c r="H96" s="101">
        <f>D96-'[3]Oktobris'!D96</f>
        <v>491274</v>
      </c>
      <c r="I96" s="987">
        <f t="shared" si="2"/>
        <v>0</v>
      </c>
      <c r="J96" s="987"/>
      <c r="K96" s="100"/>
      <c r="L96" s="1016"/>
      <c r="M96" s="1016"/>
      <c r="N96" s="1016"/>
      <c r="O96" s="1016"/>
      <c r="P96" s="1016"/>
      <c r="Q96" s="1016"/>
      <c r="R96" s="1016"/>
      <c r="S96" s="1016"/>
      <c r="T96" s="1016"/>
      <c r="U96" s="1016"/>
      <c r="V96" s="1016"/>
      <c r="W96" s="1016"/>
      <c r="X96" s="1016"/>
      <c r="Y96" s="1016"/>
      <c r="Z96" s="1016"/>
      <c r="AA96" s="1016"/>
      <c r="AB96" s="1016"/>
      <c r="AC96" s="1016"/>
      <c r="AD96" s="1016"/>
      <c r="AE96" s="1016"/>
      <c r="AF96" s="1016"/>
      <c r="AG96" s="1016"/>
      <c r="AH96" s="1016"/>
      <c r="AI96" s="1016"/>
      <c r="AJ96" s="1016"/>
      <c r="AK96" s="1016"/>
      <c r="AL96" s="1016"/>
      <c r="AM96" s="1016"/>
      <c r="AN96" s="1016"/>
      <c r="AO96" s="1016"/>
      <c r="AP96" s="1016"/>
      <c r="AQ96" s="1016"/>
      <c r="AR96" s="1016"/>
      <c r="AS96" s="1016"/>
    </row>
    <row r="97" spans="1:45" s="1017" customFormat="1" ht="24">
      <c r="A97" s="1019" t="s">
        <v>1094</v>
      </c>
      <c r="B97" s="307">
        <v>569458</v>
      </c>
      <c r="C97" s="307">
        <v>569458</v>
      </c>
      <c r="D97" s="307">
        <v>478812</v>
      </c>
      <c r="E97" s="389">
        <v>84.08205697347302</v>
      </c>
      <c r="F97" s="307">
        <v>90959</v>
      </c>
      <c r="G97" s="100"/>
      <c r="H97" s="101">
        <f>D97-'[3]Oktobris'!D97</f>
        <v>90959</v>
      </c>
      <c r="I97" s="987">
        <f t="shared" si="2"/>
        <v>0</v>
      </c>
      <c r="J97" s="987"/>
      <c r="K97" s="100"/>
      <c r="L97" s="1016"/>
      <c r="M97" s="1016"/>
      <c r="N97" s="1016"/>
      <c r="O97" s="1016"/>
      <c r="P97" s="1016"/>
      <c r="Q97" s="1016"/>
      <c r="R97" s="1016"/>
      <c r="S97" s="1016"/>
      <c r="T97" s="1016"/>
      <c r="U97" s="1016"/>
      <c r="V97" s="1016"/>
      <c r="W97" s="1016"/>
      <c r="X97" s="1016"/>
      <c r="Y97" s="1016"/>
      <c r="Z97" s="1016"/>
      <c r="AA97" s="1016"/>
      <c r="AB97" s="1016"/>
      <c r="AC97" s="1016"/>
      <c r="AD97" s="1016"/>
      <c r="AE97" s="1016"/>
      <c r="AF97" s="1016"/>
      <c r="AG97" s="1016"/>
      <c r="AH97" s="1016"/>
      <c r="AI97" s="1016"/>
      <c r="AJ97" s="1016"/>
      <c r="AK97" s="1016"/>
      <c r="AL97" s="1016"/>
      <c r="AM97" s="1016"/>
      <c r="AN97" s="1016"/>
      <c r="AO97" s="1016"/>
      <c r="AP97" s="1016"/>
      <c r="AQ97" s="1016"/>
      <c r="AR97" s="1016"/>
      <c r="AS97" s="1016"/>
    </row>
    <row r="98" spans="1:45" s="1017" customFormat="1" ht="12.75">
      <c r="A98" s="1010" t="s">
        <v>1095</v>
      </c>
      <c r="B98" s="307">
        <v>2224351</v>
      </c>
      <c r="C98" s="307">
        <v>2224351</v>
      </c>
      <c r="D98" s="307">
        <v>1870567</v>
      </c>
      <c r="E98" s="389">
        <v>84.09495623667308</v>
      </c>
      <c r="F98" s="307">
        <v>400315</v>
      </c>
      <c r="G98" s="100"/>
      <c r="H98" s="101">
        <f>D98-'[3]Oktobris'!D98</f>
        <v>400315</v>
      </c>
      <c r="I98" s="987">
        <f t="shared" si="2"/>
        <v>0</v>
      </c>
      <c r="J98" s="987"/>
      <c r="K98" s="100"/>
      <c r="L98" s="1016"/>
      <c r="M98" s="1016"/>
      <c r="N98" s="1016"/>
      <c r="O98" s="1016"/>
      <c r="P98" s="1016"/>
      <c r="Q98" s="1016"/>
      <c r="R98" s="1016"/>
      <c r="S98" s="1016"/>
      <c r="T98" s="1016"/>
      <c r="U98" s="1016"/>
      <c r="V98" s="1016"/>
      <c r="W98" s="1016"/>
      <c r="X98" s="1016"/>
      <c r="Y98" s="1016"/>
      <c r="Z98" s="1016"/>
      <c r="AA98" s="1016"/>
      <c r="AB98" s="1016"/>
      <c r="AC98" s="1016"/>
      <c r="AD98" s="1016"/>
      <c r="AE98" s="1016"/>
      <c r="AF98" s="1016"/>
      <c r="AG98" s="1016"/>
      <c r="AH98" s="1016"/>
      <c r="AI98" s="1016"/>
      <c r="AJ98" s="1016"/>
      <c r="AK98" s="1016"/>
      <c r="AL98" s="1016"/>
      <c r="AM98" s="1016"/>
      <c r="AN98" s="1016"/>
      <c r="AO98" s="1016"/>
      <c r="AP98" s="1016"/>
      <c r="AQ98" s="1016"/>
      <c r="AR98" s="1016"/>
      <c r="AS98" s="1016"/>
    </row>
    <row r="99" spans="1:45" s="1017" customFormat="1" ht="12.75">
      <c r="A99" s="1001"/>
      <c r="B99" s="42"/>
      <c r="C99" s="42"/>
      <c r="D99" s="42"/>
      <c r="E99" s="464"/>
      <c r="F99" s="42"/>
      <c r="G99" s="100"/>
      <c r="H99" s="101">
        <f>D99-'[3]Oktobris'!D99</f>
        <v>0</v>
      </c>
      <c r="I99" s="987">
        <f t="shared" si="2"/>
        <v>0</v>
      </c>
      <c r="J99" s="987"/>
      <c r="K99" s="100"/>
      <c r="L99" s="1016"/>
      <c r="M99" s="1016"/>
      <c r="N99" s="1016"/>
      <c r="O99" s="1016"/>
      <c r="P99" s="1016"/>
      <c r="Q99" s="1016"/>
      <c r="R99" s="1016"/>
      <c r="S99" s="1016"/>
      <c r="T99" s="1016"/>
      <c r="U99" s="1016"/>
      <c r="V99" s="1016"/>
      <c r="W99" s="1016"/>
      <c r="X99" s="1016"/>
      <c r="Y99" s="1016"/>
      <c r="Z99" s="1016"/>
      <c r="AA99" s="1016"/>
      <c r="AB99" s="1016"/>
      <c r="AC99" s="1016"/>
      <c r="AD99" s="1016"/>
      <c r="AE99" s="1016"/>
      <c r="AF99" s="1016"/>
      <c r="AG99" s="1016"/>
      <c r="AH99" s="1016"/>
      <c r="AI99" s="1016"/>
      <c r="AJ99" s="1016"/>
      <c r="AK99" s="1016"/>
      <c r="AL99" s="1016"/>
      <c r="AM99" s="1016"/>
      <c r="AN99" s="1016"/>
      <c r="AO99" s="1016"/>
      <c r="AP99" s="1016"/>
      <c r="AQ99" s="1016"/>
      <c r="AR99" s="1016"/>
      <c r="AS99" s="1016"/>
    </row>
    <row r="100" spans="1:51" s="1027" customFormat="1" ht="12.75" customHeight="1">
      <c r="A100" s="474" t="s">
        <v>1100</v>
      </c>
      <c r="B100" s="1024"/>
      <c r="C100" s="1024"/>
      <c r="D100" s="1024"/>
      <c r="E100" s="464"/>
      <c r="F100" s="1025"/>
      <c r="G100" s="1026"/>
      <c r="H100" s="101">
        <f>D100-'[3]Oktobris'!D100</f>
        <v>0</v>
      </c>
      <c r="I100" s="987">
        <f t="shared" si="2"/>
        <v>0</v>
      </c>
      <c r="J100" s="987"/>
      <c r="K100" s="1026"/>
      <c r="AY100" s="1028"/>
    </row>
    <row r="101" spans="1:51" s="1027" customFormat="1" ht="12.75" customHeight="1">
      <c r="A101" s="986" t="s">
        <v>1078</v>
      </c>
      <c r="B101" s="289">
        <v>33126589</v>
      </c>
      <c r="C101" s="289">
        <v>32022709</v>
      </c>
      <c r="D101" s="289">
        <v>43275393</v>
      </c>
      <c r="E101" s="464">
        <v>130.63642924419415</v>
      </c>
      <c r="F101" s="289">
        <v>21183799</v>
      </c>
      <c r="G101" s="1026"/>
      <c r="H101" s="101">
        <f>D101-'[3]Oktobris'!D101</f>
        <v>21183799</v>
      </c>
      <c r="I101" s="987">
        <f t="shared" si="2"/>
        <v>0</v>
      </c>
      <c r="J101" s="987"/>
      <c r="K101" s="1026"/>
      <c r="AY101" s="1028"/>
    </row>
    <row r="102" spans="1:51" s="1027" customFormat="1" ht="12.75" customHeight="1">
      <c r="A102" s="992" t="s">
        <v>1079</v>
      </c>
      <c r="B102" s="289">
        <v>2813846</v>
      </c>
      <c r="C102" s="289">
        <v>2813575</v>
      </c>
      <c r="D102" s="289">
        <v>2813575</v>
      </c>
      <c r="E102" s="464">
        <v>99.99036905360137</v>
      </c>
      <c r="F102" s="289">
        <v>1870135</v>
      </c>
      <c r="G102" s="1026"/>
      <c r="H102" s="101">
        <f>D102-'[3]Oktobris'!D102</f>
        <v>1870135</v>
      </c>
      <c r="I102" s="987">
        <f t="shared" si="2"/>
        <v>0</v>
      </c>
      <c r="J102" s="987"/>
      <c r="K102" s="1026"/>
      <c r="AY102" s="1028"/>
    </row>
    <row r="103" spans="1:51" s="1027" customFormat="1" ht="12.75" customHeight="1">
      <c r="A103" s="988" t="s">
        <v>537</v>
      </c>
      <c r="B103" s="289">
        <v>14056</v>
      </c>
      <c r="C103" s="289">
        <v>14056</v>
      </c>
      <c r="D103" s="289">
        <v>14056</v>
      </c>
      <c r="E103" s="464">
        <v>100</v>
      </c>
      <c r="F103" s="289">
        <v>0</v>
      </c>
      <c r="G103" s="1026"/>
      <c r="H103" s="101">
        <f>D103-'[3]Oktobris'!D103</f>
        <v>0</v>
      </c>
      <c r="I103" s="987">
        <f t="shared" si="2"/>
        <v>0</v>
      </c>
      <c r="J103" s="987"/>
      <c r="K103" s="1026"/>
      <c r="AY103" s="1028"/>
    </row>
    <row r="104" spans="1:51" s="1027" customFormat="1" ht="12.75" customHeight="1">
      <c r="A104" s="992" t="s">
        <v>538</v>
      </c>
      <c r="B104" s="289">
        <v>30298687</v>
      </c>
      <c r="C104" s="289">
        <v>29195078</v>
      </c>
      <c r="D104" s="289">
        <v>40447762</v>
      </c>
      <c r="E104" s="464">
        <v>133.49674855547372</v>
      </c>
      <c r="F104" s="289">
        <v>19313664</v>
      </c>
      <c r="G104" s="1026"/>
      <c r="H104" s="101">
        <f>D104-'[3]Oktobris'!D104</f>
        <v>19313664</v>
      </c>
      <c r="I104" s="987">
        <f t="shared" si="2"/>
        <v>0</v>
      </c>
      <c r="J104" s="987"/>
      <c r="K104" s="1026"/>
      <c r="AY104" s="1028"/>
    </row>
    <row r="105" spans="1:51" s="1027" customFormat="1" ht="12.75" customHeight="1">
      <c r="A105" s="1029" t="s">
        <v>279</v>
      </c>
      <c r="B105" s="289">
        <v>33126589</v>
      </c>
      <c r="C105" s="289">
        <v>32022709</v>
      </c>
      <c r="D105" s="289">
        <v>16833988</v>
      </c>
      <c r="E105" s="464">
        <v>50.81714872605809</v>
      </c>
      <c r="F105" s="289">
        <v>3340283</v>
      </c>
      <c r="G105" s="1026"/>
      <c r="H105" s="101">
        <f>D105-'[3]Oktobris'!D105</f>
        <v>3340283</v>
      </c>
      <c r="I105" s="987">
        <f t="shared" si="2"/>
        <v>0</v>
      </c>
      <c r="J105" s="987"/>
      <c r="K105" s="1026"/>
      <c r="AY105" s="1028"/>
    </row>
    <row r="106" spans="1:51" s="1027" customFormat="1" ht="12.75" customHeight="1">
      <c r="A106" s="992" t="s">
        <v>307</v>
      </c>
      <c r="B106" s="289">
        <v>9730393</v>
      </c>
      <c r="C106" s="289">
        <v>9415833</v>
      </c>
      <c r="D106" s="289">
        <v>6041779</v>
      </c>
      <c r="E106" s="464">
        <v>62.09182917894478</v>
      </c>
      <c r="F106" s="289">
        <v>628771</v>
      </c>
      <c r="G106" s="1026"/>
      <c r="H106" s="101">
        <f>D106-'[3]Oktobris'!D106</f>
        <v>628771</v>
      </c>
      <c r="I106" s="987">
        <f t="shared" si="2"/>
        <v>0</v>
      </c>
      <c r="J106" s="987"/>
      <c r="K106" s="1026"/>
      <c r="AY106" s="1028"/>
    </row>
    <row r="107" spans="1:51" s="1027" customFormat="1" ht="12.75" customHeight="1">
      <c r="A107" s="993" t="s">
        <v>716</v>
      </c>
      <c r="B107" s="289">
        <v>9700941</v>
      </c>
      <c r="C107" s="289">
        <v>9386381</v>
      </c>
      <c r="D107" s="289">
        <v>6041779</v>
      </c>
      <c r="E107" s="464">
        <v>62.28033960829161</v>
      </c>
      <c r="F107" s="289">
        <v>628771</v>
      </c>
      <c r="G107" s="1026"/>
      <c r="H107" s="101">
        <f>D107-'[3]Oktobris'!D107</f>
        <v>628771</v>
      </c>
      <c r="I107" s="987">
        <f t="shared" si="2"/>
        <v>0</v>
      </c>
      <c r="J107" s="987"/>
      <c r="K107" s="1026"/>
      <c r="AY107" s="1028"/>
    </row>
    <row r="108" spans="1:51" s="1027" customFormat="1" ht="12.75" customHeight="1">
      <c r="A108" s="993" t="s">
        <v>1004</v>
      </c>
      <c r="B108" s="289">
        <v>29452</v>
      </c>
      <c r="C108" s="289">
        <v>29452</v>
      </c>
      <c r="D108" s="289">
        <v>0</v>
      </c>
      <c r="E108" s="464">
        <v>0</v>
      </c>
      <c r="F108" s="289">
        <v>0</v>
      </c>
      <c r="G108" s="1026"/>
      <c r="H108" s="101"/>
      <c r="I108" s="987"/>
      <c r="J108" s="987"/>
      <c r="K108" s="1026"/>
      <c r="AY108" s="1028"/>
    </row>
    <row r="109" spans="1:51" s="1027" customFormat="1" ht="12.75" customHeight="1">
      <c r="A109" s="992" t="s">
        <v>290</v>
      </c>
      <c r="B109" s="289">
        <v>23396196</v>
      </c>
      <c r="C109" s="289">
        <v>22606876</v>
      </c>
      <c r="D109" s="289">
        <v>10792209</v>
      </c>
      <c r="E109" s="464">
        <v>46.12805004711022</v>
      </c>
      <c r="F109" s="289">
        <v>2711512</v>
      </c>
      <c r="G109" s="1026"/>
      <c r="H109" s="101">
        <f>D109-'[3]Oktobris'!D108</f>
        <v>2711512</v>
      </c>
      <c r="I109" s="987">
        <f aca="true" t="shared" si="3" ref="I109:I120">F109-H109</f>
        <v>0</v>
      </c>
      <c r="J109" s="987"/>
      <c r="K109" s="1026"/>
      <c r="AY109" s="1028"/>
    </row>
    <row r="110" spans="1:51" s="1027" customFormat="1" ht="12.75" customHeight="1">
      <c r="A110" s="1029" t="s">
        <v>1086</v>
      </c>
      <c r="B110" s="289">
        <v>15677246</v>
      </c>
      <c r="C110" s="289">
        <v>14887926</v>
      </c>
      <c r="D110" s="289">
        <v>7872405</v>
      </c>
      <c r="E110" s="464">
        <v>50.21548427574588</v>
      </c>
      <c r="F110" s="289">
        <v>1932170</v>
      </c>
      <c r="G110" s="1026"/>
      <c r="H110" s="101">
        <f>D110-'[3]Oktobris'!D109</f>
        <v>1932170</v>
      </c>
      <c r="I110" s="987">
        <f t="shared" si="3"/>
        <v>0</v>
      </c>
      <c r="J110" s="987"/>
      <c r="K110" s="1026"/>
      <c r="AY110" s="1028"/>
    </row>
    <row r="111" spans="1:51" s="1027" customFormat="1" ht="12.75" customHeight="1">
      <c r="A111" s="1030" t="s">
        <v>1087</v>
      </c>
      <c r="B111" s="289">
        <v>7718950</v>
      </c>
      <c r="C111" s="289">
        <v>7718950</v>
      </c>
      <c r="D111" s="289">
        <v>2919804</v>
      </c>
      <c r="E111" s="464">
        <v>37.826440124628355</v>
      </c>
      <c r="F111" s="289">
        <v>779342</v>
      </c>
      <c r="G111" s="1026"/>
      <c r="H111" s="101">
        <f>D111-'[3]Oktobris'!D110</f>
        <v>779342</v>
      </c>
      <c r="I111" s="987">
        <f t="shared" si="3"/>
        <v>0</v>
      </c>
      <c r="J111" s="987"/>
      <c r="K111" s="1026"/>
      <c r="AY111" s="1028"/>
    </row>
    <row r="112" spans="1:45" s="1017" customFormat="1" ht="12.75">
      <c r="A112" s="323" t="s">
        <v>1101</v>
      </c>
      <c r="B112" s="289"/>
      <c r="C112" s="289"/>
      <c r="D112" s="289"/>
      <c r="E112" s="464"/>
      <c r="F112" s="289"/>
      <c r="G112" s="100"/>
      <c r="H112" s="101">
        <f>D112-'[3]Oktobris'!D111</f>
        <v>0</v>
      </c>
      <c r="I112" s="987">
        <f t="shared" si="3"/>
        <v>0</v>
      </c>
      <c r="J112" s="987"/>
      <c r="K112" s="100"/>
      <c r="L112" s="1016"/>
      <c r="M112" s="1016"/>
      <c r="N112" s="1016"/>
      <c r="O112" s="1016"/>
      <c r="P112" s="1016"/>
      <c r="Q112" s="1016"/>
      <c r="R112" s="1016"/>
      <c r="S112" s="1016"/>
      <c r="T112" s="1016"/>
      <c r="U112" s="1016"/>
      <c r="V112" s="1016"/>
      <c r="W112" s="1016"/>
      <c r="X112" s="1016"/>
      <c r="Y112" s="1016"/>
      <c r="Z112" s="1016"/>
      <c r="AA112" s="1016"/>
      <c r="AB112" s="1016"/>
      <c r="AC112" s="1016"/>
      <c r="AD112" s="1016"/>
      <c r="AE112" s="1016"/>
      <c r="AF112" s="1016"/>
      <c r="AG112" s="1016"/>
      <c r="AH112" s="1016"/>
      <c r="AI112" s="1016"/>
      <c r="AJ112" s="1016"/>
      <c r="AK112" s="1016"/>
      <c r="AL112" s="1016"/>
      <c r="AM112" s="1016"/>
      <c r="AN112" s="1016"/>
      <c r="AO112" s="1016"/>
      <c r="AP112" s="1016"/>
      <c r="AQ112" s="1016"/>
      <c r="AR112" s="1016"/>
      <c r="AS112" s="1016"/>
    </row>
    <row r="113" spans="1:45" s="1020" customFormat="1" ht="12.75">
      <c r="A113" s="986" t="s">
        <v>1078</v>
      </c>
      <c r="B113" s="289">
        <v>2681795</v>
      </c>
      <c r="C113" s="289">
        <v>2681795</v>
      </c>
      <c r="D113" s="289">
        <v>2266253</v>
      </c>
      <c r="E113" s="464">
        <v>84.50507962017977</v>
      </c>
      <c r="F113" s="289">
        <v>-866246</v>
      </c>
      <c r="G113" s="100"/>
      <c r="H113" s="101">
        <f>D113-'[3]Oktobris'!D112</f>
        <v>-866246</v>
      </c>
      <c r="I113" s="987">
        <f t="shared" si="3"/>
        <v>0</v>
      </c>
      <c r="J113" s="987"/>
      <c r="K113" s="100"/>
      <c r="L113" s="1016"/>
      <c r="M113" s="1016"/>
      <c r="N113" s="1016"/>
      <c r="O113" s="1016"/>
      <c r="P113" s="1016"/>
      <c r="Q113" s="1016"/>
      <c r="R113" s="1016"/>
      <c r="S113" s="1016"/>
      <c r="T113" s="1016"/>
      <c r="U113" s="1016"/>
      <c r="V113" s="1016"/>
      <c r="W113" s="1016"/>
      <c r="X113" s="1016"/>
      <c r="Y113" s="1016"/>
      <c r="Z113" s="1016"/>
      <c r="AA113" s="1016"/>
      <c r="AB113" s="1016"/>
      <c r="AC113" s="1016"/>
      <c r="AD113" s="1016"/>
      <c r="AE113" s="1016"/>
      <c r="AF113" s="1016"/>
      <c r="AG113" s="1016"/>
      <c r="AH113" s="1016"/>
      <c r="AI113" s="1016"/>
      <c r="AJ113" s="1016"/>
      <c r="AK113" s="1016"/>
      <c r="AL113" s="1016"/>
      <c r="AM113" s="1016"/>
      <c r="AN113" s="1016"/>
      <c r="AO113" s="1016"/>
      <c r="AP113" s="1016"/>
      <c r="AQ113" s="1016"/>
      <c r="AR113" s="1016"/>
      <c r="AS113" s="1016"/>
    </row>
    <row r="114" spans="1:45" s="1020" customFormat="1" ht="12.75">
      <c r="A114" s="988" t="s">
        <v>1079</v>
      </c>
      <c r="B114" s="289">
        <v>410402</v>
      </c>
      <c r="C114" s="289">
        <v>410402</v>
      </c>
      <c r="D114" s="289">
        <v>410402</v>
      </c>
      <c r="E114" s="464">
        <v>100</v>
      </c>
      <c r="F114" s="289">
        <v>-1081098</v>
      </c>
      <c r="G114" s="100"/>
      <c r="H114" s="101">
        <f>D114-'[3]Oktobris'!D113</f>
        <v>-1081098</v>
      </c>
      <c r="I114" s="987">
        <f t="shared" si="3"/>
        <v>0</v>
      </c>
      <c r="J114" s="987"/>
      <c r="K114" s="100"/>
      <c r="L114" s="1016"/>
      <c r="M114" s="1016"/>
      <c r="N114" s="1016"/>
      <c r="O114" s="1016"/>
      <c r="P114" s="1016"/>
      <c r="Q114" s="1016"/>
      <c r="R114" s="1016"/>
      <c r="S114" s="1016"/>
      <c r="T114" s="1016"/>
      <c r="U114" s="1016"/>
      <c r="V114" s="1016"/>
      <c r="W114" s="1016"/>
      <c r="X114" s="1016"/>
      <c r="Y114" s="1016"/>
      <c r="Z114" s="1016"/>
      <c r="AA114" s="1016"/>
      <c r="AB114" s="1016"/>
      <c r="AC114" s="1016"/>
      <c r="AD114" s="1016"/>
      <c r="AE114" s="1016"/>
      <c r="AF114" s="1016"/>
      <c r="AG114" s="1016"/>
      <c r="AH114" s="1016"/>
      <c r="AI114" s="1016"/>
      <c r="AJ114" s="1016"/>
      <c r="AK114" s="1016"/>
      <c r="AL114" s="1016"/>
      <c r="AM114" s="1016"/>
      <c r="AN114" s="1016"/>
      <c r="AO114" s="1016"/>
      <c r="AP114" s="1016"/>
      <c r="AQ114" s="1016"/>
      <c r="AR114" s="1016"/>
      <c r="AS114" s="1016"/>
    </row>
    <row r="115" spans="1:45" s="1020" customFormat="1" ht="12.75">
      <c r="A115" s="988" t="s">
        <v>537</v>
      </c>
      <c r="B115" s="289">
        <v>50000</v>
      </c>
      <c r="C115" s="289">
        <v>50000</v>
      </c>
      <c r="D115" s="289">
        <v>17517</v>
      </c>
      <c r="E115" s="464">
        <v>35.034</v>
      </c>
      <c r="F115" s="289">
        <v>2000</v>
      </c>
      <c r="G115" s="100"/>
      <c r="H115" s="101">
        <f>D115-'[3]Oktobris'!D114</f>
        <v>2000</v>
      </c>
      <c r="I115" s="987">
        <f t="shared" si="3"/>
        <v>0</v>
      </c>
      <c r="J115" s="987"/>
      <c r="K115" s="100"/>
      <c r="L115" s="1016"/>
      <c r="M115" s="1016"/>
      <c r="N115" s="1016"/>
      <c r="O115" s="1016"/>
      <c r="P115" s="1016"/>
      <c r="Q115" s="1016"/>
      <c r="R115" s="1016"/>
      <c r="S115" s="1016"/>
      <c r="T115" s="1016"/>
      <c r="U115" s="1016"/>
      <c r="V115" s="1016"/>
      <c r="W115" s="1016"/>
      <c r="X115" s="1016"/>
      <c r="Y115" s="1016"/>
      <c r="Z115" s="1016"/>
      <c r="AA115" s="1016"/>
      <c r="AB115" s="1016"/>
      <c r="AC115" s="1016"/>
      <c r="AD115" s="1016"/>
      <c r="AE115" s="1016"/>
      <c r="AF115" s="1016"/>
      <c r="AG115" s="1016"/>
      <c r="AH115" s="1016"/>
      <c r="AI115" s="1016"/>
      <c r="AJ115" s="1016"/>
      <c r="AK115" s="1016"/>
      <c r="AL115" s="1016"/>
      <c r="AM115" s="1016"/>
      <c r="AN115" s="1016"/>
      <c r="AO115" s="1016"/>
      <c r="AP115" s="1016"/>
      <c r="AQ115" s="1016"/>
      <c r="AR115" s="1016"/>
      <c r="AS115" s="1016"/>
    </row>
    <row r="116" spans="1:45" s="1020" customFormat="1" ht="12.75">
      <c r="A116" s="988" t="s">
        <v>538</v>
      </c>
      <c r="B116" s="289">
        <v>2221393</v>
      </c>
      <c r="C116" s="289">
        <v>2221393</v>
      </c>
      <c r="D116" s="289">
        <v>1838334</v>
      </c>
      <c r="E116" s="464">
        <v>82.7559103679538</v>
      </c>
      <c r="F116" s="289">
        <v>212852</v>
      </c>
      <c r="G116" s="100"/>
      <c r="H116" s="101">
        <f>D116-'[3]Oktobris'!D115</f>
        <v>212852</v>
      </c>
      <c r="I116" s="987">
        <f t="shared" si="3"/>
        <v>0</v>
      </c>
      <c r="J116" s="987"/>
      <c r="K116" s="101">
        <f>D116+A1566</f>
        <v>1838334</v>
      </c>
      <c r="L116" s="1016"/>
      <c r="M116" s="1016"/>
      <c r="N116" s="1016"/>
      <c r="O116" s="1016"/>
      <c r="P116" s="1016"/>
      <c r="Q116" s="1016"/>
      <c r="R116" s="1016"/>
      <c r="S116" s="1016"/>
      <c r="T116" s="1016"/>
      <c r="U116" s="1016"/>
      <c r="V116" s="1016"/>
      <c r="W116" s="1016"/>
      <c r="X116" s="1016"/>
      <c r="Y116" s="1016"/>
      <c r="Z116" s="1016"/>
      <c r="AA116" s="1016"/>
      <c r="AB116" s="1016"/>
      <c r="AC116" s="1016"/>
      <c r="AD116" s="1016"/>
      <c r="AE116" s="1016"/>
      <c r="AF116" s="1016"/>
      <c r="AG116" s="1016"/>
      <c r="AH116" s="1016"/>
      <c r="AI116" s="1016"/>
      <c r="AJ116" s="1016"/>
      <c r="AK116" s="1016"/>
      <c r="AL116" s="1016"/>
      <c r="AM116" s="1016"/>
      <c r="AN116" s="1016"/>
      <c r="AO116" s="1016"/>
      <c r="AP116" s="1016"/>
      <c r="AQ116" s="1016"/>
      <c r="AR116" s="1016"/>
      <c r="AS116" s="1016"/>
    </row>
    <row r="117" spans="1:45" s="1020" customFormat="1" ht="12.75">
      <c r="A117" s="323" t="s">
        <v>1082</v>
      </c>
      <c r="B117" s="289">
        <v>2955242</v>
      </c>
      <c r="C117" s="289">
        <v>2955242</v>
      </c>
      <c r="D117" s="289">
        <v>2445753</v>
      </c>
      <c r="E117" s="464">
        <v>82.75982136149933</v>
      </c>
      <c r="F117" s="289">
        <v>283136</v>
      </c>
      <c r="G117" s="100"/>
      <c r="H117" s="101">
        <f>D117-'[3]Oktobris'!D116</f>
        <v>283136</v>
      </c>
      <c r="I117" s="987">
        <f t="shared" si="3"/>
        <v>0</v>
      </c>
      <c r="J117" s="987"/>
      <c r="K117" s="101">
        <f>D117+A1566-A1567</f>
        <v>2445753</v>
      </c>
      <c r="L117" s="1016"/>
      <c r="M117" s="1016"/>
      <c r="N117" s="1016"/>
      <c r="O117" s="1016"/>
      <c r="P117" s="1016"/>
      <c r="Q117" s="1016"/>
      <c r="R117" s="1016"/>
      <c r="S117" s="1016"/>
      <c r="T117" s="1016"/>
      <c r="U117" s="1016"/>
      <c r="V117" s="1016"/>
      <c r="W117" s="1016"/>
      <c r="X117" s="1016"/>
      <c r="Y117" s="1016"/>
      <c r="Z117" s="1016"/>
      <c r="AA117" s="1016"/>
      <c r="AB117" s="1016"/>
      <c r="AC117" s="1016"/>
      <c r="AD117" s="1016"/>
      <c r="AE117" s="1016"/>
      <c r="AF117" s="1016"/>
      <c r="AG117" s="1016"/>
      <c r="AH117" s="1016"/>
      <c r="AI117" s="1016"/>
      <c r="AJ117" s="1016"/>
      <c r="AK117" s="1016"/>
      <c r="AL117" s="1016"/>
      <c r="AM117" s="1016"/>
      <c r="AN117" s="1016"/>
      <c r="AO117" s="1016"/>
      <c r="AP117" s="1016"/>
      <c r="AQ117" s="1016"/>
      <c r="AR117" s="1016"/>
      <c r="AS117" s="1016"/>
    </row>
    <row r="118" spans="1:45" s="1022" customFormat="1" ht="12.75">
      <c r="A118" s="988" t="s">
        <v>307</v>
      </c>
      <c r="B118" s="289">
        <v>2955242</v>
      </c>
      <c r="C118" s="289">
        <v>2955242</v>
      </c>
      <c r="D118" s="289">
        <v>2429635</v>
      </c>
      <c r="E118" s="464">
        <v>82.2144176348333</v>
      </c>
      <c r="F118" s="289">
        <v>281136</v>
      </c>
      <c r="G118" s="100"/>
      <c r="H118" s="101">
        <f>D118-'[3]Oktobris'!D117</f>
        <v>281136</v>
      </c>
      <c r="I118" s="987">
        <f t="shared" si="3"/>
        <v>0</v>
      </c>
      <c r="J118" s="987"/>
      <c r="K118" s="101">
        <f>D118+A1566</f>
        <v>2429635</v>
      </c>
      <c r="L118" s="1016"/>
      <c r="M118" s="1016"/>
      <c r="N118" s="1016"/>
      <c r="O118" s="1016"/>
      <c r="P118" s="1016"/>
      <c r="Q118" s="1016"/>
      <c r="R118" s="1016"/>
      <c r="S118" s="1016"/>
      <c r="T118" s="1016"/>
      <c r="U118" s="1016"/>
      <c r="V118" s="1016"/>
      <c r="W118" s="1016"/>
      <c r="X118" s="1016"/>
      <c r="Y118" s="1016"/>
      <c r="Z118" s="1016"/>
      <c r="AA118" s="1016"/>
      <c r="AB118" s="1016"/>
      <c r="AC118" s="1016"/>
      <c r="AD118" s="1016"/>
      <c r="AE118" s="1016"/>
      <c r="AF118" s="1016"/>
      <c r="AG118" s="1016"/>
      <c r="AH118" s="1016"/>
      <c r="AI118" s="1016"/>
      <c r="AJ118" s="1016"/>
      <c r="AK118" s="1016"/>
      <c r="AL118" s="1016"/>
      <c r="AM118" s="1016"/>
      <c r="AN118" s="1016"/>
      <c r="AO118" s="1016"/>
      <c r="AP118" s="1016"/>
      <c r="AQ118" s="1016"/>
      <c r="AR118" s="1016"/>
      <c r="AS118" s="1016"/>
    </row>
    <row r="119" spans="1:45" s="1017" customFormat="1" ht="12.75">
      <c r="A119" s="993" t="s">
        <v>1004</v>
      </c>
      <c r="B119" s="289">
        <v>2955242</v>
      </c>
      <c r="C119" s="289">
        <v>2955242</v>
      </c>
      <c r="D119" s="289">
        <v>2429635</v>
      </c>
      <c r="E119" s="464">
        <v>82.2144176348333</v>
      </c>
      <c r="F119" s="289">
        <v>281136</v>
      </c>
      <c r="G119" s="100"/>
      <c r="H119" s="101">
        <f>D119-'[3]Oktobris'!D118</f>
        <v>281136</v>
      </c>
      <c r="I119" s="987">
        <f t="shared" si="3"/>
        <v>0</v>
      </c>
      <c r="J119" s="987"/>
      <c r="K119" s="101">
        <f>D119+A1566</f>
        <v>2429635</v>
      </c>
      <c r="L119" s="1016"/>
      <c r="M119" s="1016"/>
      <c r="N119" s="1016"/>
      <c r="O119" s="1016"/>
      <c r="P119" s="1016"/>
      <c r="Q119" s="1016"/>
      <c r="R119" s="1016"/>
      <c r="S119" s="1016"/>
      <c r="T119" s="1016"/>
      <c r="U119" s="1016"/>
      <c r="V119" s="1016"/>
      <c r="W119" s="1016"/>
      <c r="X119" s="1016"/>
      <c r="Y119" s="1016"/>
      <c r="Z119" s="1016"/>
      <c r="AA119" s="1016"/>
      <c r="AB119" s="1016"/>
      <c r="AC119" s="1016"/>
      <c r="AD119" s="1016"/>
      <c r="AE119" s="1016"/>
      <c r="AF119" s="1016"/>
      <c r="AG119" s="1016"/>
      <c r="AH119" s="1016"/>
      <c r="AI119" s="1016"/>
      <c r="AJ119" s="1016"/>
      <c r="AK119" s="1016"/>
      <c r="AL119" s="1016"/>
      <c r="AM119" s="1016"/>
      <c r="AN119" s="1016"/>
      <c r="AO119" s="1016"/>
      <c r="AP119" s="1016"/>
      <c r="AQ119" s="1016"/>
      <c r="AR119" s="1016"/>
      <c r="AS119" s="1016"/>
    </row>
    <row r="120" spans="1:45" s="1017" customFormat="1" ht="12.75" hidden="1">
      <c r="A120" s="997" t="s">
        <v>1025</v>
      </c>
      <c r="B120" s="1021">
        <v>0</v>
      </c>
      <c r="C120" s="1021">
        <v>6251700</v>
      </c>
      <c r="D120" s="1021">
        <v>2148499</v>
      </c>
      <c r="E120" s="991" t="e">
        <v>#DIV/0!</v>
      </c>
      <c r="F120" s="1021">
        <v>0</v>
      </c>
      <c r="G120" s="100"/>
      <c r="H120" s="101">
        <f>D120-'[3]Oktobris'!D119</f>
        <v>0</v>
      </c>
      <c r="I120" s="987">
        <f t="shared" si="3"/>
        <v>0</v>
      </c>
      <c r="J120" s="987"/>
      <c r="K120" s="101">
        <f>D120+A1566</f>
        <v>2148499</v>
      </c>
      <c r="L120" s="1016"/>
      <c r="M120" s="1016"/>
      <c r="N120" s="1016"/>
      <c r="O120" s="1016"/>
      <c r="P120" s="1016"/>
      <c r="Q120" s="1016"/>
      <c r="R120" s="1016"/>
      <c r="S120" s="1016"/>
      <c r="T120" s="1016"/>
      <c r="U120" s="1016"/>
      <c r="V120" s="1016"/>
      <c r="W120" s="1016"/>
      <c r="X120" s="1016"/>
      <c r="Y120" s="1016"/>
      <c r="Z120" s="1016"/>
      <c r="AA120" s="1016"/>
      <c r="AB120" s="1016"/>
      <c r="AC120" s="1016"/>
      <c r="AD120" s="1016"/>
      <c r="AE120" s="1016"/>
      <c r="AF120" s="1016"/>
      <c r="AG120" s="1016"/>
      <c r="AH120" s="1016"/>
      <c r="AI120" s="1016"/>
      <c r="AJ120" s="1016"/>
      <c r="AK120" s="1016"/>
      <c r="AL120" s="1016"/>
      <c r="AM120" s="1016"/>
      <c r="AN120" s="1016"/>
      <c r="AO120" s="1016"/>
      <c r="AP120" s="1016"/>
      <c r="AQ120" s="1016"/>
      <c r="AR120" s="1016"/>
      <c r="AS120" s="1016"/>
    </row>
    <row r="121" spans="1:45" s="1017" customFormat="1" ht="12.75">
      <c r="A121" s="996" t="s">
        <v>294</v>
      </c>
      <c r="B121" s="289">
        <v>-273447</v>
      </c>
      <c r="C121" s="289">
        <v>-273447</v>
      </c>
      <c r="D121" s="289">
        <v>-179500</v>
      </c>
      <c r="E121" s="464" t="s">
        <v>1464</v>
      </c>
      <c r="F121" s="289">
        <v>-1149382</v>
      </c>
      <c r="G121" s="100"/>
      <c r="H121" s="101"/>
      <c r="I121" s="987"/>
      <c r="J121" s="987"/>
      <c r="K121" s="101"/>
      <c r="L121" s="1016"/>
      <c r="M121" s="1016"/>
      <c r="N121" s="1016"/>
      <c r="O121" s="1016"/>
      <c r="P121" s="1016"/>
      <c r="Q121" s="1016"/>
      <c r="R121" s="1016"/>
      <c r="S121" s="1016"/>
      <c r="T121" s="1016"/>
      <c r="U121" s="1016"/>
      <c r="V121" s="1016"/>
      <c r="W121" s="1016"/>
      <c r="X121" s="1016"/>
      <c r="Y121" s="1016"/>
      <c r="Z121" s="1016"/>
      <c r="AA121" s="1016"/>
      <c r="AB121" s="1016"/>
      <c r="AC121" s="1016"/>
      <c r="AD121" s="1016"/>
      <c r="AE121" s="1016"/>
      <c r="AF121" s="1016"/>
      <c r="AG121" s="1016"/>
      <c r="AH121" s="1016"/>
      <c r="AI121" s="1016"/>
      <c r="AJ121" s="1016"/>
      <c r="AK121" s="1016"/>
      <c r="AL121" s="1016"/>
      <c r="AM121" s="1016"/>
      <c r="AN121" s="1016"/>
      <c r="AO121" s="1016"/>
      <c r="AP121" s="1016"/>
      <c r="AQ121" s="1016"/>
      <c r="AR121" s="1016"/>
      <c r="AS121" s="1016"/>
    </row>
    <row r="122" spans="1:45" s="1017" customFormat="1" ht="38.25">
      <c r="A122" s="1001" t="s">
        <v>1089</v>
      </c>
      <c r="B122" s="289">
        <v>273447</v>
      </c>
      <c r="C122" s="289">
        <v>273447</v>
      </c>
      <c r="D122" s="289" t="s">
        <v>1464</v>
      </c>
      <c r="E122" s="464" t="s">
        <v>1464</v>
      </c>
      <c r="F122" s="289" t="s">
        <v>1464</v>
      </c>
      <c r="G122" s="100"/>
      <c r="H122" s="101"/>
      <c r="I122" s="987"/>
      <c r="J122" s="987"/>
      <c r="K122" s="101"/>
      <c r="L122" s="1016"/>
      <c r="M122" s="1016"/>
      <c r="N122" s="1016"/>
      <c r="O122" s="1016"/>
      <c r="P122" s="1016"/>
      <c r="Q122" s="1016"/>
      <c r="R122" s="1016"/>
      <c r="S122" s="1016"/>
      <c r="T122" s="1016"/>
      <c r="U122" s="1016"/>
      <c r="V122" s="1016"/>
      <c r="W122" s="1016"/>
      <c r="X122" s="1016"/>
      <c r="Y122" s="1016"/>
      <c r="Z122" s="1016"/>
      <c r="AA122" s="1016"/>
      <c r="AB122" s="1016"/>
      <c r="AC122" s="1016"/>
      <c r="AD122" s="1016"/>
      <c r="AE122" s="1016"/>
      <c r="AF122" s="1016"/>
      <c r="AG122" s="1016"/>
      <c r="AH122" s="1016"/>
      <c r="AI122" s="1016"/>
      <c r="AJ122" s="1016"/>
      <c r="AK122" s="1016"/>
      <c r="AL122" s="1016"/>
      <c r="AM122" s="1016"/>
      <c r="AN122" s="1016"/>
      <c r="AO122" s="1016"/>
      <c r="AP122" s="1016"/>
      <c r="AQ122" s="1016"/>
      <c r="AR122" s="1016"/>
      <c r="AS122" s="1016"/>
    </row>
    <row r="123" spans="1:45" s="1017" customFormat="1" ht="12.75">
      <c r="A123" s="404" t="s">
        <v>1102</v>
      </c>
      <c r="B123" s="42"/>
      <c r="C123" s="42"/>
      <c r="D123" s="42"/>
      <c r="E123" s="1023"/>
      <c r="F123" s="42"/>
      <c r="G123" s="100"/>
      <c r="H123" s="101">
        <f>D123-'[3]Oktobris'!D120</f>
        <v>0</v>
      </c>
      <c r="I123" s="987">
        <f aca="true" t="shared" si="4" ref="I123:I137">F123-H123</f>
        <v>0</v>
      </c>
      <c r="J123" s="987"/>
      <c r="K123" s="100"/>
      <c r="L123" s="1016"/>
      <c r="M123" s="1016"/>
      <c r="N123" s="1016"/>
      <c r="O123" s="1016"/>
      <c r="P123" s="1016"/>
      <c r="Q123" s="1016"/>
      <c r="R123" s="1016"/>
      <c r="S123" s="1016"/>
      <c r="T123" s="1016"/>
      <c r="U123" s="1016"/>
      <c r="V123" s="1016"/>
      <c r="W123" s="1016"/>
      <c r="X123" s="1016"/>
      <c r="Y123" s="1016"/>
      <c r="Z123" s="1016"/>
      <c r="AA123" s="1016"/>
      <c r="AB123" s="1016"/>
      <c r="AC123" s="1016"/>
      <c r="AD123" s="1016"/>
      <c r="AE123" s="1016"/>
      <c r="AF123" s="1016"/>
      <c r="AG123" s="1016"/>
      <c r="AH123" s="1016"/>
      <c r="AI123" s="1016"/>
      <c r="AJ123" s="1016"/>
      <c r="AK123" s="1016"/>
      <c r="AL123" s="1016"/>
      <c r="AM123" s="1016"/>
      <c r="AN123" s="1016"/>
      <c r="AO123" s="1016"/>
      <c r="AP123" s="1016"/>
      <c r="AQ123" s="1016"/>
      <c r="AR123" s="1016"/>
      <c r="AS123" s="1016"/>
    </row>
    <row r="124" spans="1:45" s="1017" customFormat="1" ht="12.75">
      <c r="A124" s="986" t="s">
        <v>1078</v>
      </c>
      <c r="B124" s="42">
        <v>125514438</v>
      </c>
      <c r="C124" s="42">
        <v>115666274</v>
      </c>
      <c r="D124" s="42">
        <v>117293515</v>
      </c>
      <c r="E124" s="464">
        <v>93.45021725707763</v>
      </c>
      <c r="F124" s="42">
        <v>-1124528</v>
      </c>
      <c r="G124" s="100"/>
      <c r="H124" s="101">
        <f>D124-'[3]Oktobris'!D121</f>
        <v>-1124528</v>
      </c>
      <c r="I124" s="987">
        <f t="shared" si="4"/>
        <v>0</v>
      </c>
      <c r="J124" s="987"/>
      <c r="K124" s="100"/>
      <c r="L124" s="1016"/>
      <c r="M124" s="1016"/>
      <c r="N124" s="1016"/>
      <c r="O124" s="1016"/>
      <c r="P124" s="1016"/>
      <c r="Q124" s="1016"/>
      <c r="R124" s="1016"/>
      <c r="S124" s="1016"/>
      <c r="T124" s="1016"/>
      <c r="U124" s="1016"/>
      <c r="V124" s="1016"/>
      <c r="W124" s="1016"/>
      <c r="X124" s="1016"/>
      <c r="Y124" s="1016"/>
      <c r="Z124" s="1016"/>
      <c r="AA124" s="1016"/>
      <c r="AB124" s="1016"/>
      <c r="AC124" s="1016"/>
      <c r="AD124" s="1016"/>
      <c r="AE124" s="1016"/>
      <c r="AF124" s="1016"/>
      <c r="AG124" s="1016"/>
      <c r="AH124" s="1016"/>
      <c r="AI124" s="1016"/>
      <c r="AJ124" s="1016"/>
      <c r="AK124" s="1016"/>
      <c r="AL124" s="1016"/>
      <c r="AM124" s="1016"/>
      <c r="AN124" s="1016"/>
      <c r="AO124" s="1016"/>
      <c r="AP124" s="1016"/>
      <c r="AQ124" s="1016"/>
      <c r="AR124" s="1016"/>
      <c r="AS124" s="1016"/>
    </row>
    <row r="125" spans="1:45" s="1017" customFormat="1" ht="12.75">
      <c r="A125" s="988" t="s">
        <v>1079</v>
      </c>
      <c r="B125" s="42">
        <v>51558988</v>
      </c>
      <c r="C125" s="42">
        <v>46669401</v>
      </c>
      <c r="D125" s="42">
        <v>46669401</v>
      </c>
      <c r="E125" s="464">
        <v>90.51651867177843</v>
      </c>
      <c r="F125" s="42">
        <v>-3625848</v>
      </c>
      <c r="G125" s="100"/>
      <c r="H125" s="101">
        <f>D125-'[3]Oktobris'!D122</f>
        <v>-3625848</v>
      </c>
      <c r="I125" s="987">
        <f t="shared" si="4"/>
        <v>0</v>
      </c>
      <c r="J125" s="987"/>
      <c r="K125" s="100"/>
      <c r="L125" s="1016"/>
      <c r="M125" s="1016"/>
      <c r="N125" s="1016"/>
      <c r="O125" s="1016"/>
      <c r="P125" s="1016"/>
      <c r="Q125" s="1016"/>
      <c r="R125" s="1016"/>
      <c r="S125" s="1016"/>
      <c r="T125" s="1016"/>
      <c r="U125" s="1016"/>
      <c r="V125" s="1016"/>
      <c r="W125" s="1016"/>
      <c r="X125" s="1016"/>
      <c r="Y125" s="1016"/>
      <c r="Z125" s="1016"/>
      <c r="AA125" s="1016"/>
      <c r="AB125" s="1016"/>
      <c r="AC125" s="1016"/>
      <c r="AD125" s="1016"/>
      <c r="AE125" s="1016"/>
      <c r="AF125" s="1016"/>
      <c r="AG125" s="1016"/>
      <c r="AH125" s="1016"/>
      <c r="AI125" s="1016"/>
      <c r="AJ125" s="1016"/>
      <c r="AK125" s="1016"/>
      <c r="AL125" s="1016"/>
      <c r="AM125" s="1016"/>
      <c r="AN125" s="1016"/>
      <c r="AO125" s="1016"/>
      <c r="AP125" s="1016"/>
      <c r="AQ125" s="1016"/>
      <c r="AR125" s="1016"/>
      <c r="AS125" s="1016"/>
    </row>
    <row r="126" spans="1:45" s="1017" customFormat="1" ht="12.75" hidden="1">
      <c r="A126" s="989" t="s">
        <v>537</v>
      </c>
      <c r="B126" s="1021">
        <v>0</v>
      </c>
      <c r="C126" s="1021">
        <v>0</v>
      </c>
      <c r="D126" s="1021">
        <v>0</v>
      </c>
      <c r="E126" s="991">
        <v>0</v>
      </c>
      <c r="F126" s="1021">
        <v>0</v>
      </c>
      <c r="G126" s="100"/>
      <c r="H126" s="101">
        <f>D126-'[3]Oktobris'!D123</f>
        <v>0</v>
      </c>
      <c r="I126" s="987">
        <f t="shared" si="4"/>
        <v>0</v>
      </c>
      <c r="J126" s="987"/>
      <c r="K126" s="100"/>
      <c r="L126" s="1016"/>
      <c r="M126" s="1016"/>
      <c r="N126" s="1016"/>
      <c r="O126" s="1016"/>
      <c r="P126" s="1016"/>
      <c r="Q126" s="1016"/>
      <c r="R126" s="1016"/>
      <c r="S126" s="1016"/>
      <c r="T126" s="1016"/>
      <c r="U126" s="1016"/>
      <c r="V126" s="1016"/>
      <c r="W126" s="1016"/>
      <c r="X126" s="1016"/>
      <c r="Y126" s="1016"/>
      <c r="Z126" s="1016"/>
      <c r="AA126" s="1016"/>
      <c r="AB126" s="1016"/>
      <c r="AC126" s="1016"/>
      <c r="AD126" s="1016"/>
      <c r="AE126" s="1016"/>
      <c r="AF126" s="1016"/>
      <c r="AG126" s="1016"/>
      <c r="AH126" s="1016"/>
      <c r="AI126" s="1016"/>
      <c r="AJ126" s="1016"/>
      <c r="AK126" s="1016"/>
      <c r="AL126" s="1016"/>
      <c r="AM126" s="1016"/>
      <c r="AN126" s="1016"/>
      <c r="AO126" s="1016"/>
      <c r="AP126" s="1016"/>
      <c r="AQ126" s="1016"/>
      <c r="AR126" s="1016"/>
      <c r="AS126" s="1016"/>
    </row>
    <row r="127" spans="1:45" s="1017" customFormat="1" ht="12.75">
      <c r="A127" s="988" t="s">
        <v>538</v>
      </c>
      <c r="B127" s="42">
        <v>73955450</v>
      </c>
      <c r="C127" s="42">
        <v>68996873</v>
      </c>
      <c r="D127" s="42">
        <v>70624114</v>
      </c>
      <c r="E127" s="464">
        <v>95.49548275346848</v>
      </c>
      <c r="F127" s="42">
        <v>2501320</v>
      </c>
      <c r="G127" s="100"/>
      <c r="H127" s="101">
        <f>D127-'[3]Oktobris'!D124</f>
        <v>2501320</v>
      </c>
      <c r="I127" s="987">
        <f t="shared" si="4"/>
        <v>0</v>
      </c>
      <c r="J127" s="987"/>
      <c r="K127" s="100"/>
      <c r="L127" s="1016"/>
      <c r="M127" s="1016"/>
      <c r="N127" s="1016"/>
      <c r="O127" s="1016"/>
      <c r="P127" s="1016"/>
      <c r="Q127" s="1016"/>
      <c r="R127" s="1016"/>
      <c r="S127" s="1016"/>
      <c r="T127" s="1016"/>
      <c r="U127" s="1016"/>
      <c r="V127" s="1016"/>
      <c r="W127" s="1016"/>
      <c r="X127" s="1016"/>
      <c r="Y127" s="1016"/>
      <c r="Z127" s="1016"/>
      <c r="AA127" s="1016"/>
      <c r="AB127" s="1016"/>
      <c r="AC127" s="1016"/>
      <c r="AD127" s="1016"/>
      <c r="AE127" s="1016"/>
      <c r="AF127" s="1016"/>
      <c r="AG127" s="1016"/>
      <c r="AH127" s="1016"/>
      <c r="AI127" s="1016"/>
      <c r="AJ127" s="1016"/>
      <c r="AK127" s="1016"/>
      <c r="AL127" s="1016"/>
      <c r="AM127" s="1016"/>
      <c r="AN127" s="1016"/>
      <c r="AO127" s="1016"/>
      <c r="AP127" s="1016"/>
      <c r="AQ127" s="1016"/>
      <c r="AR127" s="1016"/>
      <c r="AS127" s="1016"/>
    </row>
    <row r="128" spans="1:45" s="1017" customFormat="1" ht="12.75">
      <c r="A128" s="996" t="s">
        <v>279</v>
      </c>
      <c r="B128" s="42">
        <v>131619148</v>
      </c>
      <c r="C128" s="42">
        <v>124626111</v>
      </c>
      <c r="D128" s="42">
        <v>95617612</v>
      </c>
      <c r="E128" s="464">
        <v>72.64718960192631</v>
      </c>
      <c r="F128" s="42">
        <v>7493074</v>
      </c>
      <c r="G128" s="100"/>
      <c r="H128" s="101">
        <f>D128-'[3]Oktobris'!D125</f>
        <v>7493074</v>
      </c>
      <c r="I128" s="987">
        <f t="shared" si="4"/>
        <v>0</v>
      </c>
      <c r="J128" s="987"/>
      <c r="K128" s="100"/>
      <c r="L128" s="1016"/>
      <c r="M128" s="1016"/>
      <c r="N128" s="1016"/>
      <c r="O128" s="1016"/>
      <c r="P128" s="1016"/>
      <c r="Q128" s="1016"/>
      <c r="R128" s="1016"/>
      <c r="S128" s="1016"/>
      <c r="T128" s="1016"/>
      <c r="U128" s="1016"/>
      <c r="V128" s="1016"/>
      <c r="W128" s="1016"/>
      <c r="X128" s="1016"/>
      <c r="Y128" s="1016"/>
      <c r="Z128" s="1016"/>
      <c r="AA128" s="1016"/>
      <c r="AB128" s="1016"/>
      <c r="AC128" s="1016"/>
      <c r="AD128" s="1016"/>
      <c r="AE128" s="1016"/>
      <c r="AF128" s="1016"/>
      <c r="AG128" s="1016"/>
      <c r="AH128" s="1016"/>
      <c r="AI128" s="1016"/>
      <c r="AJ128" s="1016"/>
      <c r="AK128" s="1016"/>
      <c r="AL128" s="1016"/>
      <c r="AM128" s="1016"/>
      <c r="AN128" s="1016"/>
      <c r="AO128" s="1016"/>
      <c r="AP128" s="1016"/>
      <c r="AQ128" s="1016"/>
      <c r="AR128" s="1016"/>
      <c r="AS128" s="1016"/>
    </row>
    <row r="129" spans="1:51" s="1031" customFormat="1" ht="12.75">
      <c r="A129" s="992" t="s">
        <v>307</v>
      </c>
      <c r="B129" s="289">
        <v>9007008</v>
      </c>
      <c r="C129" s="289">
        <v>8216184</v>
      </c>
      <c r="D129" s="289">
        <v>5587139</v>
      </c>
      <c r="E129" s="464">
        <v>62.03102073407729</v>
      </c>
      <c r="F129" s="289">
        <v>237508</v>
      </c>
      <c r="G129" s="1026"/>
      <c r="H129" s="101">
        <f>D129-'[3]Oktobris'!D126</f>
        <v>237508</v>
      </c>
      <c r="I129" s="987">
        <f t="shared" si="4"/>
        <v>0</v>
      </c>
      <c r="J129" s="987"/>
      <c r="K129" s="1026"/>
      <c r="L129" s="1027"/>
      <c r="M129" s="1027"/>
      <c r="N129" s="1027"/>
      <c r="O129" s="1027"/>
      <c r="P129" s="1027"/>
      <c r="Q129" s="1027"/>
      <c r="R129" s="1027"/>
      <c r="S129" s="1027"/>
      <c r="T129" s="1027"/>
      <c r="U129" s="1027"/>
      <c r="V129" s="1027"/>
      <c r="W129" s="1027"/>
      <c r="X129" s="1027"/>
      <c r="Y129" s="1027"/>
      <c r="Z129" s="1027"/>
      <c r="AA129" s="1027"/>
      <c r="AB129" s="1027"/>
      <c r="AC129" s="1027"/>
      <c r="AD129" s="1027"/>
      <c r="AE129" s="1027"/>
      <c r="AF129" s="1027"/>
      <c r="AG129" s="1027"/>
      <c r="AH129" s="1027"/>
      <c r="AI129" s="1027"/>
      <c r="AJ129" s="1027"/>
      <c r="AK129" s="1027"/>
      <c r="AL129" s="1027"/>
      <c r="AM129" s="1027"/>
      <c r="AN129" s="1027"/>
      <c r="AO129" s="1027"/>
      <c r="AP129" s="1027"/>
      <c r="AQ129" s="1027"/>
      <c r="AR129" s="1027"/>
      <c r="AS129" s="1027"/>
      <c r="AT129" s="1027"/>
      <c r="AU129" s="1027"/>
      <c r="AV129" s="1027"/>
      <c r="AW129" s="1027"/>
      <c r="AX129" s="1027"/>
      <c r="AY129" s="1028"/>
    </row>
    <row r="130" spans="1:51" s="1031" customFormat="1" ht="12.75">
      <c r="A130" s="993" t="s">
        <v>716</v>
      </c>
      <c r="B130" s="289">
        <v>7848422</v>
      </c>
      <c r="C130" s="289">
        <v>7149946</v>
      </c>
      <c r="D130" s="289">
        <v>5587139</v>
      </c>
      <c r="E130" s="1023">
        <v>71.1880553823431</v>
      </c>
      <c r="F130" s="289">
        <v>237508</v>
      </c>
      <c r="G130" s="1026"/>
      <c r="H130" s="101">
        <f>D130-'[3]Oktobris'!D127</f>
        <v>237508</v>
      </c>
      <c r="I130" s="987">
        <f t="shared" si="4"/>
        <v>0</v>
      </c>
      <c r="J130" s="987"/>
      <c r="K130" s="1026"/>
      <c r="L130" s="1027"/>
      <c r="M130" s="1027"/>
      <c r="N130" s="1027"/>
      <c r="O130" s="1027"/>
      <c r="P130" s="1027"/>
      <c r="Q130" s="1027"/>
      <c r="R130" s="1027"/>
      <c r="S130" s="1027"/>
      <c r="T130" s="1027"/>
      <c r="U130" s="1027"/>
      <c r="V130" s="1027"/>
      <c r="W130" s="1027"/>
      <c r="X130" s="1027"/>
      <c r="Y130" s="1027"/>
      <c r="Z130" s="1027"/>
      <c r="AA130" s="1027"/>
      <c r="AB130" s="1027"/>
      <c r="AC130" s="1027"/>
      <c r="AD130" s="1027"/>
      <c r="AE130" s="1027"/>
      <c r="AF130" s="1027"/>
      <c r="AG130" s="1027"/>
      <c r="AH130" s="1027"/>
      <c r="AI130" s="1027"/>
      <c r="AJ130" s="1027"/>
      <c r="AK130" s="1027"/>
      <c r="AL130" s="1027"/>
      <c r="AM130" s="1027"/>
      <c r="AN130" s="1027"/>
      <c r="AO130" s="1027"/>
      <c r="AP130" s="1027"/>
      <c r="AQ130" s="1027"/>
      <c r="AR130" s="1027"/>
      <c r="AS130" s="1027"/>
      <c r="AT130" s="1027"/>
      <c r="AU130" s="1027"/>
      <c r="AV130" s="1027"/>
      <c r="AW130" s="1027"/>
      <c r="AX130" s="1027"/>
      <c r="AY130" s="1028"/>
    </row>
    <row r="131" spans="1:51" s="1031" customFormat="1" ht="12.75">
      <c r="A131" s="993" t="s">
        <v>1004</v>
      </c>
      <c r="B131" s="289">
        <v>1158586</v>
      </c>
      <c r="C131" s="289">
        <v>1066238</v>
      </c>
      <c r="D131" s="289">
        <v>0</v>
      </c>
      <c r="E131" s="1023">
        <v>0</v>
      </c>
      <c r="F131" s="289">
        <v>0</v>
      </c>
      <c r="G131" s="1026"/>
      <c r="H131" s="101">
        <f>D131-'[3]Oktobris'!D128</f>
        <v>0</v>
      </c>
      <c r="I131" s="987">
        <f t="shared" si="4"/>
        <v>0</v>
      </c>
      <c r="J131" s="987"/>
      <c r="K131" s="1026"/>
      <c r="L131" s="1027"/>
      <c r="M131" s="1027"/>
      <c r="N131" s="1027"/>
      <c r="O131" s="1027"/>
      <c r="P131" s="1027"/>
      <c r="Q131" s="1027"/>
      <c r="R131" s="1027"/>
      <c r="S131" s="1027"/>
      <c r="T131" s="1027"/>
      <c r="U131" s="1027"/>
      <c r="V131" s="1027"/>
      <c r="W131" s="1027"/>
      <c r="X131" s="1027"/>
      <c r="Y131" s="1027"/>
      <c r="Z131" s="1027"/>
      <c r="AA131" s="1027"/>
      <c r="AB131" s="1027"/>
      <c r="AC131" s="1027"/>
      <c r="AD131" s="1027"/>
      <c r="AE131" s="1027"/>
      <c r="AF131" s="1027"/>
      <c r="AG131" s="1027"/>
      <c r="AH131" s="1027"/>
      <c r="AI131" s="1027"/>
      <c r="AJ131" s="1027"/>
      <c r="AK131" s="1027"/>
      <c r="AL131" s="1027"/>
      <c r="AM131" s="1027"/>
      <c r="AN131" s="1027"/>
      <c r="AO131" s="1027"/>
      <c r="AP131" s="1027"/>
      <c r="AQ131" s="1027"/>
      <c r="AR131" s="1027"/>
      <c r="AS131" s="1027"/>
      <c r="AT131" s="1027"/>
      <c r="AU131" s="1027"/>
      <c r="AV131" s="1027"/>
      <c r="AW131" s="1027"/>
      <c r="AX131" s="1027"/>
      <c r="AY131" s="1028"/>
    </row>
    <row r="132" spans="1:51" s="1037" customFormat="1" ht="12.75" hidden="1">
      <c r="A132" s="997" t="s">
        <v>1013</v>
      </c>
      <c r="B132" s="1021">
        <v>0</v>
      </c>
      <c r="C132" s="1021">
        <v>0</v>
      </c>
      <c r="D132" s="1021">
        <v>0</v>
      </c>
      <c r="E132" s="1032" t="e">
        <v>#DIV/0!</v>
      </c>
      <c r="F132" s="1021">
        <v>0</v>
      </c>
      <c r="G132" s="1033"/>
      <c r="H132" s="1034">
        <f>D132-'[3]Oktobris'!D129</f>
        <v>0</v>
      </c>
      <c r="I132" s="987">
        <f t="shared" si="4"/>
        <v>0</v>
      </c>
      <c r="J132" s="987"/>
      <c r="K132" s="1033"/>
      <c r="L132" s="1035"/>
      <c r="M132" s="1035"/>
      <c r="N132" s="1035"/>
      <c r="O132" s="1035"/>
      <c r="P132" s="1035"/>
      <c r="Q132" s="1035"/>
      <c r="R132" s="1035"/>
      <c r="S132" s="1035"/>
      <c r="T132" s="1035"/>
      <c r="U132" s="1035"/>
      <c r="V132" s="1035"/>
      <c r="W132" s="1035"/>
      <c r="X132" s="1035"/>
      <c r="Y132" s="1035"/>
      <c r="Z132" s="1035"/>
      <c r="AA132" s="1035"/>
      <c r="AB132" s="1035"/>
      <c r="AC132" s="1035"/>
      <c r="AD132" s="1035"/>
      <c r="AE132" s="1035"/>
      <c r="AF132" s="1035"/>
      <c r="AG132" s="1035"/>
      <c r="AH132" s="1035"/>
      <c r="AI132" s="1035"/>
      <c r="AJ132" s="1035"/>
      <c r="AK132" s="1035"/>
      <c r="AL132" s="1035"/>
      <c r="AM132" s="1035"/>
      <c r="AN132" s="1035"/>
      <c r="AO132" s="1035"/>
      <c r="AP132" s="1035"/>
      <c r="AQ132" s="1035"/>
      <c r="AR132" s="1035"/>
      <c r="AS132" s="1035"/>
      <c r="AT132" s="1035"/>
      <c r="AU132" s="1035"/>
      <c r="AV132" s="1035"/>
      <c r="AW132" s="1035"/>
      <c r="AX132" s="1035"/>
      <c r="AY132" s="1036"/>
    </row>
    <row r="133" spans="1:51" s="1037" customFormat="1" ht="12.75" hidden="1">
      <c r="A133" s="997" t="s">
        <v>1025</v>
      </c>
      <c r="B133" s="1021">
        <v>0</v>
      </c>
      <c r="C133" s="1021">
        <v>979856</v>
      </c>
      <c r="D133" s="1021">
        <v>0</v>
      </c>
      <c r="E133" s="1032" t="e">
        <v>#DIV/0!</v>
      </c>
      <c r="F133" s="1021">
        <v>0</v>
      </c>
      <c r="G133" s="1033"/>
      <c r="H133" s="1034">
        <f>D133-'[3]Oktobris'!D130</f>
        <v>0</v>
      </c>
      <c r="I133" s="987">
        <f t="shared" si="4"/>
        <v>0</v>
      </c>
      <c r="J133" s="987"/>
      <c r="K133" s="1033"/>
      <c r="L133" s="1035"/>
      <c r="M133" s="1035"/>
      <c r="N133" s="1035"/>
      <c r="O133" s="1035"/>
      <c r="P133" s="1035"/>
      <c r="Q133" s="1035"/>
      <c r="R133" s="1035"/>
      <c r="S133" s="1035"/>
      <c r="T133" s="1035"/>
      <c r="U133" s="1035"/>
      <c r="V133" s="1035"/>
      <c r="W133" s="1035"/>
      <c r="X133" s="1035"/>
      <c r="Y133" s="1035"/>
      <c r="Z133" s="1035"/>
      <c r="AA133" s="1035"/>
      <c r="AB133" s="1035"/>
      <c r="AC133" s="1035"/>
      <c r="AD133" s="1035"/>
      <c r="AE133" s="1035"/>
      <c r="AF133" s="1035"/>
      <c r="AG133" s="1035"/>
      <c r="AH133" s="1035"/>
      <c r="AI133" s="1035"/>
      <c r="AJ133" s="1035"/>
      <c r="AK133" s="1035"/>
      <c r="AL133" s="1035"/>
      <c r="AM133" s="1035"/>
      <c r="AN133" s="1035"/>
      <c r="AO133" s="1035"/>
      <c r="AP133" s="1035"/>
      <c r="AQ133" s="1035"/>
      <c r="AR133" s="1035"/>
      <c r="AS133" s="1035"/>
      <c r="AT133" s="1035"/>
      <c r="AU133" s="1035"/>
      <c r="AV133" s="1035"/>
      <c r="AW133" s="1035"/>
      <c r="AX133" s="1035"/>
      <c r="AY133" s="1036"/>
    </row>
    <row r="134" spans="1:45" s="1017" customFormat="1" ht="12.75">
      <c r="A134" s="988" t="s">
        <v>290</v>
      </c>
      <c r="B134" s="42">
        <v>122612140</v>
      </c>
      <c r="C134" s="42">
        <v>116409927</v>
      </c>
      <c r="D134" s="42">
        <v>90030473</v>
      </c>
      <c r="E134" s="1023">
        <v>73.42704645722684</v>
      </c>
      <c r="F134" s="42">
        <v>7255566</v>
      </c>
      <c r="G134" s="100"/>
      <c r="H134" s="101">
        <f>D134-'[3]Oktobris'!D131</f>
        <v>7255566</v>
      </c>
      <c r="I134" s="987">
        <f t="shared" si="4"/>
        <v>0</v>
      </c>
      <c r="J134" s="987"/>
      <c r="K134" s="100"/>
      <c r="L134" s="1016"/>
      <c r="M134" s="1016"/>
      <c r="N134" s="1016"/>
      <c r="O134" s="1016"/>
      <c r="P134" s="1016"/>
      <c r="Q134" s="1016"/>
      <c r="R134" s="1016"/>
      <c r="S134" s="1016"/>
      <c r="T134" s="1016"/>
      <c r="U134" s="1016"/>
      <c r="V134" s="1016"/>
      <c r="W134" s="1016"/>
      <c r="X134" s="1016"/>
      <c r="Y134" s="1016"/>
      <c r="Z134" s="1016"/>
      <c r="AA134" s="1016"/>
      <c r="AB134" s="1016"/>
      <c r="AC134" s="1016"/>
      <c r="AD134" s="1016"/>
      <c r="AE134" s="1016"/>
      <c r="AF134" s="1016"/>
      <c r="AG134" s="1016"/>
      <c r="AH134" s="1016"/>
      <c r="AI134" s="1016"/>
      <c r="AJ134" s="1016"/>
      <c r="AK134" s="1016"/>
      <c r="AL134" s="1016"/>
      <c r="AM134" s="1016"/>
      <c r="AN134" s="1016"/>
      <c r="AO134" s="1016"/>
      <c r="AP134" s="1016"/>
      <c r="AQ134" s="1016"/>
      <c r="AR134" s="1016"/>
      <c r="AS134" s="1016"/>
    </row>
    <row r="135" spans="1:45" s="1017" customFormat="1" ht="12.75">
      <c r="A135" s="993" t="s">
        <v>1103</v>
      </c>
      <c r="B135" s="42">
        <v>629633</v>
      </c>
      <c r="C135" s="42">
        <v>629633</v>
      </c>
      <c r="D135" s="42">
        <v>221765</v>
      </c>
      <c r="E135" s="1023">
        <v>35.22131146239158</v>
      </c>
      <c r="F135" s="42">
        <v>3184</v>
      </c>
      <c r="G135" s="100"/>
      <c r="H135" s="101">
        <f>D135-'[3]Oktobris'!D132</f>
        <v>3184</v>
      </c>
      <c r="I135" s="987">
        <f t="shared" si="4"/>
        <v>0</v>
      </c>
      <c r="J135" s="987"/>
      <c r="K135" s="100"/>
      <c r="L135" s="1016"/>
      <c r="M135" s="1016"/>
      <c r="N135" s="1016"/>
      <c r="O135" s="1016"/>
      <c r="P135" s="1016"/>
      <c r="Q135" s="1016"/>
      <c r="R135" s="1016"/>
      <c r="S135" s="1016"/>
      <c r="T135" s="1016"/>
      <c r="U135" s="1016"/>
      <c r="V135" s="1016"/>
      <c r="W135" s="1016"/>
      <c r="X135" s="1016"/>
      <c r="Y135" s="1016"/>
      <c r="Z135" s="1016"/>
      <c r="AA135" s="1016"/>
      <c r="AB135" s="1016"/>
      <c r="AC135" s="1016"/>
      <c r="AD135" s="1016"/>
      <c r="AE135" s="1016"/>
      <c r="AF135" s="1016"/>
      <c r="AG135" s="1016"/>
      <c r="AH135" s="1016"/>
      <c r="AI135" s="1016"/>
      <c r="AJ135" s="1016"/>
      <c r="AK135" s="1016"/>
      <c r="AL135" s="1016"/>
      <c r="AM135" s="1016"/>
      <c r="AN135" s="1016"/>
      <c r="AO135" s="1016"/>
      <c r="AP135" s="1016"/>
      <c r="AQ135" s="1016"/>
      <c r="AR135" s="1016"/>
      <c r="AS135" s="1016"/>
    </row>
    <row r="136" spans="1:45" s="1017" customFormat="1" ht="12.75">
      <c r="A136" s="993" t="s">
        <v>1104</v>
      </c>
      <c r="B136" s="42">
        <v>121982507</v>
      </c>
      <c r="C136" s="42">
        <v>115780294</v>
      </c>
      <c r="D136" s="42">
        <v>89808708</v>
      </c>
      <c r="E136" s="1023">
        <v>73.62425171340347</v>
      </c>
      <c r="F136" s="42">
        <v>7252382</v>
      </c>
      <c r="G136" s="100"/>
      <c r="H136" s="101">
        <f>D136-'[3]Oktobris'!D133</f>
        <v>7252382</v>
      </c>
      <c r="I136" s="987">
        <f t="shared" si="4"/>
        <v>0</v>
      </c>
      <c r="J136" s="987"/>
      <c r="K136" s="100"/>
      <c r="L136" s="1016"/>
      <c r="M136" s="1016"/>
      <c r="N136" s="1016"/>
      <c r="O136" s="1016"/>
      <c r="P136" s="1016"/>
      <c r="Q136" s="1016"/>
      <c r="R136" s="1016"/>
      <c r="S136" s="1016"/>
      <c r="T136" s="1016"/>
      <c r="U136" s="1016"/>
      <c r="V136" s="1016"/>
      <c r="W136" s="1016"/>
      <c r="X136" s="1016"/>
      <c r="Y136" s="1016"/>
      <c r="Z136" s="1016"/>
      <c r="AA136" s="1016"/>
      <c r="AB136" s="1016"/>
      <c r="AC136" s="1016"/>
      <c r="AD136" s="1016"/>
      <c r="AE136" s="1016"/>
      <c r="AF136" s="1016"/>
      <c r="AG136" s="1016"/>
      <c r="AH136" s="1016"/>
      <c r="AI136" s="1016"/>
      <c r="AJ136" s="1016"/>
      <c r="AK136" s="1016"/>
      <c r="AL136" s="1016"/>
      <c r="AM136" s="1016"/>
      <c r="AN136" s="1016"/>
      <c r="AO136" s="1016"/>
      <c r="AP136" s="1016"/>
      <c r="AQ136" s="1016"/>
      <c r="AR136" s="1016"/>
      <c r="AS136" s="1016"/>
    </row>
    <row r="137" spans="1:45" s="1017" customFormat="1" ht="12.75">
      <c r="A137" s="996" t="s">
        <v>294</v>
      </c>
      <c r="B137" s="42">
        <v>-6104710</v>
      </c>
      <c r="C137" s="42">
        <v>-8959837</v>
      </c>
      <c r="D137" s="42">
        <v>21675903</v>
      </c>
      <c r="E137" s="1023" t="s">
        <v>1464</v>
      </c>
      <c r="F137" s="42">
        <v>-8617602</v>
      </c>
      <c r="G137" s="100"/>
      <c r="H137" s="101">
        <f>D137-'[3]Oktobris'!D134</f>
        <v>-8617602</v>
      </c>
      <c r="I137" s="987">
        <f t="shared" si="4"/>
        <v>0</v>
      </c>
      <c r="J137" s="987"/>
      <c r="K137" s="100"/>
      <c r="L137" s="1016"/>
      <c r="M137" s="1016"/>
      <c r="N137" s="1016"/>
      <c r="O137" s="1016"/>
      <c r="P137" s="1016"/>
      <c r="Q137" s="1016"/>
      <c r="R137" s="1016"/>
      <c r="S137" s="1016"/>
      <c r="T137" s="1016"/>
      <c r="U137" s="1016"/>
      <c r="V137" s="1016"/>
      <c r="W137" s="1016"/>
      <c r="X137" s="1016"/>
      <c r="Y137" s="1016"/>
      <c r="Z137" s="1016"/>
      <c r="AA137" s="1016"/>
      <c r="AB137" s="1016"/>
      <c r="AC137" s="1016"/>
      <c r="AD137" s="1016"/>
      <c r="AE137" s="1016"/>
      <c r="AF137" s="1016"/>
      <c r="AG137" s="1016"/>
      <c r="AH137" s="1016"/>
      <c r="AI137" s="1016"/>
      <c r="AJ137" s="1016"/>
      <c r="AK137" s="1016"/>
      <c r="AL137" s="1016"/>
      <c r="AM137" s="1016"/>
      <c r="AN137" s="1016"/>
      <c r="AO137" s="1016"/>
      <c r="AP137" s="1016"/>
      <c r="AQ137" s="1016"/>
      <c r="AR137" s="1016"/>
      <c r="AS137" s="1016"/>
    </row>
    <row r="138" spans="1:45" s="1017" customFormat="1" ht="38.25">
      <c r="A138" s="1001" t="s">
        <v>1089</v>
      </c>
      <c r="B138" s="42">
        <v>77748</v>
      </c>
      <c r="C138" s="42">
        <v>0</v>
      </c>
      <c r="D138" s="289" t="s">
        <v>1464</v>
      </c>
      <c r="E138" s="464" t="s">
        <v>1464</v>
      </c>
      <c r="F138" s="289" t="s">
        <v>1464</v>
      </c>
      <c r="G138" s="100"/>
      <c r="H138" s="101"/>
      <c r="I138" s="987"/>
      <c r="J138" s="987"/>
      <c r="K138" s="100"/>
      <c r="L138" s="1016"/>
      <c r="M138" s="1016"/>
      <c r="N138" s="1016"/>
      <c r="O138" s="1016"/>
      <c r="P138" s="1016"/>
      <c r="Q138" s="1016"/>
      <c r="R138" s="1016"/>
      <c r="S138" s="1016"/>
      <c r="T138" s="1016"/>
      <c r="U138" s="1016"/>
      <c r="V138" s="1016"/>
      <c r="W138" s="1016"/>
      <c r="X138" s="1016"/>
      <c r="Y138" s="1016"/>
      <c r="Z138" s="1016"/>
      <c r="AA138" s="1016"/>
      <c r="AB138" s="1016"/>
      <c r="AC138" s="1016"/>
      <c r="AD138" s="1016"/>
      <c r="AE138" s="1016"/>
      <c r="AF138" s="1016"/>
      <c r="AG138" s="1016"/>
      <c r="AH138" s="1016"/>
      <c r="AI138" s="1016"/>
      <c r="AJ138" s="1016"/>
      <c r="AK138" s="1016"/>
      <c r="AL138" s="1016"/>
      <c r="AM138" s="1016"/>
      <c r="AN138" s="1016"/>
      <c r="AO138" s="1016"/>
      <c r="AP138" s="1016"/>
      <c r="AQ138" s="1016"/>
      <c r="AR138" s="1016"/>
      <c r="AS138" s="1016"/>
    </row>
    <row r="139" spans="1:45" s="1039" customFormat="1" ht="25.5">
      <c r="A139" s="1001" t="s">
        <v>1088</v>
      </c>
      <c r="B139" s="42">
        <v>6026962</v>
      </c>
      <c r="C139" s="42">
        <v>8959837</v>
      </c>
      <c r="D139" s="42" t="s">
        <v>1464</v>
      </c>
      <c r="E139" s="1023" t="s">
        <v>1464</v>
      </c>
      <c r="F139" s="42" t="s">
        <v>1464</v>
      </c>
      <c r="G139" s="100"/>
      <c r="H139" s="101" t="e">
        <f>D139-'[3]Oktobris'!D135</f>
        <v>#VALUE!</v>
      </c>
      <c r="I139" s="987" t="e">
        <f aca="true" t="shared" si="5" ref="I139:I153">F139-H139</f>
        <v>#VALUE!</v>
      </c>
      <c r="J139" s="987"/>
      <c r="K139" s="100"/>
      <c r="L139" s="1038"/>
      <c r="M139" s="1038"/>
      <c r="N139" s="1038"/>
      <c r="O139" s="1038"/>
      <c r="P139" s="1038"/>
      <c r="Q139" s="1038"/>
      <c r="R139" s="1038"/>
      <c r="S139" s="1038"/>
      <c r="T139" s="1038"/>
      <c r="U139" s="1038"/>
      <c r="V139" s="1038"/>
      <c r="W139" s="1038"/>
      <c r="X139" s="1038"/>
      <c r="Y139" s="1038"/>
      <c r="Z139" s="1038"/>
      <c r="AA139" s="1038"/>
      <c r="AB139" s="1038"/>
      <c r="AC139" s="1038"/>
      <c r="AD139" s="1038"/>
      <c r="AE139" s="1038"/>
      <c r="AF139" s="1038"/>
      <c r="AG139" s="1038"/>
      <c r="AH139" s="1038"/>
      <c r="AI139" s="1038"/>
      <c r="AJ139" s="1038"/>
      <c r="AK139" s="1038"/>
      <c r="AL139" s="1038"/>
      <c r="AM139" s="1038"/>
      <c r="AN139" s="1038"/>
      <c r="AO139" s="1038"/>
      <c r="AP139" s="1038"/>
      <c r="AQ139" s="1038"/>
      <c r="AR139" s="1038"/>
      <c r="AS139" s="1038"/>
    </row>
    <row r="140" spans="1:45" s="1039" customFormat="1" ht="13.5">
      <c r="A140" s="1040" t="s">
        <v>1105</v>
      </c>
      <c r="B140" s="42"/>
      <c r="C140" s="42"/>
      <c r="D140" s="42"/>
      <c r="E140" s="1023"/>
      <c r="F140" s="42"/>
      <c r="G140" s="100"/>
      <c r="H140" s="101">
        <f>D140-'[3]Oktobris'!D136</f>
        <v>0</v>
      </c>
      <c r="I140" s="987">
        <f t="shared" si="5"/>
        <v>0</v>
      </c>
      <c r="J140" s="987"/>
      <c r="K140" s="100"/>
      <c r="L140" s="1038"/>
      <c r="M140" s="1038"/>
      <c r="N140" s="1038"/>
      <c r="O140" s="1038"/>
      <c r="P140" s="1038"/>
      <c r="Q140" s="1038"/>
      <c r="R140" s="1038"/>
      <c r="S140" s="1038"/>
      <c r="T140" s="1038"/>
      <c r="U140" s="1038"/>
      <c r="V140" s="1038"/>
      <c r="W140" s="1038"/>
      <c r="X140" s="1038"/>
      <c r="Y140" s="1038"/>
      <c r="Z140" s="1038"/>
      <c r="AA140" s="1038"/>
      <c r="AB140" s="1038"/>
      <c r="AC140" s="1038"/>
      <c r="AD140" s="1038"/>
      <c r="AE140" s="1038"/>
      <c r="AF140" s="1038"/>
      <c r="AG140" s="1038"/>
      <c r="AH140" s="1038"/>
      <c r="AI140" s="1038"/>
      <c r="AJ140" s="1038"/>
      <c r="AK140" s="1038"/>
      <c r="AL140" s="1038"/>
      <c r="AM140" s="1038"/>
      <c r="AN140" s="1038"/>
      <c r="AO140" s="1038"/>
      <c r="AP140" s="1038"/>
      <c r="AQ140" s="1038"/>
      <c r="AR140" s="1038"/>
      <c r="AS140" s="1038"/>
    </row>
    <row r="141" spans="1:45" s="1039" customFormat="1" ht="13.5">
      <c r="A141" s="1041" t="s">
        <v>1078</v>
      </c>
      <c r="B141" s="42">
        <v>110875330</v>
      </c>
      <c r="C141" s="42">
        <v>101212234</v>
      </c>
      <c r="D141" s="42">
        <v>102832447</v>
      </c>
      <c r="E141" s="1023">
        <v>92.74601212009922</v>
      </c>
      <c r="F141" s="42">
        <v>848874</v>
      </c>
      <c r="G141" s="100"/>
      <c r="H141" s="101">
        <f>D141-'[3]Oktobris'!D137</f>
        <v>848874</v>
      </c>
      <c r="I141" s="987">
        <f t="shared" si="5"/>
        <v>0</v>
      </c>
      <c r="J141" s="987"/>
      <c r="K141" s="100"/>
      <c r="L141" s="1038"/>
      <c r="M141" s="1038"/>
      <c r="N141" s="1038"/>
      <c r="O141" s="1038"/>
      <c r="P141" s="1038"/>
      <c r="Q141" s="1038"/>
      <c r="R141" s="1038"/>
      <c r="S141" s="1038"/>
      <c r="T141" s="1038"/>
      <c r="U141" s="1038"/>
      <c r="V141" s="1038"/>
      <c r="W141" s="1038"/>
      <c r="X141" s="1038"/>
      <c r="Y141" s="1038"/>
      <c r="Z141" s="1038"/>
      <c r="AA141" s="1038"/>
      <c r="AB141" s="1038"/>
      <c r="AC141" s="1038"/>
      <c r="AD141" s="1038"/>
      <c r="AE141" s="1038"/>
      <c r="AF141" s="1038"/>
      <c r="AG141" s="1038"/>
      <c r="AH141" s="1038"/>
      <c r="AI141" s="1038"/>
      <c r="AJ141" s="1038"/>
      <c r="AK141" s="1038"/>
      <c r="AL141" s="1038"/>
      <c r="AM141" s="1038"/>
      <c r="AN141" s="1038"/>
      <c r="AO141" s="1038"/>
      <c r="AP141" s="1038"/>
      <c r="AQ141" s="1038"/>
      <c r="AR141" s="1038"/>
      <c r="AS141" s="1038"/>
    </row>
    <row r="142" spans="1:45" s="1039" customFormat="1" ht="13.5">
      <c r="A142" s="1042" t="s">
        <v>1079</v>
      </c>
      <c r="B142" s="42">
        <v>36919880</v>
      </c>
      <c r="C142" s="42">
        <v>32215361</v>
      </c>
      <c r="D142" s="42">
        <v>32215361</v>
      </c>
      <c r="E142" s="1023">
        <v>87.2574910861032</v>
      </c>
      <c r="F142" s="42">
        <v>-1652446</v>
      </c>
      <c r="G142" s="100"/>
      <c r="H142" s="101">
        <f>D142-'[3]Oktobris'!D138</f>
        <v>-1652446</v>
      </c>
      <c r="I142" s="987">
        <f t="shared" si="5"/>
        <v>0</v>
      </c>
      <c r="J142" s="987"/>
      <c r="K142" s="100"/>
      <c r="L142" s="1038"/>
      <c r="M142" s="1038"/>
      <c r="N142" s="1038"/>
      <c r="O142" s="1038"/>
      <c r="P142" s="1038"/>
      <c r="Q142" s="1038"/>
      <c r="R142" s="1038"/>
      <c r="S142" s="1038"/>
      <c r="T142" s="1038"/>
      <c r="U142" s="1038"/>
      <c r="V142" s="1038"/>
      <c r="W142" s="1038"/>
      <c r="X142" s="1038"/>
      <c r="Y142" s="1038"/>
      <c r="Z142" s="1038"/>
      <c r="AA142" s="1038"/>
      <c r="AB142" s="1038"/>
      <c r="AC142" s="1038"/>
      <c r="AD142" s="1038"/>
      <c r="AE142" s="1038"/>
      <c r="AF142" s="1038"/>
      <c r="AG142" s="1038"/>
      <c r="AH142" s="1038"/>
      <c r="AI142" s="1038"/>
      <c r="AJ142" s="1038"/>
      <c r="AK142" s="1038"/>
      <c r="AL142" s="1038"/>
      <c r="AM142" s="1038"/>
      <c r="AN142" s="1038"/>
      <c r="AO142" s="1038"/>
      <c r="AP142" s="1038"/>
      <c r="AQ142" s="1038"/>
      <c r="AR142" s="1038"/>
      <c r="AS142" s="1038"/>
    </row>
    <row r="143" spans="1:45" s="1039" customFormat="1" ht="13.5">
      <c r="A143" s="1042" t="s">
        <v>538</v>
      </c>
      <c r="B143" s="42">
        <v>73955450</v>
      </c>
      <c r="C143" s="42">
        <v>68996873</v>
      </c>
      <c r="D143" s="42">
        <v>70617086</v>
      </c>
      <c r="E143" s="1023">
        <v>95.48597973509729</v>
      </c>
      <c r="F143" s="42">
        <v>2501320</v>
      </c>
      <c r="G143" s="100"/>
      <c r="H143" s="101">
        <f>D143-'[3]Oktobris'!D139</f>
        <v>2501320</v>
      </c>
      <c r="I143" s="987">
        <f t="shared" si="5"/>
        <v>0</v>
      </c>
      <c r="J143" s="987"/>
      <c r="K143" s="100"/>
      <c r="L143" s="1038"/>
      <c r="M143" s="1038"/>
      <c r="N143" s="1038"/>
      <c r="O143" s="1038"/>
      <c r="P143" s="1038"/>
      <c r="Q143" s="1038"/>
      <c r="R143" s="1038"/>
      <c r="S143" s="1038"/>
      <c r="T143" s="1038"/>
      <c r="U143" s="1038"/>
      <c r="V143" s="1038"/>
      <c r="W143" s="1038"/>
      <c r="X143" s="1038"/>
      <c r="Y143" s="1038"/>
      <c r="Z143" s="1038"/>
      <c r="AA143" s="1038"/>
      <c r="AB143" s="1038"/>
      <c r="AC143" s="1038"/>
      <c r="AD143" s="1038"/>
      <c r="AE143" s="1038"/>
      <c r="AF143" s="1038"/>
      <c r="AG143" s="1038"/>
      <c r="AH143" s="1038"/>
      <c r="AI143" s="1038"/>
      <c r="AJ143" s="1038"/>
      <c r="AK143" s="1038"/>
      <c r="AL143" s="1038"/>
      <c r="AM143" s="1038"/>
      <c r="AN143" s="1038"/>
      <c r="AO143" s="1038"/>
      <c r="AP143" s="1038"/>
      <c r="AQ143" s="1038"/>
      <c r="AR143" s="1038"/>
      <c r="AS143" s="1038"/>
    </row>
    <row r="144" spans="1:45" s="1039" customFormat="1" ht="13.5">
      <c r="A144" s="1043" t="s">
        <v>279</v>
      </c>
      <c r="B144" s="42">
        <v>116963073</v>
      </c>
      <c r="C144" s="42">
        <v>110154464</v>
      </c>
      <c r="D144" s="42">
        <v>83692011</v>
      </c>
      <c r="E144" s="1023">
        <v>71.5542169450353</v>
      </c>
      <c r="F144" s="42">
        <v>6902768</v>
      </c>
      <c r="G144" s="100"/>
      <c r="H144" s="101">
        <f>D144-'[3]Oktobris'!D140</f>
        <v>6902768</v>
      </c>
      <c r="I144" s="987">
        <f t="shared" si="5"/>
        <v>0</v>
      </c>
      <c r="J144" s="987"/>
      <c r="K144" s="100"/>
      <c r="L144" s="1038"/>
      <c r="M144" s="1038"/>
      <c r="N144" s="1038"/>
      <c r="O144" s="1038"/>
      <c r="P144" s="1038"/>
      <c r="Q144" s="1038"/>
      <c r="R144" s="1038"/>
      <c r="S144" s="1038"/>
      <c r="T144" s="1038"/>
      <c r="U144" s="1038"/>
      <c r="V144" s="1038"/>
      <c r="W144" s="1038"/>
      <c r="X144" s="1038"/>
      <c r="Y144" s="1038"/>
      <c r="Z144" s="1038"/>
      <c r="AA144" s="1038"/>
      <c r="AB144" s="1038"/>
      <c r="AC144" s="1038"/>
      <c r="AD144" s="1038"/>
      <c r="AE144" s="1038"/>
      <c r="AF144" s="1038"/>
      <c r="AG144" s="1038"/>
      <c r="AH144" s="1038"/>
      <c r="AI144" s="1038"/>
      <c r="AJ144" s="1038"/>
      <c r="AK144" s="1038"/>
      <c r="AL144" s="1038"/>
      <c r="AM144" s="1038"/>
      <c r="AN144" s="1038"/>
      <c r="AO144" s="1038"/>
      <c r="AP144" s="1038"/>
      <c r="AQ144" s="1038"/>
      <c r="AR144" s="1038"/>
      <c r="AS144" s="1038"/>
    </row>
    <row r="145" spans="1:45" s="1039" customFormat="1" ht="13.5">
      <c r="A145" s="1042" t="s">
        <v>307</v>
      </c>
      <c r="B145" s="42">
        <v>8571615</v>
      </c>
      <c r="C145" s="42">
        <v>7780151</v>
      </c>
      <c r="D145" s="42">
        <v>5322613</v>
      </c>
      <c r="E145" s="1023">
        <v>62.095801082993106</v>
      </c>
      <c r="F145" s="42">
        <v>223289</v>
      </c>
      <c r="G145" s="100"/>
      <c r="H145" s="101">
        <f>D145-'[3]Oktobris'!D141</f>
        <v>223289</v>
      </c>
      <c r="I145" s="987">
        <f t="shared" si="5"/>
        <v>0</v>
      </c>
      <c r="J145" s="987"/>
      <c r="K145" s="100"/>
      <c r="L145" s="1038"/>
      <c r="M145" s="1038"/>
      <c r="N145" s="1038"/>
      <c r="O145" s="1038"/>
      <c r="P145" s="1038"/>
      <c r="Q145" s="1038"/>
      <c r="R145" s="1038"/>
      <c r="S145" s="1038"/>
      <c r="T145" s="1038"/>
      <c r="U145" s="1038"/>
      <c r="V145" s="1038"/>
      <c r="W145" s="1038"/>
      <c r="X145" s="1038"/>
      <c r="Y145" s="1038"/>
      <c r="Z145" s="1038"/>
      <c r="AA145" s="1038"/>
      <c r="AB145" s="1038"/>
      <c r="AC145" s="1038"/>
      <c r="AD145" s="1038"/>
      <c r="AE145" s="1038"/>
      <c r="AF145" s="1038"/>
      <c r="AG145" s="1038"/>
      <c r="AH145" s="1038"/>
      <c r="AI145" s="1038"/>
      <c r="AJ145" s="1038"/>
      <c r="AK145" s="1038"/>
      <c r="AL145" s="1038"/>
      <c r="AM145" s="1038"/>
      <c r="AN145" s="1038"/>
      <c r="AO145" s="1038"/>
      <c r="AP145" s="1038"/>
      <c r="AQ145" s="1038"/>
      <c r="AR145" s="1038"/>
      <c r="AS145" s="1038"/>
    </row>
    <row r="146" spans="1:45" s="1039" customFormat="1" ht="13.5">
      <c r="A146" s="1044" t="s">
        <v>716</v>
      </c>
      <c r="B146" s="42">
        <v>7413029</v>
      </c>
      <c r="C146" s="42">
        <v>6714553</v>
      </c>
      <c r="D146" s="42">
        <v>5322613</v>
      </c>
      <c r="E146" s="1023">
        <v>71.80078480739789</v>
      </c>
      <c r="F146" s="42">
        <v>223289</v>
      </c>
      <c r="G146" s="100"/>
      <c r="H146" s="101">
        <f>D146-'[3]Oktobris'!D142</f>
        <v>223289</v>
      </c>
      <c r="I146" s="987">
        <f t="shared" si="5"/>
        <v>0</v>
      </c>
      <c r="J146" s="987"/>
      <c r="K146" s="100"/>
      <c r="L146" s="1038"/>
      <c r="M146" s="1038"/>
      <c r="N146" s="1038"/>
      <c r="O146" s="1038"/>
      <c r="P146" s="1038"/>
      <c r="Q146" s="1038"/>
      <c r="R146" s="1038"/>
      <c r="S146" s="1038"/>
      <c r="T146" s="1038"/>
      <c r="U146" s="1038"/>
      <c r="V146" s="1038"/>
      <c r="W146" s="1038"/>
      <c r="X146" s="1038"/>
      <c r="Y146" s="1038"/>
      <c r="Z146" s="1038"/>
      <c r="AA146" s="1038"/>
      <c r="AB146" s="1038"/>
      <c r="AC146" s="1038"/>
      <c r="AD146" s="1038"/>
      <c r="AE146" s="1038"/>
      <c r="AF146" s="1038"/>
      <c r="AG146" s="1038"/>
      <c r="AH146" s="1038"/>
      <c r="AI146" s="1038"/>
      <c r="AJ146" s="1038"/>
      <c r="AK146" s="1038"/>
      <c r="AL146" s="1038"/>
      <c r="AM146" s="1038"/>
      <c r="AN146" s="1038"/>
      <c r="AO146" s="1038"/>
      <c r="AP146" s="1038"/>
      <c r="AQ146" s="1038"/>
      <c r="AR146" s="1038"/>
      <c r="AS146" s="1038"/>
    </row>
    <row r="147" spans="1:45" s="1039" customFormat="1" ht="13.5">
      <c r="A147" s="1044" t="s">
        <v>1004</v>
      </c>
      <c r="B147" s="42">
        <v>1158586</v>
      </c>
      <c r="C147" s="42">
        <v>1065598</v>
      </c>
      <c r="D147" s="42">
        <v>0</v>
      </c>
      <c r="E147" s="1023">
        <v>0</v>
      </c>
      <c r="F147" s="42">
        <v>0</v>
      </c>
      <c r="G147" s="100"/>
      <c r="H147" s="101">
        <f>D147-'[3]Oktobris'!D143</f>
        <v>0</v>
      </c>
      <c r="I147" s="987">
        <f t="shared" si="5"/>
        <v>0</v>
      </c>
      <c r="J147" s="987"/>
      <c r="K147" s="100"/>
      <c r="L147" s="1038"/>
      <c r="M147" s="1038"/>
      <c r="N147" s="1038"/>
      <c r="O147" s="1038"/>
      <c r="P147" s="1038"/>
      <c r="Q147" s="1038"/>
      <c r="R147" s="1038"/>
      <c r="S147" s="1038"/>
      <c r="T147" s="1038"/>
      <c r="U147" s="1038"/>
      <c r="V147" s="1038"/>
      <c r="W147" s="1038"/>
      <c r="X147" s="1038"/>
      <c r="Y147" s="1038"/>
      <c r="Z147" s="1038"/>
      <c r="AA147" s="1038"/>
      <c r="AB147" s="1038"/>
      <c r="AC147" s="1038"/>
      <c r="AD147" s="1038"/>
      <c r="AE147" s="1038"/>
      <c r="AF147" s="1038"/>
      <c r="AG147" s="1038"/>
      <c r="AH147" s="1038"/>
      <c r="AI147" s="1038"/>
      <c r="AJ147" s="1038"/>
      <c r="AK147" s="1038"/>
      <c r="AL147" s="1038"/>
      <c r="AM147" s="1038"/>
      <c r="AN147" s="1038"/>
      <c r="AO147" s="1038"/>
      <c r="AP147" s="1038"/>
      <c r="AQ147" s="1038"/>
      <c r="AR147" s="1038"/>
      <c r="AS147" s="1038"/>
    </row>
    <row r="148" spans="1:45" s="1048" customFormat="1" ht="13.5" hidden="1">
      <c r="A148" s="1045" t="s">
        <v>1013</v>
      </c>
      <c r="B148" s="1046">
        <v>0</v>
      </c>
      <c r="C148" s="1046">
        <v>0</v>
      </c>
      <c r="D148" s="1046">
        <v>0</v>
      </c>
      <c r="E148" s="1032" t="e">
        <v>#DIV/0!</v>
      </c>
      <c r="F148" s="1046">
        <v>0</v>
      </c>
      <c r="G148" s="511"/>
      <c r="H148" s="1034">
        <f>D148-'[3]Oktobris'!D144</f>
        <v>0</v>
      </c>
      <c r="I148" s="987">
        <f t="shared" si="5"/>
        <v>0</v>
      </c>
      <c r="J148" s="987"/>
      <c r="K148" s="511"/>
      <c r="L148" s="1047"/>
      <c r="M148" s="1047"/>
      <c r="N148" s="1047"/>
      <c r="O148" s="1047"/>
      <c r="P148" s="1047"/>
      <c r="Q148" s="1047"/>
      <c r="R148" s="1047"/>
      <c r="S148" s="1047"/>
      <c r="T148" s="1047"/>
      <c r="U148" s="1047"/>
      <c r="V148" s="1047"/>
      <c r="W148" s="1047"/>
      <c r="X148" s="1047"/>
      <c r="Y148" s="1047"/>
      <c r="Z148" s="1047"/>
      <c r="AA148" s="1047"/>
      <c r="AB148" s="1047"/>
      <c r="AC148" s="1047"/>
      <c r="AD148" s="1047"/>
      <c r="AE148" s="1047"/>
      <c r="AF148" s="1047"/>
      <c r="AG148" s="1047"/>
      <c r="AH148" s="1047"/>
      <c r="AI148" s="1047"/>
      <c r="AJ148" s="1047"/>
      <c r="AK148" s="1047"/>
      <c r="AL148" s="1047"/>
      <c r="AM148" s="1047"/>
      <c r="AN148" s="1047"/>
      <c r="AO148" s="1047"/>
      <c r="AP148" s="1047"/>
      <c r="AQ148" s="1047"/>
      <c r="AR148" s="1047"/>
      <c r="AS148" s="1047"/>
    </row>
    <row r="149" spans="1:45" s="1048" customFormat="1" ht="13.5" hidden="1">
      <c r="A149" s="1045" t="s">
        <v>1025</v>
      </c>
      <c r="B149" s="1046">
        <v>0</v>
      </c>
      <c r="C149" s="1046">
        <v>1065598</v>
      </c>
      <c r="D149" s="1046">
        <v>0</v>
      </c>
      <c r="E149" s="1032" t="e">
        <v>#DIV/0!</v>
      </c>
      <c r="F149" s="1046">
        <v>0</v>
      </c>
      <c r="G149" s="511"/>
      <c r="H149" s="1034">
        <f>D149-'[3]Oktobris'!D145</f>
        <v>0</v>
      </c>
      <c r="I149" s="987">
        <f t="shared" si="5"/>
        <v>0</v>
      </c>
      <c r="J149" s="987"/>
      <c r="K149" s="511"/>
      <c r="L149" s="1047"/>
      <c r="M149" s="1047"/>
      <c r="N149" s="1047"/>
      <c r="O149" s="1047"/>
      <c r="P149" s="1047"/>
      <c r="Q149" s="1047"/>
      <c r="R149" s="1047"/>
      <c r="S149" s="1047"/>
      <c r="T149" s="1047"/>
      <c r="U149" s="1047"/>
      <c r="V149" s="1047"/>
      <c r="W149" s="1047"/>
      <c r="X149" s="1047"/>
      <c r="Y149" s="1047"/>
      <c r="Z149" s="1047"/>
      <c r="AA149" s="1047"/>
      <c r="AB149" s="1047"/>
      <c r="AC149" s="1047"/>
      <c r="AD149" s="1047"/>
      <c r="AE149" s="1047"/>
      <c r="AF149" s="1047"/>
      <c r="AG149" s="1047"/>
      <c r="AH149" s="1047"/>
      <c r="AI149" s="1047"/>
      <c r="AJ149" s="1047"/>
      <c r="AK149" s="1047"/>
      <c r="AL149" s="1047"/>
      <c r="AM149" s="1047"/>
      <c r="AN149" s="1047"/>
      <c r="AO149" s="1047"/>
      <c r="AP149" s="1047"/>
      <c r="AQ149" s="1047"/>
      <c r="AR149" s="1047"/>
      <c r="AS149" s="1047"/>
    </row>
    <row r="150" spans="1:45" s="1039" customFormat="1" ht="13.5">
      <c r="A150" s="1042" t="s">
        <v>290</v>
      </c>
      <c r="B150" s="42">
        <v>108391458</v>
      </c>
      <c r="C150" s="42">
        <v>102374313</v>
      </c>
      <c r="D150" s="42">
        <v>78369398</v>
      </c>
      <c r="E150" s="1023">
        <v>72.30219008586451</v>
      </c>
      <c r="F150" s="42">
        <v>6679479</v>
      </c>
      <c r="G150" s="100"/>
      <c r="H150" s="101">
        <f>D150-'[3]Oktobris'!D146</f>
        <v>6679479</v>
      </c>
      <c r="I150" s="987">
        <f t="shared" si="5"/>
        <v>0</v>
      </c>
      <c r="J150" s="987"/>
      <c r="K150" s="100"/>
      <c r="L150" s="1038"/>
      <c r="M150" s="1038"/>
      <c r="N150" s="1038"/>
      <c r="O150" s="1038"/>
      <c r="P150" s="1038"/>
      <c r="Q150" s="1038"/>
      <c r="R150" s="1038"/>
      <c r="S150" s="1038"/>
      <c r="T150" s="1038"/>
      <c r="U150" s="1038"/>
      <c r="V150" s="1038"/>
      <c r="W150" s="1038"/>
      <c r="X150" s="1038"/>
      <c r="Y150" s="1038"/>
      <c r="Z150" s="1038"/>
      <c r="AA150" s="1038"/>
      <c r="AB150" s="1038"/>
      <c r="AC150" s="1038"/>
      <c r="AD150" s="1038"/>
      <c r="AE150" s="1038"/>
      <c r="AF150" s="1038"/>
      <c r="AG150" s="1038"/>
      <c r="AH150" s="1038"/>
      <c r="AI150" s="1038"/>
      <c r="AJ150" s="1038"/>
      <c r="AK150" s="1038"/>
      <c r="AL150" s="1038"/>
      <c r="AM150" s="1038"/>
      <c r="AN150" s="1038"/>
      <c r="AO150" s="1038"/>
      <c r="AP150" s="1038"/>
      <c r="AQ150" s="1038"/>
      <c r="AR150" s="1038"/>
      <c r="AS150" s="1038"/>
    </row>
    <row r="151" spans="1:45" s="1039" customFormat="1" ht="13.5">
      <c r="A151" s="1044" t="s">
        <v>1103</v>
      </c>
      <c r="B151" s="42">
        <v>478758</v>
      </c>
      <c r="C151" s="42">
        <v>478758</v>
      </c>
      <c r="D151" s="42">
        <v>180856</v>
      </c>
      <c r="E151" s="1023">
        <v>37.77607893758434</v>
      </c>
      <c r="F151" s="42">
        <v>0</v>
      </c>
      <c r="G151" s="100"/>
      <c r="H151" s="101">
        <f>D151-'[3]Oktobris'!D147</f>
        <v>0</v>
      </c>
      <c r="I151" s="987">
        <f t="shared" si="5"/>
        <v>0</v>
      </c>
      <c r="J151" s="987"/>
      <c r="K151" s="100"/>
      <c r="L151" s="1038"/>
      <c r="M151" s="1038"/>
      <c r="N151" s="1038"/>
      <c r="O151" s="1038"/>
      <c r="P151" s="1038"/>
      <c r="Q151" s="1038"/>
      <c r="R151" s="1038"/>
      <c r="S151" s="1038"/>
      <c r="T151" s="1038"/>
      <c r="U151" s="1038"/>
      <c r="V151" s="1038"/>
      <c r="W151" s="1038"/>
      <c r="X151" s="1038"/>
      <c r="Y151" s="1038"/>
      <c r="Z151" s="1038"/>
      <c r="AA151" s="1038"/>
      <c r="AB151" s="1038"/>
      <c r="AC151" s="1038"/>
      <c r="AD151" s="1038"/>
      <c r="AE151" s="1038"/>
      <c r="AF151" s="1038"/>
      <c r="AG151" s="1038"/>
      <c r="AH151" s="1038"/>
      <c r="AI151" s="1038"/>
      <c r="AJ151" s="1038"/>
      <c r="AK151" s="1038"/>
      <c r="AL151" s="1038"/>
      <c r="AM151" s="1038"/>
      <c r="AN151" s="1038"/>
      <c r="AO151" s="1038"/>
      <c r="AP151" s="1038"/>
      <c r="AQ151" s="1038"/>
      <c r="AR151" s="1038"/>
      <c r="AS151" s="1038"/>
    </row>
    <row r="152" spans="1:45" s="1039" customFormat="1" ht="13.5">
      <c r="A152" s="1044" t="s">
        <v>1403</v>
      </c>
      <c r="B152" s="42">
        <v>107912700</v>
      </c>
      <c r="C152" s="42">
        <v>101895555</v>
      </c>
      <c r="D152" s="42">
        <v>78188542</v>
      </c>
      <c r="E152" s="1023">
        <v>72.45536623585546</v>
      </c>
      <c r="F152" s="42">
        <v>6679479</v>
      </c>
      <c r="G152" s="100"/>
      <c r="H152" s="101">
        <f>D152-'[3]Oktobris'!D148</f>
        <v>6679479</v>
      </c>
      <c r="I152" s="987">
        <f t="shared" si="5"/>
        <v>0</v>
      </c>
      <c r="J152" s="987"/>
      <c r="K152" s="100"/>
      <c r="L152" s="1038"/>
      <c r="M152" s="1038"/>
      <c r="N152" s="1038"/>
      <c r="O152" s="1038"/>
      <c r="P152" s="1038"/>
      <c r="Q152" s="1038"/>
      <c r="R152" s="1038"/>
      <c r="S152" s="1038"/>
      <c r="T152" s="1038"/>
      <c r="U152" s="1038"/>
      <c r="V152" s="1038"/>
      <c r="W152" s="1038"/>
      <c r="X152" s="1038"/>
      <c r="Y152" s="1038"/>
      <c r="Z152" s="1038"/>
      <c r="AA152" s="1038"/>
      <c r="AB152" s="1038"/>
      <c r="AC152" s="1038"/>
      <c r="AD152" s="1038"/>
      <c r="AE152" s="1038"/>
      <c r="AF152" s="1038"/>
      <c r="AG152" s="1038"/>
      <c r="AH152" s="1038"/>
      <c r="AI152" s="1038"/>
      <c r="AJ152" s="1038"/>
      <c r="AK152" s="1038"/>
      <c r="AL152" s="1038"/>
      <c r="AM152" s="1038"/>
      <c r="AN152" s="1038"/>
      <c r="AO152" s="1038"/>
      <c r="AP152" s="1038"/>
      <c r="AQ152" s="1038"/>
      <c r="AR152" s="1038"/>
      <c r="AS152" s="1038"/>
    </row>
    <row r="153" spans="1:45" s="1039" customFormat="1" ht="13.5">
      <c r="A153" s="1043" t="s">
        <v>294</v>
      </c>
      <c r="B153" s="42">
        <v>-6087743</v>
      </c>
      <c r="C153" s="42">
        <v>-8942230</v>
      </c>
      <c r="D153" s="42">
        <v>19140436</v>
      </c>
      <c r="E153" s="1023" t="s">
        <v>1464</v>
      </c>
      <c r="F153" s="42">
        <v>-6053894</v>
      </c>
      <c r="G153" s="100"/>
      <c r="H153" s="101">
        <f>D153-'[3]Oktobris'!D149</f>
        <v>-6053894</v>
      </c>
      <c r="I153" s="987">
        <f t="shared" si="5"/>
        <v>0</v>
      </c>
      <c r="J153" s="987"/>
      <c r="K153" s="100"/>
      <c r="L153" s="1038"/>
      <c r="M153" s="1038"/>
      <c r="N153" s="1038"/>
      <c r="O153" s="1038"/>
      <c r="P153" s="1038"/>
      <c r="Q153" s="1038"/>
      <c r="R153" s="1038"/>
      <c r="S153" s="1038"/>
      <c r="T153" s="1038"/>
      <c r="U153" s="1038"/>
      <c r="V153" s="1038"/>
      <c r="W153" s="1038"/>
      <c r="X153" s="1038"/>
      <c r="Y153" s="1038"/>
      <c r="Z153" s="1038"/>
      <c r="AA153" s="1038"/>
      <c r="AB153" s="1038"/>
      <c r="AC153" s="1038"/>
      <c r="AD153" s="1038"/>
      <c r="AE153" s="1038"/>
      <c r="AF153" s="1038"/>
      <c r="AG153" s="1038"/>
      <c r="AH153" s="1038"/>
      <c r="AI153" s="1038"/>
      <c r="AJ153" s="1038"/>
      <c r="AK153" s="1038"/>
      <c r="AL153" s="1038"/>
      <c r="AM153" s="1038"/>
      <c r="AN153" s="1038"/>
      <c r="AO153" s="1038"/>
      <c r="AP153" s="1038"/>
      <c r="AQ153" s="1038"/>
      <c r="AR153" s="1038"/>
      <c r="AS153" s="1038"/>
    </row>
    <row r="154" spans="1:45" s="1039" customFormat="1" ht="40.5">
      <c r="A154" s="1049" t="s">
        <v>1089</v>
      </c>
      <c r="B154" s="42">
        <v>77748</v>
      </c>
      <c r="C154" s="42">
        <v>0</v>
      </c>
      <c r="D154" s="289" t="s">
        <v>1464</v>
      </c>
      <c r="E154" s="464" t="s">
        <v>1464</v>
      </c>
      <c r="F154" s="289" t="s">
        <v>1464</v>
      </c>
      <c r="G154" s="100"/>
      <c r="H154" s="101"/>
      <c r="I154" s="987"/>
      <c r="J154" s="987"/>
      <c r="K154" s="100"/>
      <c r="L154" s="1038"/>
      <c r="M154" s="1038"/>
      <c r="N154" s="1038"/>
      <c r="O154" s="1038"/>
      <c r="P154" s="1038"/>
      <c r="Q154" s="1038"/>
      <c r="R154" s="1038"/>
      <c r="S154" s="1038"/>
      <c r="T154" s="1038"/>
      <c r="U154" s="1038"/>
      <c r="V154" s="1038"/>
      <c r="W154" s="1038"/>
      <c r="X154" s="1038"/>
      <c r="Y154" s="1038"/>
      <c r="Z154" s="1038"/>
      <c r="AA154" s="1038"/>
      <c r="AB154" s="1038"/>
      <c r="AC154" s="1038"/>
      <c r="AD154" s="1038"/>
      <c r="AE154" s="1038"/>
      <c r="AF154" s="1038"/>
      <c r="AG154" s="1038"/>
      <c r="AH154" s="1038"/>
      <c r="AI154" s="1038"/>
      <c r="AJ154" s="1038"/>
      <c r="AK154" s="1038"/>
      <c r="AL154" s="1038"/>
      <c r="AM154" s="1038"/>
      <c r="AN154" s="1038"/>
      <c r="AO154" s="1038"/>
      <c r="AP154" s="1038"/>
      <c r="AQ154" s="1038"/>
      <c r="AR154" s="1038"/>
      <c r="AS154" s="1038"/>
    </row>
    <row r="155" spans="1:45" s="1039" customFormat="1" ht="27">
      <c r="A155" s="1049" t="s">
        <v>1088</v>
      </c>
      <c r="B155" s="42">
        <v>6009995</v>
      </c>
      <c r="C155" s="42">
        <v>8942230</v>
      </c>
      <c r="D155" s="42" t="s">
        <v>1464</v>
      </c>
      <c r="E155" s="1023" t="s">
        <v>1464</v>
      </c>
      <c r="F155" s="42" t="s">
        <v>1464</v>
      </c>
      <c r="G155" s="100"/>
      <c r="H155" s="101" t="e">
        <f>D155-'[3]Oktobris'!D150</f>
        <v>#VALUE!</v>
      </c>
      <c r="I155" s="987" t="e">
        <f>F155-H155</f>
        <v>#VALUE!</v>
      </c>
      <c r="J155" s="987"/>
      <c r="K155" s="100"/>
      <c r="L155" s="1038"/>
      <c r="M155" s="1038"/>
      <c r="N155" s="1038"/>
      <c r="O155" s="1038"/>
      <c r="P155" s="1038"/>
      <c r="Q155" s="1038"/>
      <c r="R155" s="1038"/>
      <c r="S155" s="1038"/>
      <c r="T155" s="1038"/>
      <c r="U155" s="1038"/>
      <c r="V155" s="1038"/>
      <c r="W155" s="1038"/>
      <c r="X155" s="1038"/>
      <c r="Y155" s="1038"/>
      <c r="Z155" s="1038"/>
      <c r="AA155" s="1038"/>
      <c r="AB155" s="1038"/>
      <c r="AC155" s="1038"/>
      <c r="AD155" s="1038"/>
      <c r="AE155" s="1038"/>
      <c r="AF155" s="1038"/>
      <c r="AG155" s="1038"/>
      <c r="AH155" s="1038"/>
      <c r="AI155" s="1038"/>
      <c r="AJ155" s="1038"/>
      <c r="AK155" s="1038"/>
      <c r="AL155" s="1038"/>
      <c r="AM155" s="1038"/>
      <c r="AN155" s="1038"/>
      <c r="AO155" s="1038"/>
      <c r="AP155" s="1038"/>
      <c r="AQ155" s="1038"/>
      <c r="AR155" s="1038"/>
      <c r="AS155" s="1038"/>
    </row>
    <row r="156" spans="1:45" s="1039" customFormat="1" ht="13.5">
      <c r="A156" s="1040" t="s">
        <v>1106</v>
      </c>
      <c r="B156" s="42"/>
      <c r="C156" s="42"/>
      <c r="D156" s="42"/>
      <c r="E156" s="1023"/>
      <c r="F156" s="42"/>
      <c r="G156" s="100"/>
      <c r="H156" s="101">
        <f>D156-'[3]Oktobris'!D151</f>
        <v>0</v>
      </c>
      <c r="I156" s="987">
        <f>F156-H156</f>
        <v>0</v>
      </c>
      <c r="J156" s="987"/>
      <c r="K156" s="100"/>
      <c r="L156" s="1038"/>
      <c r="M156" s="1038"/>
      <c r="N156" s="1038"/>
      <c r="O156" s="1038"/>
      <c r="P156" s="1038"/>
      <c r="Q156" s="1038"/>
      <c r="R156" s="1038"/>
      <c r="S156" s="1038"/>
      <c r="T156" s="1038"/>
      <c r="U156" s="1038"/>
      <c r="V156" s="1038"/>
      <c r="W156" s="1038"/>
      <c r="X156" s="1038"/>
      <c r="Y156" s="1038"/>
      <c r="Z156" s="1038"/>
      <c r="AA156" s="1038"/>
      <c r="AB156" s="1038"/>
      <c r="AC156" s="1038"/>
      <c r="AD156" s="1038"/>
      <c r="AE156" s="1038"/>
      <c r="AF156" s="1038"/>
      <c r="AG156" s="1038"/>
      <c r="AH156" s="1038"/>
      <c r="AI156" s="1038"/>
      <c r="AJ156" s="1038"/>
      <c r="AK156" s="1038"/>
      <c r="AL156" s="1038"/>
      <c r="AM156" s="1038"/>
      <c r="AN156" s="1038"/>
      <c r="AO156" s="1038"/>
      <c r="AP156" s="1038"/>
      <c r="AQ156" s="1038"/>
      <c r="AR156" s="1038"/>
      <c r="AS156" s="1038"/>
    </row>
    <row r="157" spans="1:45" s="1039" customFormat="1" ht="13.5">
      <c r="A157" s="1041" t="s">
        <v>1078</v>
      </c>
      <c r="B157" s="42">
        <v>14639108</v>
      </c>
      <c r="C157" s="42">
        <v>14454040</v>
      </c>
      <c r="D157" s="42">
        <v>14461068</v>
      </c>
      <c r="E157" s="1023">
        <v>98.78380567996356</v>
      </c>
      <c r="F157" s="42">
        <v>-1973402</v>
      </c>
      <c r="G157" s="100"/>
      <c r="H157" s="101">
        <f>D157-'[3]Oktobris'!D152</f>
        <v>-1966374</v>
      </c>
      <c r="I157" s="987">
        <f>F157-H157</f>
        <v>-7028</v>
      </c>
      <c r="J157" s="987"/>
      <c r="K157" s="100"/>
      <c r="L157" s="1038"/>
      <c r="M157" s="1038"/>
      <c r="N157" s="1038"/>
      <c r="O157" s="1038"/>
      <c r="P157" s="1038"/>
      <c r="Q157" s="1038"/>
      <c r="R157" s="1038"/>
      <c r="S157" s="1038"/>
      <c r="T157" s="1038"/>
      <c r="U157" s="1038"/>
      <c r="V157" s="1038"/>
      <c r="W157" s="1038"/>
      <c r="X157" s="1038"/>
      <c r="Y157" s="1038"/>
      <c r="Z157" s="1038"/>
      <c r="AA157" s="1038"/>
      <c r="AB157" s="1038"/>
      <c r="AC157" s="1038"/>
      <c r="AD157" s="1038"/>
      <c r="AE157" s="1038"/>
      <c r="AF157" s="1038"/>
      <c r="AG157" s="1038"/>
      <c r="AH157" s="1038"/>
      <c r="AI157" s="1038"/>
      <c r="AJ157" s="1038"/>
      <c r="AK157" s="1038"/>
      <c r="AL157" s="1038"/>
      <c r="AM157" s="1038"/>
      <c r="AN157" s="1038"/>
      <c r="AO157" s="1038"/>
      <c r="AP157" s="1038"/>
      <c r="AQ157" s="1038"/>
      <c r="AR157" s="1038"/>
      <c r="AS157" s="1038"/>
    </row>
    <row r="158" spans="1:45" s="1039" customFormat="1" ht="13.5">
      <c r="A158" s="1042" t="s">
        <v>1079</v>
      </c>
      <c r="B158" s="42">
        <v>14639108</v>
      </c>
      <c r="C158" s="42">
        <v>14454040</v>
      </c>
      <c r="D158" s="42">
        <v>14454040</v>
      </c>
      <c r="E158" s="1023">
        <v>98.73579729038136</v>
      </c>
      <c r="F158" s="42">
        <v>-1973402</v>
      </c>
      <c r="G158" s="100"/>
      <c r="H158" s="101">
        <f>D158-'[3]Oktobris'!D153</f>
        <v>-1973402</v>
      </c>
      <c r="I158" s="987">
        <f>F158-H158</f>
        <v>0</v>
      </c>
      <c r="J158" s="987"/>
      <c r="K158" s="100"/>
      <c r="L158" s="1038"/>
      <c r="M158" s="1038"/>
      <c r="N158" s="1038"/>
      <c r="O158" s="1038"/>
      <c r="P158" s="1038"/>
      <c r="Q158" s="1038"/>
      <c r="R158" s="1038"/>
      <c r="S158" s="1038"/>
      <c r="T158" s="1038"/>
      <c r="U158" s="1038"/>
      <c r="V158" s="1038"/>
      <c r="W158" s="1038"/>
      <c r="X158" s="1038"/>
      <c r="Y158" s="1038"/>
      <c r="Z158" s="1038"/>
      <c r="AA158" s="1038"/>
      <c r="AB158" s="1038"/>
      <c r="AC158" s="1038"/>
      <c r="AD158" s="1038"/>
      <c r="AE158" s="1038"/>
      <c r="AF158" s="1038"/>
      <c r="AG158" s="1038"/>
      <c r="AH158" s="1038"/>
      <c r="AI158" s="1038"/>
      <c r="AJ158" s="1038"/>
      <c r="AK158" s="1038"/>
      <c r="AL158" s="1038"/>
      <c r="AM158" s="1038"/>
      <c r="AN158" s="1038"/>
      <c r="AO158" s="1038"/>
      <c r="AP158" s="1038"/>
      <c r="AQ158" s="1038"/>
      <c r="AR158" s="1038"/>
      <c r="AS158" s="1038"/>
    </row>
    <row r="159" spans="1:45" s="1055" customFormat="1" ht="13.5" hidden="1">
      <c r="A159" s="1050" t="s">
        <v>1107</v>
      </c>
      <c r="B159" s="1046"/>
      <c r="C159" s="1046"/>
      <c r="D159" s="1046">
        <v>7028</v>
      </c>
      <c r="E159" s="1032"/>
      <c r="F159" s="1046"/>
      <c r="G159" s="1051"/>
      <c r="H159" s="1052"/>
      <c r="I159" s="1053"/>
      <c r="J159" s="1053"/>
      <c r="K159" s="1051"/>
      <c r="L159" s="1054"/>
      <c r="M159" s="1054"/>
      <c r="N159" s="1054"/>
      <c r="O159" s="1054"/>
      <c r="P159" s="1054"/>
      <c r="Q159" s="1054"/>
      <c r="R159" s="1054"/>
      <c r="S159" s="1054"/>
      <c r="T159" s="1054"/>
      <c r="U159" s="1054"/>
      <c r="V159" s="1054"/>
      <c r="W159" s="1054"/>
      <c r="X159" s="1054"/>
      <c r="Y159" s="1054"/>
      <c r="Z159" s="1054"/>
      <c r="AA159" s="1054"/>
      <c r="AB159" s="1054"/>
      <c r="AC159" s="1054"/>
      <c r="AD159" s="1054"/>
      <c r="AE159" s="1054"/>
      <c r="AF159" s="1054"/>
      <c r="AG159" s="1054"/>
      <c r="AH159" s="1054"/>
      <c r="AI159" s="1054"/>
      <c r="AJ159" s="1054"/>
      <c r="AK159" s="1054"/>
      <c r="AL159" s="1054"/>
      <c r="AM159" s="1054"/>
      <c r="AN159" s="1054"/>
      <c r="AO159" s="1054"/>
      <c r="AP159" s="1054"/>
      <c r="AQ159" s="1054"/>
      <c r="AR159" s="1054"/>
      <c r="AS159" s="1054"/>
    </row>
    <row r="160" spans="1:45" s="1039" customFormat="1" ht="13.5">
      <c r="A160" s="1043" t="s">
        <v>279</v>
      </c>
      <c r="B160" s="42">
        <v>14656075</v>
      </c>
      <c r="C160" s="42">
        <v>14471007</v>
      </c>
      <c r="D160" s="42">
        <v>11925601</v>
      </c>
      <c r="E160" s="1023">
        <v>81.3696777616108</v>
      </c>
      <c r="F160" s="42">
        <v>590306</v>
      </c>
      <c r="G160" s="100"/>
      <c r="H160" s="101">
        <f>D160-'[3]Oktobris'!D154</f>
        <v>590306</v>
      </c>
      <c r="I160" s="987">
        <f aca="true" t="shared" si="6" ref="I160:I191">F160-H160</f>
        <v>0</v>
      </c>
      <c r="J160" s="987"/>
      <c r="K160" s="100"/>
      <c r="L160" s="1038"/>
      <c r="M160" s="1038"/>
      <c r="N160" s="1038"/>
      <c r="O160" s="1038"/>
      <c r="P160" s="1038"/>
      <c r="Q160" s="1038"/>
      <c r="R160" s="1038"/>
      <c r="S160" s="1038"/>
      <c r="T160" s="1038"/>
      <c r="U160" s="1038"/>
      <c r="V160" s="1038"/>
      <c r="W160" s="1038"/>
      <c r="X160" s="1038"/>
      <c r="Y160" s="1038"/>
      <c r="Z160" s="1038"/>
      <c r="AA160" s="1038"/>
      <c r="AB160" s="1038"/>
      <c r="AC160" s="1038"/>
      <c r="AD160" s="1038"/>
      <c r="AE160" s="1038"/>
      <c r="AF160" s="1038"/>
      <c r="AG160" s="1038"/>
      <c r="AH160" s="1038"/>
      <c r="AI160" s="1038"/>
      <c r="AJ160" s="1038"/>
      <c r="AK160" s="1038"/>
      <c r="AL160" s="1038"/>
      <c r="AM160" s="1038"/>
      <c r="AN160" s="1038"/>
      <c r="AO160" s="1038"/>
      <c r="AP160" s="1038"/>
      <c r="AQ160" s="1038"/>
      <c r="AR160" s="1038"/>
      <c r="AS160" s="1038"/>
    </row>
    <row r="161" spans="1:45" s="1039" customFormat="1" ht="13.5">
      <c r="A161" s="1042" t="s">
        <v>307</v>
      </c>
      <c r="B161" s="42">
        <v>435393</v>
      </c>
      <c r="C161" s="42">
        <v>435393</v>
      </c>
      <c r="D161" s="42">
        <v>264526</v>
      </c>
      <c r="E161" s="1023">
        <v>60.755685093696954</v>
      </c>
      <c r="F161" s="42">
        <v>14219</v>
      </c>
      <c r="G161" s="100"/>
      <c r="H161" s="101">
        <f>D161-'[3]Oktobris'!D155</f>
        <v>14219</v>
      </c>
      <c r="I161" s="987">
        <f t="shared" si="6"/>
        <v>0</v>
      </c>
      <c r="J161" s="987"/>
      <c r="K161" s="100"/>
      <c r="L161" s="1038"/>
      <c r="M161" s="1038"/>
      <c r="N161" s="1038"/>
      <c r="O161" s="1038"/>
      <c r="P161" s="1038"/>
      <c r="Q161" s="1038"/>
      <c r="R161" s="1038"/>
      <c r="S161" s="1038"/>
      <c r="T161" s="1038"/>
      <c r="U161" s="1038"/>
      <c r="V161" s="1038"/>
      <c r="W161" s="1038"/>
      <c r="X161" s="1038"/>
      <c r="Y161" s="1038"/>
      <c r="Z161" s="1038"/>
      <c r="AA161" s="1038"/>
      <c r="AB161" s="1038"/>
      <c r="AC161" s="1038"/>
      <c r="AD161" s="1038"/>
      <c r="AE161" s="1038"/>
      <c r="AF161" s="1038"/>
      <c r="AG161" s="1038"/>
      <c r="AH161" s="1038"/>
      <c r="AI161" s="1038"/>
      <c r="AJ161" s="1038"/>
      <c r="AK161" s="1038"/>
      <c r="AL161" s="1038"/>
      <c r="AM161" s="1038"/>
      <c r="AN161" s="1038"/>
      <c r="AO161" s="1038"/>
      <c r="AP161" s="1038"/>
      <c r="AQ161" s="1038"/>
      <c r="AR161" s="1038"/>
      <c r="AS161" s="1038"/>
    </row>
    <row r="162" spans="1:45" s="1039" customFormat="1" ht="13.5">
      <c r="A162" s="1044" t="s">
        <v>716</v>
      </c>
      <c r="B162" s="42">
        <v>435393</v>
      </c>
      <c r="C162" s="42">
        <v>435393</v>
      </c>
      <c r="D162" s="42">
        <v>264526</v>
      </c>
      <c r="E162" s="1023">
        <v>60.755685093696954</v>
      </c>
      <c r="F162" s="42">
        <v>14219</v>
      </c>
      <c r="G162" s="100"/>
      <c r="H162" s="101">
        <f>D162-'[3]Oktobris'!D156</f>
        <v>14219</v>
      </c>
      <c r="I162" s="987">
        <f t="shared" si="6"/>
        <v>0</v>
      </c>
      <c r="J162" s="987"/>
      <c r="K162" s="100"/>
      <c r="L162" s="1038"/>
      <c r="M162" s="1038"/>
      <c r="N162" s="1038"/>
      <c r="O162" s="1038"/>
      <c r="P162" s="1038"/>
      <c r="Q162" s="1038"/>
      <c r="R162" s="1038"/>
      <c r="S162" s="1038"/>
      <c r="T162" s="1038"/>
      <c r="U162" s="1038"/>
      <c r="V162" s="1038"/>
      <c r="W162" s="1038"/>
      <c r="X162" s="1038"/>
      <c r="Y162" s="1038"/>
      <c r="Z162" s="1038"/>
      <c r="AA162" s="1038"/>
      <c r="AB162" s="1038"/>
      <c r="AC162" s="1038"/>
      <c r="AD162" s="1038"/>
      <c r="AE162" s="1038"/>
      <c r="AF162" s="1038"/>
      <c r="AG162" s="1038"/>
      <c r="AH162" s="1038"/>
      <c r="AI162" s="1038"/>
      <c r="AJ162" s="1038"/>
      <c r="AK162" s="1038"/>
      <c r="AL162" s="1038"/>
      <c r="AM162" s="1038"/>
      <c r="AN162" s="1038"/>
      <c r="AO162" s="1038"/>
      <c r="AP162" s="1038"/>
      <c r="AQ162" s="1038"/>
      <c r="AR162" s="1038"/>
      <c r="AS162" s="1038"/>
    </row>
    <row r="163" spans="1:45" s="1039" customFormat="1" ht="13.5">
      <c r="A163" s="1042" t="s">
        <v>290</v>
      </c>
      <c r="B163" s="42">
        <v>14220682</v>
      </c>
      <c r="C163" s="42">
        <v>14035614</v>
      </c>
      <c r="D163" s="42">
        <v>11661075</v>
      </c>
      <c r="E163" s="1023">
        <v>82.00081402565644</v>
      </c>
      <c r="F163" s="42">
        <v>576087</v>
      </c>
      <c r="G163" s="100"/>
      <c r="H163" s="101">
        <f>D163-'[3]Oktobris'!D157</f>
        <v>576087</v>
      </c>
      <c r="I163" s="987">
        <f t="shared" si="6"/>
        <v>0</v>
      </c>
      <c r="J163" s="987"/>
      <c r="K163" s="100"/>
      <c r="L163" s="1038"/>
      <c r="M163" s="1038"/>
      <c r="N163" s="1038"/>
      <c r="O163" s="1038"/>
      <c r="P163" s="1038"/>
      <c r="Q163" s="1038"/>
      <c r="R163" s="1038"/>
      <c r="S163" s="1038"/>
      <c r="T163" s="1038"/>
      <c r="U163" s="1038"/>
      <c r="V163" s="1038"/>
      <c r="W163" s="1038"/>
      <c r="X163" s="1038"/>
      <c r="Y163" s="1038"/>
      <c r="Z163" s="1038"/>
      <c r="AA163" s="1038"/>
      <c r="AB163" s="1038"/>
      <c r="AC163" s="1038"/>
      <c r="AD163" s="1038"/>
      <c r="AE163" s="1038"/>
      <c r="AF163" s="1038"/>
      <c r="AG163" s="1038"/>
      <c r="AH163" s="1038"/>
      <c r="AI163" s="1038"/>
      <c r="AJ163" s="1038"/>
      <c r="AK163" s="1038"/>
      <c r="AL163" s="1038"/>
      <c r="AM163" s="1038"/>
      <c r="AN163" s="1038"/>
      <c r="AO163" s="1038"/>
      <c r="AP163" s="1038"/>
      <c r="AQ163" s="1038"/>
      <c r="AR163" s="1038"/>
      <c r="AS163" s="1038"/>
    </row>
    <row r="164" spans="1:45" s="1039" customFormat="1" ht="13.5">
      <c r="A164" s="1044" t="s">
        <v>1103</v>
      </c>
      <c r="B164" s="42">
        <v>150875</v>
      </c>
      <c r="C164" s="42">
        <v>150875</v>
      </c>
      <c r="D164" s="42">
        <v>40909</v>
      </c>
      <c r="E164" s="1023">
        <v>27.11449875724938</v>
      </c>
      <c r="F164" s="42">
        <v>3184</v>
      </c>
      <c r="G164" s="100"/>
      <c r="H164" s="101">
        <f>D164-'[3]Oktobris'!D158</f>
        <v>3184</v>
      </c>
      <c r="I164" s="987">
        <f t="shared" si="6"/>
        <v>0</v>
      </c>
      <c r="J164" s="987"/>
      <c r="K164" s="100"/>
      <c r="L164" s="1038"/>
      <c r="M164" s="1038"/>
      <c r="N164" s="1038"/>
      <c r="O164" s="1038"/>
      <c r="P164" s="1038"/>
      <c r="Q164" s="1038"/>
      <c r="R164" s="1038"/>
      <c r="S164" s="1038"/>
      <c r="T164" s="1038"/>
      <c r="U164" s="1038"/>
      <c r="V164" s="1038"/>
      <c r="W164" s="1038"/>
      <c r="X164" s="1038"/>
      <c r="Y164" s="1038"/>
      <c r="Z164" s="1038"/>
      <c r="AA164" s="1038"/>
      <c r="AB164" s="1038"/>
      <c r="AC164" s="1038"/>
      <c r="AD164" s="1038"/>
      <c r="AE164" s="1038"/>
      <c r="AF164" s="1038"/>
      <c r="AG164" s="1038"/>
      <c r="AH164" s="1038"/>
      <c r="AI164" s="1038"/>
      <c r="AJ164" s="1038"/>
      <c r="AK164" s="1038"/>
      <c r="AL164" s="1038"/>
      <c r="AM164" s="1038"/>
      <c r="AN164" s="1038"/>
      <c r="AO164" s="1038"/>
      <c r="AP164" s="1038"/>
      <c r="AQ164" s="1038"/>
      <c r="AR164" s="1038"/>
      <c r="AS164" s="1038"/>
    </row>
    <row r="165" spans="1:45" s="1039" customFormat="1" ht="13.5">
      <c r="A165" s="1044" t="s">
        <v>1403</v>
      </c>
      <c r="B165" s="42">
        <v>14069807</v>
      </c>
      <c r="C165" s="42">
        <v>13884739</v>
      </c>
      <c r="D165" s="42">
        <v>11620166</v>
      </c>
      <c r="E165" s="1023">
        <v>82.58937738094062</v>
      </c>
      <c r="F165" s="42">
        <v>572903</v>
      </c>
      <c r="G165" s="100"/>
      <c r="H165" s="101">
        <f>D165-'[3]Oktobris'!D159</f>
        <v>572903</v>
      </c>
      <c r="I165" s="987">
        <f t="shared" si="6"/>
        <v>0</v>
      </c>
      <c r="J165" s="987"/>
      <c r="K165" s="100"/>
      <c r="L165" s="1038"/>
      <c r="M165" s="1038"/>
      <c r="N165" s="1038"/>
      <c r="O165" s="1038"/>
      <c r="P165" s="1038"/>
      <c r="Q165" s="1038"/>
      <c r="R165" s="1038"/>
      <c r="S165" s="1038"/>
      <c r="T165" s="1038"/>
      <c r="U165" s="1038"/>
      <c r="V165" s="1038"/>
      <c r="W165" s="1038"/>
      <c r="X165" s="1038"/>
      <c r="Y165" s="1038"/>
      <c r="Z165" s="1038"/>
      <c r="AA165" s="1038"/>
      <c r="AB165" s="1038"/>
      <c r="AC165" s="1038"/>
      <c r="AD165" s="1038"/>
      <c r="AE165" s="1038"/>
      <c r="AF165" s="1038"/>
      <c r="AG165" s="1038"/>
      <c r="AH165" s="1038"/>
      <c r="AI165" s="1038"/>
      <c r="AJ165" s="1038"/>
      <c r="AK165" s="1038"/>
      <c r="AL165" s="1038"/>
      <c r="AM165" s="1038"/>
      <c r="AN165" s="1038"/>
      <c r="AO165" s="1038"/>
      <c r="AP165" s="1038"/>
      <c r="AQ165" s="1038"/>
      <c r="AR165" s="1038"/>
      <c r="AS165" s="1038"/>
    </row>
    <row r="166" spans="1:45" s="1039" customFormat="1" ht="13.5">
      <c r="A166" s="1043" t="s">
        <v>294</v>
      </c>
      <c r="B166" s="42">
        <v>-16967</v>
      </c>
      <c r="C166" s="42">
        <v>-16967</v>
      </c>
      <c r="D166" s="42">
        <v>2535467</v>
      </c>
      <c r="E166" s="1023" t="s">
        <v>1464</v>
      </c>
      <c r="F166" s="42">
        <v>-2563708</v>
      </c>
      <c r="G166" s="100"/>
      <c r="H166" s="101">
        <f>D166-'[3]Oktobris'!D160</f>
        <v>-2556680</v>
      </c>
      <c r="I166" s="987">
        <f t="shared" si="6"/>
        <v>-7028</v>
      </c>
      <c r="J166" s="987"/>
      <c r="K166" s="100"/>
      <c r="L166" s="1038"/>
      <c r="M166" s="1038"/>
      <c r="N166" s="1038"/>
      <c r="O166" s="1038"/>
      <c r="P166" s="1038"/>
      <c r="Q166" s="1038"/>
      <c r="R166" s="1038"/>
      <c r="S166" s="1038"/>
      <c r="T166" s="1038"/>
      <c r="U166" s="1038"/>
      <c r="V166" s="1038"/>
      <c r="W166" s="1038"/>
      <c r="X166" s="1038"/>
      <c r="Y166" s="1038"/>
      <c r="Z166" s="1038"/>
      <c r="AA166" s="1038"/>
      <c r="AB166" s="1038"/>
      <c r="AC166" s="1038"/>
      <c r="AD166" s="1038"/>
      <c r="AE166" s="1038"/>
      <c r="AF166" s="1038"/>
      <c r="AG166" s="1038"/>
      <c r="AH166" s="1038"/>
      <c r="AI166" s="1038"/>
      <c r="AJ166" s="1038"/>
      <c r="AK166" s="1038"/>
      <c r="AL166" s="1038"/>
      <c r="AM166" s="1038"/>
      <c r="AN166" s="1038"/>
      <c r="AO166" s="1038"/>
      <c r="AP166" s="1038"/>
      <c r="AQ166" s="1038"/>
      <c r="AR166" s="1038"/>
      <c r="AS166" s="1038"/>
    </row>
    <row r="167" spans="1:45" s="1039" customFormat="1" ht="27">
      <c r="A167" s="1041" t="s">
        <v>1088</v>
      </c>
      <c r="B167" s="42">
        <v>16967</v>
      </c>
      <c r="C167" s="42">
        <v>16967</v>
      </c>
      <c r="D167" s="42" t="s">
        <v>1464</v>
      </c>
      <c r="E167" s="1023" t="s">
        <v>1464</v>
      </c>
      <c r="F167" s="42" t="s">
        <v>1464</v>
      </c>
      <c r="G167" s="100"/>
      <c r="H167" s="101" t="e">
        <f>D167-'[3]Oktobris'!D161</f>
        <v>#VALUE!</v>
      </c>
      <c r="I167" s="987" t="e">
        <f t="shared" si="6"/>
        <v>#VALUE!</v>
      </c>
      <c r="J167" s="987"/>
      <c r="K167" s="100"/>
      <c r="L167" s="1038"/>
      <c r="M167" s="1038"/>
      <c r="N167" s="1038"/>
      <c r="O167" s="1038"/>
      <c r="P167" s="1038"/>
      <c r="Q167" s="1038"/>
      <c r="R167" s="1038"/>
      <c r="S167" s="1038"/>
      <c r="T167" s="1038"/>
      <c r="U167" s="1038"/>
      <c r="V167" s="1038"/>
      <c r="W167" s="1038"/>
      <c r="X167" s="1038"/>
      <c r="Y167" s="1038"/>
      <c r="Z167" s="1038"/>
      <c r="AA167" s="1038"/>
      <c r="AB167" s="1038"/>
      <c r="AC167" s="1038"/>
      <c r="AD167" s="1038"/>
      <c r="AE167" s="1038"/>
      <c r="AF167" s="1038"/>
      <c r="AG167" s="1038"/>
      <c r="AH167" s="1038"/>
      <c r="AI167" s="1038"/>
      <c r="AJ167" s="1038"/>
      <c r="AK167" s="1038"/>
      <c r="AL167" s="1038"/>
      <c r="AM167" s="1038"/>
      <c r="AN167" s="1038"/>
      <c r="AO167" s="1038"/>
      <c r="AP167" s="1038"/>
      <c r="AQ167" s="1038"/>
      <c r="AR167" s="1038"/>
      <c r="AS167" s="1038"/>
    </row>
    <row r="168" spans="1:51" s="1059" customFormat="1" ht="12.75">
      <c r="A168" s="474" t="s">
        <v>1108</v>
      </c>
      <c r="B168" s="1056"/>
      <c r="C168" s="1056"/>
      <c r="D168" s="1056"/>
      <c r="E168" s="1057"/>
      <c r="F168" s="1058"/>
      <c r="G168" s="1026"/>
      <c r="H168" s="101">
        <f>D168-'[3]Oktobris'!D162</f>
        <v>0</v>
      </c>
      <c r="I168" s="987">
        <f t="shared" si="6"/>
        <v>0</v>
      </c>
      <c r="J168" s="987"/>
      <c r="K168" s="1026"/>
      <c r="AY168" s="1060"/>
    </row>
    <row r="169" spans="1:51" s="1027" customFormat="1" ht="12.75">
      <c r="A169" s="986" t="s">
        <v>1078</v>
      </c>
      <c r="B169" s="289">
        <v>91785434</v>
      </c>
      <c r="C169" s="289">
        <v>96769182</v>
      </c>
      <c r="D169" s="289">
        <v>96568109</v>
      </c>
      <c r="E169" s="464">
        <v>105.21071240998872</v>
      </c>
      <c r="F169" s="289">
        <v>10851246</v>
      </c>
      <c r="G169" s="54">
        <f>C169+C184</f>
        <v>145344962</v>
      </c>
      <c r="H169" s="101">
        <f>D169-'[3]Oktobris'!D163</f>
        <v>10851246</v>
      </c>
      <c r="I169" s="987">
        <f t="shared" si="6"/>
        <v>0</v>
      </c>
      <c r="J169" s="54">
        <f>C169+C184</f>
        <v>145344962</v>
      </c>
      <c r="K169" s="54">
        <f>D169+D184</f>
        <v>145143889</v>
      </c>
      <c r="AY169" s="1028"/>
    </row>
    <row r="170" spans="1:51" s="1061" customFormat="1" ht="12.75">
      <c r="A170" s="992" t="s">
        <v>1079</v>
      </c>
      <c r="B170" s="289">
        <v>91376751</v>
      </c>
      <c r="C170" s="289">
        <v>96360499</v>
      </c>
      <c r="D170" s="289">
        <v>96360499</v>
      </c>
      <c r="E170" s="464">
        <v>105.45406566271981</v>
      </c>
      <c r="F170" s="289">
        <v>10831615</v>
      </c>
      <c r="G170" s="54">
        <f>C170+C185</f>
        <v>144936279</v>
      </c>
      <c r="H170" s="101">
        <f>D170-'[3]Oktobris'!D164</f>
        <v>10831615</v>
      </c>
      <c r="I170" s="987">
        <f t="shared" si="6"/>
        <v>0</v>
      </c>
      <c r="J170" s="54">
        <f>C170+C185</f>
        <v>144936279</v>
      </c>
      <c r="K170" s="54">
        <f>D170+D185</f>
        <v>144936279</v>
      </c>
      <c r="AY170" s="1062"/>
    </row>
    <row r="171" spans="1:51" s="1061" customFormat="1" ht="12.75">
      <c r="A171" s="988" t="s">
        <v>537</v>
      </c>
      <c r="B171" s="289">
        <v>408683</v>
      </c>
      <c r="C171" s="289">
        <v>408683</v>
      </c>
      <c r="D171" s="289">
        <v>207610</v>
      </c>
      <c r="E171" s="464">
        <v>50.79976412035734</v>
      </c>
      <c r="F171" s="289">
        <v>19631</v>
      </c>
      <c r="G171" s="54"/>
      <c r="H171" s="101">
        <f>D171-'[3]Oktobris'!D165</f>
        <v>19631</v>
      </c>
      <c r="I171" s="987">
        <f t="shared" si="6"/>
        <v>0</v>
      </c>
      <c r="J171" s="54"/>
      <c r="K171" s="54"/>
      <c r="AY171" s="1062"/>
    </row>
    <row r="172" spans="1:51" s="1063" customFormat="1" ht="12.75">
      <c r="A172" s="1029" t="s">
        <v>279</v>
      </c>
      <c r="B172" s="289">
        <v>91785434</v>
      </c>
      <c r="C172" s="289">
        <v>96769182</v>
      </c>
      <c r="D172" s="289">
        <v>50337303</v>
      </c>
      <c r="E172" s="464">
        <v>54.84236529295051</v>
      </c>
      <c r="F172" s="289">
        <v>6318225</v>
      </c>
      <c r="G172" s="54">
        <f>C172+C186</f>
        <v>145344962</v>
      </c>
      <c r="H172" s="101">
        <f>D172-'[3]Oktobris'!D166</f>
        <v>6318225</v>
      </c>
      <c r="I172" s="987">
        <f t="shared" si="6"/>
        <v>0</v>
      </c>
      <c r="J172" s="54">
        <f aca="true" t="shared" si="7" ref="J172:K175">C172+C186</f>
        <v>145344962</v>
      </c>
      <c r="K172" s="54">
        <f t="shared" si="7"/>
        <v>68456967</v>
      </c>
      <c r="L172" s="1061"/>
      <c r="M172" s="1061"/>
      <c r="N172" s="1061"/>
      <c r="O172" s="1061"/>
      <c r="P172" s="1061"/>
      <c r="Q172" s="1061"/>
      <c r="R172" s="1061"/>
      <c r="S172" s="1061"/>
      <c r="T172" s="1061"/>
      <c r="U172" s="1061"/>
      <c r="V172" s="1061"/>
      <c r="W172" s="1061"/>
      <c r="X172" s="1061"/>
      <c r="Y172" s="1061"/>
      <c r="Z172" s="1061"/>
      <c r="AA172" s="1061"/>
      <c r="AB172" s="1061"/>
      <c r="AC172" s="1061"/>
      <c r="AD172" s="1061"/>
      <c r="AE172" s="1061"/>
      <c r="AF172" s="1061"/>
      <c r="AG172" s="1061"/>
      <c r="AH172" s="1061"/>
      <c r="AI172" s="1061"/>
      <c r="AJ172" s="1061"/>
      <c r="AK172" s="1061"/>
      <c r="AL172" s="1061"/>
      <c r="AM172" s="1061"/>
      <c r="AN172" s="1061"/>
      <c r="AO172" s="1061"/>
      <c r="AP172" s="1061"/>
      <c r="AQ172" s="1061"/>
      <c r="AR172" s="1061"/>
      <c r="AS172" s="1061"/>
      <c r="AT172" s="1061"/>
      <c r="AU172" s="1061"/>
      <c r="AV172" s="1061"/>
      <c r="AW172" s="1061"/>
      <c r="AX172" s="1061"/>
      <c r="AY172" s="1062"/>
    </row>
    <row r="173" spans="1:51" s="1063" customFormat="1" ht="12.75">
      <c r="A173" s="992" t="s">
        <v>307</v>
      </c>
      <c r="B173" s="289">
        <v>58678455</v>
      </c>
      <c r="C173" s="289">
        <v>64900608</v>
      </c>
      <c r="D173" s="289">
        <v>25824187</v>
      </c>
      <c r="E173" s="464">
        <v>44.009657377652495</v>
      </c>
      <c r="F173" s="289">
        <v>3672847</v>
      </c>
      <c r="G173" s="54">
        <f>C173+C187</f>
        <v>85691961</v>
      </c>
      <c r="H173" s="101">
        <f>D173-'[3]Oktobris'!D167</f>
        <v>3672847</v>
      </c>
      <c r="I173" s="987">
        <f t="shared" si="6"/>
        <v>0</v>
      </c>
      <c r="J173" s="54">
        <f t="shared" si="7"/>
        <v>85691961</v>
      </c>
      <c r="K173" s="54">
        <f t="shared" si="7"/>
        <v>32844929</v>
      </c>
      <c r="L173" s="1061"/>
      <c r="M173" s="1061"/>
      <c r="N173" s="1061"/>
      <c r="O173" s="1061"/>
      <c r="P173" s="1061"/>
      <c r="Q173" s="1061"/>
      <c r="R173" s="1061"/>
      <c r="S173" s="1061"/>
      <c r="T173" s="1061"/>
      <c r="U173" s="1061"/>
      <c r="V173" s="1061"/>
      <c r="W173" s="1061"/>
      <c r="X173" s="1061"/>
      <c r="Y173" s="1061"/>
      <c r="Z173" s="1061"/>
      <c r="AA173" s="1061"/>
      <c r="AB173" s="1061"/>
      <c r="AC173" s="1061"/>
      <c r="AD173" s="1061"/>
      <c r="AE173" s="1061"/>
      <c r="AF173" s="1061"/>
      <c r="AG173" s="1061"/>
      <c r="AH173" s="1061"/>
      <c r="AI173" s="1061"/>
      <c r="AJ173" s="1061"/>
      <c r="AK173" s="1061"/>
      <c r="AL173" s="1061"/>
      <c r="AM173" s="1061"/>
      <c r="AN173" s="1061"/>
      <c r="AO173" s="1061"/>
      <c r="AP173" s="1061"/>
      <c r="AQ173" s="1061"/>
      <c r="AR173" s="1061"/>
      <c r="AS173" s="1061"/>
      <c r="AT173" s="1061"/>
      <c r="AU173" s="1061"/>
      <c r="AV173" s="1061"/>
      <c r="AW173" s="1061"/>
      <c r="AX173" s="1061"/>
      <c r="AY173" s="1062"/>
    </row>
    <row r="174" spans="1:51" s="1063" customFormat="1" ht="12.75">
      <c r="A174" s="993" t="s">
        <v>716</v>
      </c>
      <c r="B174" s="289">
        <v>7416786</v>
      </c>
      <c r="C174" s="289">
        <v>6410990</v>
      </c>
      <c r="D174" s="289">
        <v>3868844</v>
      </c>
      <c r="E174" s="464">
        <v>52.163349461613166</v>
      </c>
      <c r="F174" s="289">
        <v>653034</v>
      </c>
      <c r="G174" s="54">
        <f>C174+C188</f>
        <v>11876951</v>
      </c>
      <c r="H174" s="101">
        <f>D174-'[3]Oktobris'!D168</f>
        <v>653034</v>
      </c>
      <c r="I174" s="987">
        <f t="shared" si="6"/>
        <v>0</v>
      </c>
      <c r="J174" s="54">
        <f t="shared" si="7"/>
        <v>11876951</v>
      </c>
      <c r="K174" s="54">
        <f t="shared" si="7"/>
        <v>5047196</v>
      </c>
      <c r="L174" s="1061"/>
      <c r="M174" s="1061"/>
      <c r="N174" s="1061"/>
      <c r="O174" s="1061"/>
      <c r="P174" s="1061"/>
      <c r="Q174" s="1061"/>
      <c r="R174" s="1061"/>
      <c r="S174" s="1061"/>
      <c r="T174" s="1061"/>
      <c r="U174" s="1061"/>
      <c r="V174" s="1061"/>
      <c r="W174" s="1061"/>
      <c r="X174" s="1061"/>
      <c r="Y174" s="1061"/>
      <c r="Z174" s="1061"/>
      <c r="AA174" s="1061"/>
      <c r="AB174" s="1061"/>
      <c r="AC174" s="1061"/>
      <c r="AD174" s="1061"/>
      <c r="AE174" s="1061"/>
      <c r="AF174" s="1061"/>
      <c r="AG174" s="1061"/>
      <c r="AH174" s="1061"/>
      <c r="AI174" s="1061"/>
      <c r="AJ174" s="1061"/>
      <c r="AK174" s="1061"/>
      <c r="AL174" s="1061"/>
      <c r="AM174" s="1061"/>
      <c r="AN174" s="1061"/>
      <c r="AO174" s="1061"/>
      <c r="AP174" s="1061"/>
      <c r="AQ174" s="1061"/>
      <c r="AR174" s="1061"/>
      <c r="AS174" s="1061"/>
      <c r="AT174" s="1061"/>
      <c r="AU174" s="1061"/>
      <c r="AV174" s="1061"/>
      <c r="AW174" s="1061"/>
      <c r="AX174" s="1061"/>
      <c r="AY174" s="1062"/>
    </row>
    <row r="175" spans="1:51" s="1064" customFormat="1" ht="12.75">
      <c r="A175" s="993" t="s">
        <v>1004</v>
      </c>
      <c r="B175" s="289">
        <v>51261669</v>
      </c>
      <c r="C175" s="289">
        <v>58489618</v>
      </c>
      <c r="D175" s="289">
        <v>21955343</v>
      </c>
      <c r="E175" s="464">
        <v>42.82994180310438</v>
      </c>
      <c r="F175" s="289">
        <v>3019813</v>
      </c>
      <c r="G175" s="54">
        <f>C175+C189</f>
        <v>73815010</v>
      </c>
      <c r="H175" s="101">
        <f>D175-'[3]Oktobris'!D169</f>
        <v>3019813</v>
      </c>
      <c r="I175" s="987">
        <f t="shared" si="6"/>
        <v>0</v>
      </c>
      <c r="J175" s="54">
        <f t="shared" si="7"/>
        <v>73815010</v>
      </c>
      <c r="K175" s="54">
        <f t="shared" si="7"/>
        <v>27797733</v>
      </c>
      <c r="L175" s="1061"/>
      <c r="M175" s="1061"/>
      <c r="N175" s="1061"/>
      <c r="O175" s="1061"/>
      <c r="P175" s="1061"/>
      <c r="Q175" s="1061"/>
      <c r="R175" s="1061"/>
      <c r="S175" s="1061"/>
      <c r="T175" s="1061"/>
      <c r="U175" s="1061"/>
      <c r="V175" s="1061"/>
      <c r="W175" s="1061"/>
      <c r="X175" s="1061"/>
      <c r="Y175" s="1061"/>
      <c r="Z175" s="1061"/>
      <c r="AA175" s="1061"/>
      <c r="AB175" s="1061"/>
      <c r="AC175" s="1061"/>
      <c r="AD175" s="1061"/>
      <c r="AE175" s="1061"/>
      <c r="AF175" s="1061"/>
      <c r="AG175" s="1061"/>
      <c r="AH175" s="1061"/>
      <c r="AI175" s="1061"/>
      <c r="AJ175" s="1061"/>
      <c r="AK175" s="1061"/>
      <c r="AL175" s="1061"/>
      <c r="AM175" s="1061"/>
      <c r="AN175" s="1061"/>
      <c r="AO175" s="1061"/>
      <c r="AP175" s="1061"/>
      <c r="AQ175" s="1061"/>
      <c r="AR175" s="1061"/>
      <c r="AS175" s="1061"/>
      <c r="AT175" s="1061"/>
      <c r="AU175" s="1061"/>
      <c r="AV175" s="1061"/>
      <c r="AW175" s="1061"/>
      <c r="AX175" s="1061"/>
      <c r="AY175" s="1062"/>
    </row>
    <row r="176" spans="1:51" s="1061" customFormat="1" ht="12.75">
      <c r="A176" s="1065" t="s">
        <v>1013</v>
      </c>
      <c r="B176" s="289">
        <v>31110389</v>
      </c>
      <c r="C176" s="289">
        <v>27297375</v>
      </c>
      <c r="D176" s="289">
        <v>18295840</v>
      </c>
      <c r="E176" s="464">
        <v>58.80942215155201</v>
      </c>
      <c r="F176" s="289">
        <v>2661926</v>
      </c>
      <c r="G176" s="54"/>
      <c r="H176" s="101">
        <f>D176-'[3]Oktobris'!D170</f>
        <v>2661926</v>
      </c>
      <c r="I176" s="987">
        <f t="shared" si="6"/>
        <v>0</v>
      </c>
      <c r="J176" s="54"/>
      <c r="K176" s="54"/>
      <c r="AY176" s="1062"/>
    </row>
    <row r="177" spans="1:51" s="1068" customFormat="1" ht="12.75" hidden="1">
      <c r="A177" s="1066" t="s">
        <v>1025</v>
      </c>
      <c r="B177" s="1021">
        <v>0</v>
      </c>
      <c r="C177" s="1021">
        <v>40517635</v>
      </c>
      <c r="D177" s="1021">
        <v>9144006</v>
      </c>
      <c r="E177" s="991" t="e">
        <v>#DIV/0!</v>
      </c>
      <c r="F177" s="1021">
        <v>5842390</v>
      </c>
      <c r="G177" s="1067">
        <f>C177+C190</f>
        <v>40517635</v>
      </c>
      <c r="H177" s="1034">
        <f>D177-'[3]Oktobris'!D171</f>
        <v>5842390</v>
      </c>
      <c r="I177" s="987">
        <f t="shared" si="6"/>
        <v>0</v>
      </c>
      <c r="J177" s="1067">
        <f aca="true" t="shared" si="8" ref="J177:K180">C177+C190</f>
        <v>40517635</v>
      </c>
      <c r="K177" s="1067">
        <f t="shared" si="8"/>
        <v>9144006</v>
      </c>
      <c r="AY177" s="1069"/>
    </row>
    <row r="178" spans="1:51" s="1061" customFormat="1" ht="12.75">
      <c r="A178" s="992" t="s">
        <v>290</v>
      </c>
      <c r="B178" s="289">
        <v>33106979</v>
      </c>
      <c r="C178" s="289">
        <v>31868574</v>
      </c>
      <c r="D178" s="289">
        <v>24513116</v>
      </c>
      <c r="E178" s="464">
        <v>74.0421407824616</v>
      </c>
      <c r="F178" s="289">
        <v>2645378</v>
      </c>
      <c r="G178" s="54">
        <f>C178+C191</f>
        <v>59653001</v>
      </c>
      <c r="H178" s="101">
        <f>D178-'[3]Oktobris'!D172</f>
        <v>2645378</v>
      </c>
      <c r="I178" s="987">
        <f t="shared" si="6"/>
        <v>0</v>
      </c>
      <c r="J178" s="54">
        <f t="shared" si="8"/>
        <v>59653001</v>
      </c>
      <c r="K178" s="54">
        <f t="shared" si="8"/>
        <v>35612038</v>
      </c>
      <c r="AY178" s="1062"/>
    </row>
    <row r="179" spans="1:51" s="1061" customFormat="1" ht="12.75">
      <c r="A179" s="1029" t="s">
        <v>1109</v>
      </c>
      <c r="B179" s="289">
        <v>8828898</v>
      </c>
      <c r="C179" s="289">
        <v>8569704</v>
      </c>
      <c r="D179" s="289">
        <v>5674355</v>
      </c>
      <c r="E179" s="464">
        <v>64.27025207449446</v>
      </c>
      <c r="F179" s="289">
        <v>1265081</v>
      </c>
      <c r="G179" s="54">
        <f>C179+C192</f>
        <v>14746871</v>
      </c>
      <c r="H179" s="101">
        <f>D179-'[3]Oktobris'!D173</f>
        <v>1265081</v>
      </c>
      <c r="I179" s="987">
        <f t="shared" si="6"/>
        <v>0</v>
      </c>
      <c r="J179" s="54">
        <f t="shared" si="8"/>
        <v>14746871</v>
      </c>
      <c r="K179" s="54">
        <f t="shared" si="8"/>
        <v>5832138</v>
      </c>
      <c r="AY179" s="1062"/>
    </row>
    <row r="180" spans="1:51" s="1061" customFormat="1" ht="12.75">
      <c r="A180" s="1030" t="s">
        <v>1403</v>
      </c>
      <c r="B180" s="289">
        <v>24278081</v>
      </c>
      <c r="C180" s="289">
        <v>23298870</v>
      </c>
      <c r="D180" s="289">
        <v>18838761</v>
      </c>
      <c r="E180" s="464">
        <v>77.59575808318623</v>
      </c>
      <c r="F180" s="289">
        <v>1380297</v>
      </c>
      <c r="G180" s="54">
        <f>C180+C193</f>
        <v>44906130</v>
      </c>
      <c r="H180" s="101">
        <f>D180-'[3]Oktobris'!D174</f>
        <v>1380297</v>
      </c>
      <c r="I180" s="987">
        <f t="shared" si="6"/>
        <v>0</v>
      </c>
      <c r="J180" s="54">
        <f t="shared" si="8"/>
        <v>44906130</v>
      </c>
      <c r="K180" s="54">
        <f t="shared" si="8"/>
        <v>29779900</v>
      </c>
      <c r="AY180" s="1062"/>
    </row>
    <row r="181" spans="1:51" s="1061" customFormat="1" ht="12.75">
      <c r="A181" s="1030"/>
      <c r="B181" s="289"/>
      <c r="C181" s="289"/>
      <c r="D181" s="289"/>
      <c r="E181" s="464"/>
      <c r="F181" s="289"/>
      <c r="G181" s="1026"/>
      <c r="H181" s="101"/>
      <c r="I181" s="987">
        <f t="shared" si="6"/>
        <v>0</v>
      </c>
      <c r="J181" s="987"/>
      <c r="K181" s="54"/>
      <c r="AY181" s="1062"/>
    </row>
    <row r="182" spans="1:51" s="1061" customFormat="1" ht="12.75">
      <c r="A182" s="1004" t="s">
        <v>354</v>
      </c>
      <c r="B182" s="289"/>
      <c r="C182" s="289"/>
      <c r="D182" s="289"/>
      <c r="E182" s="464"/>
      <c r="F182" s="289"/>
      <c r="G182" s="1026"/>
      <c r="H182" s="101"/>
      <c r="I182" s="987">
        <f t="shared" si="6"/>
        <v>0</v>
      </c>
      <c r="J182" s="987"/>
      <c r="K182" s="54"/>
      <c r="AY182" s="1062"/>
    </row>
    <row r="183" spans="1:51" s="1061" customFormat="1" ht="24">
      <c r="A183" s="1005" t="s">
        <v>1110</v>
      </c>
      <c r="B183" s="289"/>
      <c r="C183" s="289"/>
      <c r="D183" s="289"/>
      <c r="E183" s="464"/>
      <c r="F183" s="289"/>
      <c r="G183" s="1026"/>
      <c r="H183" s="101"/>
      <c r="I183" s="987">
        <f t="shared" si="6"/>
        <v>0</v>
      </c>
      <c r="J183" s="987"/>
      <c r="K183" s="54"/>
      <c r="AY183" s="1062"/>
    </row>
    <row r="184" spans="1:51" s="1061" customFormat="1" ht="12.75">
      <c r="A184" s="1004" t="s">
        <v>1078</v>
      </c>
      <c r="B184" s="307">
        <v>51568660</v>
      </c>
      <c r="C184" s="307">
        <v>48575780</v>
      </c>
      <c r="D184" s="307">
        <v>48575780</v>
      </c>
      <c r="E184" s="389">
        <v>94.19632001296911</v>
      </c>
      <c r="F184" s="307">
        <v>4766919</v>
      </c>
      <c r="G184" s="1026"/>
      <c r="H184" s="101">
        <f>D184-'[3]Oktobris'!D178</f>
        <v>4766919</v>
      </c>
      <c r="I184" s="987">
        <f t="shared" si="6"/>
        <v>0</v>
      </c>
      <c r="J184" s="987"/>
      <c r="K184" s="54"/>
      <c r="AY184" s="1062"/>
    </row>
    <row r="185" spans="1:51" s="1061" customFormat="1" ht="12.75">
      <c r="A185" s="1008" t="s">
        <v>1079</v>
      </c>
      <c r="B185" s="307">
        <v>51568660</v>
      </c>
      <c r="C185" s="307">
        <v>48575780</v>
      </c>
      <c r="D185" s="307">
        <v>48575780</v>
      </c>
      <c r="E185" s="389">
        <v>94.19632001296911</v>
      </c>
      <c r="F185" s="307">
        <v>4766919</v>
      </c>
      <c r="G185" s="1026"/>
      <c r="H185" s="101">
        <f>D185-'[3]Oktobris'!D179</f>
        <v>4766919</v>
      </c>
      <c r="I185" s="987">
        <f t="shared" si="6"/>
        <v>0</v>
      </c>
      <c r="J185" s="987"/>
      <c r="K185" s="54"/>
      <c r="AY185" s="1062"/>
    </row>
    <row r="186" spans="1:51" s="1061" customFormat="1" ht="12.75">
      <c r="A186" s="1009" t="s">
        <v>279</v>
      </c>
      <c r="B186" s="307">
        <v>51568660</v>
      </c>
      <c r="C186" s="307">
        <v>48575780</v>
      </c>
      <c r="D186" s="307">
        <v>18119664</v>
      </c>
      <c r="E186" s="389">
        <v>35.1369688489094</v>
      </c>
      <c r="F186" s="307">
        <v>22635</v>
      </c>
      <c r="G186" s="1026"/>
      <c r="H186" s="101">
        <f>D186-'[3]Oktobris'!D180</f>
        <v>22635</v>
      </c>
      <c r="I186" s="987">
        <f t="shared" si="6"/>
        <v>0</v>
      </c>
      <c r="J186" s="987"/>
      <c r="K186" s="54"/>
      <c r="AY186" s="1062"/>
    </row>
    <row r="187" spans="1:51" s="1061" customFormat="1" ht="12.75">
      <c r="A187" s="1008" t="s">
        <v>307</v>
      </c>
      <c r="B187" s="307">
        <v>23291353</v>
      </c>
      <c r="C187" s="307">
        <v>20791353</v>
      </c>
      <c r="D187" s="307">
        <v>7020742</v>
      </c>
      <c r="E187" s="389">
        <v>30.14312650707754</v>
      </c>
      <c r="F187" s="307">
        <v>22635</v>
      </c>
      <c r="G187" s="1026"/>
      <c r="H187" s="101">
        <f>D187-'[3]Oktobris'!D181</f>
        <v>22635</v>
      </c>
      <c r="I187" s="987">
        <f t="shared" si="6"/>
        <v>0</v>
      </c>
      <c r="J187" s="987"/>
      <c r="K187" s="54"/>
      <c r="AY187" s="1062"/>
    </row>
    <row r="188" spans="1:51" s="1061" customFormat="1" ht="12.75">
      <c r="A188" s="1010" t="s">
        <v>716</v>
      </c>
      <c r="B188" s="307">
        <v>5965961</v>
      </c>
      <c r="C188" s="307">
        <v>5465961</v>
      </c>
      <c r="D188" s="307">
        <v>1178352</v>
      </c>
      <c r="E188" s="389">
        <v>19.75125214529562</v>
      </c>
      <c r="F188" s="307">
        <v>22635</v>
      </c>
      <c r="G188" s="1026"/>
      <c r="H188" s="101">
        <f>D188-'[3]Oktobris'!D182</f>
        <v>22635</v>
      </c>
      <c r="I188" s="987">
        <f t="shared" si="6"/>
        <v>0</v>
      </c>
      <c r="J188" s="987"/>
      <c r="K188" s="54"/>
      <c r="AY188" s="1062"/>
    </row>
    <row r="189" spans="1:51" s="1061" customFormat="1" ht="12.75">
      <c r="A189" s="1010" t="s">
        <v>1004</v>
      </c>
      <c r="B189" s="307">
        <v>17325392</v>
      </c>
      <c r="C189" s="307">
        <v>15325392</v>
      </c>
      <c r="D189" s="307">
        <v>5842390</v>
      </c>
      <c r="E189" s="389">
        <v>33.721545809757146</v>
      </c>
      <c r="F189" s="307">
        <v>0</v>
      </c>
      <c r="G189" s="1026"/>
      <c r="H189" s="101">
        <f>D189-'[3]Oktobris'!D183</f>
        <v>0</v>
      </c>
      <c r="I189" s="987">
        <f t="shared" si="6"/>
        <v>0</v>
      </c>
      <c r="J189" s="987"/>
      <c r="K189" s="54"/>
      <c r="AY189" s="1062"/>
    </row>
    <row r="190" spans="1:51" s="1068" customFormat="1" ht="12.75" hidden="1">
      <c r="A190" s="1011" t="s">
        <v>1091</v>
      </c>
      <c r="B190" s="1070">
        <v>0</v>
      </c>
      <c r="C190" s="1070">
        <v>0</v>
      </c>
      <c r="D190" s="1070">
        <v>0</v>
      </c>
      <c r="E190" s="1013" t="e">
        <v>#DIV/0!</v>
      </c>
      <c r="F190" s="1070">
        <v>-5842390</v>
      </c>
      <c r="G190" s="1033"/>
      <c r="H190" s="1034">
        <f>D190-'[3]Oktobris'!D184</f>
        <v>-5842390</v>
      </c>
      <c r="I190" s="987">
        <f t="shared" si="6"/>
        <v>0</v>
      </c>
      <c r="J190" s="987"/>
      <c r="K190" s="1067"/>
      <c r="AY190" s="1069"/>
    </row>
    <row r="191" spans="1:51" s="1061" customFormat="1" ht="12.75">
      <c r="A191" s="1008" t="s">
        <v>290</v>
      </c>
      <c r="B191" s="307">
        <v>28277307</v>
      </c>
      <c r="C191" s="307">
        <v>27784427</v>
      </c>
      <c r="D191" s="307">
        <v>11098922</v>
      </c>
      <c r="E191" s="389">
        <v>39.250279384808465</v>
      </c>
      <c r="F191" s="307">
        <v>0</v>
      </c>
      <c r="G191" s="1026"/>
      <c r="H191" s="101">
        <f>D191-'[3]Oktobris'!D185</f>
        <v>0</v>
      </c>
      <c r="I191" s="987">
        <f t="shared" si="6"/>
        <v>0</v>
      </c>
      <c r="J191" s="987"/>
      <c r="K191" s="54"/>
      <c r="AY191" s="1062"/>
    </row>
    <row r="192" spans="1:51" s="1061" customFormat="1" ht="12.75">
      <c r="A192" s="1009" t="s">
        <v>1086</v>
      </c>
      <c r="B192" s="307">
        <v>6177167</v>
      </c>
      <c r="C192" s="307">
        <v>6177167</v>
      </c>
      <c r="D192" s="307">
        <v>157783</v>
      </c>
      <c r="E192" s="389">
        <v>2.5542939020427973</v>
      </c>
      <c r="F192" s="307">
        <v>0</v>
      </c>
      <c r="G192" s="1026"/>
      <c r="H192" s="101">
        <f>D192-'[3]Oktobris'!D186</f>
        <v>0</v>
      </c>
      <c r="I192" s="987">
        <f aca="true" t="shared" si="9" ref="I192:I223">F192-H192</f>
        <v>0</v>
      </c>
      <c r="J192" s="987"/>
      <c r="K192" s="54"/>
      <c r="AY192" s="1062"/>
    </row>
    <row r="193" spans="1:51" s="1061" customFormat="1" ht="12.75">
      <c r="A193" s="1010" t="s">
        <v>1403</v>
      </c>
      <c r="B193" s="307">
        <v>22100140</v>
      </c>
      <c r="C193" s="307">
        <v>21607260</v>
      </c>
      <c r="D193" s="307">
        <v>10941139</v>
      </c>
      <c r="E193" s="389">
        <v>49.50710266993784</v>
      </c>
      <c r="F193" s="307">
        <v>0</v>
      </c>
      <c r="G193" s="1026"/>
      <c r="H193" s="101">
        <f>D193-'[3]Oktobris'!D187</f>
        <v>0</v>
      </c>
      <c r="I193" s="987">
        <f t="shared" si="9"/>
        <v>0</v>
      </c>
      <c r="J193" s="987"/>
      <c r="K193" s="54"/>
      <c r="AY193" s="1062"/>
    </row>
    <row r="194" spans="1:51" s="1061" customFormat="1" ht="12.75">
      <c r="A194" s="1030"/>
      <c r="B194" s="289"/>
      <c r="C194" s="289"/>
      <c r="D194" s="289"/>
      <c r="E194" s="464"/>
      <c r="F194" s="289"/>
      <c r="G194" s="1026"/>
      <c r="H194" s="101"/>
      <c r="I194" s="987">
        <f t="shared" si="9"/>
        <v>0</v>
      </c>
      <c r="J194" s="987"/>
      <c r="K194" s="54"/>
      <c r="AY194" s="1062"/>
    </row>
    <row r="195" spans="1:51" s="1061" customFormat="1" ht="12.75">
      <c r="A195" s="474" t="s">
        <v>1111</v>
      </c>
      <c r="B195" s="1056"/>
      <c r="C195" s="1056"/>
      <c r="D195" s="1056"/>
      <c r="E195" s="464"/>
      <c r="F195" s="1056"/>
      <c r="G195" s="1026"/>
      <c r="H195" s="101"/>
      <c r="I195" s="987">
        <f t="shared" si="9"/>
        <v>0</v>
      </c>
      <c r="J195" s="987"/>
      <c r="K195" s="1026"/>
      <c r="AY195" s="1062"/>
    </row>
    <row r="196" spans="1:51" s="1063" customFormat="1" ht="12.75">
      <c r="A196" s="986" t="s">
        <v>1078</v>
      </c>
      <c r="B196" s="289">
        <v>42710453</v>
      </c>
      <c r="C196" s="289">
        <v>39305232</v>
      </c>
      <c r="D196" s="289">
        <v>39305234</v>
      </c>
      <c r="E196" s="464">
        <v>92.02719999247023</v>
      </c>
      <c r="F196" s="289">
        <v>5887571</v>
      </c>
      <c r="G196" s="54">
        <f>C196+C211</f>
        <v>62583642</v>
      </c>
      <c r="H196" s="101">
        <f>D196-'[3]Oktobris'!D190</f>
        <v>5887571</v>
      </c>
      <c r="I196" s="987">
        <f t="shared" si="9"/>
        <v>0</v>
      </c>
      <c r="J196" s="54">
        <f>C196+C211</f>
        <v>62583642</v>
      </c>
      <c r="K196" s="54">
        <f>D196+D211</f>
        <v>62583644</v>
      </c>
      <c r="L196" s="1061"/>
      <c r="M196" s="1061"/>
      <c r="N196" s="1061"/>
      <c r="O196" s="1061"/>
      <c r="P196" s="1061"/>
      <c r="Q196" s="1061"/>
      <c r="R196" s="1061"/>
      <c r="S196" s="1061"/>
      <c r="T196" s="1061"/>
      <c r="U196" s="1061"/>
      <c r="V196" s="1061"/>
      <c r="W196" s="1061"/>
      <c r="X196" s="1061"/>
      <c r="Y196" s="1061"/>
      <c r="Z196" s="1061"/>
      <c r="AA196" s="1061"/>
      <c r="AB196" s="1061"/>
      <c r="AC196" s="1061"/>
      <c r="AD196" s="1061"/>
      <c r="AE196" s="1061"/>
      <c r="AF196" s="1061"/>
      <c r="AG196" s="1061"/>
      <c r="AH196" s="1061"/>
      <c r="AI196" s="1061"/>
      <c r="AJ196" s="1061"/>
      <c r="AK196" s="1061"/>
      <c r="AL196" s="1061"/>
      <c r="AM196" s="1061"/>
      <c r="AN196" s="1061"/>
      <c r="AO196" s="1061"/>
      <c r="AP196" s="1061"/>
      <c r="AQ196" s="1061"/>
      <c r="AR196" s="1061"/>
      <c r="AS196" s="1061"/>
      <c r="AT196" s="1061"/>
      <c r="AU196" s="1061"/>
      <c r="AV196" s="1061"/>
      <c r="AW196" s="1061"/>
      <c r="AX196" s="1061"/>
      <c r="AY196" s="1062"/>
    </row>
    <row r="197" spans="1:51" s="1063" customFormat="1" ht="12.75">
      <c r="A197" s="992" t="s">
        <v>1079</v>
      </c>
      <c r="B197" s="289">
        <v>42710453</v>
      </c>
      <c r="C197" s="289">
        <v>39305232</v>
      </c>
      <c r="D197" s="289">
        <v>39305232</v>
      </c>
      <c r="E197" s="464">
        <v>92.0271953097758</v>
      </c>
      <c r="F197" s="289">
        <v>5887569</v>
      </c>
      <c r="G197" s="54">
        <f>C197+C212</f>
        <v>62583642</v>
      </c>
      <c r="H197" s="101">
        <f>D197-'[3]Oktobris'!D191</f>
        <v>5887569</v>
      </c>
      <c r="I197" s="987">
        <f t="shared" si="9"/>
        <v>0</v>
      </c>
      <c r="J197" s="54">
        <f>C197+C212</f>
        <v>62583642</v>
      </c>
      <c r="K197" s="54">
        <f>D197+D212</f>
        <v>62583642</v>
      </c>
      <c r="L197" s="1061"/>
      <c r="M197" s="1061"/>
      <c r="N197" s="1061"/>
      <c r="O197" s="1061"/>
      <c r="P197" s="1061"/>
      <c r="Q197" s="1061"/>
      <c r="R197" s="1061"/>
      <c r="S197" s="1061"/>
      <c r="T197" s="1061"/>
      <c r="U197" s="1061"/>
      <c r="V197" s="1061"/>
      <c r="W197" s="1061"/>
      <c r="X197" s="1061"/>
      <c r="Y197" s="1061"/>
      <c r="Z197" s="1061"/>
      <c r="AA197" s="1061"/>
      <c r="AB197" s="1061"/>
      <c r="AC197" s="1061"/>
      <c r="AD197" s="1061"/>
      <c r="AE197" s="1061"/>
      <c r="AF197" s="1061"/>
      <c r="AG197" s="1061"/>
      <c r="AH197" s="1061"/>
      <c r="AI197" s="1061"/>
      <c r="AJ197" s="1061"/>
      <c r="AK197" s="1061"/>
      <c r="AL197" s="1061"/>
      <c r="AM197" s="1061"/>
      <c r="AN197" s="1061"/>
      <c r="AO197" s="1061"/>
      <c r="AP197" s="1061"/>
      <c r="AQ197" s="1061"/>
      <c r="AR197" s="1061"/>
      <c r="AS197" s="1061"/>
      <c r="AT197" s="1061"/>
      <c r="AU197" s="1061"/>
      <c r="AV197" s="1061"/>
      <c r="AW197" s="1061"/>
      <c r="AX197" s="1061"/>
      <c r="AY197" s="1062"/>
    </row>
    <row r="198" spans="1:51" s="1063" customFormat="1" ht="12.75" hidden="1">
      <c r="A198" s="989" t="s">
        <v>537</v>
      </c>
      <c r="B198" s="1021">
        <v>0</v>
      </c>
      <c r="C198" s="1021">
        <v>0</v>
      </c>
      <c r="D198" s="1021">
        <v>2</v>
      </c>
      <c r="E198" s="464">
        <v>0</v>
      </c>
      <c r="F198" s="1021">
        <v>2</v>
      </c>
      <c r="G198" s="54"/>
      <c r="H198" s="101">
        <f>D198-'[3]Oktobris'!D192</f>
        <v>2</v>
      </c>
      <c r="I198" s="987">
        <f t="shared" si="9"/>
        <v>0</v>
      </c>
      <c r="J198" s="54"/>
      <c r="K198" s="54"/>
      <c r="L198" s="1061"/>
      <c r="M198" s="1061"/>
      <c r="N198" s="1061"/>
      <c r="O198" s="1061"/>
      <c r="P198" s="1061"/>
      <c r="Q198" s="1061"/>
      <c r="R198" s="1061"/>
      <c r="S198" s="1061"/>
      <c r="T198" s="1061"/>
      <c r="U198" s="1061"/>
      <c r="V198" s="1061"/>
      <c r="W198" s="1061"/>
      <c r="X198" s="1061"/>
      <c r="Y198" s="1061"/>
      <c r="Z198" s="1061"/>
      <c r="AA198" s="1061"/>
      <c r="AB198" s="1061"/>
      <c r="AC198" s="1061"/>
      <c r="AD198" s="1061"/>
      <c r="AE198" s="1061"/>
      <c r="AF198" s="1061"/>
      <c r="AG198" s="1061"/>
      <c r="AH198" s="1061"/>
      <c r="AI198" s="1061"/>
      <c r="AJ198" s="1061"/>
      <c r="AK198" s="1061"/>
      <c r="AL198" s="1061"/>
      <c r="AM198" s="1061"/>
      <c r="AN198" s="1061"/>
      <c r="AO198" s="1061"/>
      <c r="AP198" s="1061"/>
      <c r="AQ198" s="1061"/>
      <c r="AR198" s="1061"/>
      <c r="AS198" s="1061"/>
      <c r="AT198" s="1061"/>
      <c r="AU198" s="1061"/>
      <c r="AV198" s="1061"/>
      <c r="AW198" s="1061"/>
      <c r="AX198" s="1061"/>
      <c r="AY198" s="1062"/>
    </row>
    <row r="199" spans="1:51" s="1063" customFormat="1" ht="12.75">
      <c r="A199" s="1029" t="s">
        <v>279</v>
      </c>
      <c r="B199" s="289">
        <v>42710453</v>
      </c>
      <c r="C199" s="289">
        <v>39305232</v>
      </c>
      <c r="D199" s="289">
        <v>31453646</v>
      </c>
      <c r="E199" s="464">
        <v>73.6439063289729</v>
      </c>
      <c r="F199" s="289">
        <v>3663651</v>
      </c>
      <c r="G199" s="54">
        <f>C199+C213</f>
        <v>62583642</v>
      </c>
      <c r="H199" s="101">
        <f>D199-'[3]Oktobris'!D193</f>
        <v>3663651</v>
      </c>
      <c r="I199" s="987">
        <f t="shared" si="9"/>
        <v>0</v>
      </c>
      <c r="J199" s="54">
        <f aca="true" t="shared" si="10" ref="J199:K202">C199+C213</f>
        <v>62583642</v>
      </c>
      <c r="K199" s="54">
        <f t="shared" si="10"/>
        <v>47032149</v>
      </c>
      <c r="L199" s="1061"/>
      <c r="M199" s="1061"/>
      <c r="N199" s="1061"/>
      <c r="O199" s="1061"/>
      <c r="P199" s="1061"/>
      <c r="Q199" s="1061"/>
      <c r="R199" s="1061"/>
      <c r="S199" s="1061"/>
      <c r="T199" s="1061"/>
      <c r="U199" s="1061"/>
      <c r="V199" s="1061"/>
      <c r="W199" s="1061"/>
      <c r="X199" s="1061"/>
      <c r="Y199" s="1061"/>
      <c r="Z199" s="1061"/>
      <c r="AA199" s="1061"/>
      <c r="AB199" s="1061"/>
      <c r="AC199" s="1061"/>
      <c r="AD199" s="1061"/>
      <c r="AE199" s="1061"/>
      <c r="AF199" s="1061"/>
      <c r="AG199" s="1061"/>
      <c r="AH199" s="1061"/>
      <c r="AI199" s="1061"/>
      <c r="AJ199" s="1061"/>
      <c r="AK199" s="1061"/>
      <c r="AL199" s="1061"/>
      <c r="AM199" s="1061"/>
      <c r="AN199" s="1061"/>
      <c r="AO199" s="1061"/>
      <c r="AP199" s="1061"/>
      <c r="AQ199" s="1061"/>
      <c r="AR199" s="1061"/>
      <c r="AS199" s="1061"/>
      <c r="AT199" s="1061"/>
      <c r="AU199" s="1061"/>
      <c r="AV199" s="1061"/>
      <c r="AW199" s="1061"/>
      <c r="AX199" s="1061"/>
      <c r="AY199" s="1062"/>
    </row>
    <row r="200" spans="1:51" s="1061" customFormat="1" ht="12.75">
      <c r="A200" s="992" t="s">
        <v>307</v>
      </c>
      <c r="B200" s="289">
        <v>40203146</v>
      </c>
      <c r="C200" s="289">
        <v>36859067</v>
      </c>
      <c r="D200" s="289">
        <v>29832488</v>
      </c>
      <c r="E200" s="464">
        <v>74.20436201684316</v>
      </c>
      <c r="F200" s="289">
        <v>3287952</v>
      </c>
      <c r="G200" s="54">
        <f>C200+C214</f>
        <v>58973011</v>
      </c>
      <c r="H200" s="101">
        <f>D200-'[3]Oktobris'!D194</f>
        <v>3287952</v>
      </c>
      <c r="I200" s="987">
        <f t="shared" si="9"/>
        <v>0</v>
      </c>
      <c r="J200" s="54">
        <f t="shared" si="10"/>
        <v>58973011</v>
      </c>
      <c r="K200" s="54">
        <f t="shared" si="10"/>
        <v>45118270</v>
      </c>
      <c r="AY200" s="1062"/>
    </row>
    <row r="201" spans="1:51" s="1061" customFormat="1" ht="12.75">
      <c r="A201" s="993" t="s">
        <v>716</v>
      </c>
      <c r="B201" s="289">
        <v>25323859</v>
      </c>
      <c r="C201" s="289">
        <v>23357495</v>
      </c>
      <c r="D201" s="289">
        <v>19653406</v>
      </c>
      <c r="E201" s="464">
        <v>77.60825867811063</v>
      </c>
      <c r="F201" s="289">
        <v>2339564</v>
      </c>
      <c r="G201" s="54">
        <f>C201+C215</f>
        <v>40559392</v>
      </c>
      <c r="H201" s="101">
        <f>D201-'[3]Oktobris'!D195</f>
        <v>2339564</v>
      </c>
      <c r="I201" s="987">
        <f t="shared" si="9"/>
        <v>0</v>
      </c>
      <c r="J201" s="54">
        <f t="shared" si="10"/>
        <v>40559392</v>
      </c>
      <c r="K201" s="54">
        <f t="shared" si="10"/>
        <v>31693550</v>
      </c>
      <c r="AY201" s="1062"/>
    </row>
    <row r="202" spans="1:50" s="237" customFormat="1" ht="12.75">
      <c r="A202" s="993" t="s">
        <v>1004</v>
      </c>
      <c r="B202" s="289">
        <v>14879287</v>
      </c>
      <c r="C202" s="289">
        <v>13501572</v>
      </c>
      <c r="D202" s="289">
        <v>10179082</v>
      </c>
      <c r="E202" s="464">
        <v>68.41108717104522</v>
      </c>
      <c r="F202" s="289">
        <v>948388</v>
      </c>
      <c r="G202" s="54">
        <f>C202+C216</f>
        <v>18413619</v>
      </c>
      <c r="H202" s="101">
        <f>D202-'[3]Oktobris'!D196</f>
        <v>948388</v>
      </c>
      <c r="I202" s="987">
        <f t="shared" si="9"/>
        <v>0</v>
      </c>
      <c r="J202" s="54">
        <f t="shared" si="10"/>
        <v>18413619</v>
      </c>
      <c r="K202" s="54">
        <f t="shared" si="10"/>
        <v>13424720</v>
      </c>
      <c r="L202" s="1026"/>
      <c r="M202" s="1026"/>
      <c r="N202" s="1026"/>
      <c r="O202" s="1026"/>
      <c r="P202" s="1026"/>
      <c r="Q202" s="1026"/>
      <c r="R202" s="1026"/>
      <c r="S202" s="1026"/>
      <c r="T202" s="1026"/>
      <c r="U202" s="1026"/>
      <c r="V202" s="1026"/>
      <c r="W202" s="1026"/>
      <c r="X202" s="1026"/>
      <c r="Y202" s="1026"/>
      <c r="Z202" s="1026"/>
      <c r="AA202" s="1026"/>
      <c r="AB202" s="1026"/>
      <c r="AC202" s="1026"/>
      <c r="AD202" s="1026"/>
      <c r="AE202" s="1026"/>
      <c r="AF202" s="1026"/>
      <c r="AG202" s="1026"/>
      <c r="AH202" s="1026"/>
      <c r="AI202" s="1026"/>
      <c r="AJ202" s="1026"/>
      <c r="AK202" s="1026"/>
      <c r="AL202" s="1026"/>
      <c r="AM202" s="1026"/>
      <c r="AN202" s="1026"/>
      <c r="AO202" s="1026"/>
      <c r="AP202" s="1026"/>
      <c r="AQ202" s="1026"/>
      <c r="AR202" s="1026"/>
      <c r="AS202" s="1026"/>
      <c r="AT202" s="1026"/>
      <c r="AU202" s="1026"/>
      <c r="AV202" s="1026"/>
      <c r="AW202" s="1026"/>
      <c r="AX202" s="1026"/>
    </row>
    <row r="203" spans="1:51" s="1027" customFormat="1" ht="12.75">
      <c r="A203" s="1065" t="s">
        <v>1013</v>
      </c>
      <c r="B203" s="289">
        <v>10464499</v>
      </c>
      <c r="C203" s="289">
        <v>9793535</v>
      </c>
      <c r="D203" s="289">
        <v>7255147</v>
      </c>
      <c r="E203" s="464">
        <v>69.33104967567009</v>
      </c>
      <c r="F203" s="289">
        <v>440597</v>
      </c>
      <c r="G203" s="54"/>
      <c r="H203" s="101">
        <f>D203-'[3]Oktobris'!D197</f>
        <v>440597</v>
      </c>
      <c r="I203" s="987">
        <f t="shared" si="9"/>
        <v>0</v>
      </c>
      <c r="J203" s="54"/>
      <c r="K203" s="54"/>
      <c r="AY203" s="1028"/>
    </row>
    <row r="204" spans="1:51" s="1027" customFormat="1" ht="12.75">
      <c r="A204" s="1065" t="s">
        <v>1015</v>
      </c>
      <c r="B204" s="289">
        <v>1190560</v>
      </c>
      <c r="C204" s="289">
        <v>1083466</v>
      </c>
      <c r="D204" s="289">
        <v>973869</v>
      </c>
      <c r="E204" s="464">
        <v>81.7992373336917</v>
      </c>
      <c r="F204" s="289">
        <v>146881</v>
      </c>
      <c r="G204" s="54"/>
      <c r="H204" s="101">
        <f>D204-'[3]Oktobris'!D198</f>
        <v>146881</v>
      </c>
      <c r="I204" s="987">
        <f t="shared" si="9"/>
        <v>0</v>
      </c>
      <c r="J204" s="54"/>
      <c r="K204" s="54"/>
      <c r="AY204" s="1028"/>
    </row>
    <row r="205" spans="1:51" s="1035" customFormat="1" ht="12.75" hidden="1">
      <c r="A205" s="1066" t="s">
        <v>1025</v>
      </c>
      <c r="B205" s="1021">
        <v>0</v>
      </c>
      <c r="C205" s="1021">
        <v>0</v>
      </c>
      <c r="D205" s="1021">
        <v>0</v>
      </c>
      <c r="E205" s="991" t="e">
        <v>#DIV/0!</v>
      </c>
      <c r="F205" s="1021">
        <v>-1589156</v>
      </c>
      <c r="G205" s="1067">
        <f>C205+C217</f>
        <v>0</v>
      </c>
      <c r="H205" s="1034">
        <f>D205-'[3]Oktobris'!D199</f>
        <v>-1589156</v>
      </c>
      <c r="I205" s="987">
        <f t="shared" si="9"/>
        <v>0</v>
      </c>
      <c r="J205" s="1067">
        <f aca="true" t="shared" si="11" ref="J205:K207">C205+C217</f>
        <v>0</v>
      </c>
      <c r="K205" s="1067">
        <f t="shared" si="11"/>
        <v>0</v>
      </c>
      <c r="AY205" s="1036"/>
    </row>
    <row r="206" spans="1:51" s="1027" customFormat="1" ht="12.75">
      <c r="A206" s="988" t="s">
        <v>290</v>
      </c>
      <c r="B206" s="289">
        <v>2507307</v>
      </c>
      <c r="C206" s="289">
        <v>2446165</v>
      </c>
      <c r="D206" s="289">
        <v>1621158</v>
      </c>
      <c r="E206" s="464">
        <v>64.65733952802748</v>
      </c>
      <c r="F206" s="289">
        <v>375699</v>
      </c>
      <c r="G206" s="54">
        <f>C206+C218</f>
        <v>3610631</v>
      </c>
      <c r="H206" s="101">
        <f>D206-'[3]Oktobris'!D200</f>
        <v>375699</v>
      </c>
      <c r="I206" s="987">
        <f t="shared" si="9"/>
        <v>0</v>
      </c>
      <c r="J206" s="54">
        <f t="shared" si="11"/>
        <v>3610631</v>
      </c>
      <c r="K206" s="54">
        <f t="shared" si="11"/>
        <v>1913879</v>
      </c>
      <c r="AY206" s="1028"/>
    </row>
    <row r="207" spans="1:51" s="1027" customFormat="1" ht="12.75">
      <c r="A207" s="994" t="s">
        <v>1399</v>
      </c>
      <c r="B207" s="289">
        <v>2507307</v>
      </c>
      <c r="C207" s="289">
        <v>2446165</v>
      </c>
      <c r="D207" s="289">
        <v>1621158</v>
      </c>
      <c r="E207" s="464">
        <v>64.65733952802748</v>
      </c>
      <c r="F207" s="289">
        <v>375699</v>
      </c>
      <c r="G207" s="54">
        <f>C207+C219</f>
        <v>3610631</v>
      </c>
      <c r="H207" s="101">
        <f>D207-'[3]Oktobris'!D201</f>
        <v>375699</v>
      </c>
      <c r="I207" s="987">
        <f t="shared" si="9"/>
        <v>0</v>
      </c>
      <c r="J207" s="54">
        <f t="shared" si="11"/>
        <v>3610631</v>
      </c>
      <c r="K207" s="54">
        <f t="shared" si="11"/>
        <v>1913879</v>
      </c>
      <c r="AY207" s="1028"/>
    </row>
    <row r="208" spans="1:51" s="1027" customFormat="1" ht="12.75">
      <c r="A208" s="994"/>
      <c r="B208" s="289"/>
      <c r="C208" s="289"/>
      <c r="D208" s="289"/>
      <c r="E208" s="464"/>
      <c r="F208" s="289"/>
      <c r="G208" s="1026"/>
      <c r="H208" s="101"/>
      <c r="I208" s="987">
        <f t="shared" si="9"/>
        <v>0</v>
      </c>
      <c r="J208" s="987"/>
      <c r="K208" s="54"/>
      <c r="AY208" s="1028"/>
    </row>
    <row r="209" spans="1:51" s="1027" customFormat="1" ht="12.75">
      <c r="A209" s="1004" t="s">
        <v>354</v>
      </c>
      <c r="B209" s="289"/>
      <c r="C209" s="289"/>
      <c r="D209" s="289"/>
      <c r="E209" s="464"/>
      <c r="F209" s="289"/>
      <c r="G209" s="1026"/>
      <c r="H209" s="101"/>
      <c r="I209" s="987">
        <f t="shared" si="9"/>
        <v>0</v>
      </c>
      <c r="J209" s="987"/>
      <c r="K209" s="54"/>
      <c r="AY209" s="1028"/>
    </row>
    <row r="210" spans="1:51" s="1027" customFormat="1" ht="24">
      <c r="A210" s="1005" t="s">
        <v>1112</v>
      </c>
      <c r="B210" s="289"/>
      <c r="C210" s="289"/>
      <c r="D210" s="289"/>
      <c r="E210" s="464"/>
      <c r="F210" s="289"/>
      <c r="G210" s="1026"/>
      <c r="H210" s="101"/>
      <c r="I210" s="987">
        <f t="shared" si="9"/>
        <v>0</v>
      </c>
      <c r="J210" s="987"/>
      <c r="K210" s="54"/>
      <c r="AY210" s="1028"/>
    </row>
    <row r="211" spans="1:51" s="1027" customFormat="1" ht="12.75">
      <c r="A211" s="1004" t="s">
        <v>1078</v>
      </c>
      <c r="B211" s="307">
        <v>28007158</v>
      </c>
      <c r="C211" s="307">
        <v>23278410</v>
      </c>
      <c r="D211" s="307">
        <v>23278410</v>
      </c>
      <c r="E211" s="389">
        <v>83.11593057746165</v>
      </c>
      <c r="F211" s="307">
        <v>2635265</v>
      </c>
      <c r="G211" s="1026"/>
      <c r="H211" s="101">
        <f>D211-'[3]Oktobris'!D205</f>
        <v>2635265</v>
      </c>
      <c r="I211" s="987">
        <f t="shared" si="9"/>
        <v>0</v>
      </c>
      <c r="J211" s="987"/>
      <c r="K211" s="54"/>
      <c r="AY211" s="1028"/>
    </row>
    <row r="212" spans="1:51" s="1027" customFormat="1" ht="12.75">
      <c r="A212" s="1008" t="s">
        <v>1079</v>
      </c>
      <c r="B212" s="307">
        <v>28007158</v>
      </c>
      <c r="C212" s="91">
        <v>23278410</v>
      </c>
      <c r="D212" s="91">
        <v>23278410</v>
      </c>
      <c r="E212" s="389">
        <v>83.11593057746165</v>
      </c>
      <c r="F212" s="307">
        <v>2635265</v>
      </c>
      <c r="G212" s="1026"/>
      <c r="H212" s="101">
        <f>D212-'[3]Oktobris'!D206</f>
        <v>2635265</v>
      </c>
      <c r="I212" s="987">
        <f t="shared" si="9"/>
        <v>0</v>
      </c>
      <c r="J212" s="987"/>
      <c r="K212" s="54"/>
      <c r="AY212" s="1028"/>
    </row>
    <row r="213" spans="1:51" s="1027" customFormat="1" ht="12.75">
      <c r="A213" s="1009" t="s">
        <v>279</v>
      </c>
      <c r="B213" s="307">
        <v>28007158</v>
      </c>
      <c r="C213" s="307">
        <v>23278410</v>
      </c>
      <c r="D213" s="307">
        <v>15578503</v>
      </c>
      <c r="E213" s="389">
        <v>55.62329101724638</v>
      </c>
      <c r="F213" s="307">
        <v>930913</v>
      </c>
      <c r="G213" s="1026"/>
      <c r="H213" s="101">
        <f>D213-'[3]Oktobris'!D207</f>
        <v>930913</v>
      </c>
      <c r="I213" s="987">
        <f t="shared" si="9"/>
        <v>0</v>
      </c>
      <c r="J213" s="987"/>
      <c r="K213" s="54"/>
      <c r="AY213" s="1028"/>
    </row>
    <row r="214" spans="1:51" s="1027" customFormat="1" ht="12.75">
      <c r="A214" s="1008" t="s">
        <v>307</v>
      </c>
      <c r="B214" s="307">
        <v>26548858</v>
      </c>
      <c r="C214" s="307">
        <v>22113944</v>
      </c>
      <c r="D214" s="307">
        <v>15285782</v>
      </c>
      <c r="E214" s="389">
        <v>57.576043383862306</v>
      </c>
      <c r="F214" s="307">
        <v>930112</v>
      </c>
      <c r="G214" s="1026"/>
      <c r="H214" s="101">
        <f>D214-'[3]Oktobris'!D208</f>
        <v>930112</v>
      </c>
      <c r="I214" s="987">
        <f t="shared" si="9"/>
        <v>0</v>
      </c>
      <c r="J214" s="987"/>
      <c r="K214" s="54"/>
      <c r="AY214" s="1028"/>
    </row>
    <row r="215" spans="1:51" s="1027" customFormat="1" ht="12.75">
      <c r="A215" s="1010" t="s">
        <v>716</v>
      </c>
      <c r="B215" s="307">
        <v>20196832</v>
      </c>
      <c r="C215" s="91">
        <v>17201897</v>
      </c>
      <c r="D215" s="307">
        <v>12040144</v>
      </c>
      <c r="E215" s="389">
        <v>59.614022634836985</v>
      </c>
      <c r="F215" s="307">
        <v>14834</v>
      </c>
      <c r="G215" s="1026"/>
      <c r="H215" s="101">
        <f>D215-'[3]Oktobris'!D209</f>
        <v>14834</v>
      </c>
      <c r="I215" s="987">
        <f t="shared" si="9"/>
        <v>0</v>
      </c>
      <c r="J215" s="987"/>
      <c r="K215" s="54"/>
      <c r="AY215" s="1028"/>
    </row>
    <row r="216" spans="1:51" s="1027" customFormat="1" ht="12.75">
      <c r="A216" s="1010" t="s">
        <v>1004</v>
      </c>
      <c r="B216" s="307">
        <v>6352026</v>
      </c>
      <c r="C216" s="307">
        <v>4912047</v>
      </c>
      <c r="D216" s="307">
        <v>3245638</v>
      </c>
      <c r="E216" s="389">
        <v>51.096106974373214</v>
      </c>
      <c r="F216" s="307">
        <v>915278</v>
      </c>
      <c r="G216" s="1026"/>
      <c r="H216" s="101">
        <f>D216-'[3]Oktobris'!D210</f>
        <v>915278</v>
      </c>
      <c r="I216" s="987">
        <f t="shared" si="9"/>
        <v>0</v>
      </c>
      <c r="J216" s="987"/>
      <c r="K216" s="54"/>
      <c r="AY216" s="1028"/>
    </row>
    <row r="217" spans="1:51" s="1035" customFormat="1" ht="12.75" hidden="1">
      <c r="A217" s="1011" t="s">
        <v>1091</v>
      </c>
      <c r="B217" s="1070">
        <v>0</v>
      </c>
      <c r="C217" s="1014">
        <v>0</v>
      </c>
      <c r="D217" s="1070">
        <v>0</v>
      </c>
      <c r="E217" s="1013" t="e">
        <v>#DIV/0!</v>
      </c>
      <c r="F217" s="1070">
        <v>-2330360</v>
      </c>
      <c r="G217" s="1033"/>
      <c r="H217" s="1034">
        <f>D217-'[3]Oktobris'!D211</f>
        <v>-2330360</v>
      </c>
      <c r="I217" s="987">
        <f t="shared" si="9"/>
        <v>0</v>
      </c>
      <c r="J217" s="987"/>
      <c r="K217" s="1067"/>
      <c r="AY217" s="1036"/>
    </row>
    <row r="218" spans="1:51" s="1027" customFormat="1" ht="12.75">
      <c r="A218" s="1008" t="s">
        <v>290</v>
      </c>
      <c r="B218" s="307">
        <v>1458300</v>
      </c>
      <c r="C218" s="307">
        <v>1164466</v>
      </c>
      <c r="D218" s="307">
        <v>292721</v>
      </c>
      <c r="E218" s="389">
        <v>20.0727559487074</v>
      </c>
      <c r="F218" s="307">
        <v>801</v>
      </c>
      <c r="G218" s="1026"/>
      <c r="H218" s="101">
        <f>D218-'[3]Oktobris'!D212</f>
        <v>801</v>
      </c>
      <c r="I218" s="987">
        <f t="shared" si="9"/>
        <v>0</v>
      </c>
      <c r="J218" s="987"/>
      <c r="K218" s="54"/>
      <c r="AY218" s="1028"/>
    </row>
    <row r="219" spans="1:51" s="1027" customFormat="1" ht="12.75">
      <c r="A219" s="1009" t="s">
        <v>1086</v>
      </c>
      <c r="B219" s="307">
        <v>1458300</v>
      </c>
      <c r="C219" s="91">
        <v>1164466</v>
      </c>
      <c r="D219" s="307">
        <v>292721</v>
      </c>
      <c r="E219" s="389">
        <v>20.0727559487074</v>
      </c>
      <c r="F219" s="307">
        <v>801</v>
      </c>
      <c r="G219" s="1026"/>
      <c r="H219" s="101">
        <f>D219-'[3]Oktobris'!D213</f>
        <v>801</v>
      </c>
      <c r="I219" s="987">
        <f t="shared" si="9"/>
        <v>0</v>
      </c>
      <c r="J219" s="987"/>
      <c r="K219" s="54"/>
      <c r="AY219" s="1028"/>
    </row>
    <row r="220" spans="1:51" s="1027" customFormat="1" ht="12.75">
      <c r="A220" s="994"/>
      <c r="B220" s="289"/>
      <c r="C220" s="289"/>
      <c r="D220" s="289"/>
      <c r="E220" s="464"/>
      <c r="F220" s="289"/>
      <c r="G220" s="1026"/>
      <c r="H220" s="101"/>
      <c r="I220" s="987">
        <f t="shared" si="9"/>
        <v>0</v>
      </c>
      <c r="J220" s="987"/>
      <c r="K220" s="54"/>
      <c r="AY220" s="1028"/>
    </row>
    <row r="221" spans="1:51" s="1072" customFormat="1" ht="25.5">
      <c r="A221" s="474" t="s">
        <v>1113</v>
      </c>
      <c r="B221" s="1071"/>
      <c r="C221" s="1024"/>
      <c r="D221" s="1024"/>
      <c r="E221" s="464"/>
      <c r="F221" s="1024"/>
      <c r="G221" s="1026"/>
      <c r="H221" s="101"/>
      <c r="I221" s="987">
        <f t="shared" si="9"/>
        <v>0</v>
      </c>
      <c r="J221" s="987"/>
      <c r="K221" s="1026"/>
      <c r="L221" s="1027"/>
      <c r="M221" s="1027"/>
      <c r="N221" s="1027"/>
      <c r="O221" s="1027"/>
      <c r="P221" s="1027"/>
      <c r="Q221" s="1027"/>
      <c r="R221" s="1027"/>
      <c r="S221" s="1027"/>
      <c r="T221" s="1027"/>
      <c r="U221" s="1027"/>
      <c r="V221" s="1027"/>
      <c r="W221" s="1027"/>
      <c r="X221" s="1027"/>
      <c r="Y221" s="1027"/>
      <c r="Z221" s="1027"/>
      <c r="AA221" s="1027"/>
      <c r="AB221" s="1027"/>
      <c r="AC221" s="1027"/>
      <c r="AD221" s="1027"/>
      <c r="AE221" s="1027"/>
      <c r="AF221" s="1027"/>
      <c r="AG221" s="1027"/>
      <c r="AH221" s="1027"/>
      <c r="AI221" s="1027"/>
      <c r="AJ221" s="1027"/>
      <c r="AK221" s="1027"/>
      <c r="AL221" s="1027"/>
      <c r="AM221" s="1027"/>
      <c r="AN221" s="1027"/>
      <c r="AO221" s="1027"/>
      <c r="AP221" s="1027"/>
      <c r="AQ221" s="1027"/>
      <c r="AR221" s="1027"/>
      <c r="AS221" s="1027"/>
      <c r="AT221" s="1027"/>
      <c r="AU221" s="1027"/>
      <c r="AV221" s="1027"/>
      <c r="AW221" s="1027"/>
      <c r="AX221" s="1027"/>
      <c r="AY221" s="1028"/>
    </row>
    <row r="222" spans="1:51" s="1072" customFormat="1" ht="12.75">
      <c r="A222" s="986" t="s">
        <v>1078</v>
      </c>
      <c r="B222" s="289">
        <v>26558037</v>
      </c>
      <c r="C222" s="289">
        <v>26558814</v>
      </c>
      <c r="D222" s="289">
        <v>26558814</v>
      </c>
      <c r="E222" s="464">
        <v>100.0029256680379</v>
      </c>
      <c r="F222" s="289">
        <v>-45094</v>
      </c>
      <c r="G222" s="54">
        <f>C222+C235</f>
        <v>28375275</v>
      </c>
      <c r="H222" s="101">
        <f>D222-'[3]Oktobris'!D216</f>
        <v>-45094</v>
      </c>
      <c r="I222" s="987">
        <f t="shared" si="9"/>
        <v>0</v>
      </c>
      <c r="J222" s="54">
        <f>C222+C235</f>
        <v>28375275</v>
      </c>
      <c r="K222" s="54">
        <f>D222+D235</f>
        <v>28375275</v>
      </c>
      <c r="L222" s="1027"/>
      <c r="M222" s="1027"/>
      <c r="N222" s="1027"/>
      <c r="O222" s="1027"/>
      <c r="P222" s="1027"/>
      <c r="Q222" s="1027"/>
      <c r="R222" s="1027"/>
      <c r="S222" s="1027"/>
      <c r="T222" s="1027"/>
      <c r="U222" s="1027"/>
      <c r="V222" s="1027"/>
      <c r="W222" s="1027"/>
      <c r="X222" s="1027"/>
      <c r="Y222" s="1027"/>
      <c r="Z222" s="1027"/>
      <c r="AA222" s="1027"/>
      <c r="AB222" s="1027"/>
      <c r="AC222" s="1027"/>
      <c r="AD222" s="1027"/>
      <c r="AE222" s="1027"/>
      <c r="AF222" s="1027"/>
      <c r="AG222" s="1027"/>
      <c r="AH222" s="1027"/>
      <c r="AI222" s="1027"/>
      <c r="AJ222" s="1027"/>
      <c r="AK222" s="1027"/>
      <c r="AL222" s="1027"/>
      <c r="AM222" s="1027"/>
      <c r="AN222" s="1027"/>
      <c r="AO222" s="1027"/>
      <c r="AP222" s="1027"/>
      <c r="AQ222" s="1027"/>
      <c r="AR222" s="1027"/>
      <c r="AS222" s="1027"/>
      <c r="AT222" s="1027"/>
      <c r="AU222" s="1027"/>
      <c r="AV222" s="1027"/>
      <c r="AW222" s="1027"/>
      <c r="AX222" s="1027"/>
      <c r="AY222" s="1028"/>
    </row>
    <row r="223" spans="1:51" s="1073" customFormat="1" ht="12.75">
      <c r="A223" s="992" t="s">
        <v>1079</v>
      </c>
      <c r="B223" s="289">
        <v>26558037</v>
      </c>
      <c r="C223" s="289">
        <v>26558814</v>
      </c>
      <c r="D223" s="289">
        <v>26558814</v>
      </c>
      <c r="E223" s="464">
        <v>100.0029256680379</v>
      </c>
      <c r="F223" s="289">
        <v>-45094</v>
      </c>
      <c r="G223" s="54">
        <f>C223+C236</f>
        <v>28375275</v>
      </c>
      <c r="H223" s="101">
        <f>D223-'[3]Oktobris'!D217</f>
        <v>-45094</v>
      </c>
      <c r="I223" s="987">
        <f t="shared" si="9"/>
        <v>0</v>
      </c>
      <c r="J223" s="54">
        <f>C223+C236</f>
        <v>28375275</v>
      </c>
      <c r="K223" s="54">
        <f>D223+D236</f>
        <v>28375275</v>
      </c>
      <c r="L223" s="1027"/>
      <c r="M223" s="1027"/>
      <c r="N223" s="1027"/>
      <c r="O223" s="1027"/>
      <c r="P223" s="1027"/>
      <c r="Q223" s="1027"/>
      <c r="R223" s="1027"/>
      <c r="S223" s="1027"/>
      <c r="T223" s="1027"/>
      <c r="U223" s="1027"/>
      <c r="V223" s="1027"/>
      <c r="W223" s="1027"/>
      <c r="X223" s="1027"/>
      <c r="Y223" s="1027"/>
      <c r="Z223" s="1027"/>
      <c r="AA223" s="1027"/>
      <c r="AB223" s="1027"/>
      <c r="AC223" s="1027"/>
      <c r="AD223" s="1027"/>
      <c r="AE223" s="1027"/>
      <c r="AF223" s="1027"/>
      <c r="AG223" s="1027"/>
      <c r="AH223" s="1027"/>
      <c r="AI223" s="1027"/>
      <c r="AJ223" s="1027"/>
      <c r="AK223" s="1027"/>
      <c r="AL223" s="1027"/>
      <c r="AM223" s="1027"/>
      <c r="AN223" s="1027"/>
      <c r="AO223" s="1027"/>
      <c r="AP223" s="1027"/>
      <c r="AQ223" s="1027"/>
      <c r="AR223" s="1027"/>
      <c r="AS223" s="1027"/>
      <c r="AT223" s="1027"/>
      <c r="AU223" s="1027"/>
      <c r="AV223" s="1027"/>
      <c r="AW223" s="1027"/>
      <c r="AX223" s="1027"/>
      <c r="AY223" s="1028"/>
    </row>
    <row r="224" spans="1:51" s="1073" customFormat="1" ht="12.75" hidden="1">
      <c r="A224" s="989" t="s">
        <v>537</v>
      </c>
      <c r="B224" s="1021">
        <v>0</v>
      </c>
      <c r="C224" s="1021">
        <v>0</v>
      </c>
      <c r="D224" s="1021">
        <v>0</v>
      </c>
      <c r="E224" s="464">
        <v>0</v>
      </c>
      <c r="F224" s="1021">
        <v>0</v>
      </c>
      <c r="G224" s="54"/>
      <c r="H224" s="101">
        <f>D224-'[3]Oktobris'!D218</f>
        <v>0</v>
      </c>
      <c r="I224" s="987">
        <f aca="true" t="shared" si="12" ref="I224:I255">F224-H224</f>
        <v>0</v>
      </c>
      <c r="J224" s="54"/>
      <c r="K224" s="54"/>
      <c r="L224" s="1027"/>
      <c r="M224" s="1027"/>
      <c r="N224" s="1027"/>
      <c r="O224" s="1027"/>
      <c r="P224" s="1027"/>
      <c r="Q224" s="1027"/>
      <c r="R224" s="1027"/>
      <c r="S224" s="1027"/>
      <c r="T224" s="1027"/>
      <c r="U224" s="1027"/>
      <c r="V224" s="1027"/>
      <c r="W224" s="1027"/>
      <c r="X224" s="1027"/>
      <c r="Y224" s="1027"/>
      <c r="Z224" s="1027"/>
      <c r="AA224" s="1027"/>
      <c r="AB224" s="1027"/>
      <c r="AC224" s="1027"/>
      <c r="AD224" s="1027"/>
      <c r="AE224" s="1027"/>
      <c r="AF224" s="1027"/>
      <c r="AG224" s="1027"/>
      <c r="AH224" s="1027"/>
      <c r="AI224" s="1027"/>
      <c r="AJ224" s="1027"/>
      <c r="AK224" s="1027"/>
      <c r="AL224" s="1027"/>
      <c r="AM224" s="1027"/>
      <c r="AN224" s="1027"/>
      <c r="AO224" s="1027"/>
      <c r="AP224" s="1027"/>
      <c r="AQ224" s="1027"/>
      <c r="AR224" s="1027"/>
      <c r="AS224" s="1027"/>
      <c r="AT224" s="1027"/>
      <c r="AU224" s="1027"/>
      <c r="AV224" s="1027"/>
      <c r="AW224" s="1027"/>
      <c r="AX224" s="1027"/>
      <c r="AY224" s="1028"/>
    </row>
    <row r="225" spans="1:51" s="1073" customFormat="1" ht="12.75">
      <c r="A225" s="1029" t="s">
        <v>279</v>
      </c>
      <c r="B225" s="289">
        <v>26558037</v>
      </c>
      <c r="C225" s="289">
        <v>26558814</v>
      </c>
      <c r="D225" s="289">
        <v>19373493</v>
      </c>
      <c r="E225" s="464">
        <v>72.94775965557997</v>
      </c>
      <c r="F225" s="289">
        <v>794210</v>
      </c>
      <c r="G225" s="54">
        <f>C225+C237</f>
        <v>28375275</v>
      </c>
      <c r="H225" s="101">
        <f>D225-'[3]Oktobris'!D219</f>
        <v>794210</v>
      </c>
      <c r="I225" s="987">
        <f t="shared" si="12"/>
        <v>0</v>
      </c>
      <c r="J225" s="54">
        <f aca="true" t="shared" si="13" ref="J225:K229">C225+C237</f>
        <v>28375275</v>
      </c>
      <c r="K225" s="54">
        <f t="shared" si="13"/>
        <v>19912584</v>
      </c>
      <c r="L225" s="1027"/>
      <c r="M225" s="1027"/>
      <c r="N225" s="1027"/>
      <c r="O225" s="1027"/>
      <c r="P225" s="1027"/>
      <c r="Q225" s="1027"/>
      <c r="R225" s="1027"/>
      <c r="S225" s="1027"/>
      <c r="T225" s="1027"/>
      <c r="U225" s="1027"/>
      <c r="V225" s="1027"/>
      <c r="W225" s="1027"/>
      <c r="X225" s="1027"/>
      <c r="Y225" s="1027"/>
      <c r="Z225" s="1027"/>
      <c r="AA225" s="1027"/>
      <c r="AB225" s="1027"/>
      <c r="AC225" s="1027"/>
      <c r="AD225" s="1027"/>
      <c r="AE225" s="1027"/>
      <c r="AF225" s="1027"/>
      <c r="AG225" s="1027"/>
      <c r="AH225" s="1027"/>
      <c r="AI225" s="1027"/>
      <c r="AJ225" s="1027"/>
      <c r="AK225" s="1027"/>
      <c r="AL225" s="1027"/>
      <c r="AM225" s="1027"/>
      <c r="AN225" s="1027"/>
      <c r="AO225" s="1027"/>
      <c r="AP225" s="1027"/>
      <c r="AQ225" s="1027"/>
      <c r="AR225" s="1027"/>
      <c r="AS225" s="1027"/>
      <c r="AT225" s="1027"/>
      <c r="AU225" s="1027"/>
      <c r="AV225" s="1027"/>
      <c r="AW225" s="1027"/>
      <c r="AX225" s="1027"/>
      <c r="AY225" s="1028"/>
    </row>
    <row r="226" spans="1:51" s="1061" customFormat="1" ht="12.75">
      <c r="A226" s="992" t="s">
        <v>307</v>
      </c>
      <c r="B226" s="289">
        <v>22926114</v>
      </c>
      <c r="C226" s="289">
        <v>22772346</v>
      </c>
      <c r="D226" s="289">
        <v>16771049</v>
      </c>
      <c r="E226" s="464">
        <v>73.15260231193128</v>
      </c>
      <c r="F226" s="289">
        <v>673814</v>
      </c>
      <c r="G226" s="54">
        <f>C226+C238</f>
        <v>23119417</v>
      </c>
      <c r="H226" s="101">
        <f>D226-'[3]Oktobris'!D220</f>
        <v>673814</v>
      </c>
      <c r="I226" s="987">
        <f t="shared" si="12"/>
        <v>0</v>
      </c>
      <c r="J226" s="54">
        <f t="shared" si="13"/>
        <v>23119417</v>
      </c>
      <c r="K226" s="54">
        <f t="shared" si="13"/>
        <v>17090217</v>
      </c>
      <c r="AY226" s="1062"/>
    </row>
    <row r="227" spans="1:51" s="1061" customFormat="1" ht="12.75">
      <c r="A227" s="993" t="s">
        <v>716</v>
      </c>
      <c r="B227" s="289">
        <v>956586</v>
      </c>
      <c r="C227" s="289">
        <v>802818</v>
      </c>
      <c r="D227" s="289">
        <v>437361</v>
      </c>
      <c r="E227" s="464">
        <v>45.7210329233336</v>
      </c>
      <c r="F227" s="289">
        <v>63734</v>
      </c>
      <c r="G227" s="54">
        <f>C227+C239</f>
        <v>1149889</v>
      </c>
      <c r="H227" s="101">
        <f>D227-'[3]Oktobris'!D221</f>
        <v>63734</v>
      </c>
      <c r="I227" s="987">
        <f t="shared" si="12"/>
        <v>0</v>
      </c>
      <c r="J227" s="54">
        <f t="shared" si="13"/>
        <v>1149889</v>
      </c>
      <c r="K227" s="54">
        <f t="shared" si="13"/>
        <v>756529</v>
      </c>
      <c r="AY227" s="1062"/>
    </row>
    <row r="228" spans="1:51" s="1061" customFormat="1" ht="12.75">
      <c r="A228" s="993" t="s">
        <v>1004</v>
      </c>
      <c r="B228" s="289">
        <v>21969528</v>
      </c>
      <c r="C228" s="289">
        <v>21969528</v>
      </c>
      <c r="D228" s="289">
        <v>16333688</v>
      </c>
      <c r="E228" s="464">
        <v>74.34701373648082</v>
      </c>
      <c r="F228" s="289">
        <v>610080</v>
      </c>
      <c r="G228" s="54">
        <f>C228+C240</f>
        <v>23438918</v>
      </c>
      <c r="H228" s="101">
        <f>D228-'[3]Oktobris'!D222</f>
        <v>610080</v>
      </c>
      <c r="I228" s="987">
        <f t="shared" si="12"/>
        <v>0</v>
      </c>
      <c r="J228" s="54">
        <f t="shared" si="13"/>
        <v>23438918</v>
      </c>
      <c r="K228" s="54">
        <f t="shared" si="13"/>
        <v>16553611</v>
      </c>
      <c r="AY228" s="1062"/>
    </row>
    <row r="229" spans="1:51" s="1061" customFormat="1" ht="12.75">
      <c r="A229" s="1065" t="s">
        <v>1114</v>
      </c>
      <c r="B229" s="289">
        <v>21969528</v>
      </c>
      <c r="C229" s="289">
        <v>21969528</v>
      </c>
      <c r="D229" s="289">
        <v>16333688</v>
      </c>
      <c r="E229" s="464">
        <v>74.34701373648082</v>
      </c>
      <c r="F229" s="289">
        <v>610080</v>
      </c>
      <c r="G229" s="54">
        <f>C229+C241</f>
        <v>23438918</v>
      </c>
      <c r="H229" s="101">
        <f>D229-'[3]Oktobris'!D223</f>
        <v>610080</v>
      </c>
      <c r="I229" s="987">
        <f t="shared" si="12"/>
        <v>0</v>
      </c>
      <c r="J229" s="54">
        <f t="shared" si="13"/>
        <v>23438918</v>
      </c>
      <c r="K229" s="54">
        <f t="shared" si="13"/>
        <v>16553611</v>
      </c>
      <c r="AY229" s="1062"/>
    </row>
    <row r="230" spans="1:51" s="1061" customFormat="1" ht="12.75">
      <c r="A230" s="992" t="s">
        <v>290</v>
      </c>
      <c r="B230" s="289">
        <v>3631923</v>
      </c>
      <c r="C230" s="289">
        <v>3786468</v>
      </c>
      <c r="D230" s="289">
        <v>2602444</v>
      </c>
      <c r="E230" s="464">
        <v>71.65471294407949</v>
      </c>
      <c r="F230" s="289">
        <v>120396</v>
      </c>
      <c r="G230" s="54">
        <f>C230+C240</f>
        <v>5255858</v>
      </c>
      <c r="H230" s="101">
        <f>D230-'[3]Oktobris'!D224</f>
        <v>120396</v>
      </c>
      <c r="I230" s="987">
        <f t="shared" si="12"/>
        <v>0</v>
      </c>
      <c r="J230" s="54">
        <f>C230+C240</f>
        <v>5255858</v>
      </c>
      <c r="K230" s="54">
        <f>D230+D240</f>
        <v>2822367</v>
      </c>
      <c r="AY230" s="1062"/>
    </row>
    <row r="231" spans="1:51" s="1061" customFormat="1" ht="12.75">
      <c r="A231" s="1030" t="s">
        <v>1399</v>
      </c>
      <c r="B231" s="289">
        <v>3631923</v>
      </c>
      <c r="C231" s="289">
        <v>3786468</v>
      </c>
      <c r="D231" s="289">
        <v>2602444</v>
      </c>
      <c r="E231" s="464">
        <v>71.65471294407949</v>
      </c>
      <c r="F231" s="289">
        <v>120396</v>
      </c>
      <c r="G231" s="54">
        <f>C231+C241</f>
        <v>5255858</v>
      </c>
      <c r="H231" s="101">
        <f>D231-'[3]Oktobris'!D225</f>
        <v>120396</v>
      </c>
      <c r="I231" s="987">
        <f t="shared" si="12"/>
        <v>0</v>
      </c>
      <c r="J231" s="54">
        <f>C231+C241</f>
        <v>5255858</v>
      </c>
      <c r="K231" s="54">
        <f>D231+D241</f>
        <v>2822367</v>
      </c>
      <c r="AY231" s="1062"/>
    </row>
    <row r="232" spans="1:51" s="1061" customFormat="1" ht="12.75">
      <c r="A232" s="1030"/>
      <c r="B232" s="289"/>
      <c r="C232" s="289"/>
      <c r="D232" s="289"/>
      <c r="E232" s="464"/>
      <c r="F232" s="289"/>
      <c r="G232" s="1026"/>
      <c r="H232" s="101"/>
      <c r="I232" s="987">
        <f t="shared" si="12"/>
        <v>0</v>
      </c>
      <c r="J232" s="987"/>
      <c r="K232" s="54"/>
      <c r="AY232" s="1062"/>
    </row>
    <row r="233" spans="1:51" s="1061" customFormat="1" ht="12.75">
      <c r="A233" s="1004" t="s">
        <v>354</v>
      </c>
      <c r="B233" s="289"/>
      <c r="C233" s="289"/>
      <c r="D233" s="289"/>
      <c r="E233" s="464"/>
      <c r="F233" s="289"/>
      <c r="G233" s="1026"/>
      <c r="H233" s="101"/>
      <c r="I233" s="987">
        <f t="shared" si="12"/>
        <v>0</v>
      </c>
      <c r="J233" s="987"/>
      <c r="K233" s="54"/>
      <c r="AY233" s="1062"/>
    </row>
    <row r="234" spans="1:51" s="1061" customFormat="1" ht="24">
      <c r="A234" s="1005" t="s">
        <v>1115</v>
      </c>
      <c r="B234" s="289"/>
      <c r="C234" s="289"/>
      <c r="D234" s="289"/>
      <c r="E234" s="464"/>
      <c r="F234" s="289"/>
      <c r="G234" s="1026"/>
      <c r="H234" s="101"/>
      <c r="I234" s="987">
        <f t="shared" si="12"/>
        <v>0</v>
      </c>
      <c r="J234" s="987"/>
      <c r="K234" s="54"/>
      <c r="AY234" s="1062"/>
    </row>
    <row r="235" spans="1:51" s="1061" customFormat="1" ht="12.75">
      <c r="A235" s="1004" t="s">
        <v>1078</v>
      </c>
      <c r="B235" s="307">
        <v>2226834</v>
      </c>
      <c r="C235" s="307">
        <v>1816461</v>
      </c>
      <c r="D235" s="307">
        <v>1816461</v>
      </c>
      <c r="E235" s="389">
        <v>81.57145974958169</v>
      </c>
      <c r="F235" s="307">
        <v>987300</v>
      </c>
      <c r="G235" s="1026"/>
      <c r="H235" s="101">
        <f>D235-'[3]Oktobris'!D229</f>
        <v>987300</v>
      </c>
      <c r="I235" s="987">
        <f t="shared" si="12"/>
        <v>0</v>
      </c>
      <c r="J235" s="987"/>
      <c r="K235" s="54"/>
      <c r="AY235" s="1062"/>
    </row>
    <row r="236" spans="1:51" s="1061" customFormat="1" ht="12.75">
      <c r="A236" s="1008" t="s">
        <v>1079</v>
      </c>
      <c r="B236" s="307">
        <v>2226834</v>
      </c>
      <c r="C236" s="91">
        <v>1816461</v>
      </c>
      <c r="D236" s="307">
        <v>1816461</v>
      </c>
      <c r="E236" s="389">
        <v>81.57145974958169</v>
      </c>
      <c r="F236" s="307">
        <v>987300</v>
      </c>
      <c r="G236" s="1026"/>
      <c r="H236" s="101">
        <f>D236-'[3]Oktobris'!D230</f>
        <v>987300</v>
      </c>
      <c r="I236" s="987">
        <f t="shared" si="12"/>
        <v>0</v>
      </c>
      <c r="J236" s="987"/>
      <c r="K236" s="54"/>
      <c r="AY236" s="1062"/>
    </row>
    <row r="237" spans="1:51" s="1061" customFormat="1" ht="12.75">
      <c r="A237" s="1009" t="s">
        <v>279</v>
      </c>
      <c r="B237" s="307">
        <v>2226834</v>
      </c>
      <c r="C237" s="307">
        <v>1816461</v>
      </c>
      <c r="D237" s="307">
        <v>539091</v>
      </c>
      <c r="E237" s="389">
        <v>24.208854364537274</v>
      </c>
      <c r="F237" s="307">
        <v>269641</v>
      </c>
      <c r="G237" s="1026"/>
      <c r="H237" s="101">
        <f>D237-'[3]Oktobris'!D231</f>
        <v>269641</v>
      </c>
      <c r="I237" s="987">
        <f t="shared" si="12"/>
        <v>0</v>
      </c>
      <c r="J237" s="987"/>
      <c r="K237" s="54"/>
      <c r="AY237" s="1062"/>
    </row>
    <row r="238" spans="1:51" s="1061" customFormat="1" ht="12.75">
      <c r="A238" s="1008" t="s">
        <v>307</v>
      </c>
      <c r="B238" s="307">
        <v>347071</v>
      </c>
      <c r="C238" s="307">
        <v>347071</v>
      </c>
      <c r="D238" s="307">
        <v>319168</v>
      </c>
      <c r="E238" s="389">
        <v>91.9604346084807</v>
      </c>
      <c r="F238" s="307">
        <v>49718</v>
      </c>
      <c r="G238" s="1026"/>
      <c r="H238" s="101">
        <f>D238-'[3]Oktobris'!D232</f>
        <v>49718</v>
      </c>
      <c r="I238" s="987">
        <f t="shared" si="12"/>
        <v>0</v>
      </c>
      <c r="J238" s="987"/>
      <c r="K238" s="54"/>
      <c r="AY238" s="1062"/>
    </row>
    <row r="239" spans="1:51" s="1061" customFormat="1" ht="12.75">
      <c r="A239" s="1010" t="s">
        <v>716</v>
      </c>
      <c r="B239" s="307">
        <v>347071</v>
      </c>
      <c r="C239" s="91">
        <v>347071</v>
      </c>
      <c r="D239" s="307">
        <v>319168</v>
      </c>
      <c r="E239" s="389">
        <v>91.9604346084807</v>
      </c>
      <c r="F239" s="307">
        <v>49718</v>
      </c>
      <c r="G239" s="1026"/>
      <c r="H239" s="101">
        <f>D239-'[3]Oktobris'!D233</f>
        <v>49718</v>
      </c>
      <c r="I239" s="987">
        <f t="shared" si="12"/>
        <v>0</v>
      </c>
      <c r="J239" s="987"/>
      <c r="K239" s="54"/>
      <c r="AY239" s="1062"/>
    </row>
    <row r="240" spans="1:51" s="1061" customFormat="1" ht="12.75">
      <c r="A240" s="1008" t="s">
        <v>290</v>
      </c>
      <c r="B240" s="307">
        <v>1879763</v>
      </c>
      <c r="C240" s="307">
        <v>1469390</v>
      </c>
      <c r="D240" s="307">
        <v>219923</v>
      </c>
      <c r="E240" s="389">
        <v>11.699506799527388</v>
      </c>
      <c r="F240" s="307">
        <v>219923</v>
      </c>
      <c r="G240" s="1026"/>
      <c r="H240" s="101">
        <f>D240-'[3]Oktobris'!D234</f>
        <v>219923</v>
      </c>
      <c r="I240" s="987">
        <f t="shared" si="12"/>
        <v>0</v>
      </c>
      <c r="J240" s="987"/>
      <c r="K240" s="54"/>
      <c r="AY240" s="1062"/>
    </row>
    <row r="241" spans="1:51" s="1061" customFormat="1" ht="12.75">
      <c r="A241" s="1009" t="s">
        <v>1086</v>
      </c>
      <c r="B241" s="307">
        <v>1879763</v>
      </c>
      <c r="C241" s="91">
        <v>1469390</v>
      </c>
      <c r="D241" s="307">
        <v>219923</v>
      </c>
      <c r="E241" s="389">
        <v>11.699506799527388</v>
      </c>
      <c r="F241" s="307">
        <v>219923</v>
      </c>
      <c r="G241" s="1026"/>
      <c r="H241" s="101">
        <f>D241-'[3]Oktobris'!D235</f>
        <v>219923</v>
      </c>
      <c r="I241" s="987">
        <f t="shared" si="12"/>
        <v>0</v>
      </c>
      <c r="J241" s="987"/>
      <c r="K241" s="54"/>
      <c r="AY241" s="1062"/>
    </row>
    <row r="242" spans="1:51" s="1061" customFormat="1" ht="12.75">
      <c r="A242" s="1030"/>
      <c r="B242" s="289"/>
      <c r="C242" s="289"/>
      <c r="D242" s="289"/>
      <c r="E242" s="464"/>
      <c r="F242" s="289"/>
      <c r="G242" s="1026"/>
      <c r="H242" s="101"/>
      <c r="I242" s="987">
        <f t="shared" si="12"/>
        <v>0</v>
      </c>
      <c r="J242" s="987"/>
      <c r="K242" s="54"/>
      <c r="AY242" s="1062"/>
    </row>
    <row r="243" spans="1:51" s="1061" customFormat="1" ht="12.75">
      <c r="A243" s="474" t="s">
        <v>1116</v>
      </c>
      <c r="B243" s="1071"/>
      <c r="C243" s="1071"/>
      <c r="D243" s="1071"/>
      <c r="E243" s="464"/>
      <c r="F243" s="1025"/>
      <c r="G243" s="1026"/>
      <c r="H243" s="101"/>
      <c r="I243" s="987">
        <f t="shared" si="12"/>
        <v>0</v>
      </c>
      <c r="J243" s="987"/>
      <c r="K243" s="1026"/>
      <c r="AY243" s="1062"/>
    </row>
    <row r="244" spans="1:51" s="1061" customFormat="1" ht="12.75">
      <c r="A244" s="986" t="s">
        <v>1078</v>
      </c>
      <c r="B244" s="289">
        <v>5802481</v>
      </c>
      <c r="C244" s="289">
        <v>5576481</v>
      </c>
      <c r="D244" s="289">
        <v>5576481</v>
      </c>
      <c r="E244" s="464">
        <v>96.10511434677683</v>
      </c>
      <c r="F244" s="289">
        <v>1750000</v>
      </c>
      <c r="G244" s="1026"/>
      <c r="H244" s="101">
        <f>D244-'[3]Oktobris'!D238</f>
        <v>1750000</v>
      </c>
      <c r="I244" s="987">
        <f t="shared" si="12"/>
        <v>0</v>
      </c>
      <c r="J244" s="987"/>
      <c r="K244" s="1026"/>
      <c r="AY244" s="1062"/>
    </row>
    <row r="245" spans="1:51" s="1074" customFormat="1" ht="12.75">
      <c r="A245" s="992" t="s">
        <v>1079</v>
      </c>
      <c r="B245" s="289">
        <v>5802481</v>
      </c>
      <c r="C245" s="289">
        <v>5576481</v>
      </c>
      <c r="D245" s="289">
        <v>5576481</v>
      </c>
      <c r="E245" s="464">
        <v>96.10511434677683</v>
      </c>
      <c r="F245" s="289">
        <v>1750000</v>
      </c>
      <c r="G245" s="1026"/>
      <c r="H245" s="101">
        <f>D245-'[3]Oktobris'!D239</f>
        <v>1750000</v>
      </c>
      <c r="I245" s="987">
        <f t="shared" si="12"/>
        <v>0</v>
      </c>
      <c r="J245" s="987"/>
      <c r="K245" s="1026"/>
      <c r="AY245" s="1075"/>
    </row>
    <row r="246" spans="1:51" s="1027" customFormat="1" ht="12.75">
      <c r="A246" s="1029" t="s">
        <v>279</v>
      </c>
      <c r="B246" s="289">
        <v>5802481</v>
      </c>
      <c r="C246" s="289">
        <v>5576481</v>
      </c>
      <c r="D246" s="289">
        <v>5321829</v>
      </c>
      <c r="E246" s="464">
        <v>91.7164399159601</v>
      </c>
      <c r="F246" s="289">
        <v>1507461</v>
      </c>
      <c r="G246" s="1026"/>
      <c r="H246" s="101">
        <f>D246-'[3]Oktobris'!D240</f>
        <v>1507461</v>
      </c>
      <c r="I246" s="987">
        <f t="shared" si="12"/>
        <v>0</v>
      </c>
      <c r="J246" s="987"/>
      <c r="K246" s="1026"/>
      <c r="AY246" s="1028"/>
    </row>
    <row r="247" spans="1:51" s="1072" customFormat="1" ht="12.75">
      <c r="A247" s="992" t="s">
        <v>307</v>
      </c>
      <c r="B247" s="289">
        <v>5802481</v>
      </c>
      <c r="C247" s="289">
        <v>5576481</v>
      </c>
      <c r="D247" s="289">
        <v>5321829</v>
      </c>
      <c r="E247" s="464">
        <v>91.7164399159601</v>
      </c>
      <c r="F247" s="289">
        <v>1507461</v>
      </c>
      <c r="G247" s="1026"/>
      <c r="H247" s="101">
        <f>D247-'[3]Oktobris'!D241</f>
        <v>1507461</v>
      </c>
      <c r="I247" s="987">
        <f t="shared" si="12"/>
        <v>0</v>
      </c>
      <c r="J247" s="987"/>
      <c r="K247" s="1026"/>
      <c r="L247" s="1027"/>
      <c r="M247" s="1027"/>
      <c r="N247" s="1027"/>
      <c r="O247" s="1027"/>
      <c r="P247" s="1027"/>
      <c r="Q247" s="1027"/>
      <c r="R247" s="1027"/>
      <c r="S247" s="1027"/>
      <c r="T247" s="1027"/>
      <c r="U247" s="1027"/>
      <c r="V247" s="1027"/>
      <c r="W247" s="1027"/>
      <c r="X247" s="1027"/>
      <c r="Y247" s="1027"/>
      <c r="Z247" s="1027"/>
      <c r="AA247" s="1027"/>
      <c r="AB247" s="1027"/>
      <c r="AC247" s="1027"/>
      <c r="AD247" s="1027"/>
      <c r="AE247" s="1027"/>
      <c r="AF247" s="1027"/>
      <c r="AG247" s="1027"/>
      <c r="AH247" s="1027"/>
      <c r="AI247" s="1027"/>
      <c r="AJ247" s="1027"/>
      <c r="AK247" s="1027"/>
      <c r="AL247" s="1027"/>
      <c r="AM247" s="1027"/>
      <c r="AN247" s="1027"/>
      <c r="AO247" s="1027"/>
      <c r="AP247" s="1027"/>
      <c r="AQ247" s="1027"/>
      <c r="AR247" s="1027"/>
      <c r="AS247" s="1027"/>
      <c r="AT247" s="1027"/>
      <c r="AU247" s="1027"/>
      <c r="AV247" s="1027"/>
      <c r="AW247" s="1027"/>
      <c r="AX247" s="1027"/>
      <c r="AY247" s="1028"/>
    </row>
    <row r="248" spans="1:51" s="1072" customFormat="1" ht="12.75">
      <c r="A248" s="993" t="s">
        <v>1004</v>
      </c>
      <c r="B248" s="289">
        <v>5802481</v>
      </c>
      <c r="C248" s="289">
        <v>5576481</v>
      </c>
      <c r="D248" s="289">
        <v>5321829</v>
      </c>
      <c r="E248" s="464">
        <v>91.7164399159601</v>
      </c>
      <c r="F248" s="289">
        <v>1507461</v>
      </c>
      <c r="G248" s="1026"/>
      <c r="H248" s="101">
        <f>D248-'[3]Oktobris'!D242</f>
        <v>1507461</v>
      </c>
      <c r="I248" s="987">
        <f t="shared" si="12"/>
        <v>0</v>
      </c>
      <c r="J248" s="987"/>
      <c r="K248" s="1026"/>
      <c r="L248" s="1027"/>
      <c r="M248" s="1027"/>
      <c r="N248" s="1027"/>
      <c r="O248" s="1027"/>
      <c r="P248" s="1027"/>
      <c r="Q248" s="1027"/>
      <c r="R248" s="1027"/>
      <c r="S248" s="1027"/>
      <c r="T248" s="1027"/>
      <c r="U248" s="1027"/>
      <c r="V248" s="1027"/>
      <c r="W248" s="1027"/>
      <c r="X248" s="1027"/>
      <c r="Y248" s="1027"/>
      <c r="Z248" s="1027"/>
      <c r="AA248" s="1027"/>
      <c r="AB248" s="1027"/>
      <c r="AC248" s="1027"/>
      <c r="AD248" s="1027"/>
      <c r="AE248" s="1027"/>
      <c r="AF248" s="1027"/>
      <c r="AG248" s="1027"/>
      <c r="AH248" s="1027"/>
      <c r="AI248" s="1027"/>
      <c r="AJ248" s="1027"/>
      <c r="AK248" s="1027"/>
      <c r="AL248" s="1027"/>
      <c r="AM248" s="1027"/>
      <c r="AN248" s="1027"/>
      <c r="AO248" s="1027"/>
      <c r="AP248" s="1027"/>
      <c r="AQ248" s="1027"/>
      <c r="AR248" s="1027"/>
      <c r="AS248" s="1027"/>
      <c r="AT248" s="1027"/>
      <c r="AU248" s="1027"/>
      <c r="AV248" s="1027"/>
      <c r="AW248" s="1027"/>
      <c r="AX248" s="1027"/>
      <c r="AY248" s="1028"/>
    </row>
    <row r="249" spans="1:51" s="1072" customFormat="1" ht="12.75">
      <c r="A249" s="1065" t="s">
        <v>1114</v>
      </c>
      <c r="B249" s="289">
        <v>5802481</v>
      </c>
      <c r="C249" s="289">
        <v>5576481</v>
      </c>
      <c r="D249" s="289">
        <v>5321829</v>
      </c>
      <c r="E249" s="464">
        <v>91.7164399159601</v>
      </c>
      <c r="F249" s="289">
        <v>1507461</v>
      </c>
      <c r="G249" s="1026"/>
      <c r="H249" s="101">
        <f>D249-'[3]Oktobris'!D243</f>
        <v>1507461</v>
      </c>
      <c r="I249" s="987">
        <f t="shared" si="12"/>
        <v>0</v>
      </c>
      <c r="J249" s="987"/>
      <c r="K249" s="1026"/>
      <c r="L249" s="1027"/>
      <c r="M249" s="1027"/>
      <c r="N249" s="1027"/>
      <c r="O249" s="1027"/>
      <c r="P249" s="1027"/>
      <c r="Q249" s="1027"/>
      <c r="R249" s="1027"/>
      <c r="S249" s="1027"/>
      <c r="T249" s="1027"/>
      <c r="U249" s="1027"/>
      <c r="V249" s="1027"/>
      <c r="W249" s="1027"/>
      <c r="X249" s="1027"/>
      <c r="Y249" s="1027"/>
      <c r="Z249" s="1027"/>
      <c r="AA249" s="1027"/>
      <c r="AB249" s="1027"/>
      <c r="AC249" s="1027"/>
      <c r="AD249" s="1027"/>
      <c r="AE249" s="1027"/>
      <c r="AF249" s="1027"/>
      <c r="AG249" s="1027"/>
      <c r="AH249" s="1027"/>
      <c r="AI249" s="1027"/>
      <c r="AJ249" s="1027"/>
      <c r="AK249" s="1027"/>
      <c r="AL249" s="1027"/>
      <c r="AM249" s="1027"/>
      <c r="AN249" s="1027"/>
      <c r="AO249" s="1027"/>
      <c r="AP249" s="1027"/>
      <c r="AQ249" s="1027"/>
      <c r="AR249" s="1027"/>
      <c r="AS249" s="1027"/>
      <c r="AT249" s="1027"/>
      <c r="AU249" s="1027"/>
      <c r="AV249" s="1027"/>
      <c r="AW249" s="1027"/>
      <c r="AX249" s="1027"/>
      <c r="AY249" s="1028"/>
    </row>
    <row r="250" spans="1:51" s="1072" customFormat="1" ht="24.75" customHeight="1">
      <c r="A250" s="474" t="s">
        <v>1117</v>
      </c>
      <c r="B250" s="1071"/>
      <c r="C250" s="1071"/>
      <c r="D250" s="1071"/>
      <c r="E250" s="464"/>
      <c r="F250" s="1024"/>
      <c r="G250" s="1026"/>
      <c r="H250" s="101">
        <f>D250-'[3]Oktobris'!D244</f>
        <v>0</v>
      </c>
      <c r="I250" s="987">
        <f t="shared" si="12"/>
        <v>0</v>
      </c>
      <c r="J250" s="987"/>
      <c r="K250" s="1026"/>
      <c r="L250" s="1027"/>
      <c r="M250" s="1027"/>
      <c r="N250" s="1027"/>
      <c r="O250" s="1027"/>
      <c r="P250" s="1027"/>
      <c r="Q250" s="1027"/>
      <c r="R250" s="1027"/>
      <c r="S250" s="1027"/>
      <c r="T250" s="1027"/>
      <c r="U250" s="1027"/>
      <c r="V250" s="1027"/>
      <c r="W250" s="1027"/>
      <c r="X250" s="1027"/>
      <c r="Y250" s="1027"/>
      <c r="Z250" s="1027"/>
      <c r="AA250" s="1027"/>
      <c r="AB250" s="1027"/>
      <c r="AC250" s="1027"/>
      <c r="AD250" s="1027"/>
      <c r="AE250" s="1027"/>
      <c r="AF250" s="1027"/>
      <c r="AG250" s="1027"/>
      <c r="AH250" s="1027"/>
      <c r="AI250" s="1027"/>
      <c r="AJ250" s="1027"/>
      <c r="AK250" s="1027"/>
      <c r="AL250" s="1027"/>
      <c r="AM250" s="1027"/>
      <c r="AN250" s="1027"/>
      <c r="AO250" s="1027"/>
      <c r="AP250" s="1027"/>
      <c r="AQ250" s="1027"/>
      <c r="AR250" s="1027"/>
      <c r="AS250" s="1027"/>
      <c r="AT250" s="1027"/>
      <c r="AU250" s="1027"/>
      <c r="AV250" s="1027"/>
      <c r="AW250" s="1027"/>
      <c r="AX250" s="1027"/>
      <c r="AY250" s="1028"/>
    </row>
    <row r="251" spans="1:51" s="1073" customFormat="1" ht="12.75">
      <c r="A251" s="986" t="s">
        <v>1078</v>
      </c>
      <c r="B251" s="289">
        <v>121025519</v>
      </c>
      <c r="C251" s="289">
        <v>120960693</v>
      </c>
      <c r="D251" s="289">
        <v>120960693</v>
      </c>
      <c r="E251" s="464">
        <v>99.94643609006131</v>
      </c>
      <c r="F251" s="289">
        <v>46513297</v>
      </c>
      <c r="G251" s="1026"/>
      <c r="H251" s="101">
        <f>D251-'[3]Oktobris'!D245</f>
        <v>46513297</v>
      </c>
      <c r="I251" s="987">
        <f t="shared" si="12"/>
        <v>0</v>
      </c>
      <c r="J251" s="987"/>
      <c r="K251" s="1026"/>
      <c r="L251" s="1027"/>
      <c r="M251" s="1027"/>
      <c r="N251" s="1027"/>
      <c r="O251" s="1027"/>
      <c r="P251" s="1027"/>
      <c r="Q251" s="1027"/>
      <c r="R251" s="1027"/>
      <c r="S251" s="1027"/>
      <c r="T251" s="1027"/>
      <c r="U251" s="1027"/>
      <c r="V251" s="1027"/>
      <c r="W251" s="1027"/>
      <c r="X251" s="1027"/>
      <c r="Y251" s="1027"/>
      <c r="Z251" s="1027"/>
      <c r="AA251" s="1027"/>
      <c r="AB251" s="1027"/>
      <c r="AC251" s="1027"/>
      <c r="AD251" s="1027"/>
      <c r="AE251" s="1027"/>
      <c r="AF251" s="1027"/>
      <c r="AG251" s="1027"/>
      <c r="AH251" s="1027"/>
      <c r="AI251" s="1027"/>
      <c r="AJ251" s="1027"/>
      <c r="AK251" s="1027"/>
      <c r="AL251" s="1027"/>
      <c r="AM251" s="1027"/>
      <c r="AN251" s="1027"/>
      <c r="AO251" s="1027"/>
      <c r="AP251" s="1027"/>
      <c r="AQ251" s="1027"/>
      <c r="AR251" s="1027"/>
      <c r="AS251" s="1027"/>
      <c r="AT251" s="1027"/>
      <c r="AU251" s="1027"/>
      <c r="AV251" s="1027"/>
      <c r="AW251" s="1027"/>
      <c r="AX251" s="1027"/>
      <c r="AY251" s="1028"/>
    </row>
    <row r="252" spans="1:51" s="1073" customFormat="1" ht="12.75">
      <c r="A252" s="992" t="s">
        <v>1079</v>
      </c>
      <c r="B252" s="289">
        <v>121025519</v>
      </c>
      <c r="C252" s="289">
        <v>120960693</v>
      </c>
      <c r="D252" s="289">
        <v>120960693</v>
      </c>
      <c r="E252" s="464">
        <v>99.94643609006131</v>
      </c>
      <c r="F252" s="289">
        <v>46513297</v>
      </c>
      <c r="G252" s="1026"/>
      <c r="H252" s="101">
        <f>D252-'[3]Oktobris'!D246</f>
        <v>46513297</v>
      </c>
      <c r="I252" s="987">
        <f t="shared" si="12"/>
        <v>0</v>
      </c>
      <c r="J252" s="987"/>
      <c r="K252" s="1026"/>
      <c r="L252" s="1027"/>
      <c r="M252" s="1027"/>
      <c r="N252" s="1027"/>
      <c r="O252" s="1027"/>
      <c r="P252" s="1027"/>
      <c r="Q252" s="1027"/>
      <c r="R252" s="1027"/>
      <c r="S252" s="1027"/>
      <c r="T252" s="1027"/>
      <c r="U252" s="1027"/>
      <c r="V252" s="1027"/>
      <c r="W252" s="1027"/>
      <c r="X252" s="1027"/>
      <c r="Y252" s="1027"/>
      <c r="Z252" s="1027"/>
      <c r="AA252" s="1027"/>
      <c r="AB252" s="1027"/>
      <c r="AC252" s="1027"/>
      <c r="AD252" s="1027"/>
      <c r="AE252" s="1027"/>
      <c r="AF252" s="1027"/>
      <c r="AG252" s="1027"/>
      <c r="AH252" s="1027"/>
      <c r="AI252" s="1027"/>
      <c r="AJ252" s="1027"/>
      <c r="AK252" s="1027"/>
      <c r="AL252" s="1027"/>
      <c r="AM252" s="1027"/>
      <c r="AN252" s="1027"/>
      <c r="AO252" s="1027"/>
      <c r="AP252" s="1027"/>
      <c r="AQ252" s="1027"/>
      <c r="AR252" s="1027"/>
      <c r="AS252" s="1027"/>
      <c r="AT252" s="1027"/>
      <c r="AU252" s="1027"/>
      <c r="AV252" s="1027"/>
      <c r="AW252" s="1027"/>
      <c r="AX252" s="1027"/>
      <c r="AY252" s="1028"/>
    </row>
    <row r="253" spans="1:51" s="1027" customFormat="1" ht="12.75" hidden="1">
      <c r="A253" s="989" t="s">
        <v>537</v>
      </c>
      <c r="B253" s="1021">
        <v>0</v>
      </c>
      <c r="C253" s="1021">
        <v>0</v>
      </c>
      <c r="D253" s="1021">
        <v>0</v>
      </c>
      <c r="E253" s="991">
        <v>0</v>
      </c>
      <c r="F253" s="1021">
        <v>0</v>
      </c>
      <c r="G253" s="1026"/>
      <c r="H253" s="101">
        <f>D253-'[3]Oktobris'!D247</f>
        <v>0</v>
      </c>
      <c r="I253" s="987">
        <f t="shared" si="12"/>
        <v>0</v>
      </c>
      <c r="J253" s="987"/>
      <c r="K253" s="1026"/>
      <c r="AY253" s="1028"/>
    </row>
    <row r="254" spans="1:51" s="1074" customFormat="1" ht="12.75">
      <c r="A254" s="1029" t="s">
        <v>279</v>
      </c>
      <c r="B254" s="289">
        <v>121025519</v>
      </c>
      <c r="C254" s="289">
        <v>120960693</v>
      </c>
      <c r="D254" s="289">
        <v>112447696</v>
      </c>
      <c r="E254" s="464">
        <v>92.91238486653381</v>
      </c>
      <c r="F254" s="289">
        <v>48771379</v>
      </c>
      <c r="G254" s="1026"/>
      <c r="H254" s="101">
        <f>D254-'[3]Oktobris'!D248</f>
        <v>48771379</v>
      </c>
      <c r="I254" s="987">
        <f t="shared" si="12"/>
        <v>0</v>
      </c>
      <c r="J254" s="987"/>
      <c r="K254" s="1026"/>
      <c r="AY254" s="1075"/>
    </row>
    <row r="255" spans="1:51" s="1074" customFormat="1" ht="12.75">
      <c r="A255" s="992" t="s">
        <v>307</v>
      </c>
      <c r="B255" s="289">
        <v>121022708</v>
      </c>
      <c r="C255" s="289">
        <v>120957882</v>
      </c>
      <c r="D255" s="289">
        <v>112447696</v>
      </c>
      <c r="E255" s="464">
        <v>92.91454294676666</v>
      </c>
      <c r="F255" s="289">
        <v>48771379</v>
      </c>
      <c r="G255" s="1026"/>
      <c r="H255" s="101">
        <f>D255-'[3]Oktobris'!D249</f>
        <v>48771379</v>
      </c>
      <c r="I255" s="987">
        <f t="shared" si="12"/>
        <v>0</v>
      </c>
      <c r="J255" s="987"/>
      <c r="K255" s="1026"/>
      <c r="AY255" s="1075"/>
    </row>
    <row r="256" spans="1:51" s="1074" customFormat="1" ht="12.75">
      <c r="A256" s="993" t="s">
        <v>716</v>
      </c>
      <c r="B256" s="289">
        <v>1490355</v>
      </c>
      <c r="C256" s="289">
        <v>1425529</v>
      </c>
      <c r="D256" s="289">
        <v>1059569</v>
      </c>
      <c r="E256" s="464">
        <v>71.09507466341913</v>
      </c>
      <c r="F256" s="289">
        <v>100151</v>
      </c>
      <c r="G256" s="1026"/>
      <c r="H256" s="101">
        <f>D256-'[3]Oktobris'!D250</f>
        <v>100151</v>
      </c>
      <c r="I256" s="987">
        <f aca="true" t="shared" si="14" ref="I256:I287">F256-H256</f>
        <v>0</v>
      </c>
      <c r="J256" s="987"/>
      <c r="K256" s="1026"/>
      <c r="AY256" s="1075"/>
    </row>
    <row r="257" spans="1:51" s="1074" customFormat="1" ht="12.75">
      <c r="A257" s="993" t="s">
        <v>1004</v>
      </c>
      <c r="B257" s="289">
        <v>119532353</v>
      </c>
      <c r="C257" s="289">
        <v>119532353</v>
      </c>
      <c r="D257" s="289">
        <v>111388127</v>
      </c>
      <c r="E257" s="464">
        <v>93.1865927545156</v>
      </c>
      <c r="F257" s="289">
        <v>48671228</v>
      </c>
      <c r="G257" s="1026"/>
      <c r="H257" s="101">
        <f>D257-'[3]Oktobris'!D251</f>
        <v>48671228</v>
      </c>
      <c r="I257" s="987">
        <f t="shared" si="14"/>
        <v>0</v>
      </c>
      <c r="J257" s="987"/>
      <c r="K257" s="1026"/>
      <c r="AY257" s="1075"/>
    </row>
    <row r="258" spans="1:51" s="1074" customFormat="1" ht="12.75">
      <c r="A258" s="1065" t="s">
        <v>1114</v>
      </c>
      <c r="B258" s="289">
        <v>119532353</v>
      </c>
      <c r="C258" s="289">
        <v>119532353</v>
      </c>
      <c r="D258" s="289">
        <v>111388127</v>
      </c>
      <c r="E258" s="464">
        <v>93.1865927545156</v>
      </c>
      <c r="F258" s="289">
        <v>48671228</v>
      </c>
      <c r="G258" s="1026"/>
      <c r="H258" s="101">
        <f>D258-'[3]Oktobris'!D252</f>
        <v>48671228</v>
      </c>
      <c r="I258" s="987">
        <f t="shared" si="14"/>
        <v>0</v>
      </c>
      <c r="J258" s="987"/>
      <c r="K258" s="1026"/>
      <c r="AY258" s="1075"/>
    </row>
    <row r="259" spans="1:51" s="1074" customFormat="1" ht="12.75">
      <c r="A259" s="992" t="s">
        <v>290</v>
      </c>
      <c r="B259" s="289">
        <v>2811</v>
      </c>
      <c r="C259" s="289">
        <v>2811</v>
      </c>
      <c r="D259" s="289">
        <v>0</v>
      </c>
      <c r="E259" s="464">
        <v>0</v>
      </c>
      <c r="F259" s="289">
        <v>0</v>
      </c>
      <c r="G259" s="1026"/>
      <c r="H259" s="101">
        <f>D259-'[3]Oktobris'!D253</f>
        <v>0</v>
      </c>
      <c r="I259" s="987">
        <f t="shared" si="14"/>
        <v>0</v>
      </c>
      <c r="J259" s="987"/>
      <c r="K259" s="1026"/>
      <c r="AY259" s="1075"/>
    </row>
    <row r="260" spans="1:51" s="1074" customFormat="1" ht="12.75">
      <c r="A260" s="1065" t="s">
        <v>1399</v>
      </c>
      <c r="B260" s="289">
        <v>2811</v>
      </c>
      <c r="C260" s="289">
        <v>2811</v>
      </c>
      <c r="D260" s="289">
        <v>0</v>
      </c>
      <c r="E260" s="464">
        <v>0</v>
      </c>
      <c r="F260" s="289">
        <v>0</v>
      </c>
      <c r="G260" s="1026"/>
      <c r="H260" s="101">
        <f>D260-'[3]Oktobris'!D254</f>
        <v>0</v>
      </c>
      <c r="I260" s="987">
        <f t="shared" si="14"/>
        <v>0</v>
      </c>
      <c r="J260" s="987"/>
      <c r="K260" s="1026"/>
      <c r="AY260" s="1075"/>
    </row>
    <row r="261" spans="1:51" s="1074" customFormat="1" ht="13.5" customHeight="1">
      <c r="A261" s="474" t="s">
        <v>1118</v>
      </c>
      <c r="B261" s="1071"/>
      <c r="C261" s="1071"/>
      <c r="D261" s="1071"/>
      <c r="E261" s="464"/>
      <c r="F261" s="1024"/>
      <c r="G261" s="1026"/>
      <c r="H261" s="101">
        <f>D261-'[3]Oktobris'!D255</f>
        <v>0</v>
      </c>
      <c r="I261" s="987">
        <f t="shared" si="14"/>
        <v>0</v>
      </c>
      <c r="J261" s="987"/>
      <c r="K261" s="1026" t="s">
        <v>1119</v>
      </c>
      <c r="AY261" s="1075"/>
    </row>
    <row r="262" spans="1:51" s="1074" customFormat="1" ht="13.5" customHeight="1">
      <c r="A262" s="986" t="s">
        <v>1078</v>
      </c>
      <c r="B262" s="289">
        <v>4713236</v>
      </c>
      <c r="C262" s="289">
        <v>4554208</v>
      </c>
      <c r="D262" s="289">
        <v>4978410</v>
      </c>
      <c r="E262" s="464">
        <v>105.62615578765842</v>
      </c>
      <c r="F262" s="289">
        <v>50094</v>
      </c>
      <c r="G262" s="54">
        <f>C262+C279</f>
        <v>7167600</v>
      </c>
      <c r="H262" s="101">
        <f>D262-'[3]Oktobris'!D256</f>
        <v>50094</v>
      </c>
      <c r="I262" s="987">
        <f t="shared" si="14"/>
        <v>0</v>
      </c>
      <c r="J262" s="54">
        <f>C262+C279</f>
        <v>7167600</v>
      </c>
      <c r="K262" s="54">
        <f>D262+D279</f>
        <v>7387417</v>
      </c>
      <c r="AY262" s="1075"/>
    </row>
    <row r="263" spans="1:51" s="1027" customFormat="1" ht="12.75">
      <c r="A263" s="992" t="s">
        <v>1079</v>
      </c>
      <c r="B263" s="289">
        <v>4655536</v>
      </c>
      <c r="C263" s="289">
        <v>4513508</v>
      </c>
      <c r="D263" s="289">
        <v>4513508</v>
      </c>
      <c r="E263" s="464">
        <v>96.94926642173962</v>
      </c>
      <c r="F263" s="289">
        <v>44355</v>
      </c>
      <c r="G263" s="54">
        <f>C263+C280</f>
        <v>6921164</v>
      </c>
      <c r="H263" s="101">
        <f>D263-'[3]Oktobris'!D257</f>
        <v>44355</v>
      </c>
      <c r="I263" s="987">
        <f t="shared" si="14"/>
        <v>0</v>
      </c>
      <c r="J263" s="54">
        <f>C263+C280</f>
        <v>6921164</v>
      </c>
      <c r="K263" s="54">
        <f>D263+D280</f>
        <v>6921164</v>
      </c>
      <c r="AY263" s="1028"/>
    </row>
    <row r="264" spans="1:51" s="1027" customFormat="1" ht="12.75" hidden="1">
      <c r="A264" s="989" t="s">
        <v>537</v>
      </c>
      <c r="B264" s="1021">
        <v>0</v>
      </c>
      <c r="C264" s="1021">
        <v>0</v>
      </c>
      <c r="D264" s="1021">
        <v>21</v>
      </c>
      <c r="E264" s="464" t="e">
        <v>#DIV/0!</v>
      </c>
      <c r="F264" s="1021">
        <v>-2319</v>
      </c>
      <c r="G264" s="54"/>
      <c r="H264" s="101">
        <f>D264-'[3]Oktobris'!D258</f>
        <v>-2319</v>
      </c>
      <c r="I264" s="987">
        <f t="shared" si="14"/>
        <v>0</v>
      </c>
      <c r="J264" s="54"/>
      <c r="K264" s="54"/>
      <c r="AY264" s="1028"/>
    </row>
    <row r="265" spans="1:51" s="1027" customFormat="1" ht="12.75">
      <c r="A265" s="988" t="s">
        <v>538</v>
      </c>
      <c r="B265" s="289">
        <v>57700</v>
      </c>
      <c r="C265" s="289">
        <v>40700</v>
      </c>
      <c r="D265" s="289">
        <v>464881</v>
      </c>
      <c r="E265" s="464">
        <v>805.6863084922011</v>
      </c>
      <c r="F265" s="289">
        <v>8058</v>
      </c>
      <c r="G265" s="54">
        <f>C265+C281</f>
        <v>246436</v>
      </c>
      <c r="H265" s="101">
        <f>D265-'[3]Oktobris'!D259</f>
        <v>8058</v>
      </c>
      <c r="I265" s="987">
        <f t="shared" si="14"/>
        <v>0</v>
      </c>
      <c r="J265" s="54">
        <f aca="true" t="shared" si="15" ref="J265:K269">C265+C281</f>
        <v>246436</v>
      </c>
      <c r="K265" s="54">
        <f t="shared" si="15"/>
        <v>466232</v>
      </c>
      <c r="AY265" s="1028"/>
    </row>
    <row r="266" spans="1:51" s="1072" customFormat="1" ht="13.5" customHeight="1">
      <c r="A266" s="1029" t="s">
        <v>279</v>
      </c>
      <c r="B266" s="289">
        <v>4713236</v>
      </c>
      <c r="C266" s="289">
        <v>4554208</v>
      </c>
      <c r="D266" s="289">
        <v>3375092</v>
      </c>
      <c r="E266" s="464">
        <v>71.6088055000853</v>
      </c>
      <c r="F266" s="289">
        <v>351191</v>
      </c>
      <c r="G266" s="54">
        <f>C266+C282</f>
        <v>7167600</v>
      </c>
      <c r="H266" s="101">
        <f>D266-'[3]Oktobris'!D260</f>
        <v>351191</v>
      </c>
      <c r="I266" s="987">
        <f t="shared" si="14"/>
        <v>0</v>
      </c>
      <c r="J266" s="54">
        <f t="shared" si="15"/>
        <v>7167600</v>
      </c>
      <c r="K266" s="54">
        <f t="shared" si="15"/>
        <v>5201698</v>
      </c>
      <c r="L266" s="1027"/>
      <c r="M266" s="1027"/>
      <c r="N266" s="1027"/>
      <c r="O266" s="1027"/>
      <c r="P266" s="1027"/>
      <c r="Q266" s="1027"/>
      <c r="R266" s="1027"/>
      <c r="S266" s="1027"/>
      <c r="T266" s="1027"/>
      <c r="U266" s="1027"/>
      <c r="V266" s="1027"/>
      <c r="W266" s="1027"/>
      <c r="X266" s="1027"/>
      <c r="Y266" s="1027"/>
      <c r="Z266" s="1027"/>
      <c r="AA266" s="1027"/>
      <c r="AB266" s="1027"/>
      <c r="AC266" s="1027"/>
      <c r="AD266" s="1027"/>
      <c r="AE266" s="1027"/>
      <c r="AF266" s="1027"/>
      <c r="AG266" s="1027"/>
      <c r="AH266" s="1027"/>
      <c r="AI266" s="1027"/>
      <c r="AJ266" s="1027"/>
      <c r="AK266" s="1027"/>
      <c r="AL266" s="1027"/>
      <c r="AM266" s="1027"/>
      <c r="AN266" s="1027"/>
      <c r="AO266" s="1027"/>
      <c r="AP266" s="1027"/>
      <c r="AQ266" s="1027"/>
      <c r="AR266" s="1027"/>
      <c r="AS266" s="1027"/>
      <c r="AT266" s="1027"/>
      <c r="AU266" s="1027"/>
      <c r="AV266" s="1027"/>
      <c r="AW266" s="1027"/>
      <c r="AX266" s="1027"/>
      <c r="AY266" s="1028"/>
    </row>
    <row r="267" spans="1:51" s="1072" customFormat="1" ht="13.5" customHeight="1">
      <c r="A267" s="992" t="s">
        <v>307</v>
      </c>
      <c r="B267" s="289">
        <v>4670346</v>
      </c>
      <c r="C267" s="289">
        <v>4511888</v>
      </c>
      <c r="D267" s="289">
        <v>3342615</v>
      </c>
      <c r="E267" s="464">
        <v>71.57103563633187</v>
      </c>
      <c r="F267" s="289">
        <v>351754</v>
      </c>
      <c r="G267" s="54">
        <f>C267+C283</f>
        <v>7125280</v>
      </c>
      <c r="H267" s="101">
        <f>D267-'[3]Oktobris'!D261</f>
        <v>351754</v>
      </c>
      <c r="I267" s="987">
        <f t="shared" si="14"/>
        <v>0</v>
      </c>
      <c r="J267" s="54">
        <f t="shared" si="15"/>
        <v>7125280</v>
      </c>
      <c r="K267" s="54">
        <f t="shared" si="15"/>
        <v>5169221</v>
      </c>
      <c r="L267" s="1027"/>
      <c r="M267" s="1027"/>
      <c r="N267" s="1027"/>
      <c r="O267" s="1027"/>
      <c r="P267" s="1027"/>
      <c r="Q267" s="1027"/>
      <c r="R267" s="1027"/>
      <c r="S267" s="1027"/>
      <c r="T267" s="1027"/>
      <c r="U267" s="1027"/>
      <c r="V267" s="1027"/>
      <c r="W267" s="1027"/>
      <c r="X267" s="1027"/>
      <c r="Y267" s="1027"/>
      <c r="Z267" s="1027"/>
      <c r="AA267" s="1027"/>
      <c r="AB267" s="1027"/>
      <c r="AC267" s="1027"/>
      <c r="AD267" s="1027"/>
      <c r="AE267" s="1027"/>
      <c r="AF267" s="1027"/>
      <c r="AG267" s="1027"/>
      <c r="AH267" s="1027"/>
      <c r="AI267" s="1027"/>
      <c r="AJ267" s="1027"/>
      <c r="AK267" s="1027"/>
      <c r="AL267" s="1027"/>
      <c r="AM267" s="1027"/>
      <c r="AN267" s="1027"/>
      <c r="AO267" s="1027"/>
      <c r="AP267" s="1027"/>
      <c r="AQ267" s="1027"/>
      <c r="AR267" s="1027"/>
      <c r="AS267" s="1027"/>
      <c r="AT267" s="1027"/>
      <c r="AU267" s="1027"/>
      <c r="AV267" s="1027"/>
      <c r="AW267" s="1027"/>
      <c r="AX267" s="1027"/>
      <c r="AY267" s="1028"/>
    </row>
    <row r="268" spans="1:51" s="1073" customFormat="1" ht="13.5" customHeight="1">
      <c r="A268" s="993" t="s">
        <v>716</v>
      </c>
      <c r="B268" s="289">
        <v>2219405</v>
      </c>
      <c r="C268" s="289">
        <v>1984210</v>
      </c>
      <c r="D268" s="289">
        <v>1503148</v>
      </c>
      <c r="E268" s="464">
        <v>67.72752156546463</v>
      </c>
      <c r="F268" s="289">
        <v>148199</v>
      </c>
      <c r="G268" s="54">
        <f>C268+C284</f>
        <v>3059833</v>
      </c>
      <c r="H268" s="101">
        <f>D268-'[3]Oktobris'!D262</f>
        <v>148199</v>
      </c>
      <c r="I268" s="987">
        <f t="shared" si="14"/>
        <v>0</v>
      </c>
      <c r="J268" s="54">
        <f t="shared" si="15"/>
        <v>3059833</v>
      </c>
      <c r="K268" s="54">
        <f t="shared" si="15"/>
        <v>2220710</v>
      </c>
      <c r="L268" s="1027"/>
      <c r="M268" s="1027"/>
      <c r="N268" s="1027"/>
      <c r="O268" s="1027"/>
      <c r="P268" s="1027"/>
      <c r="Q268" s="1027"/>
      <c r="R268" s="1027"/>
      <c r="S268" s="1027"/>
      <c r="T268" s="1027"/>
      <c r="U268" s="1027"/>
      <c r="V268" s="1027"/>
      <c r="W268" s="1027"/>
      <c r="X268" s="1027"/>
      <c r="Y268" s="1027"/>
      <c r="Z268" s="1027"/>
      <c r="AA268" s="1027"/>
      <c r="AB268" s="1027"/>
      <c r="AC268" s="1027"/>
      <c r="AD268" s="1027"/>
      <c r="AE268" s="1027"/>
      <c r="AF268" s="1027"/>
      <c r="AG268" s="1027"/>
      <c r="AH268" s="1027"/>
      <c r="AI268" s="1027"/>
      <c r="AJ268" s="1027"/>
      <c r="AK268" s="1027"/>
      <c r="AL268" s="1027"/>
      <c r="AM268" s="1027"/>
      <c r="AN268" s="1027"/>
      <c r="AO268" s="1027"/>
      <c r="AP268" s="1027"/>
      <c r="AQ268" s="1027"/>
      <c r="AR268" s="1027"/>
      <c r="AS268" s="1027"/>
      <c r="AT268" s="1027"/>
      <c r="AU268" s="1027"/>
      <c r="AV268" s="1027"/>
      <c r="AW268" s="1027"/>
      <c r="AX268" s="1027"/>
      <c r="AY268" s="1028"/>
    </row>
    <row r="269" spans="1:51" s="1027" customFormat="1" ht="13.5" customHeight="1">
      <c r="A269" s="993" t="s">
        <v>1004</v>
      </c>
      <c r="B269" s="289">
        <v>2450941</v>
      </c>
      <c r="C269" s="289">
        <v>2527678</v>
      </c>
      <c r="D269" s="289">
        <v>1839467</v>
      </c>
      <c r="E269" s="464">
        <v>75.05145982706235</v>
      </c>
      <c r="F269" s="289">
        <v>203555</v>
      </c>
      <c r="G269" s="54">
        <f>C269+C285</f>
        <v>4065447</v>
      </c>
      <c r="H269" s="101">
        <f>D269-'[3]Oktobris'!D263</f>
        <v>203555</v>
      </c>
      <c r="I269" s="987">
        <f t="shared" si="14"/>
        <v>0</v>
      </c>
      <c r="J269" s="54">
        <f t="shared" si="15"/>
        <v>4065447</v>
      </c>
      <c r="K269" s="54">
        <f t="shared" si="15"/>
        <v>2948511</v>
      </c>
      <c r="AY269" s="1028"/>
    </row>
    <row r="270" spans="1:51" s="1027" customFormat="1" ht="13.5" customHeight="1">
      <c r="A270" s="1065" t="s">
        <v>1114</v>
      </c>
      <c r="B270" s="289">
        <v>2138323</v>
      </c>
      <c r="C270" s="289">
        <v>2237403</v>
      </c>
      <c r="D270" s="289">
        <v>1609827</v>
      </c>
      <c r="E270" s="464">
        <v>75.28455710386129</v>
      </c>
      <c r="F270" s="289">
        <v>199860</v>
      </c>
      <c r="G270" s="54"/>
      <c r="H270" s="101">
        <f>D270-'[3]Oktobris'!D264</f>
        <v>199860</v>
      </c>
      <c r="I270" s="987">
        <f t="shared" si="14"/>
        <v>0</v>
      </c>
      <c r="J270" s="54"/>
      <c r="K270" s="54"/>
      <c r="AY270" s="1028"/>
    </row>
    <row r="271" spans="1:51" s="1035" customFormat="1" ht="13.5" customHeight="1" hidden="1">
      <c r="A271" s="1066" t="s">
        <v>1025</v>
      </c>
      <c r="B271" s="1021">
        <v>0</v>
      </c>
      <c r="C271" s="1021">
        <v>67009</v>
      </c>
      <c r="D271" s="1021">
        <v>1351</v>
      </c>
      <c r="E271" s="991" t="e">
        <v>#DIV/0!</v>
      </c>
      <c r="F271" s="1021">
        <v>-100164</v>
      </c>
      <c r="G271" s="1067">
        <f>C271+C286</f>
        <v>67009</v>
      </c>
      <c r="H271" s="1034">
        <f>D271-'[3]Oktobris'!D265</f>
        <v>-100164</v>
      </c>
      <c r="I271" s="987">
        <f t="shared" si="14"/>
        <v>0</v>
      </c>
      <c r="J271" s="1067">
        <f>C271+C286</f>
        <v>67009</v>
      </c>
      <c r="K271" s="1067">
        <f>D271+D286</f>
        <v>1351</v>
      </c>
      <c r="AY271" s="1036"/>
    </row>
    <row r="272" spans="1:51" s="1027" customFormat="1" ht="13.5" customHeight="1">
      <c r="A272" s="1065" t="s">
        <v>1120</v>
      </c>
      <c r="B272" s="289">
        <v>129226</v>
      </c>
      <c r="C272" s="289">
        <v>129226</v>
      </c>
      <c r="D272" s="289">
        <v>124430</v>
      </c>
      <c r="E272" s="464">
        <v>96.28867255815393</v>
      </c>
      <c r="F272" s="289">
        <v>0</v>
      </c>
      <c r="G272" s="54"/>
      <c r="H272" s="101">
        <f>D272-'[3]Oktobris'!D266</f>
        <v>0</v>
      </c>
      <c r="I272" s="987">
        <f t="shared" si="14"/>
        <v>0</v>
      </c>
      <c r="J272" s="54"/>
      <c r="K272" s="54"/>
      <c r="AY272" s="1028"/>
    </row>
    <row r="273" spans="1:51" s="1027" customFormat="1" ht="13.5" customHeight="1">
      <c r="A273" s="992" t="s">
        <v>290</v>
      </c>
      <c r="B273" s="289">
        <v>42890</v>
      </c>
      <c r="C273" s="289">
        <v>42320</v>
      </c>
      <c r="D273" s="289">
        <v>32477</v>
      </c>
      <c r="E273" s="464">
        <v>75.7216134297039</v>
      </c>
      <c r="F273" s="289">
        <v>-563</v>
      </c>
      <c r="G273" s="54"/>
      <c r="H273" s="101">
        <f>D273-'[3]Oktobris'!D267</f>
        <v>-563</v>
      </c>
      <c r="I273" s="987">
        <f t="shared" si="14"/>
        <v>0</v>
      </c>
      <c r="J273" s="987"/>
      <c r="K273" s="54"/>
      <c r="AY273" s="1028"/>
    </row>
    <row r="274" spans="1:51" s="1027" customFormat="1" ht="12.75">
      <c r="A274" s="1065" t="s">
        <v>1399</v>
      </c>
      <c r="B274" s="289">
        <v>42890</v>
      </c>
      <c r="C274" s="289">
        <v>42320</v>
      </c>
      <c r="D274" s="289">
        <v>32477</v>
      </c>
      <c r="E274" s="464">
        <v>75.7216134297039</v>
      </c>
      <c r="F274" s="289">
        <v>0</v>
      </c>
      <c r="G274" s="54"/>
      <c r="H274" s="101">
        <f>D274-'[3]Oktobris'!D268</f>
        <v>0</v>
      </c>
      <c r="I274" s="987">
        <f t="shared" si="14"/>
        <v>0</v>
      </c>
      <c r="J274" s="987"/>
      <c r="K274" s="54"/>
      <c r="AY274" s="1028"/>
    </row>
    <row r="275" spans="1:51" s="1035" customFormat="1" ht="12.75" hidden="1">
      <c r="A275" s="1066" t="s">
        <v>1403</v>
      </c>
      <c r="B275" s="1021">
        <v>0</v>
      </c>
      <c r="C275" s="1021">
        <v>0</v>
      </c>
      <c r="D275" s="1021">
        <v>0</v>
      </c>
      <c r="E275" s="991" t="e">
        <v>#DIV/0!</v>
      </c>
      <c r="F275" s="1021">
        <v>-563</v>
      </c>
      <c r="G275" s="1067"/>
      <c r="H275" s="1034">
        <f>D275-'[3]Oktobris'!D269</f>
        <v>-563</v>
      </c>
      <c r="I275" s="987">
        <f t="shared" si="14"/>
        <v>0</v>
      </c>
      <c r="J275" s="987"/>
      <c r="K275" s="1067"/>
      <c r="AY275" s="1036"/>
    </row>
    <row r="276" spans="1:51" s="1027" customFormat="1" ht="12.75">
      <c r="A276" s="1030"/>
      <c r="B276" s="289"/>
      <c r="C276" s="289"/>
      <c r="D276" s="289"/>
      <c r="E276" s="464"/>
      <c r="F276" s="289"/>
      <c r="G276" s="1026"/>
      <c r="H276" s="101">
        <f>D276-'[3]Oktobris'!D270</f>
        <v>0</v>
      </c>
      <c r="I276" s="987">
        <f t="shared" si="14"/>
        <v>0</v>
      </c>
      <c r="J276" s="987"/>
      <c r="K276" s="1026"/>
      <c r="AY276" s="1028"/>
    </row>
    <row r="277" spans="1:51" s="1027" customFormat="1" ht="13.5" customHeight="1">
      <c r="A277" s="1004" t="s">
        <v>354</v>
      </c>
      <c r="B277" s="289"/>
      <c r="C277" s="289"/>
      <c r="D277" s="289"/>
      <c r="E277" s="464"/>
      <c r="F277" s="289"/>
      <c r="G277" s="1026"/>
      <c r="H277" s="101">
        <f>D277-'[3]Oktobris'!D271</f>
        <v>0</v>
      </c>
      <c r="I277" s="987">
        <f t="shared" si="14"/>
        <v>0</v>
      </c>
      <c r="J277" s="987"/>
      <c r="K277" s="1026"/>
      <c r="AY277" s="1028"/>
    </row>
    <row r="278" spans="1:51" s="1027" customFormat="1" ht="24">
      <c r="A278" s="1005" t="s">
        <v>1121</v>
      </c>
      <c r="B278" s="289"/>
      <c r="C278" s="289"/>
      <c r="D278" s="289"/>
      <c r="E278" s="464"/>
      <c r="F278" s="289"/>
      <c r="G278" s="1026"/>
      <c r="H278" s="101">
        <f>D278-'[3]Oktobris'!D272</f>
        <v>0</v>
      </c>
      <c r="I278" s="987">
        <f t="shared" si="14"/>
        <v>0</v>
      </c>
      <c r="J278" s="987"/>
      <c r="K278" s="1026"/>
      <c r="AY278" s="1028"/>
    </row>
    <row r="279" spans="1:51" s="1027" customFormat="1" ht="13.5" customHeight="1">
      <c r="A279" s="1004" t="s">
        <v>1078</v>
      </c>
      <c r="B279" s="307">
        <v>2613392</v>
      </c>
      <c r="C279" s="307">
        <v>2613392</v>
      </c>
      <c r="D279" s="307">
        <v>2409007</v>
      </c>
      <c r="E279" s="389">
        <v>92.1793209744271</v>
      </c>
      <c r="F279" s="307">
        <v>367111</v>
      </c>
      <c r="G279" s="1026"/>
      <c r="H279" s="101">
        <f>D279-'[3]Oktobris'!D273</f>
        <v>367111</v>
      </c>
      <c r="I279" s="987">
        <f t="shared" si="14"/>
        <v>0</v>
      </c>
      <c r="J279" s="987"/>
      <c r="K279" s="1026"/>
      <c r="AY279" s="1028"/>
    </row>
    <row r="280" spans="1:51" s="1027" customFormat="1" ht="13.5" customHeight="1">
      <c r="A280" s="1008" t="s">
        <v>1079</v>
      </c>
      <c r="B280" s="307">
        <v>2407656</v>
      </c>
      <c r="C280" s="91">
        <v>2407656</v>
      </c>
      <c r="D280" s="307">
        <v>2407656</v>
      </c>
      <c r="E280" s="389">
        <v>100</v>
      </c>
      <c r="F280" s="307">
        <v>375169</v>
      </c>
      <c r="G280" s="1026"/>
      <c r="H280" s="101">
        <f>D280-'[3]Oktobris'!D274</f>
        <v>375169</v>
      </c>
      <c r="I280" s="987">
        <f t="shared" si="14"/>
        <v>0</v>
      </c>
      <c r="J280" s="987"/>
      <c r="K280" s="1026"/>
      <c r="AY280" s="1028"/>
    </row>
    <row r="281" spans="1:51" s="1027" customFormat="1" ht="13.5" customHeight="1">
      <c r="A281" s="1008" t="s">
        <v>538</v>
      </c>
      <c r="B281" s="307">
        <v>205736</v>
      </c>
      <c r="C281" s="91">
        <v>205736</v>
      </c>
      <c r="D281" s="307">
        <v>1351</v>
      </c>
      <c r="E281" s="389">
        <v>0.6566667962826146</v>
      </c>
      <c r="F281" s="307">
        <v>-8058</v>
      </c>
      <c r="G281" s="1026"/>
      <c r="H281" s="101">
        <f>D281-'[3]Oktobris'!D275</f>
        <v>-8058</v>
      </c>
      <c r="I281" s="987">
        <f t="shared" si="14"/>
        <v>0</v>
      </c>
      <c r="J281" s="987"/>
      <c r="K281" s="1026"/>
      <c r="AY281" s="1028"/>
    </row>
    <row r="282" spans="1:51" s="1027" customFormat="1" ht="13.5" customHeight="1">
      <c r="A282" s="1009" t="s">
        <v>279</v>
      </c>
      <c r="B282" s="307">
        <v>2613392</v>
      </c>
      <c r="C282" s="307">
        <v>2613392</v>
      </c>
      <c r="D282" s="307">
        <v>1826606</v>
      </c>
      <c r="E282" s="389">
        <v>69.8940687045801</v>
      </c>
      <c r="F282" s="307">
        <v>194840</v>
      </c>
      <c r="G282" s="1026"/>
      <c r="H282" s="101">
        <f>D282-'[3]Oktobris'!D276</f>
        <v>194840</v>
      </c>
      <c r="I282" s="987">
        <f t="shared" si="14"/>
        <v>0</v>
      </c>
      <c r="J282" s="987"/>
      <c r="K282" s="1026"/>
      <c r="AY282" s="1028"/>
    </row>
    <row r="283" spans="1:51" s="1027" customFormat="1" ht="13.5" customHeight="1">
      <c r="A283" s="1008" t="s">
        <v>307</v>
      </c>
      <c r="B283" s="307">
        <v>2613392</v>
      </c>
      <c r="C283" s="307">
        <v>2613392</v>
      </c>
      <c r="D283" s="307">
        <v>1826606</v>
      </c>
      <c r="E283" s="389">
        <v>69.8940687045801</v>
      </c>
      <c r="F283" s="307">
        <v>194840</v>
      </c>
      <c r="G283" s="1026"/>
      <c r="H283" s="101">
        <f>D283-'[3]Oktobris'!D277</f>
        <v>194840</v>
      </c>
      <c r="I283" s="987">
        <f t="shared" si="14"/>
        <v>0</v>
      </c>
      <c r="J283" s="987"/>
      <c r="K283" s="1026"/>
      <c r="AY283" s="1028"/>
    </row>
    <row r="284" spans="1:51" s="1027" customFormat="1" ht="13.5" customHeight="1">
      <c r="A284" s="1010" t="s">
        <v>716</v>
      </c>
      <c r="B284" s="307">
        <v>1075623</v>
      </c>
      <c r="C284" s="91">
        <v>1075623</v>
      </c>
      <c r="D284" s="307">
        <v>717562</v>
      </c>
      <c r="E284" s="389">
        <v>66.71129196753881</v>
      </c>
      <c r="F284" s="307">
        <v>40021</v>
      </c>
      <c r="G284" s="1026"/>
      <c r="H284" s="101">
        <f>D284-'[3]Oktobris'!D278</f>
        <v>40021</v>
      </c>
      <c r="I284" s="987">
        <f t="shared" si="14"/>
        <v>0</v>
      </c>
      <c r="J284" s="987"/>
      <c r="K284" s="1026"/>
      <c r="AY284" s="1028"/>
    </row>
    <row r="285" spans="1:51" s="1027" customFormat="1" ht="12.75">
      <c r="A285" s="1010" t="s">
        <v>1004</v>
      </c>
      <c r="B285" s="307">
        <v>1537769</v>
      </c>
      <c r="C285" s="307">
        <v>1537769</v>
      </c>
      <c r="D285" s="307">
        <v>1109044</v>
      </c>
      <c r="E285" s="389">
        <v>72.12032496428267</v>
      </c>
      <c r="F285" s="307">
        <v>154819</v>
      </c>
      <c r="G285" s="1026"/>
      <c r="H285" s="101">
        <f>D285-'[3]Oktobris'!D279</f>
        <v>154819</v>
      </c>
      <c r="I285" s="987">
        <f t="shared" si="14"/>
        <v>0</v>
      </c>
      <c r="J285" s="987"/>
      <c r="K285" s="1026"/>
      <c r="AY285" s="1028"/>
    </row>
    <row r="286" spans="1:51" s="1035" customFormat="1" ht="21" customHeight="1" hidden="1">
      <c r="A286" s="1011" t="s">
        <v>1091</v>
      </c>
      <c r="B286" s="1070"/>
      <c r="C286" s="1014">
        <v>0</v>
      </c>
      <c r="D286" s="1070">
        <v>0</v>
      </c>
      <c r="E286" s="1013" t="e">
        <v>#DIV/0!</v>
      </c>
      <c r="F286" s="1070">
        <v>-954225</v>
      </c>
      <c r="G286" s="1033"/>
      <c r="H286" s="1034">
        <f>D286-'[3]Oktobris'!D280</f>
        <v>-954225</v>
      </c>
      <c r="I286" s="987">
        <f t="shared" si="14"/>
        <v>0</v>
      </c>
      <c r="J286" s="987"/>
      <c r="K286" s="1033"/>
      <c r="AY286" s="1036"/>
    </row>
    <row r="287" spans="1:51" s="1027" customFormat="1" ht="13.5" customHeight="1">
      <c r="A287" s="1015"/>
      <c r="B287" s="289"/>
      <c r="C287" s="289"/>
      <c r="D287" s="289"/>
      <c r="E287" s="464"/>
      <c r="F287" s="289"/>
      <c r="G287" s="1026"/>
      <c r="H287" s="101"/>
      <c r="I287" s="987">
        <f t="shared" si="14"/>
        <v>0</v>
      </c>
      <c r="J287" s="987"/>
      <c r="K287" s="1026"/>
      <c r="AY287" s="1028"/>
    </row>
    <row r="288" spans="1:51" s="1027" customFormat="1" ht="12.75">
      <c r="A288" s="323" t="s">
        <v>1122</v>
      </c>
      <c r="B288" s="1071"/>
      <c r="C288" s="1071"/>
      <c r="D288" s="1071"/>
      <c r="E288" s="464"/>
      <c r="F288" s="1024"/>
      <c r="G288" s="1026"/>
      <c r="H288" s="101"/>
      <c r="I288" s="987">
        <f aca="true" t="shared" si="16" ref="I288:I300">F288-H288</f>
        <v>0</v>
      </c>
      <c r="J288" s="987"/>
      <c r="K288" s="1026"/>
      <c r="AY288" s="1028"/>
    </row>
    <row r="289" spans="1:51" s="1061" customFormat="1" ht="12.75">
      <c r="A289" s="986" t="s">
        <v>1078</v>
      </c>
      <c r="B289" s="289">
        <v>9304679</v>
      </c>
      <c r="C289" s="289">
        <v>8936095</v>
      </c>
      <c r="D289" s="289">
        <v>6948943</v>
      </c>
      <c r="E289" s="464">
        <v>74.68224320258658</v>
      </c>
      <c r="F289" s="289">
        <v>485360</v>
      </c>
      <c r="G289" s="1026"/>
      <c r="H289" s="101">
        <f>D289-'[3]Oktobris'!D283</f>
        <v>485360</v>
      </c>
      <c r="I289" s="987">
        <f t="shared" si="16"/>
        <v>0</v>
      </c>
      <c r="J289" s="987"/>
      <c r="K289" s="1026"/>
      <c r="AY289" s="1062"/>
    </row>
    <row r="290" spans="1:51" s="1063" customFormat="1" ht="12.75">
      <c r="A290" s="992" t="s">
        <v>1079</v>
      </c>
      <c r="B290" s="289">
        <v>1423151</v>
      </c>
      <c r="C290" s="289">
        <v>1358803</v>
      </c>
      <c r="D290" s="289">
        <v>1358803</v>
      </c>
      <c r="E290" s="464">
        <v>95.4784840118863</v>
      </c>
      <c r="F290" s="289">
        <v>243271</v>
      </c>
      <c r="G290" s="1026"/>
      <c r="H290" s="101">
        <f>D290-'[3]Oktobris'!D284</f>
        <v>243271</v>
      </c>
      <c r="I290" s="987">
        <f t="shared" si="16"/>
        <v>0</v>
      </c>
      <c r="J290" s="987"/>
      <c r="K290" s="1026"/>
      <c r="L290" s="1061"/>
      <c r="M290" s="1061"/>
      <c r="N290" s="1061"/>
      <c r="O290" s="1061"/>
      <c r="P290" s="1061"/>
      <c r="Q290" s="1061"/>
      <c r="R290" s="1061"/>
      <c r="S290" s="1061"/>
      <c r="T290" s="1061"/>
      <c r="U290" s="1061"/>
      <c r="V290" s="1061"/>
      <c r="W290" s="1061"/>
      <c r="X290" s="1061"/>
      <c r="Y290" s="1061"/>
      <c r="Z290" s="1061"/>
      <c r="AA290" s="1061"/>
      <c r="AB290" s="1061"/>
      <c r="AC290" s="1061"/>
      <c r="AD290" s="1061"/>
      <c r="AE290" s="1061"/>
      <c r="AF290" s="1061"/>
      <c r="AG290" s="1061"/>
      <c r="AH290" s="1061"/>
      <c r="AI290" s="1061"/>
      <c r="AJ290" s="1061"/>
      <c r="AK290" s="1061"/>
      <c r="AL290" s="1061"/>
      <c r="AM290" s="1061"/>
      <c r="AN290" s="1061"/>
      <c r="AO290" s="1061"/>
      <c r="AP290" s="1061"/>
      <c r="AQ290" s="1061"/>
      <c r="AR290" s="1061"/>
      <c r="AS290" s="1061"/>
      <c r="AT290" s="1061"/>
      <c r="AU290" s="1061"/>
      <c r="AV290" s="1061"/>
      <c r="AW290" s="1061"/>
      <c r="AX290" s="1061"/>
      <c r="AY290" s="1062"/>
    </row>
    <row r="291" spans="1:51" s="1063" customFormat="1" ht="12.75">
      <c r="A291" s="988" t="s">
        <v>537</v>
      </c>
      <c r="B291" s="289">
        <v>12452</v>
      </c>
      <c r="C291" s="289">
        <v>7690</v>
      </c>
      <c r="D291" s="289">
        <v>6725</v>
      </c>
      <c r="E291" s="464">
        <v>54.00738837134597</v>
      </c>
      <c r="F291" s="289">
        <v>0</v>
      </c>
      <c r="G291" s="1026"/>
      <c r="H291" s="101">
        <f>D291-'[3]Oktobris'!D285</f>
        <v>0</v>
      </c>
      <c r="I291" s="987">
        <f t="shared" si="16"/>
        <v>0</v>
      </c>
      <c r="J291" s="987"/>
      <c r="K291" s="1026"/>
      <c r="L291" s="1061"/>
      <c r="M291" s="1061"/>
      <c r="N291" s="1061"/>
      <c r="O291" s="1061"/>
      <c r="P291" s="1061"/>
      <c r="Q291" s="1061"/>
      <c r="R291" s="1061"/>
      <c r="S291" s="1061"/>
      <c r="T291" s="1061"/>
      <c r="U291" s="1061"/>
      <c r="V291" s="1061"/>
      <c r="W291" s="1061"/>
      <c r="X291" s="1061"/>
      <c r="Y291" s="1061"/>
      <c r="Z291" s="1061"/>
      <c r="AA291" s="1061"/>
      <c r="AB291" s="1061"/>
      <c r="AC291" s="1061"/>
      <c r="AD291" s="1061"/>
      <c r="AE291" s="1061"/>
      <c r="AF291" s="1061"/>
      <c r="AG291" s="1061"/>
      <c r="AH291" s="1061"/>
      <c r="AI291" s="1061"/>
      <c r="AJ291" s="1061"/>
      <c r="AK291" s="1061"/>
      <c r="AL291" s="1061"/>
      <c r="AM291" s="1061"/>
      <c r="AN291" s="1061"/>
      <c r="AO291" s="1061"/>
      <c r="AP291" s="1061"/>
      <c r="AQ291" s="1061"/>
      <c r="AR291" s="1061"/>
      <c r="AS291" s="1061"/>
      <c r="AT291" s="1061"/>
      <c r="AU291" s="1061"/>
      <c r="AV291" s="1061"/>
      <c r="AW291" s="1061"/>
      <c r="AX291" s="1061"/>
      <c r="AY291" s="1062"/>
    </row>
    <row r="292" spans="1:51" s="1063" customFormat="1" ht="12.75">
      <c r="A292" s="992" t="s">
        <v>538</v>
      </c>
      <c r="B292" s="289">
        <v>7869076</v>
      </c>
      <c r="C292" s="289">
        <v>7569602</v>
      </c>
      <c r="D292" s="289">
        <v>5583415</v>
      </c>
      <c r="E292" s="464">
        <v>70.95388327676592</v>
      </c>
      <c r="F292" s="289">
        <v>242089</v>
      </c>
      <c r="G292" s="1026"/>
      <c r="H292" s="101">
        <f>D292-'[3]Oktobris'!D286</f>
        <v>242089</v>
      </c>
      <c r="I292" s="987">
        <f t="shared" si="16"/>
        <v>0</v>
      </c>
      <c r="J292" s="987"/>
      <c r="K292" s="1026"/>
      <c r="L292" s="1061"/>
      <c r="M292" s="1061"/>
      <c r="N292" s="1061"/>
      <c r="O292" s="1061"/>
      <c r="P292" s="1061"/>
      <c r="Q292" s="1061"/>
      <c r="R292" s="1061"/>
      <c r="S292" s="1061"/>
      <c r="T292" s="1061"/>
      <c r="U292" s="1061"/>
      <c r="V292" s="1061"/>
      <c r="W292" s="1061"/>
      <c r="X292" s="1061"/>
      <c r="Y292" s="1061"/>
      <c r="Z292" s="1061"/>
      <c r="AA292" s="1061"/>
      <c r="AB292" s="1061"/>
      <c r="AC292" s="1061"/>
      <c r="AD292" s="1061"/>
      <c r="AE292" s="1061"/>
      <c r="AF292" s="1061"/>
      <c r="AG292" s="1061"/>
      <c r="AH292" s="1061"/>
      <c r="AI292" s="1061"/>
      <c r="AJ292" s="1061"/>
      <c r="AK292" s="1061"/>
      <c r="AL292" s="1061"/>
      <c r="AM292" s="1061"/>
      <c r="AN292" s="1061"/>
      <c r="AO292" s="1061"/>
      <c r="AP292" s="1061"/>
      <c r="AQ292" s="1061"/>
      <c r="AR292" s="1061"/>
      <c r="AS292" s="1061"/>
      <c r="AT292" s="1061"/>
      <c r="AU292" s="1061"/>
      <c r="AV292" s="1061"/>
      <c r="AW292" s="1061"/>
      <c r="AX292" s="1061"/>
      <c r="AY292" s="1062"/>
    </row>
    <row r="293" spans="1:51" s="1061" customFormat="1" ht="12.75">
      <c r="A293" s="1029" t="s">
        <v>279</v>
      </c>
      <c r="B293" s="289">
        <v>9335851</v>
      </c>
      <c r="C293" s="289">
        <v>8967267</v>
      </c>
      <c r="D293" s="289">
        <v>5506678</v>
      </c>
      <c r="E293" s="464">
        <v>58.98421043780583</v>
      </c>
      <c r="F293" s="289">
        <v>353000</v>
      </c>
      <c r="G293" s="1026"/>
      <c r="H293" s="101">
        <f>D293-'[3]Oktobris'!D287</f>
        <v>353000</v>
      </c>
      <c r="I293" s="987">
        <f t="shared" si="16"/>
        <v>0</v>
      </c>
      <c r="J293" s="987"/>
      <c r="K293" s="1026"/>
      <c r="AY293" s="1062"/>
    </row>
    <row r="294" spans="1:51" s="1061" customFormat="1" ht="12.75">
      <c r="A294" s="992" t="s">
        <v>307</v>
      </c>
      <c r="B294" s="289">
        <v>9095574</v>
      </c>
      <c r="C294" s="289">
        <v>8757610</v>
      </c>
      <c r="D294" s="289">
        <v>5470958</v>
      </c>
      <c r="E294" s="464">
        <v>60.149672796901</v>
      </c>
      <c r="F294" s="289">
        <v>335570</v>
      </c>
      <c r="G294" s="1026"/>
      <c r="H294" s="101">
        <f>D294-'[3]Oktobris'!D288</f>
        <v>335570</v>
      </c>
      <c r="I294" s="987">
        <f t="shared" si="16"/>
        <v>0</v>
      </c>
      <c r="J294" s="987"/>
      <c r="K294" s="1026"/>
      <c r="AY294" s="1062"/>
    </row>
    <row r="295" spans="1:51" s="1074" customFormat="1" ht="12.75">
      <c r="A295" s="993" t="s">
        <v>716</v>
      </c>
      <c r="B295" s="289">
        <v>1942226</v>
      </c>
      <c r="C295" s="289">
        <v>1719394</v>
      </c>
      <c r="D295" s="289">
        <v>1007490</v>
      </c>
      <c r="E295" s="464">
        <v>51.87295402285831</v>
      </c>
      <c r="F295" s="289">
        <v>102776</v>
      </c>
      <c r="G295" s="1026"/>
      <c r="H295" s="101">
        <f>D295-'[3]Oktobris'!D289</f>
        <v>102776</v>
      </c>
      <c r="I295" s="987">
        <f t="shared" si="16"/>
        <v>0</v>
      </c>
      <c r="J295" s="987"/>
      <c r="K295" s="1026"/>
      <c r="AY295" s="1075"/>
    </row>
    <row r="296" spans="1:51" s="1027" customFormat="1" ht="12.75">
      <c r="A296" s="993" t="s">
        <v>1004</v>
      </c>
      <c r="B296" s="289">
        <v>7153348</v>
      </c>
      <c r="C296" s="289">
        <v>7038216</v>
      </c>
      <c r="D296" s="289">
        <v>4463468</v>
      </c>
      <c r="E296" s="464">
        <v>62.39690841267613</v>
      </c>
      <c r="F296" s="289">
        <v>232794</v>
      </c>
      <c r="G296" s="1026"/>
      <c r="H296" s="101">
        <f>D296-'[3]Oktobris'!D290</f>
        <v>232794</v>
      </c>
      <c r="I296" s="987">
        <f t="shared" si="16"/>
        <v>0</v>
      </c>
      <c r="J296" s="987"/>
      <c r="K296" s="1026"/>
      <c r="AY296" s="1028"/>
    </row>
    <row r="297" spans="1:51" s="1072" customFormat="1" ht="12.75">
      <c r="A297" s="1065" t="s">
        <v>1013</v>
      </c>
      <c r="B297" s="289">
        <v>6938448</v>
      </c>
      <c r="C297" s="289">
        <v>6823316</v>
      </c>
      <c r="D297" s="289">
        <v>4302100</v>
      </c>
      <c r="E297" s="464">
        <v>62.00377951956979</v>
      </c>
      <c r="F297" s="289">
        <v>228855</v>
      </c>
      <c r="G297" s="1026"/>
      <c r="H297" s="101">
        <f>D297-'[3]Oktobris'!D291</f>
        <v>228855</v>
      </c>
      <c r="I297" s="987">
        <f t="shared" si="16"/>
        <v>0</v>
      </c>
      <c r="J297" s="987"/>
      <c r="K297" s="1026"/>
      <c r="L297" s="1027"/>
      <c r="M297" s="1027"/>
      <c r="N297" s="1027"/>
      <c r="O297" s="1027"/>
      <c r="P297" s="1027"/>
      <c r="Q297" s="1027"/>
      <c r="R297" s="1027"/>
      <c r="S297" s="1027"/>
      <c r="T297" s="1027"/>
      <c r="U297" s="1027"/>
      <c r="V297" s="1027"/>
      <c r="W297" s="1027"/>
      <c r="X297" s="1027"/>
      <c r="Y297" s="1027"/>
      <c r="Z297" s="1027"/>
      <c r="AA297" s="1027"/>
      <c r="AB297" s="1027"/>
      <c r="AC297" s="1027"/>
      <c r="AD297" s="1027"/>
      <c r="AE297" s="1027"/>
      <c r="AF297" s="1027"/>
      <c r="AG297" s="1027"/>
      <c r="AH297" s="1027"/>
      <c r="AI297" s="1027"/>
      <c r="AJ297" s="1027"/>
      <c r="AK297" s="1027"/>
      <c r="AL297" s="1027"/>
      <c r="AM297" s="1027"/>
      <c r="AN297" s="1027"/>
      <c r="AO297" s="1027"/>
      <c r="AP297" s="1027"/>
      <c r="AQ297" s="1027"/>
      <c r="AR297" s="1027"/>
      <c r="AS297" s="1027"/>
      <c r="AT297" s="1027"/>
      <c r="AU297" s="1027"/>
      <c r="AV297" s="1027"/>
      <c r="AW297" s="1027"/>
      <c r="AX297" s="1027"/>
      <c r="AY297" s="1028"/>
    </row>
    <row r="298" spans="1:51" s="1072" customFormat="1" ht="12.75">
      <c r="A298" s="1065" t="s">
        <v>1015</v>
      </c>
      <c r="B298" s="289">
        <v>214900</v>
      </c>
      <c r="C298" s="289">
        <v>214900</v>
      </c>
      <c r="D298" s="289">
        <v>161368</v>
      </c>
      <c r="E298" s="464">
        <v>75.08980921358771</v>
      </c>
      <c r="F298" s="289">
        <v>3939</v>
      </c>
      <c r="G298" s="1026"/>
      <c r="H298" s="101">
        <f>D298-'[3]Oktobris'!D292</f>
        <v>3939</v>
      </c>
      <c r="I298" s="987">
        <f t="shared" si="16"/>
        <v>0</v>
      </c>
      <c r="J298" s="987"/>
      <c r="K298" s="1026"/>
      <c r="L298" s="1027"/>
      <c r="M298" s="1027"/>
      <c r="N298" s="1027"/>
      <c r="O298" s="1027"/>
      <c r="P298" s="1027"/>
      <c r="Q298" s="1027"/>
      <c r="R298" s="1027"/>
      <c r="S298" s="1027"/>
      <c r="T298" s="1027"/>
      <c r="U298" s="1027"/>
      <c r="V298" s="1027"/>
      <c r="W298" s="1027"/>
      <c r="X298" s="1027"/>
      <c r="Y298" s="1027"/>
      <c r="Z298" s="1027"/>
      <c r="AA298" s="1027"/>
      <c r="AB298" s="1027"/>
      <c r="AC298" s="1027"/>
      <c r="AD298" s="1027"/>
      <c r="AE298" s="1027"/>
      <c r="AF298" s="1027"/>
      <c r="AG298" s="1027"/>
      <c r="AH298" s="1027"/>
      <c r="AI298" s="1027"/>
      <c r="AJ298" s="1027"/>
      <c r="AK298" s="1027"/>
      <c r="AL298" s="1027"/>
      <c r="AM298" s="1027"/>
      <c r="AN298" s="1027"/>
      <c r="AO298" s="1027"/>
      <c r="AP298" s="1027"/>
      <c r="AQ298" s="1027"/>
      <c r="AR298" s="1027"/>
      <c r="AS298" s="1027"/>
      <c r="AT298" s="1027"/>
      <c r="AU298" s="1027"/>
      <c r="AV298" s="1027"/>
      <c r="AW298" s="1027"/>
      <c r="AX298" s="1027"/>
      <c r="AY298" s="1028"/>
    </row>
    <row r="299" spans="1:51" s="1072" customFormat="1" ht="12.75">
      <c r="A299" s="992" t="s">
        <v>290</v>
      </c>
      <c r="B299" s="289">
        <v>240277</v>
      </c>
      <c r="C299" s="289">
        <v>209657</v>
      </c>
      <c r="D299" s="289">
        <v>35720</v>
      </c>
      <c r="E299" s="464">
        <v>14.866175289353537</v>
      </c>
      <c r="F299" s="289">
        <v>17430</v>
      </c>
      <c r="G299" s="1026"/>
      <c r="H299" s="101">
        <f>D299-'[3]Oktobris'!D293</f>
        <v>17430</v>
      </c>
      <c r="I299" s="987">
        <f t="shared" si="16"/>
        <v>0</v>
      </c>
      <c r="J299" s="987"/>
      <c r="K299" s="1026"/>
      <c r="L299" s="1027"/>
      <c r="M299" s="1027"/>
      <c r="N299" s="1027"/>
      <c r="O299" s="1027"/>
      <c r="P299" s="1027"/>
      <c r="Q299" s="1027"/>
      <c r="R299" s="1027"/>
      <c r="S299" s="1027"/>
      <c r="T299" s="1027"/>
      <c r="U299" s="1027"/>
      <c r="V299" s="1027"/>
      <c r="W299" s="1027"/>
      <c r="X299" s="1027"/>
      <c r="Y299" s="1027"/>
      <c r="Z299" s="1027"/>
      <c r="AA299" s="1027"/>
      <c r="AB299" s="1027"/>
      <c r="AC299" s="1027"/>
      <c r="AD299" s="1027"/>
      <c r="AE299" s="1027"/>
      <c r="AF299" s="1027"/>
      <c r="AG299" s="1027"/>
      <c r="AH299" s="1027"/>
      <c r="AI299" s="1027"/>
      <c r="AJ299" s="1027"/>
      <c r="AK299" s="1027"/>
      <c r="AL299" s="1027"/>
      <c r="AM299" s="1027"/>
      <c r="AN299" s="1027"/>
      <c r="AO299" s="1027"/>
      <c r="AP299" s="1027"/>
      <c r="AQ299" s="1027"/>
      <c r="AR299" s="1027"/>
      <c r="AS299" s="1027"/>
      <c r="AT299" s="1027"/>
      <c r="AU299" s="1027"/>
      <c r="AV299" s="1027"/>
      <c r="AW299" s="1027"/>
      <c r="AX299" s="1027"/>
      <c r="AY299" s="1028"/>
    </row>
    <row r="300" spans="1:51" s="1072" customFormat="1" ht="12.75">
      <c r="A300" s="1029" t="s">
        <v>1086</v>
      </c>
      <c r="B300" s="289">
        <v>209657</v>
      </c>
      <c r="C300" s="289">
        <v>209657</v>
      </c>
      <c r="D300" s="289">
        <v>35720</v>
      </c>
      <c r="E300" s="464">
        <v>17.037351483613712</v>
      </c>
      <c r="F300" s="289">
        <v>17430</v>
      </c>
      <c r="G300" s="1026"/>
      <c r="H300" s="101">
        <f>D300-'[3]Oktobris'!D294</f>
        <v>17430</v>
      </c>
      <c r="I300" s="987">
        <f t="shared" si="16"/>
        <v>0</v>
      </c>
      <c r="J300" s="987"/>
      <c r="K300" s="1026"/>
      <c r="L300" s="1027"/>
      <c r="M300" s="1027"/>
      <c r="N300" s="1027"/>
      <c r="O300" s="1027"/>
      <c r="P300" s="1027"/>
      <c r="Q300" s="1027"/>
      <c r="R300" s="1027"/>
      <c r="S300" s="1027"/>
      <c r="T300" s="1027"/>
      <c r="U300" s="1027"/>
      <c r="V300" s="1027"/>
      <c r="W300" s="1027"/>
      <c r="X300" s="1027"/>
      <c r="Y300" s="1027"/>
      <c r="Z300" s="1027"/>
      <c r="AA300" s="1027"/>
      <c r="AB300" s="1027"/>
      <c r="AC300" s="1027"/>
      <c r="AD300" s="1027"/>
      <c r="AE300" s="1027"/>
      <c r="AF300" s="1027"/>
      <c r="AG300" s="1027"/>
      <c r="AH300" s="1027"/>
      <c r="AI300" s="1027"/>
      <c r="AJ300" s="1027"/>
      <c r="AK300" s="1027"/>
      <c r="AL300" s="1027"/>
      <c r="AM300" s="1027"/>
      <c r="AN300" s="1027"/>
      <c r="AO300" s="1027"/>
      <c r="AP300" s="1027"/>
      <c r="AQ300" s="1027"/>
      <c r="AR300" s="1027"/>
      <c r="AS300" s="1027"/>
      <c r="AT300" s="1027"/>
      <c r="AU300" s="1027"/>
      <c r="AV300" s="1027"/>
      <c r="AW300" s="1027"/>
      <c r="AX300" s="1027"/>
      <c r="AY300" s="1028"/>
    </row>
    <row r="301" spans="1:51" s="1031" customFormat="1" ht="12.75">
      <c r="A301" s="1076" t="s">
        <v>1104</v>
      </c>
      <c r="B301" s="289">
        <v>30620</v>
      </c>
      <c r="C301" s="289">
        <v>0</v>
      </c>
      <c r="D301" s="289">
        <v>0</v>
      </c>
      <c r="E301" s="464">
        <v>0</v>
      </c>
      <c r="F301" s="289">
        <v>0</v>
      </c>
      <c r="G301" s="1026"/>
      <c r="H301" s="101"/>
      <c r="I301" s="987"/>
      <c r="J301" s="987"/>
      <c r="K301" s="1026"/>
      <c r="L301" s="1027"/>
      <c r="M301" s="1027"/>
      <c r="N301" s="1027"/>
      <c r="O301" s="1027"/>
      <c r="P301" s="1027"/>
      <c r="Q301" s="1027"/>
      <c r="R301" s="1027"/>
      <c r="S301" s="1027"/>
      <c r="T301" s="1027"/>
      <c r="U301" s="1027"/>
      <c r="V301" s="1027"/>
      <c r="W301" s="1027"/>
      <c r="X301" s="1027"/>
      <c r="Y301" s="1027"/>
      <c r="Z301" s="1027"/>
      <c r="AA301" s="1027"/>
      <c r="AB301" s="1027"/>
      <c r="AC301" s="1027"/>
      <c r="AD301" s="1027"/>
      <c r="AE301" s="1027"/>
      <c r="AF301" s="1027"/>
      <c r="AG301" s="1027"/>
      <c r="AH301" s="1027"/>
      <c r="AI301" s="1027"/>
      <c r="AJ301" s="1027"/>
      <c r="AK301" s="1027"/>
      <c r="AL301" s="1027"/>
      <c r="AM301" s="1027"/>
      <c r="AN301" s="1027"/>
      <c r="AO301" s="1027"/>
      <c r="AP301" s="1027"/>
      <c r="AQ301" s="1027"/>
      <c r="AR301" s="1027"/>
      <c r="AS301" s="1027"/>
      <c r="AT301" s="1027"/>
      <c r="AU301" s="1027"/>
      <c r="AV301" s="1027"/>
      <c r="AW301" s="1027"/>
      <c r="AX301" s="1027"/>
      <c r="AY301" s="1028"/>
    </row>
    <row r="302" spans="1:51" s="1031" customFormat="1" ht="12.75">
      <c r="A302" s="1029" t="s">
        <v>294</v>
      </c>
      <c r="B302" s="289">
        <v>-31172</v>
      </c>
      <c r="C302" s="289">
        <v>-31172</v>
      </c>
      <c r="D302" s="289">
        <v>1442265</v>
      </c>
      <c r="E302" s="464" t="s">
        <v>1464</v>
      </c>
      <c r="F302" s="289">
        <v>132360</v>
      </c>
      <c r="G302" s="1026"/>
      <c r="H302" s="101">
        <f>D302-'[3]Oktobris'!D295</f>
        <v>132360</v>
      </c>
      <c r="I302" s="987">
        <f aca="true" t="shared" si="17" ref="I302:I333">F302-H302</f>
        <v>0</v>
      </c>
      <c r="J302" s="987"/>
      <c r="K302" s="1026"/>
      <c r="L302" s="1027"/>
      <c r="M302" s="1027"/>
      <c r="N302" s="1027"/>
      <c r="O302" s="1027"/>
      <c r="P302" s="1027"/>
      <c r="Q302" s="1027"/>
      <c r="R302" s="1027"/>
      <c r="S302" s="1027"/>
      <c r="T302" s="1027"/>
      <c r="U302" s="1027"/>
      <c r="V302" s="1027"/>
      <c r="W302" s="1027"/>
      <c r="X302" s="1027"/>
      <c r="Y302" s="1027"/>
      <c r="Z302" s="1027"/>
      <c r="AA302" s="1027"/>
      <c r="AB302" s="1027"/>
      <c r="AC302" s="1027"/>
      <c r="AD302" s="1027"/>
      <c r="AE302" s="1027"/>
      <c r="AF302" s="1027"/>
      <c r="AG302" s="1027"/>
      <c r="AH302" s="1027"/>
      <c r="AI302" s="1027"/>
      <c r="AJ302" s="1027"/>
      <c r="AK302" s="1027"/>
      <c r="AL302" s="1027"/>
      <c r="AM302" s="1027"/>
      <c r="AN302" s="1027"/>
      <c r="AO302" s="1027"/>
      <c r="AP302" s="1027"/>
      <c r="AQ302" s="1027"/>
      <c r="AR302" s="1027"/>
      <c r="AS302" s="1027"/>
      <c r="AT302" s="1027"/>
      <c r="AU302" s="1027"/>
      <c r="AV302" s="1027"/>
      <c r="AW302" s="1027"/>
      <c r="AX302" s="1027"/>
      <c r="AY302" s="1028"/>
    </row>
    <row r="303" spans="1:51" s="1031" customFormat="1" ht="25.5">
      <c r="A303" s="1001" t="s">
        <v>327</v>
      </c>
      <c r="B303" s="289">
        <v>31172</v>
      </c>
      <c r="C303" s="289">
        <v>31172</v>
      </c>
      <c r="D303" s="289" t="s">
        <v>1464</v>
      </c>
      <c r="E303" s="464" t="s">
        <v>1464</v>
      </c>
      <c r="F303" s="289" t="s">
        <v>1464</v>
      </c>
      <c r="G303" s="1026"/>
      <c r="H303" s="101" t="e">
        <f>D303-'[3]Oktobris'!D296</f>
        <v>#VALUE!</v>
      </c>
      <c r="I303" s="987" t="e">
        <f t="shared" si="17"/>
        <v>#VALUE!</v>
      </c>
      <c r="J303" s="987"/>
      <c r="K303" s="1026"/>
      <c r="L303" s="1027"/>
      <c r="M303" s="1027"/>
      <c r="N303" s="1027"/>
      <c r="O303" s="1027"/>
      <c r="P303" s="1027"/>
      <c r="Q303" s="1027"/>
      <c r="R303" s="1027"/>
      <c r="S303" s="1027"/>
      <c r="T303" s="1027"/>
      <c r="U303" s="1027"/>
      <c r="V303" s="1027"/>
      <c r="W303" s="1027"/>
      <c r="X303" s="1027"/>
      <c r="Y303" s="1027"/>
      <c r="Z303" s="1027"/>
      <c r="AA303" s="1027"/>
      <c r="AB303" s="1027"/>
      <c r="AC303" s="1027"/>
      <c r="AD303" s="1027"/>
      <c r="AE303" s="1027"/>
      <c r="AF303" s="1027"/>
      <c r="AG303" s="1027"/>
      <c r="AH303" s="1027"/>
      <c r="AI303" s="1027"/>
      <c r="AJ303" s="1027"/>
      <c r="AK303" s="1027"/>
      <c r="AL303" s="1027"/>
      <c r="AM303" s="1027"/>
      <c r="AN303" s="1027"/>
      <c r="AO303" s="1027"/>
      <c r="AP303" s="1027"/>
      <c r="AQ303" s="1027"/>
      <c r="AR303" s="1027"/>
      <c r="AS303" s="1027"/>
      <c r="AT303" s="1027"/>
      <c r="AU303" s="1027"/>
      <c r="AV303" s="1027"/>
      <c r="AW303" s="1027"/>
      <c r="AX303" s="1027"/>
      <c r="AY303" s="1028"/>
    </row>
    <row r="304" spans="1:51" s="1031" customFormat="1" ht="27" customHeight="1">
      <c r="A304" s="401" t="s">
        <v>1123</v>
      </c>
      <c r="B304" s="289"/>
      <c r="C304" s="289"/>
      <c r="D304" s="289"/>
      <c r="E304" s="464"/>
      <c r="F304" s="289"/>
      <c r="G304" s="1026"/>
      <c r="H304" s="101">
        <f>D304-'[3]Oktobris'!D297</f>
        <v>0</v>
      </c>
      <c r="I304" s="987">
        <f t="shared" si="17"/>
        <v>0</v>
      </c>
      <c r="J304" s="987"/>
      <c r="K304" s="1026"/>
      <c r="L304" s="1027"/>
      <c r="M304" s="1027"/>
      <c r="N304" s="1027"/>
      <c r="O304" s="1027"/>
      <c r="P304" s="1027"/>
      <c r="Q304" s="1027"/>
      <c r="R304" s="1027"/>
      <c r="S304" s="1027"/>
      <c r="T304" s="1027"/>
      <c r="U304" s="1027"/>
      <c r="V304" s="1027"/>
      <c r="W304" s="1027"/>
      <c r="X304" s="1027"/>
      <c r="Y304" s="1027"/>
      <c r="Z304" s="1027"/>
      <c r="AA304" s="1027"/>
      <c r="AB304" s="1027"/>
      <c r="AC304" s="1027"/>
      <c r="AD304" s="1027"/>
      <c r="AE304" s="1027"/>
      <c r="AF304" s="1027"/>
      <c r="AG304" s="1027"/>
      <c r="AH304" s="1027"/>
      <c r="AI304" s="1027"/>
      <c r="AJ304" s="1027"/>
      <c r="AK304" s="1027"/>
      <c r="AL304" s="1027"/>
      <c r="AM304" s="1027"/>
      <c r="AN304" s="1027"/>
      <c r="AO304" s="1027"/>
      <c r="AP304" s="1027"/>
      <c r="AQ304" s="1027"/>
      <c r="AR304" s="1027"/>
      <c r="AS304" s="1027"/>
      <c r="AT304" s="1027"/>
      <c r="AU304" s="1027"/>
      <c r="AV304" s="1027"/>
      <c r="AW304" s="1027"/>
      <c r="AX304" s="1027"/>
      <c r="AY304" s="1028"/>
    </row>
    <row r="305" spans="1:51" s="1031" customFormat="1" ht="12.75">
      <c r="A305" s="1001" t="s">
        <v>1078</v>
      </c>
      <c r="B305" s="289">
        <v>2037905</v>
      </c>
      <c r="C305" s="289">
        <v>1854106</v>
      </c>
      <c r="D305" s="289">
        <v>1854105</v>
      </c>
      <c r="E305" s="464">
        <v>90.98093385118541</v>
      </c>
      <c r="F305" s="289">
        <v>-10181</v>
      </c>
      <c r="G305" s="1026"/>
      <c r="H305" s="101">
        <f>D305-'[3]Oktobris'!D298</f>
        <v>-10181</v>
      </c>
      <c r="I305" s="987">
        <f t="shared" si="17"/>
        <v>0</v>
      </c>
      <c r="J305" s="987"/>
      <c r="K305" s="1026"/>
      <c r="L305" s="1027"/>
      <c r="M305" s="1027"/>
      <c r="N305" s="1027"/>
      <c r="O305" s="1027"/>
      <c r="P305" s="1027"/>
      <c r="Q305" s="1027"/>
      <c r="R305" s="1027"/>
      <c r="S305" s="1027"/>
      <c r="T305" s="1027"/>
      <c r="U305" s="1027"/>
      <c r="V305" s="1027"/>
      <c r="W305" s="1027"/>
      <c r="X305" s="1027"/>
      <c r="Y305" s="1027"/>
      <c r="Z305" s="1027"/>
      <c r="AA305" s="1027"/>
      <c r="AB305" s="1027"/>
      <c r="AC305" s="1027"/>
      <c r="AD305" s="1027"/>
      <c r="AE305" s="1027"/>
      <c r="AF305" s="1027"/>
      <c r="AG305" s="1027"/>
      <c r="AH305" s="1027"/>
      <c r="AI305" s="1027"/>
      <c r="AJ305" s="1027"/>
      <c r="AK305" s="1027"/>
      <c r="AL305" s="1027"/>
      <c r="AM305" s="1027"/>
      <c r="AN305" s="1027"/>
      <c r="AO305" s="1027"/>
      <c r="AP305" s="1027"/>
      <c r="AQ305" s="1027"/>
      <c r="AR305" s="1027"/>
      <c r="AS305" s="1027"/>
      <c r="AT305" s="1027"/>
      <c r="AU305" s="1027"/>
      <c r="AV305" s="1027"/>
      <c r="AW305" s="1027"/>
      <c r="AX305" s="1027"/>
      <c r="AY305" s="1028"/>
    </row>
    <row r="306" spans="1:51" s="1031" customFormat="1" ht="12.75">
      <c r="A306" s="1077" t="s">
        <v>1124</v>
      </c>
      <c r="B306" s="289">
        <v>649867</v>
      </c>
      <c r="C306" s="289">
        <v>466068</v>
      </c>
      <c r="D306" s="289">
        <v>466068</v>
      </c>
      <c r="E306" s="464">
        <v>71.71744372310026</v>
      </c>
      <c r="F306" s="289">
        <v>-10181</v>
      </c>
      <c r="G306" s="1026"/>
      <c r="H306" s="101">
        <f>D306-'[3]Oktobris'!D299</f>
        <v>-10181</v>
      </c>
      <c r="I306" s="987">
        <f t="shared" si="17"/>
        <v>0</v>
      </c>
      <c r="J306" s="987"/>
      <c r="K306" s="1026"/>
      <c r="L306" s="1027"/>
      <c r="M306" s="1027"/>
      <c r="N306" s="1027"/>
      <c r="O306" s="1027"/>
      <c r="P306" s="1027"/>
      <c r="Q306" s="1027"/>
      <c r="R306" s="1027"/>
      <c r="S306" s="1027"/>
      <c r="T306" s="1027"/>
      <c r="U306" s="1027"/>
      <c r="V306" s="1027"/>
      <c r="W306" s="1027"/>
      <c r="X306" s="1027"/>
      <c r="Y306" s="1027"/>
      <c r="Z306" s="1027"/>
      <c r="AA306" s="1027"/>
      <c r="AB306" s="1027"/>
      <c r="AC306" s="1027"/>
      <c r="AD306" s="1027"/>
      <c r="AE306" s="1027"/>
      <c r="AF306" s="1027"/>
      <c r="AG306" s="1027"/>
      <c r="AH306" s="1027"/>
      <c r="AI306" s="1027"/>
      <c r="AJ306" s="1027"/>
      <c r="AK306" s="1027"/>
      <c r="AL306" s="1027"/>
      <c r="AM306" s="1027"/>
      <c r="AN306" s="1027"/>
      <c r="AO306" s="1027"/>
      <c r="AP306" s="1027"/>
      <c r="AQ306" s="1027"/>
      <c r="AR306" s="1027"/>
      <c r="AS306" s="1027"/>
      <c r="AT306" s="1027"/>
      <c r="AU306" s="1027"/>
      <c r="AV306" s="1027"/>
      <c r="AW306" s="1027"/>
      <c r="AX306" s="1027"/>
      <c r="AY306" s="1028"/>
    </row>
    <row r="307" spans="1:51" s="1031" customFormat="1" ht="12.75">
      <c r="A307" s="1077" t="s">
        <v>538</v>
      </c>
      <c r="B307" s="289">
        <v>1388038</v>
      </c>
      <c r="C307" s="289">
        <v>1388038</v>
      </c>
      <c r="D307" s="289">
        <v>1388037</v>
      </c>
      <c r="E307" s="464">
        <v>99.99992795586287</v>
      </c>
      <c r="F307" s="289">
        <v>0</v>
      </c>
      <c r="G307" s="1026"/>
      <c r="H307" s="101">
        <f>D307-'[3]Oktobris'!D300</f>
        <v>0</v>
      </c>
      <c r="I307" s="987">
        <f t="shared" si="17"/>
        <v>0</v>
      </c>
      <c r="J307" s="987"/>
      <c r="K307" s="1026"/>
      <c r="L307" s="1027"/>
      <c r="M307" s="1027"/>
      <c r="N307" s="1027"/>
      <c r="O307" s="1027"/>
      <c r="P307" s="1027"/>
      <c r="Q307" s="1027"/>
      <c r="R307" s="1027"/>
      <c r="S307" s="1027"/>
      <c r="T307" s="1027"/>
      <c r="U307" s="1027"/>
      <c r="V307" s="1027"/>
      <c r="W307" s="1027"/>
      <c r="X307" s="1027"/>
      <c r="Y307" s="1027"/>
      <c r="Z307" s="1027"/>
      <c r="AA307" s="1027"/>
      <c r="AB307" s="1027"/>
      <c r="AC307" s="1027"/>
      <c r="AD307" s="1027"/>
      <c r="AE307" s="1027"/>
      <c r="AF307" s="1027"/>
      <c r="AG307" s="1027"/>
      <c r="AH307" s="1027"/>
      <c r="AI307" s="1027"/>
      <c r="AJ307" s="1027"/>
      <c r="AK307" s="1027"/>
      <c r="AL307" s="1027"/>
      <c r="AM307" s="1027"/>
      <c r="AN307" s="1027"/>
      <c r="AO307" s="1027"/>
      <c r="AP307" s="1027"/>
      <c r="AQ307" s="1027"/>
      <c r="AR307" s="1027"/>
      <c r="AS307" s="1027"/>
      <c r="AT307" s="1027"/>
      <c r="AU307" s="1027"/>
      <c r="AV307" s="1027"/>
      <c r="AW307" s="1027"/>
      <c r="AX307" s="1027"/>
      <c r="AY307" s="1028"/>
    </row>
    <row r="308" spans="1:51" s="1031" customFormat="1" ht="12.75">
      <c r="A308" s="1001" t="s">
        <v>279</v>
      </c>
      <c r="B308" s="289">
        <v>2222326</v>
      </c>
      <c r="C308" s="289">
        <v>2038527</v>
      </c>
      <c r="D308" s="289">
        <v>461344</v>
      </c>
      <c r="E308" s="464">
        <v>20.759510530858208</v>
      </c>
      <c r="F308" s="289">
        <v>5841</v>
      </c>
      <c r="G308" s="1026"/>
      <c r="H308" s="101">
        <f>D308-'[3]Oktobris'!D301</f>
        <v>5841</v>
      </c>
      <c r="I308" s="987">
        <f t="shared" si="17"/>
        <v>0</v>
      </c>
      <c r="J308" s="987"/>
      <c r="K308" s="1026"/>
      <c r="L308" s="1027"/>
      <c r="M308" s="1027"/>
      <c r="N308" s="1027"/>
      <c r="O308" s="1027"/>
      <c r="P308" s="1027"/>
      <c r="Q308" s="1027"/>
      <c r="R308" s="1027"/>
      <c r="S308" s="1027"/>
      <c r="T308" s="1027"/>
      <c r="U308" s="1027"/>
      <c r="V308" s="1027"/>
      <c r="W308" s="1027"/>
      <c r="X308" s="1027"/>
      <c r="Y308" s="1027"/>
      <c r="Z308" s="1027"/>
      <c r="AA308" s="1027"/>
      <c r="AB308" s="1027"/>
      <c r="AC308" s="1027"/>
      <c r="AD308" s="1027"/>
      <c r="AE308" s="1027"/>
      <c r="AF308" s="1027"/>
      <c r="AG308" s="1027"/>
      <c r="AH308" s="1027"/>
      <c r="AI308" s="1027"/>
      <c r="AJ308" s="1027"/>
      <c r="AK308" s="1027"/>
      <c r="AL308" s="1027"/>
      <c r="AM308" s="1027"/>
      <c r="AN308" s="1027"/>
      <c r="AO308" s="1027"/>
      <c r="AP308" s="1027"/>
      <c r="AQ308" s="1027"/>
      <c r="AR308" s="1027"/>
      <c r="AS308" s="1027"/>
      <c r="AT308" s="1027"/>
      <c r="AU308" s="1027"/>
      <c r="AV308" s="1027"/>
      <c r="AW308" s="1027"/>
      <c r="AX308" s="1027"/>
      <c r="AY308" s="1028"/>
    </row>
    <row r="309" spans="1:51" s="1031" customFormat="1" ht="12.75">
      <c r="A309" s="1077" t="s">
        <v>290</v>
      </c>
      <c r="B309" s="289">
        <v>2222326</v>
      </c>
      <c r="C309" s="289">
        <v>2038527</v>
      </c>
      <c r="D309" s="289">
        <v>461344</v>
      </c>
      <c r="E309" s="464">
        <v>20.759510530858208</v>
      </c>
      <c r="F309" s="289">
        <v>5841</v>
      </c>
      <c r="G309" s="1026"/>
      <c r="H309" s="101">
        <f>D309-'[3]Oktobris'!D302</f>
        <v>5841</v>
      </c>
      <c r="I309" s="987">
        <f t="shared" si="17"/>
        <v>0</v>
      </c>
      <c r="J309" s="987"/>
      <c r="K309" s="1026"/>
      <c r="L309" s="1027"/>
      <c r="M309" s="1027"/>
      <c r="N309" s="1027"/>
      <c r="O309" s="1027"/>
      <c r="P309" s="1027"/>
      <c r="Q309" s="1027"/>
      <c r="R309" s="1027"/>
      <c r="S309" s="1027"/>
      <c r="T309" s="1027"/>
      <c r="U309" s="1027"/>
      <c r="V309" s="1027"/>
      <c r="W309" s="1027"/>
      <c r="X309" s="1027"/>
      <c r="Y309" s="1027"/>
      <c r="Z309" s="1027"/>
      <c r="AA309" s="1027"/>
      <c r="AB309" s="1027"/>
      <c r="AC309" s="1027"/>
      <c r="AD309" s="1027"/>
      <c r="AE309" s="1027"/>
      <c r="AF309" s="1027"/>
      <c r="AG309" s="1027"/>
      <c r="AH309" s="1027"/>
      <c r="AI309" s="1027"/>
      <c r="AJ309" s="1027"/>
      <c r="AK309" s="1027"/>
      <c r="AL309" s="1027"/>
      <c r="AM309" s="1027"/>
      <c r="AN309" s="1027"/>
      <c r="AO309" s="1027"/>
      <c r="AP309" s="1027"/>
      <c r="AQ309" s="1027"/>
      <c r="AR309" s="1027"/>
      <c r="AS309" s="1027"/>
      <c r="AT309" s="1027"/>
      <c r="AU309" s="1027"/>
      <c r="AV309" s="1027"/>
      <c r="AW309" s="1027"/>
      <c r="AX309" s="1027"/>
      <c r="AY309" s="1028"/>
    </row>
    <row r="310" spans="1:51" s="1031" customFormat="1" ht="12.75">
      <c r="A310" s="1076" t="s">
        <v>1403</v>
      </c>
      <c r="B310" s="289">
        <v>2222326</v>
      </c>
      <c r="C310" s="289">
        <v>2038527</v>
      </c>
      <c r="D310" s="289">
        <v>461344</v>
      </c>
      <c r="E310" s="464">
        <v>20.759510530858208</v>
      </c>
      <c r="F310" s="289">
        <v>5841</v>
      </c>
      <c r="G310" s="1026"/>
      <c r="H310" s="101">
        <f>D310-'[3]Oktobris'!D303</f>
        <v>5841</v>
      </c>
      <c r="I310" s="987">
        <f t="shared" si="17"/>
        <v>0</v>
      </c>
      <c r="J310" s="987"/>
      <c r="K310" s="1026"/>
      <c r="L310" s="1027"/>
      <c r="M310" s="1027"/>
      <c r="N310" s="1027"/>
      <c r="O310" s="1027"/>
      <c r="P310" s="1027"/>
      <c r="Q310" s="1027"/>
      <c r="R310" s="1027"/>
      <c r="S310" s="1027"/>
      <c r="T310" s="1027"/>
      <c r="U310" s="1027"/>
      <c r="V310" s="1027"/>
      <c r="W310" s="1027"/>
      <c r="X310" s="1027"/>
      <c r="Y310" s="1027"/>
      <c r="Z310" s="1027"/>
      <c r="AA310" s="1027"/>
      <c r="AB310" s="1027"/>
      <c r="AC310" s="1027"/>
      <c r="AD310" s="1027"/>
      <c r="AE310" s="1027"/>
      <c r="AF310" s="1027"/>
      <c r="AG310" s="1027"/>
      <c r="AH310" s="1027"/>
      <c r="AI310" s="1027"/>
      <c r="AJ310" s="1027"/>
      <c r="AK310" s="1027"/>
      <c r="AL310" s="1027"/>
      <c r="AM310" s="1027"/>
      <c r="AN310" s="1027"/>
      <c r="AO310" s="1027"/>
      <c r="AP310" s="1027"/>
      <c r="AQ310" s="1027"/>
      <c r="AR310" s="1027"/>
      <c r="AS310" s="1027"/>
      <c r="AT310" s="1027"/>
      <c r="AU310" s="1027"/>
      <c r="AV310" s="1027"/>
      <c r="AW310" s="1027"/>
      <c r="AX310" s="1027"/>
      <c r="AY310" s="1028"/>
    </row>
    <row r="311" spans="1:51" s="1031" customFormat="1" ht="13.5" customHeight="1">
      <c r="A311" s="996" t="s">
        <v>294</v>
      </c>
      <c r="B311" s="289">
        <v>-184421</v>
      </c>
      <c r="C311" s="289">
        <v>-184421</v>
      </c>
      <c r="D311" s="289">
        <v>1392761</v>
      </c>
      <c r="E311" s="464" t="s">
        <v>1464</v>
      </c>
      <c r="F311" s="289">
        <v>-16022</v>
      </c>
      <c r="G311" s="1026"/>
      <c r="H311" s="101">
        <f>D311-'[3]Oktobris'!D304</f>
        <v>-16022</v>
      </c>
      <c r="I311" s="987">
        <f t="shared" si="17"/>
        <v>0</v>
      </c>
      <c r="J311" s="987"/>
      <c r="K311" s="1026"/>
      <c r="L311" s="1027"/>
      <c r="M311" s="1027"/>
      <c r="N311" s="1027"/>
      <c r="O311" s="1027"/>
      <c r="P311" s="1027"/>
      <c r="Q311" s="1027"/>
      <c r="R311" s="1027"/>
      <c r="S311" s="1027"/>
      <c r="T311" s="1027"/>
      <c r="U311" s="1027"/>
      <c r="V311" s="1027"/>
      <c r="W311" s="1027"/>
      <c r="X311" s="1027"/>
      <c r="Y311" s="1027"/>
      <c r="Z311" s="1027"/>
      <c r="AA311" s="1027"/>
      <c r="AB311" s="1027"/>
      <c r="AC311" s="1027"/>
      <c r="AD311" s="1027"/>
      <c r="AE311" s="1027"/>
      <c r="AF311" s="1027"/>
      <c r="AG311" s="1027"/>
      <c r="AH311" s="1027"/>
      <c r="AI311" s="1027"/>
      <c r="AJ311" s="1027"/>
      <c r="AK311" s="1027"/>
      <c r="AL311" s="1027"/>
      <c r="AM311" s="1027"/>
      <c r="AN311" s="1027"/>
      <c r="AO311" s="1027"/>
      <c r="AP311" s="1027"/>
      <c r="AQ311" s="1027"/>
      <c r="AR311" s="1027"/>
      <c r="AS311" s="1027"/>
      <c r="AT311" s="1027"/>
      <c r="AU311" s="1027"/>
      <c r="AV311" s="1027"/>
      <c r="AW311" s="1027"/>
      <c r="AX311" s="1027"/>
      <c r="AY311" s="1028"/>
    </row>
    <row r="312" spans="1:51" s="1031" customFormat="1" ht="25.5">
      <c r="A312" s="1001" t="s">
        <v>327</v>
      </c>
      <c r="B312" s="289">
        <v>184421</v>
      </c>
      <c r="C312" s="289">
        <v>184421</v>
      </c>
      <c r="D312" s="289" t="s">
        <v>1464</v>
      </c>
      <c r="E312" s="464" t="s">
        <v>1464</v>
      </c>
      <c r="F312" s="289" t="s">
        <v>1464</v>
      </c>
      <c r="G312" s="1026"/>
      <c r="H312" s="101" t="e">
        <f>D312-'[3]Oktobris'!D305</f>
        <v>#VALUE!</v>
      </c>
      <c r="I312" s="987" t="e">
        <f t="shared" si="17"/>
        <v>#VALUE!</v>
      </c>
      <c r="J312" s="987"/>
      <c r="K312" s="1026"/>
      <c r="L312" s="1027"/>
      <c r="M312" s="1027"/>
      <c r="N312" s="1027"/>
      <c r="O312" s="1027"/>
      <c r="P312" s="1027"/>
      <c r="Q312" s="1027"/>
      <c r="R312" s="1027"/>
      <c r="S312" s="1027"/>
      <c r="T312" s="1027"/>
      <c r="U312" s="1027"/>
      <c r="V312" s="1027"/>
      <c r="W312" s="1027"/>
      <c r="X312" s="1027"/>
      <c r="Y312" s="1027"/>
      <c r="Z312" s="1027"/>
      <c r="AA312" s="1027"/>
      <c r="AB312" s="1027"/>
      <c r="AC312" s="1027"/>
      <c r="AD312" s="1027"/>
      <c r="AE312" s="1027"/>
      <c r="AF312" s="1027"/>
      <c r="AG312" s="1027"/>
      <c r="AH312" s="1027"/>
      <c r="AI312" s="1027"/>
      <c r="AJ312" s="1027"/>
      <c r="AK312" s="1027"/>
      <c r="AL312" s="1027"/>
      <c r="AM312" s="1027"/>
      <c r="AN312" s="1027"/>
      <c r="AO312" s="1027"/>
      <c r="AP312" s="1027"/>
      <c r="AQ312" s="1027"/>
      <c r="AR312" s="1027"/>
      <c r="AS312" s="1027"/>
      <c r="AT312" s="1027"/>
      <c r="AU312" s="1027"/>
      <c r="AV312" s="1027"/>
      <c r="AW312" s="1027"/>
      <c r="AX312" s="1027"/>
      <c r="AY312" s="1028"/>
    </row>
    <row r="313" spans="1:51" s="1031" customFormat="1" ht="13.5">
      <c r="A313" s="1049" t="s">
        <v>1105</v>
      </c>
      <c r="B313" s="289"/>
      <c r="C313" s="289"/>
      <c r="D313" s="289"/>
      <c r="E313" s="464"/>
      <c r="F313" s="289"/>
      <c r="G313" s="1026"/>
      <c r="H313" s="101">
        <f>D313-'[3]Oktobris'!D306</f>
        <v>0</v>
      </c>
      <c r="I313" s="987">
        <f t="shared" si="17"/>
        <v>0</v>
      </c>
      <c r="J313" s="987"/>
      <c r="K313" s="1026"/>
      <c r="L313" s="1027"/>
      <c r="M313" s="1027"/>
      <c r="N313" s="1027"/>
      <c r="O313" s="1027"/>
      <c r="P313" s="1027"/>
      <c r="Q313" s="1027"/>
      <c r="R313" s="1027"/>
      <c r="S313" s="1027"/>
      <c r="T313" s="1027"/>
      <c r="U313" s="1027"/>
      <c r="V313" s="1027"/>
      <c r="W313" s="1027"/>
      <c r="X313" s="1027"/>
      <c r="Y313" s="1027"/>
      <c r="Z313" s="1027"/>
      <c r="AA313" s="1027"/>
      <c r="AB313" s="1027"/>
      <c r="AC313" s="1027"/>
      <c r="AD313" s="1027"/>
      <c r="AE313" s="1027"/>
      <c r="AF313" s="1027"/>
      <c r="AG313" s="1027"/>
      <c r="AH313" s="1027"/>
      <c r="AI313" s="1027"/>
      <c r="AJ313" s="1027"/>
      <c r="AK313" s="1027"/>
      <c r="AL313" s="1027"/>
      <c r="AM313" s="1027"/>
      <c r="AN313" s="1027"/>
      <c r="AO313" s="1027"/>
      <c r="AP313" s="1027"/>
      <c r="AQ313" s="1027"/>
      <c r="AR313" s="1027"/>
      <c r="AS313" s="1027"/>
      <c r="AT313" s="1027"/>
      <c r="AU313" s="1027"/>
      <c r="AV313" s="1027"/>
      <c r="AW313" s="1027"/>
      <c r="AX313" s="1027"/>
      <c r="AY313" s="1028"/>
    </row>
    <row r="314" spans="1:51" s="1031" customFormat="1" ht="13.5">
      <c r="A314" s="1041" t="s">
        <v>1078</v>
      </c>
      <c r="B314" s="289">
        <v>1910642</v>
      </c>
      <c r="C314" s="289">
        <v>1854106</v>
      </c>
      <c r="D314" s="289">
        <v>1854105</v>
      </c>
      <c r="E314" s="464">
        <v>97.04094225919874</v>
      </c>
      <c r="F314" s="289">
        <v>-10181</v>
      </c>
      <c r="G314" s="1026"/>
      <c r="H314" s="101">
        <f>D314-'[3]Oktobris'!D307</f>
        <v>-10181</v>
      </c>
      <c r="I314" s="987">
        <f t="shared" si="17"/>
        <v>0</v>
      </c>
      <c r="J314" s="987"/>
      <c r="K314" s="1026"/>
      <c r="L314" s="1027"/>
      <c r="M314" s="1027"/>
      <c r="N314" s="1027"/>
      <c r="O314" s="1027"/>
      <c r="P314" s="1027"/>
      <c r="Q314" s="1027"/>
      <c r="R314" s="1027"/>
      <c r="S314" s="1027"/>
      <c r="T314" s="1027"/>
      <c r="U314" s="1027"/>
      <c r="V314" s="1027"/>
      <c r="W314" s="1027"/>
      <c r="X314" s="1027"/>
      <c r="Y314" s="1027"/>
      <c r="Z314" s="1027"/>
      <c r="AA314" s="1027"/>
      <c r="AB314" s="1027"/>
      <c r="AC314" s="1027"/>
      <c r="AD314" s="1027"/>
      <c r="AE314" s="1027"/>
      <c r="AF314" s="1027"/>
      <c r="AG314" s="1027"/>
      <c r="AH314" s="1027"/>
      <c r="AI314" s="1027"/>
      <c r="AJ314" s="1027"/>
      <c r="AK314" s="1027"/>
      <c r="AL314" s="1027"/>
      <c r="AM314" s="1027"/>
      <c r="AN314" s="1027"/>
      <c r="AO314" s="1027"/>
      <c r="AP314" s="1027"/>
      <c r="AQ314" s="1027"/>
      <c r="AR314" s="1027"/>
      <c r="AS314" s="1027"/>
      <c r="AT314" s="1027"/>
      <c r="AU314" s="1027"/>
      <c r="AV314" s="1027"/>
      <c r="AW314" s="1027"/>
      <c r="AX314" s="1027"/>
      <c r="AY314" s="1028"/>
    </row>
    <row r="315" spans="1:51" s="1031" customFormat="1" ht="13.5">
      <c r="A315" s="1078" t="s">
        <v>1124</v>
      </c>
      <c r="B315" s="289">
        <v>522604</v>
      </c>
      <c r="C315" s="289">
        <v>466068</v>
      </c>
      <c r="D315" s="289">
        <v>466068</v>
      </c>
      <c r="E315" s="464">
        <v>89.18186619314051</v>
      </c>
      <c r="F315" s="289">
        <v>-10181</v>
      </c>
      <c r="G315" s="1026"/>
      <c r="H315" s="101">
        <f>D315-'[3]Oktobris'!D308</f>
        <v>-10181</v>
      </c>
      <c r="I315" s="987">
        <f t="shared" si="17"/>
        <v>0</v>
      </c>
      <c r="J315" s="987"/>
      <c r="K315" s="1026"/>
      <c r="L315" s="1027"/>
      <c r="M315" s="1027"/>
      <c r="N315" s="1027"/>
      <c r="O315" s="1027"/>
      <c r="P315" s="1027"/>
      <c r="Q315" s="1027"/>
      <c r="R315" s="1027"/>
      <c r="S315" s="1027"/>
      <c r="T315" s="1027"/>
      <c r="U315" s="1027"/>
      <c r="V315" s="1027"/>
      <c r="W315" s="1027"/>
      <c r="X315" s="1027"/>
      <c r="Y315" s="1027"/>
      <c r="Z315" s="1027"/>
      <c r="AA315" s="1027"/>
      <c r="AB315" s="1027"/>
      <c r="AC315" s="1027"/>
      <c r="AD315" s="1027"/>
      <c r="AE315" s="1027"/>
      <c r="AF315" s="1027"/>
      <c r="AG315" s="1027"/>
      <c r="AH315" s="1027"/>
      <c r="AI315" s="1027"/>
      <c r="AJ315" s="1027"/>
      <c r="AK315" s="1027"/>
      <c r="AL315" s="1027"/>
      <c r="AM315" s="1027"/>
      <c r="AN315" s="1027"/>
      <c r="AO315" s="1027"/>
      <c r="AP315" s="1027"/>
      <c r="AQ315" s="1027"/>
      <c r="AR315" s="1027"/>
      <c r="AS315" s="1027"/>
      <c r="AT315" s="1027"/>
      <c r="AU315" s="1027"/>
      <c r="AV315" s="1027"/>
      <c r="AW315" s="1027"/>
      <c r="AX315" s="1027"/>
      <c r="AY315" s="1028"/>
    </row>
    <row r="316" spans="1:51" s="1031" customFormat="1" ht="13.5">
      <c r="A316" s="1078" t="s">
        <v>538</v>
      </c>
      <c r="B316" s="289">
        <v>1388038</v>
      </c>
      <c r="C316" s="289">
        <v>1388038</v>
      </c>
      <c r="D316" s="289">
        <v>1388037</v>
      </c>
      <c r="E316" s="464">
        <v>99.99992795586287</v>
      </c>
      <c r="F316" s="289">
        <v>0</v>
      </c>
      <c r="G316" s="1026"/>
      <c r="H316" s="101">
        <f>D316-'[3]Oktobris'!D309</f>
        <v>0</v>
      </c>
      <c r="I316" s="987">
        <f t="shared" si="17"/>
        <v>0</v>
      </c>
      <c r="J316" s="987"/>
      <c r="K316" s="1026"/>
      <c r="L316" s="1027"/>
      <c r="M316" s="1027"/>
      <c r="N316" s="1027"/>
      <c r="O316" s="1027"/>
      <c r="P316" s="1027"/>
      <c r="Q316" s="1027"/>
      <c r="R316" s="1027"/>
      <c r="S316" s="1027"/>
      <c r="T316" s="1027"/>
      <c r="U316" s="1027"/>
      <c r="V316" s="1027"/>
      <c r="W316" s="1027"/>
      <c r="X316" s="1027"/>
      <c r="Y316" s="1027"/>
      <c r="Z316" s="1027"/>
      <c r="AA316" s="1027"/>
      <c r="AB316" s="1027"/>
      <c r="AC316" s="1027"/>
      <c r="AD316" s="1027"/>
      <c r="AE316" s="1027"/>
      <c r="AF316" s="1027"/>
      <c r="AG316" s="1027"/>
      <c r="AH316" s="1027"/>
      <c r="AI316" s="1027"/>
      <c r="AJ316" s="1027"/>
      <c r="AK316" s="1027"/>
      <c r="AL316" s="1027"/>
      <c r="AM316" s="1027"/>
      <c r="AN316" s="1027"/>
      <c r="AO316" s="1027"/>
      <c r="AP316" s="1027"/>
      <c r="AQ316" s="1027"/>
      <c r="AR316" s="1027"/>
      <c r="AS316" s="1027"/>
      <c r="AT316" s="1027"/>
      <c r="AU316" s="1027"/>
      <c r="AV316" s="1027"/>
      <c r="AW316" s="1027"/>
      <c r="AX316" s="1027"/>
      <c r="AY316" s="1028"/>
    </row>
    <row r="317" spans="1:51" s="1031" customFormat="1" ht="13.5">
      <c r="A317" s="1041" t="s">
        <v>279</v>
      </c>
      <c r="B317" s="289">
        <v>2095063</v>
      </c>
      <c r="C317" s="289">
        <v>2038527</v>
      </c>
      <c r="D317" s="289">
        <v>461344</v>
      </c>
      <c r="E317" s="464">
        <v>22.020531124839682</v>
      </c>
      <c r="F317" s="289">
        <v>5841</v>
      </c>
      <c r="G317" s="1026"/>
      <c r="H317" s="101">
        <f>D317-'[3]Oktobris'!D310</f>
        <v>5841</v>
      </c>
      <c r="I317" s="987">
        <f t="shared" si="17"/>
        <v>0</v>
      </c>
      <c r="J317" s="987"/>
      <c r="K317" s="1026"/>
      <c r="L317" s="1027"/>
      <c r="M317" s="1027"/>
      <c r="N317" s="1027"/>
      <c r="O317" s="1027"/>
      <c r="P317" s="1027"/>
      <c r="Q317" s="1027"/>
      <c r="R317" s="1027"/>
      <c r="S317" s="1027"/>
      <c r="T317" s="1027"/>
      <c r="U317" s="1027"/>
      <c r="V317" s="1027"/>
      <c r="W317" s="1027"/>
      <c r="X317" s="1027"/>
      <c r="Y317" s="1027"/>
      <c r="Z317" s="1027"/>
      <c r="AA317" s="1027"/>
      <c r="AB317" s="1027"/>
      <c r="AC317" s="1027"/>
      <c r="AD317" s="1027"/>
      <c r="AE317" s="1027"/>
      <c r="AF317" s="1027"/>
      <c r="AG317" s="1027"/>
      <c r="AH317" s="1027"/>
      <c r="AI317" s="1027"/>
      <c r="AJ317" s="1027"/>
      <c r="AK317" s="1027"/>
      <c r="AL317" s="1027"/>
      <c r="AM317" s="1027"/>
      <c r="AN317" s="1027"/>
      <c r="AO317" s="1027"/>
      <c r="AP317" s="1027"/>
      <c r="AQ317" s="1027"/>
      <c r="AR317" s="1027"/>
      <c r="AS317" s="1027"/>
      <c r="AT317" s="1027"/>
      <c r="AU317" s="1027"/>
      <c r="AV317" s="1027"/>
      <c r="AW317" s="1027"/>
      <c r="AX317" s="1027"/>
      <c r="AY317" s="1028"/>
    </row>
    <row r="318" spans="1:51" s="1031" customFormat="1" ht="13.5">
      <c r="A318" s="1078" t="s">
        <v>290</v>
      </c>
      <c r="B318" s="289">
        <v>2095063</v>
      </c>
      <c r="C318" s="289">
        <v>2038527</v>
      </c>
      <c r="D318" s="289">
        <v>461344</v>
      </c>
      <c r="E318" s="464">
        <v>22.020531124839682</v>
      </c>
      <c r="F318" s="289">
        <v>5841</v>
      </c>
      <c r="G318" s="1026"/>
      <c r="H318" s="101">
        <f>D318-'[3]Oktobris'!D311</f>
        <v>5841</v>
      </c>
      <c r="I318" s="987">
        <f t="shared" si="17"/>
        <v>0</v>
      </c>
      <c r="J318" s="987"/>
      <c r="K318" s="1026"/>
      <c r="L318" s="1027"/>
      <c r="M318" s="1027"/>
      <c r="N318" s="1027"/>
      <c r="O318" s="1027"/>
      <c r="P318" s="1027"/>
      <c r="Q318" s="1027"/>
      <c r="R318" s="1027"/>
      <c r="S318" s="1027"/>
      <c r="T318" s="1027"/>
      <c r="U318" s="1027"/>
      <c r="V318" s="1027"/>
      <c r="W318" s="1027"/>
      <c r="X318" s="1027"/>
      <c r="Y318" s="1027"/>
      <c r="Z318" s="1027"/>
      <c r="AA318" s="1027"/>
      <c r="AB318" s="1027"/>
      <c r="AC318" s="1027"/>
      <c r="AD318" s="1027"/>
      <c r="AE318" s="1027"/>
      <c r="AF318" s="1027"/>
      <c r="AG318" s="1027"/>
      <c r="AH318" s="1027"/>
      <c r="AI318" s="1027"/>
      <c r="AJ318" s="1027"/>
      <c r="AK318" s="1027"/>
      <c r="AL318" s="1027"/>
      <c r="AM318" s="1027"/>
      <c r="AN318" s="1027"/>
      <c r="AO318" s="1027"/>
      <c r="AP318" s="1027"/>
      <c r="AQ318" s="1027"/>
      <c r="AR318" s="1027"/>
      <c r="AS318" s="1027"/>
      <c r="AT318" s="1027"/>
      <c r="AU318" s="1027"/>
      <c r="AV318" s="1027"/>
      <c r="AW318" s="1027"/>
      <c r="AX318" s="1027"/>
      <c r="AY318" s="1028"/>
    </row>
    <row r="319" spans="1:51" s="1031" customFormat="1" ht="13.5">
      <c r="A319" s="1079" t="s">
        <v>1403</v>
      </c>
      <c r="B319" s="289">
        <v>2095063</v>
      </c>
      <c r="C319" s="289">
        <v>2038527</v>
      </c>
      <c r="D319" s="289">
        <v>461344</v>
      </c>
      <c r="E319" s="464">
        <v>22.020531124839682</v>
      </c>
      <c r="F319" s="289">
        <v>5841</v>
      </c>
      <c r="G319" s="1026"/>
      <c r="H319" s="101">
        <f>D319-'[3]Oktobris'!D312</f>
        <v>5841</v>
      </c>
      <c r="I319" s="987">
        <f t="shared" si="17"/>
        <v>0</v>
      </c>
      <c r="J319" s="987"/>
      <c r="K319" s="1026"/>
      <c r="L319" s="1027"/>
      <c r="M319" s="1027"/>
      <c r="N319" s="1027"/>
      <c r="O319" s="1027"/>
      <c r="P319" s="1027"/>
      <c r="Q319" s="1027"/>
      <c r="R319" s="1027"/>
      <c r="S319" s="1027"/>
      <c r="T319" s="1027"/>
      <c r="U319" s="1027"/>
      <c r="V319" s="1027"/>
      <c r="W319" s="1027"/>
      <c r="X319" s="1027"/>
      <c r="Y319" s="1027"/>
      <c r="Z319" s="1027"/>
      <c r="AA319" s="1027"/>
      <c r="AB319" s="1027"/>
      <c r="AC319" s="1027"/>
      <c r="AD319" s="1027"/>
      <c r="AE319" s="1027"/>
      <c r="AF319" s="1027"/>
      <c r="AG319" s="1027"/>
      <c r="AH319" s="1027"/>
      <c r="AI319" s="1027"/>
      <c r="AJ319" s="1027"/>
      <c r="AK319" s="1027"/>
      <c r="AL319" s="1027"/>
      <c r="AM319" s="1027"/>
      <c r="AN319" s="1027"/>
      <c r="AO319" s="1027"/>
      <c r="AP319" s="1027"/>
      <c r="AQ319" s="1027"/>
      <c r="AR319" s="1027"/>
      <c r="AS319" s="1027"/>
      <c r="AT319" s="1027"/>
      <c r="AU319" s="1027"/>
      <c r="AV319" s="1027"/>
      <c r="AW319" s="1027"/>
      <c r="AX319" s="1027"/>
      <c r="AY319" s="1028"/>
    </row>
    <row r="320" spans="1:51" s="1031" customFormat="1" ht="13.5">
      <c r="A320" s="1043" t="s">
        <v>294</v>
      </c>
      <c r="B320" s="289">
        <v>-184421</v>
      </c>
      <c r="C320" s="289">
        <v>-184421</v>
      </c>
      <c r="D320" s="289">
        <v>1392761</v>
      </c>
      <c r="E320" s="464" t="s">
        <v>1464</v>
      </c>
      <c r="F320" s="289">
        <v>-16022</v>
      </c>
      <c r="G320" s="1026"/>
      <c r="H320" s="101">
        <f>D320-'[3]Oktobris'!D313</f>
        <v>-16022</v>
      </c>
      <c r="I320" s="987">
        <f t="shared" si="17"/>
        <v>0</v>
      </c>
      <c r="J320" s="987"/>
      <c r="K320" s="1026"/>
      <c r="L320" s="1027"/>
      <c r="M320" s="1027"/>
      <c r="N320" s="1027"/>
      <c r="O320" s="1027"/>
      <c r="P320" s="1027"/>
      <c r="Q320" s="1027"/>
      <c r="R320" s="1027"/>
      <c r="S320" s="1027"/>
      <c r="T320" s="1027"/>
      <c r="U320" s="1027"/>
      <c r="V320" s="1027"/>
      <c r="W320" s="1027"/>
      <c r="X320" s="1027"/>
      <c r="Y320" s="1027"/>
      <c r="Z320" s="1027"/>
      <c r="AA320" s="1027"/>
      <c r="AB320" s="1027"/>
      <c r="AC320" s="1027"/>
      <c r="AD320" s="1027"/>
      <c r="AE320" s="1027"/>
      <c r="AF320" s="1027"/>
      <c r="AG320" s="1027"/>
      <c r="AH320" s="1027"/>
      <c r="AI320" s="1027"/>
      <c r="AJ320" s="1027"/>
      <c r="AK320" s="1027"/>
      <c r="AL320" s="1027"/>
      <c r="AM320" s="1027"/>
      <c r="AN320" s="1027"/>
      <c r="AO320" s="1027"/>
      <c r="AP320" s="1027"/>
      <c r="AQ320" s="1027"/>
      <c r="AR320" s="1027"/>
      <c r="AS320" s="1027"/>
      <c r="AT320" s="1027"/>
      <c r="AU320" s="1027"/>
      <c r="AV320" s="1027"/>
      <c r="AW320" s="1027"/>
      <c r="AX320" s="1027"/>
      <c r="AY320" s="1028"/>
    </row>
    <row r="321" spans="1:51" s="1031" customFormat="1" ht="27">
      <c r="A321" s="1041" t="s">
        <v>327</v>
      </c>
      <c r="B321" s="289">
        <v>184421</v>
      </c>
      <c r="C321" s="289">
        <v>184421</v>
      </c>
      <c r="D321" s="289" t="s">
        <v>1464</v>
      </c>
      <c r="E321" s="464" t="s">
        <v>1464</v>
      </c>
      <c r="F321" s="289" t="s">
        <v>1464</v>
      </c>
      <c r="G321" s="1026"/>
      <c r="H321" s="101" t="e">
        <f>D321-'[3]Oktobris'!D314</f>
        <v>#VALUE!</v>
      </c>
      <c r="I321" s="987" t="e">
        <f t="shared" si="17"/>
        <v>#VALUE!</v>
      </c>
      <c r="J321" s="987"/>
      <c r="K321" s="1026"/>
      <c r="L321" s="1027"/>
      <c r="M321" s="1027"/>
      <c r="N321" s="1027"/>
      <c r="O321" s="1027"/>
      <c r="P321" s="1027"/>
      <c r="Q321" s="1027"/>
      <c r="R321" s="1027"/>
      <c r="S321" s="1027"/>
      <c r="T321" s="1027"/>
      <c r="U321" s="1027"/>
      <c r="V321" s="1027"/>
      <c r="W321" s="1027"/>
      <c r="X321" s="1027"/>
      <c r="Y321" s="1027"/>
      <c r="Z321" s="1027"/>
      <c r="AA321" s="1027"/>
      <c r="AB321" s="1027"/>
      <c r="AC321" s="1027"/>
      <c r="AD321" s="1027"/>
      <c r="AE321" s="1027"/>
      <c r="AF321" s="1027"/>
      <c r="AG321" s="1027"/>
      <c r="AH321" s="1027"/>
      <c r="AI321" s="1027"/>
      <c r="AJ321" s="1027"/>
      <c r="AK321" s="1027"/>
      <c r="AL321" s="1027"/>
      <c r="AM321" s="1027"/>
      <c r="AN321" s="1027"/>
      <c r="AO321" s="1027"/>
      <c r="AP321" s="1027"/>
      <c r="AQ321" s="1027"/>
      <c r="AR321" s="1027"/>
      <c r="AS321" s="1027"/>
      <c r="AT321" s="1027"/>
      <c r="AU321" s="1027"/>
      <c r="AV321" s="1027"/>
      <c r="AW321" s="1027"/>
      <c r="AX321" s="1027"/>
      <c r="AY321" s="1028"/>
    </row>
    <row r="322" spans="1:51" s="1031" customFormat="1" ht="13.5">
      <c r="A322" s="1049" t="s">
        <v>1106</v>
      </c>
      <c r="B322" s="289"/>
      <c r="C322" s="289"/>
      <c r="D322" s="289"/>
      <c r="E322" s="464"/>
      <c r="F322" s="289"/>
      <c r="G322" s="1026"/>
      <c r="H322" s="101">
        <f>D322-'[3]Oktobris'!D315</f>
        <v>0</v>
      </c>
      <c r="I322" s="987">
        <f t="shared" si="17"/>
        <v>0</v>
      </c>
      <c r="J322" s="987"/>
      <c r="K322" s="1026"/>
      <c r="L322" s="1027"/>
      <c r="M322" s="1027"/>
      <c r="N322" s="1027"/>
      <c r="O322" s="1027"/>
      <c r="P322" s="1027"/>
      <c r="Q322" s="1027"/>
      <c r="R322" s="1027"/>
      <c r="S322" s="1027"/>
      <c r="T322" s="1027"/>
      <c r="U322" s="1027"/>
      <c r="V322" s="1027"/>
      <c r="W322" s="1027"/>
      <c r="X322" s="1027"/>
      <c r="Y322" s="1027"/>
      <c r="Z322" s="1027"/>
      <c r="AA322" s="1027"/>
      <c r="AB322" s="1027"/>
      <c r="AC322" s="1027"/>
      <c r="AD322" s="1027"/>
      <c r="AE322" s="1027"/>
      <c r="AF322" s="1027"/>
      <c r="AG322" s="1027"/>
      <c r="AH322" s="1027"/>
      <c r="AI322" s="1027"/>
      <c r="AJ322" s="1027"/>
      <c r="AK322" s="1027"/>
      <c r="AL322" s="1027"/>
      <c r="AM322" s="1027"/>
      <c r="AN322" s="1027"/>
      <c r="AO322" s="1027"/>
      <c r="AP322" s="1027"/>
      <c r="AQ322" s="1027"/>
      <c r="AR322" s="1027"/>
      <c r="AS322" s="1027"/>
      <c r="AT322" s="1027"/>
      <c r="AU322" s="1027"/>
      <c r="AV322" s="1027"/>
      <c r="AW322" s="1027"/>
      <c r="AX322" s="1027"/>
      <c r="AY322" s="1028"/>
    </row>
    <row r="323" spans="1:51" s="1031" customFormat="1" ht="13.5">
      <c r="A323" s="1041" t="s">
        <v>1078</v>
      </c>
      <c r="B323" s="289">
        <v>127263</v>
      </c>
      <c r="C323" s="289">
        <v>0</v>
      </c>
      <c r="D323" s="289">
        <v>0</v>
      </c>
      <c r="E323" s="464">
        <v>0</v>
      </c>
      <c r="F323" s="289">
        <v>0</v>
      </c>
      <c r="G323" s="1026"/>
      <c r="H323" s="101">
        <f>D323-'[3]Oktobris'!D316</f>
        <v>0</v>
      </c>
      <c r="I323" s="987">
        <f t="shared" si="17"/>
        <v>0</v>
      </c>
      <c r="J323" s="987"/>
      <c r="K323" s="1026"/>
      <c r="L323" s="1027"/>
      <c r="M323" s="1027"/>
      <c r="N323" s="1027"/>
      <c r="O323" s="1027"/>
      <c r="P323" s="1027"/>
      <c r="Q323" s="1027"/>
      <c r="R323" s="1027"/>
      <c r="S323" s="1027"/>
      <c r="T323" s="1027"/>
      <c r="U323" s="1027"/>
      <c r="V323" s="1027"/>
      <c r="W323" s="1027"/>
      <c r="X323" s="1027"/>
      <c r="Y323" s="1027"/>
      <c r="Z323" s="1027"/>
      <c r="AA323" s="1027"/>
      <c r="AB323" s="1027"/>
      <c r="AC323" s="1027"/>
      <c r="AD323" s="1027"/>
      <c r="AE323" s="1027"/>
      <c r="AF323" s="1027"/>
      <c r="AG323" s="1027"/>
      <c r="AH323" s="1027"/>
      <c r="AI323" s="1027"/>
      <c r="AJ323" s="1027"/>
      <c r="AK323" s="1027"/>
      <c r="AL323" s="1027"/>
      <c r="AM323" s="1027"/>
      <c r="AN323" s="1027"/>
      <c r="AO323" s="1027"/>
      <c r="AP323" s="1027"/>
      <c r="AQ323" s="1027"/>
      <c r="AR323" s="1027"/>
      <c r="AS323" s="1027"/>
      <c r="AT323" s="1027"/>
      <c r="AU323" s="1027"/>
      <c r="AV323" s="1027"/>
      <c r="AW323" s="1027"/>
      <c r="AX323" s="1027"/>
      <c r="AY323" s="1028"/>
    </row>
    <row r="324" spans="1:51" s="1031" customFormat="1" ht="13.5">
      <c r="A324" s="1078" t="s">
        <v>1124</v>
      </c>
      <c r="B324" s="289">
        <v>127263</v>
      </c>
      <c r="C324" s="289">
        <v>0</v>
      </c>
      <c r="D324" s="289">
        <v>0</v>
      </c>
      <c r="E324" s="464">
        <v>0</v>
      </c>
      <c r="F324" s="289">
        <v>0</v>
      </c>
      <c r="G324" s="1026"/>
      <c r="H324" s="101">
        <f>D324-'[3]Oktobris'!D317</f>
        <v>0</v>
      </c>
      <c r="I324" s="987">
        <f t="shared" si="17"/>
        <v>0</v>
      </c>
      <c r="J324" s="987"/>
      <c r="K324" s="1026"/>
      <c r="L324" s="1027"/>
      <c r="M324" s="1027"/>
      <c r="N324" s="1027"/>
      <c r="O324" s="1027"/>
      <c r="P324" s="1027"/>
      <c r="Q324" s="1027"/>
      <c r="R324" s="1027"/>
      <c r="S324" s="1027"/>
      <c r="T324" s="1027"/>
      <c r="U324" s="1027"/>
      <c r="V324" s="1027"/>
      <c r="W324" s="1027"/>
      <c r="X324" s="1027"/>
      <c r="Y324" s="1027"/>
      <c r="Z324" s="1027"/>
      <c r="AA324" s="1027"/>
      <c r="AB324" s="1027"/>
      <c r="AC324" s="1027"/>
      <c r="AD324" s="1027"/>
      <c r="AE324" s="1027"/>
      <c r="AF324" s="1027"/>
      <c r="AG324" s="1027"/>
      <c r="AH324" s="1027"/>
      <c r="AI324" s="1027"/>
      <c r="AJ324" s="1027"/>
      <c r="AK324" s="1027"/>
      <c r="AL324" s="1027"/>
      <c r="AM324" s="1027"/>
      <c r="AN324" s="1027"/>
      <c r="AO324" s="1027"/>
      <c r="AP324" s="1027"/>
      <c r="AQ324" s="1027"/>
      <c r="AR324" s="1027"/>
      <c r="AS324" s="1027"/>
      <c r="AT324" s="1027"/>
      <c r="AU324" s="1027"/>
      <c r="AV324" s="1027"/>
      <c r="AW324" s="1027"/>
      <c r="AX324" s="1027"/>
      <c r="AY324" s="1028"/>
    </row>
    <row r="325" spans="1:51" s="1031" customFormat="1" ht="13.5">
      <c r="A325" s="1041" t="s">
        <v>279</v>
      </c>
      <c r="B325" s="289">
        <v>127263</v>
      </c>
      <c r="C325" s="289">
        <v>0</v>
      </c>
      <c r="D325" s="289">
        <v>0</v>
      </c>
      <c r="E325" s="464">
        <v>0</v>
      </c>
      <c r="F325" s="289">
        <v>0</v>
      </c>
      <c r="G325" s="1026"/>
      <c r="H325" s="101">
        <f>D325-'[3]Oktobris'!D318</f>
        <v>0</v>
      </c>
      <c r="I325" s="987">
        <f t="shared" si="17"/>
        <v>0</v>
      </c>
      <c r="J325" s="987"/>
      <c r="K325" s="1026"/>
      <c r="L325" s="1027"/>
      <c r="M325" s="1027"/>
      <c r="N325" s="1027"/>
      <c r="O325" s="1027"/>
      <c r="P325" s="1027"/>
      <c r="Q325" s="1027"/>
      <c r="R325" s="1027"/>
      <c r="S325" s="1027"/>
      <c r="T325" s="1027"/>
      <c r="U325" s="1027"/>
      <c r="V325" s="1027"/>
      <c r="W325" s="1027"/>
      <c r="X325" s="1027"/>
      <c r="Y325" s="1027"/>
      <c r="Z325" s="1027"/>
      <c r="AA325" s="1027"/>
      <c r="AB325" s="1027"/>
      <c r="AC325" s="1027"/>
      <c r="AD325" s="1027"/>
      <c r="AE325" s="1027"/>
      <c r="AF325" s="1027"/>
      <c r="AG325" s="1027"/>
      <c r="AH325" s="1027"/>
      <c r="AI325" s="1027"/>
      <c r="AJ325" s="1027"/>
      <c r="AK325" s="1027"/>
      <c r="AL325" s="1027"/>
      <c r="AM325" s="1027"/>
      <c r="AN325" s="1027"/>
      <c r="AO325" s="1027"/>
      <c r="AP325" s="1027"/>
      <c r="AQ325" s="1027"/>
      <c r="AR325" s="1027"/>
      <c r="AS325" s="1027"/>
      <c r="AT325" s="1027"/>
      <c r="AU325" s="1027"/>
      <c r="AV325" s="1027"/>
      <c r="AW325" s="1027"/>
      <c r="AX325" s="1027"/>
      <c r="AY325" s="1028"/>
    </row>
    <row r="326" spans="1:51" s="1031" customFormat="1" ht="13.5">
      <c r="A326" s="1078" t="s">
        <v>290</v>
      </c>
      <c r="B326" s="289">
        <v>127263</v>
      </c>
      <c r="C326" s="289">
        <v>0</v>
      </c>
      <c r="D326" s="289">
        <v>0</v>
      </c>
      <c r="E326" s="464">
        <v>0</v>
      </c>
      <c r="F326" s="289">
        <v>0</v>
      </c>
      <c r="G326" s="1026"/>
      <c r="H326" s="101">
        <f>D326-'[3]Oktobris'!D319</f>
        <v>0</v>
      </c>
      <c r="I326" s="987">
        <f t="shared" si="17"/>
        <v>0</v>
      </c>
      <c r="J326" s="987"/>
      <c r="K326" s="1026"/>
      <c r="L326" s="1027"/>
      <c r="M326" s="1027"/>
      <c r="N326" s="1027"/>
      <c r="O326" s="1027"/>
      <c r="P326" s="1027"/>
      <c r="Q326" s="1027"/>
      <c r="R326" s="1027"/>
      <c r="S326" s="1027"/>
      <c r="T326" s="1027"/>
      <c r="U326" s="1027"/>
      <c r="V326" s="1027"/>
      <c r="W326" s="1027"/>
      <c r="X326" s="1027"/>
      <c r="Y326" s="1027"/>
      <c r="Z326" s="1027"/>
      <c r="AA326" s="1027"/>
      <c r="AB326" s="1027"/>
      <c r="AC326" s="1027"/>
      <c r="AD326" s="1027"/>
      <c r="AE326" s="1027"/>
      <c r="AF326" s="1027"/>
      <c r="AG326" s="1027"/>
      <c r="AH326" s="1027"/>
      <c r="AI326" s="1027"/>
      <c r="AJ326" s="1027"/>
      <c r="AK326" s="1027"/>
      <c r="AL326" s="1027"/>
      <c r="AM326" s="1027"/>
      <c r="AN326" s="1027"/>
      <c r="AO326" s="1027"/>
      <c r="AP326" s="1027"/>
      <c r="AQ326" s="1027"/>
      <c r="AR326" s="1027"/>
      <c r="AS326" s="1027"/>
      <c r="AT326" s="1027"/>
      <c r="AU326" s="1027"/>
      <c r="AV326" s="1027"/>
      <c r="AW326" s="1027"/>
      <c r="AX326" s="1027"/>
      <c r="AY326" s="1028"/>
    </row>
    <row r="327" spans="1:51" s="1031" customFormat="1" ht="13.5">
      <c r="A327" s="1079" t="s">
        <v>1403</v>
      </c>
      <c r="B327" s="289">
        <v>127263</v>
      </c>
      <c r="C327" s="289">
        <v>0</v>
      </c>
      <c r="D327" s="289">
        <v>0</v>
      </c>
      <c r="E327" s="464">
        <v>0</v>
      </c>
      <c r="F327" s="289">
        <v>0</v>
      </c>
      <c r="G327" s="1026"/>
      <c r="H327" s="101">
        <f>D327-'[3]Oktobris'!D320</f>
        <v>0</v>
      </c>
      <c r="I327" s="987">
        <f t="shared" si="17"/>
        <v>0</v>
      </c>
      <c r="J327" s="987"/>
      <c r="K327" s="1026"/>
      <c r="L327" s="1027"/>
      <c r="M327" s="1027"/>
      <c r="N327" s="1027"/>
      <c r="O327" s="1027"/>
      <c r="P327" s="1027"/>
      <c r="Q327" s="1027"/>
      <c r="R327" s="1027"/>
      <c r="S327" s="1027"/>
      <c r="T327" s="1027"/>
      <c r="U327" s="1027"/>
      <c r="V327" s="1027"/>
      <c r="W327" s="1027"/>
      <c r="X327" s="1027"/>
      <c r="Y327" s="1027"/>
      <c r="Z327" s="1027"/>
      <c r="AA327" s="1027"/>
      <c r="AB327" s="1027"/>
      <c r="AC327" s="1027"/>
      <c r="AD327" s="1027"/>
      <c r="AE327" s="1027"/>
      <c r="AF327" s="1027"/>
      <c r="AG327" s="1027"/>
      <c r="AH327" s="1027"/>
      <c r="AI327" s="1027"/>
      <c r="AJ327" s="1027"/>
      <c r="AK327" s="1027"/>
      <c r="AL327" s="1027"/>
      <c r="AM327" s="1027"/>
      <c r="AN327" s="1027"/>
      <c r="AO327" s="1027"/>
      <c r="AP327" s="1027"/>
      <c r="AQ327" s="1027"/>
      <c r="AR327" s="1027"/>
      <c r="AS327" s="1027"/>
      <c r="AT327" s="1027"/>
      <c r="AU327" s="1027"/>
      <c r="AV327" s="1027"/>
      <c r="AW327" s="1027"/>
      <c r="AX327" s="1027"/>
      <c r="AY327" s="1028"/>
    </row>
    <row r="328" spans="1:51" s="1031" customFormat="1" ht="25.5">
      <c r="A328" s="401" t="s">
        <v>1125</v>
      </c>
      <c r="B328" s="289"/>
      <c r="C328" s="289"/>
      <c r="D328" s="289"/>
      <c r="E328" s="464"/>
      <c r="F328" s="289"/>
      <c r="G328" s="1026"/>
      <c r="H328" s="101">
        <f>D328-'[3]Oktobris'!D321</f>
        <v>0</v>
      </c>
      <c r="I328" s="987">
        <f t="shared" si="17"/>
        <v>0</v>
      </c>
      <c r="J328" s="987"/>
      <c r="K328" s="1026"/>
      <c r="L328" s="1027"/>
      <c r="M328" s="1027"/>
      <c r="N328" s="1027"/>
      <c r="O328" s="1027"/>
      <c r="P328" s="1027"/>
      <c r="Q328" s="1027"/>
      <c r="R328" s="1027"/>
      <c r="S328" s="1027"/>
      <c r="T328" s="1027"/>
      <c r="U328" s="1027"/>
      <c r="V328" s="1027"/>
      <c r="W328" s="1027"/>
      <c r="X328" s="1027"/>
      <c r="Y328" s="1027"/>
      <c r="Z328" s="1027"/>
      <c r="AA328" s="1027"/>
      <c r="AB328" s="1027"/>
      <c r="AC328" s="1027"/>
      <c r="AD328" s="1027"/>
      <c r="AE328" s="1027"/>
      <c r="AF328" s="1027"/>
      <c r="AG328" s="1027"/>
      <c r="AH328" s="1027"/>
      <c r="AI328" s="1027"/>
      <c r="AJ328" s="1027"/>
      <c r="AK328" s="1027"/>
      <c r="AL328" s="1027"/>
      <c r="AM328" s="1027"/>
      <c r="AN328" s="1027"/>
      <c r="AO328" s="1027"/>
      <c r="AP328" s="1027"/>
      <c r="AQ328" s="1027"/>
      <c r="AR328" s="1027"/>
      <c r="AS328" s="1027"/>
      <c r="AT328" s="1027"/>
      <c r="AU328" s="1027"/>
      <c r="AV328" s="1027"/>
      <c r="AW328" s="1027"/>
      <c r="AX328" s="1027"/>
      <c r="AY328" s="1028"/>
    </row>
    <row r="329" spans="1:51" s="1080" customFormat="1" ht="12.75">
      <c r="A329" s="986" t="s">
        <v>1078</v>
      </c>
      <c r="B329" s="289">
        <v>520554</v>
      </c>
      <c r="C329" s="289">
        <v>300000</v>
      </c>
      <c r="D329" s="289">
        <v>0</v>
      </c>
      <c r="E329" s="464">
        <v>0</v>
      </c>
      <c r="F329" s="289">
        <v>0</v>
      </c>
      <c r="G329" s="302"/>
      <c r="H329" s="101">
        <f>D329-'[3]Oktobris'!D322</f>
        <v>0</v>
      </c>
      <c r="I329" s="987">
        <f t="shared" si="17"/>
        <v>0</v>
      </c>
      <c r="J329" s="987"/>
      <c r="K329" s="302"/>
      <c r="L329" s="420"/>
      <c r="M329" s="420"/>
      <c r="N329" s="420"/>
      <c r="O329" s="420"/>
      <c r="P329" s="420"/>
      <c r="Q329" s="420"/>
      <c r="R329" s="420"/>
      <c r="S329" s="420"/>
      <c r="T329" s="420"/>
      <c r="U329" s="420"/>
      <c r="V329" s="420"/>
      <c r="W329" s="420"/>
      <c r="X329" s="420"/>
      <c r="Y329" s="420"/>
      <c r="Z329" s="420"/>
      <c r="AA329" s="420"/>
      <c r="AB329" s="420"/>
      <c r="AC329" s="420"/>
      <c r="AD329" s="420"/>
      <c r="AE329" s="420"/>
      <c r="AF329" s="420"/>
      <c r="AG329" s="420"/>
      <c r="AH329" s="420"/>
      <c r="AI329" s="420"/>
      <c r="AJ329" s="420"/>
      <c r="AK329" s="420"/>
      <c r="AL329" s="420"/>
      <c r="AM329" s="420"/>
      <c r="AN329" s="420"/>
      <c r="AO329" s="420"/>
      <c r="AP329" s="420"/>
      <c r="AQ329" s="420"/>
      <c r="AR329" s="420"/>
      <c r="AS329" s="420"/>
      <c r="AT329" s="420"/>
      <c r="AU329" s="420"/>
      <c r="AV329" s="420"/>
      <c r="AW329" s="420"/>
      <c r="AX329" s="420"/>
      <c r="AY329" s="421"/>
    </row>
    <row r="330" spans="1:51" s="1080" customFormat="1" ht="12.75">
      <c r="A330" s="1081" t="s">
        <v>538</v>
      </c>
      <c r="B330" s="289">
        <v>520554</v>
      </c>
      <c r="C330" s="289">
        <v>300000</v>
      </c>
      <c r="D330" s="289">
        <v>0</v>
      </c>
      <c r="E330" s="464">
        <v>0</v>
      </c>
      <c r="F330" s="289">
        <v>0</v>
      </c>
      <c r="G330" s="302"/>
      <c r="H330" s="101">
        <f>D330-'[3]Oktobris'!D323</f>
        <v>0</v>
      </c>
      <c r="I330" s="987">
        <f t="shared" si="17"/>
        <v>0</v>
      </c>
      <c r="J330" s="987"/>
      <c r="K330" s="302"/>
      <c r="L330" s="420"/>
      <c r="M330" s="420"/>
      <c r="N330" s="420"/>
      <c r="O330" s="420"/>
      <c r="P330" s="420"/>
      <c r="Q330" s="420"/>
      <c r="R330" s="420"/>
      <c r="S330" s="420"/>
      <c r="T330" s="420"/>
      <c r="U330" s="420"/>
      <c r="V330" s="420"/>
      <c r="W330" s="420"/>
      <c r="X330" s="420"/>
      <c r="Y330" s="420"/>
      <c r="Z330" s="420"/>
      <c r="AA330" s="420"/>
      <c r="AB330" s="420"/>
      <c r="AC330" s="420"/>
      <c r="AD330" s="420"/>
      <c r="AE330" s="420"/>
      <c r="AF330" s="420"/>
      <c r="AG330" s="420"/>
      <c r="AH330" s="420"/>
      <c r="AI330" s="420"/>
      <c r="AJ330" s="420"/>
      <c r="AK330" s="420"/>
      <c r="AL330" s="420"/>
      <c r="AM330" s="420"/>
      <c r="AN330" s="420"/>
      <c r="AO330" s="420"/>
      <c r="AP330" s="420"/>
      <c r="AQ330" s="420"/>
      <c r="AR330" s="420"/>
      <c r="AS330" s="420"/>
      <c r="AT330" s="420"/>
      <c r="AU330" s="420"/>
      <c r="AV330" s="420"/>
      <c r="AW330" s="420"/>
      <c r="AX330" s="420"/>
      <c r="AY330" s="421"/>
    </row>
    <row r="331" spans="1:51" s="1080" customFormat="1" ht="12.75">
      <c r="A331" s="986" t="s">
        <v>279</v>
      </c>
      <c r="B331" s="289">
        <v>520554</v>
      </c>
      <c r="C331" s="289">
        <v>300000</v>
      </c>
      <c r="D331" s="289">
        <v>0</v>
      </c>
      <c r="E331" s="464">
        <v>0</v>
      </c>
      <c r="F331" s="289">
        <v>0</v>
      </c>
      <c r="G331" s="302"/>
      <c r="H331" s="101">
        <f>D331-'[3]Oktobris'!D324</f>
        <v>0</v>
      </c>
      <c r="I331" s="987">
        <f t="shared" si="17"/>
        <v>0</v>
      </c>
      <c r="J331" s="987"/>
      <c r="K331" s="302"/>
      <c r="L331" s="420"/>
      <c r="M331" s="420"/>
      <c r="N331" s="420"/>
      <c r="O331" s="420"/>
      <c r="P331" s="420"/>
      <c r="Q331" s="420"/>
      <c r="R331" s="420"/>
      <c r="S331" s="420"/>
      <c r="T331" s="420"/>
      <c r="U331" s="420"/>
      <c r="V331" s="420"/>
      <c r="W331" s="420"/>
      <c r="X331" s="420"/>
      <c r="Y331" s="420"/>
      <c r="Z331" s="420"/>
      <c r="AA331" s="420"/>
      <c r="AB331" s="420"/>
      <c r="AC331" s="420"/>
      <c r="AD331" s="420"/>
      <c r="AE331" s="420"/>
      <c r="AF331" s="420"/>
      <c r="AG331" s="420"/>
      <c r="AH331" s="420"/>
      <c r="AI331" s="420"/>
      <c r="AJ331" s="420"/>
      <c r="AK331" s="420"/>
      <c r="AL331" s="420"/>
      <c r="AM331" s="420"/>
      <c r="AN331" s="420"/>
      <c r="AO331" s="420"/>
      <c r="AP331" s="420"/>
      <c r="AQ331" s="420"/>
      <c r="AR331" s="420"/>
      <c r="AS331" s="420"/>
      <c r="AT331" s="420"/>
      <c r="AU331" s="420"/>
      <c r="AV331" s="420"/>
      <c r="AW331" s="420"/>
      <c r="AX331" s="420"/>
      <c r="AY331" s="421"/>
    </row>
    <row r="332" spans="1:51" s="1080" customFormat="1" ht="12.75">
      <c r="A332" s="1081" t="s">
        <v>307</v>
      </c>
      <c r="B332" s="289">
        <v>520554</v>
      </c>
      <c r="C332" s="289">
        <v>300000</v>
      </c>
      <c r="D332" s="289">
        <v>0</v>
      </c>
      <c r="E332" s="464">
        <v>0</v>
      </c>
      <c r="F332" s="289">
        <v>0</v>
      </c>
      <c r="G332" s="302"/>
      <c r="H332" s="101">
        <f>D332-'[3]Oktobris'!D325</f>
        <v>0</v>
      </c>
      <c r="I332" s="987">
        <f t="shared" si="17"/>
        <v>0</v>
      </c>
      <c r="J332" s="987"/>
      <c r="K332" s="302"/>
      <c r="L332" s="420"/>
      <c r="M332" s="420"/>
      <c r="N332" s="420"/>
      <c r="O332" s="420"/>
      <c r="P332" s="420"/>
      <c r="Q332" s="420"/>
      <c r="R332" s="420"/>
      <c r="S332" s="420"/>
      <c r="T332" s="420"/>
      <c r="U332" s="420"/>
      <c r="V332" s="420"/>
      <c r="W332" s="420"/>
      <c r="X332" s="420"/>
      <c r="Y332" s="420"/>
      <c r="Z332" s="420"/>
      <c r="AA332" s="420"/>
      <c r="AB332" s="420"/>
      <c r="AC332" s="420"/>
      <c r="AD332" s="420"/>
      <c r="AE332" s="420"/>
      <c r="AF332" s="420"/>
      <c r="AG332" s="420"/>
      <c r="AH332" s="420"/>
      <c r="AI332" s="420"/>
      <c r="AJ332" s="420"/>
      <c r="AK332" s="420"/>
      <c r="AL332" s="420"/>
      <c r="AM332" s="420"/>
      <c r="AN332" s="420"/>
      <c r="AO332" s="420"/>
      <c r="AP332" s="420"/>
      <c r="AQ332" s="420"/>
      <c r="AR332" s="420"/>
      <c r="AS332" s="420"/>
      <c r="AT332" s="420"/>
      <c r="AU332" s="420"/>
      <c r="AV332" s="420"/>
      <c r="AW332" s="420"/>
      <c r="AX332" s="420"/>
      <c r="AY332" s="421"/>
    </row>
    <row r="333" spans="1:51" s="1080" customFormat="1" ht="12.75">
      <c r="A333" s="993" t="s">
        <v>1004</v>
      </c>
      <c r="B333" s="289">
        <v>520554</v>
      </c>
      <c r="C333" s="289">
        <v>300000</v>
      </c>
      <c r="D333" s="289">
        <v>0</v>
      </c>
      <c r="E333" s="464">
        <v>0</v>
      </c>
      <c r="F333" s="289">
        <v>0</v>
      </c>
      <c r="G333" s="302"/>
      <c r="H333" s="101">
        <f>D333-'[3]Oktobris'!D326</f>
        <v>0</v>
      </c>
      <c r="I333" s="987">
        <f t="shared" si="17"/>
        <v>0</v>
      </c>
      <c r="J333" s="987"/>
      <c r="K333" s="302"/>
      <c r="L333" s="420"/>
      <c r="M333" s="420"/>
      <c r="N333" s="420"/>
      <c r="O333" s="420"/>
      <c r="P333" s="420"/>
      <c r="Q333" s="420"/>
      <c r="R333" s="420"/>
      <c r="S333" s="420"/>
      <c r="T333" s="420"/>
      <c r="U333" s="420"/>
      <c r="V333" s="420"/>
      <c r="W333" s="420"/>
      <c r="X333" s="420"/>
      <c r="Y333" s="420"/>
      <c r="Z333" s="420"/>
      <c r="AA333" s="420"/>
      <c r="AB333" s="420"/>
      <c r="AC333" s="420"/>
      <c r="AD333" s="420"/>
      <c r="AE333" s="420"/>
      <c r="AF333" s="420"/>
      <c r="AG333" s="420"/>
      <c r="AH333" s="420"/>
      <c r="AI333" s="420"/>
      <c r="AJ333" s="420"/>
      <c r="AK333" s="420"/>
      <c r="AL333" s="420"/>
      <c r="AM333" s="420"/>
      <c r="AN333" s="420"/>
      <c r="AO333" s="420"/>
      <c r="AP333" s="420"/>
      <c r="AQ333" s="420"/>
      <c r="AR333" s="420"/>
      <c r="AS333" s="420"/>
      <c r="AT333" s="420"/>
      <c r="AU333" s="420"/>
      <c r="AV333" s="420"/>
      <c r="AW333" s="420"/>
      <c r="AX333" s="420"/>
      <c r="AY333" s="421"/>
    </row>
    <row r="334" spans="1:51" s="1085" customFormat="1" ht="12.75" hidden="1">
      <c r="A334" s="997" t="s">
        <v>1025</v>
      </c>
      <c r="B334" s="1021">
        <v>0</v>
      </c>
      <c r="C334" s="1021">
        <v>300000</v>
      </c>
      <c r="D334" s="1021">
        <v>0</v>
      </c>
      <c r="E334" s="991" t="e">
        <v>#DIV/0!</v>
      </c>
      <c r="F334" s="1021">
        <v>0</v>
      </c>
      <c r="G334" s="1082"/>
      <c r="H334" s="1034">
        <f>D334-'[3]Oktobris'!D327</f>
        <v>0</v>
      </c>
      <c r="I334" s="987">
        <f aca="true" t="shared" si="18" ref="I334:I365">F334-H334</f>
        <v>0</v>
      </c>
      <c r="J334" s="987"/>
      <c r="K334" s="1082"/>
      <c r="L334" s="1083"/>
      <c r="M334" s="1083"/>
      <c r="N334" s="1083"/>
      <c r="O334" s="1083"/>
      <c r="P334" s="1083"/>
      <c r="Q334" s="1083"/>
      <c r="R334" s="1083"/>
      <c r="S334" s="1083"/>
      <c r="T334" s="1083"/>
      <c r="U334" s="1083"/>
      <c r="V334" s="1083"/>
      <c r="W334" s="1083"/>
      <c r="X334" s="1083"/>
      <c r="Y334" s="1083"/>
      <c r="Z334" s="1083"/>
      <c r="AA334" s="1083"/>
      <c r="AB334" s="1083"/>
      <c r="AC334" s="1083"/>
      <c r="AD334" s="1083"/>
      <c r="AE334" s="1083"/>
      <c r="AF334" s="1083"/>
      <c r="AG334" s="1083"/>
      <c r="AH334" s="1083"/>
      <c r="AI334" s="1083"/>
      <c r="AJ334" s="1083"/>
      <c r="AK334" s="1083"/>
      <c r="AL334" s="1083"/>
      <c r="AM334" s="1083"/>
      <c r="AN334" s="1083"/>
      <c r="AO334" s="1083"/>
      <c r="AP334" s="1083"/>
      <c r="AQ334" s="1083"/>
      <c r="AR334" s="1083"/>
      <c r="AS334" s="1083"/>
      <c r="AT334" s="1083"/>
      <c r="AU334" s="1083"/>
      <c r="AV334" s="1083"/>
      <c r="AW334" s="1083"/>
      <c r="AX334" s="1083"/>
      <c r="AY334" s="1084"/>
    </row>
    <row r="335" spans="1:45" s="1017" customFormat="1" ht="25.5">
      <c r="A335" s="401" t="s">
        <v>1126</v>
      </c>
      <c r="B335" s="42"/>
      <c r="C335" s="42"/>
      <c r="D335" s="42"/>
      <c r="E335" s="464"/>
      <c r="F335" s="42"/>
      <c r="G335" s="100"/>
      <c r="H335" s="101">
        <f>D335-'[3]Oktobris'!D328</f>
        <v>0</v>
      </c>
      <c r="I335" s="987">
        <f t="shared" si="18"/>
        <v>0</v>
      </c>
      <c r="J335" s="987"/>
      <c r="K335" s="100"/>
      <c r="L335" s="1016"/>
      <c r="M335" s="1016"/>
      <c r="N335" s="1016"/>
      <c r="O335" s="1016"/>
      <c r="P335" s="1016"/>
      <c r="Q335" s="1016"/>
      <c r="R335" s="1016"/>
      <c r="S335" s="1016"/>
      <c r="T335" s="1016"/>
      <c r="U335" s="1016"/>
      <c r="V335" s="1016"/>
      <c r="W335" s="1016"/>
      <c r="X335" s="1016"/>
      <c r="Y335" s="1016"/>
      <c r="Z335" s="1016"/>
      <c r="AA335" s="1016"/>
      <c r="AB335" s="1016"/>
      <c r="AC335" s="1016"/>
      <c r="AD335" s="1016"/>
      <c r="AE335" s="1016"/>
      <c r="AF335" s="1016"/>
      <c r="AG335" s="1016"/>
      <c r="AH335" s="1016"/>
      <c r="AI335" s="1016"/>
      <c r="AJ335" s="1016"/>
      <c r="AK335" s="1016"/>
      <c r="AL335" s="1016"/>
      <c r="AM335" s="1016"/>
      <c r="AN335" s="1016"/>
      <c r="AO335" s="1016"/>
      <c r="AP335" s="1016"/>
      <c r="AQ335" s="1016"/>
      <c r="AR335" s="1016"/>
      <c r="AS335" s="1016"/>
    </row>
    <row r="336" spans="1:45" s="1020" customFormat="1" ht="12.75">
      <c r="A336" s="986" t="s">
        <v>1078</v>
      </c>
      <c r="B336" s="42">
        <v>57730243</v>
      </c>
      <c r="C336" s="42">
        <v>55671786</v>
      </c>
      <c r="D336" s="42">
        <v>55596786</v>
      </c>
      <c r="E336" s="464">
        <v>96.30443786630173</v>
      </c>
      <c r="F336" s="42">
        <v>25390709</v>
      </c>
      <c r="G336" s="100"/>
      <c r="H336" s="101">
        <f>D336-'[3]Oktobris'!D329</f>
        <v>25390709</v>
      </c>
      <c r="I336" s="987">
        <f t="shared" si="18"/>
        <v>0</v>
      </c>
      <c r="J336" s="987"/>
      <c r="K336" s="100"/>
      <c r="L336" s="1016"/>
      <c r="M336" s="1016"/>
      <c r="N336" s="1016"/>
      <c r="O336" s="1016"/>
      <c r="P336" s="1016"/>
      <c r="Q336" s="1016"/>
      <c r="R336" s="1016"/>
      <c r="S336" s="1016"/>
      <c r="T336" s="1016"/>
      <c r="U336" s="1016"/>
      <c r="V336" s="1016"/>
      <c r="W336" s="1016"/>
      <c r="X336" s="1016"/>
      <c r="Y336" s="1016"/>
      <c r="Z336" s="1016"/>
      <c r="AA336" s="1016"/>
      <c r="AB336" s="1016"/>
      <c r="AC336" s="1016"/>
      <c r="AD336" s="1016"/>
      <c r="AE336" s="1016"/>
      <c r="AF336" s="1016"/>
      <c r="AG336" s="1016"/>
      <c r="AH336" s="1016"/>
      <c r="AI336" s="1016"/>
      <c r="AJ336" s="1016"/>
      <c r="AK336" s="1016"/>
      <c r="AL336" s="1016"/>
      <c r="AM336" s="1016"/>
      <c r="AN336" s="1016"/>
      <c r="AO336" s="1016"/>
      <c r="AP336" s="1016"/>
      <c r="AQ336" s="1016"/>
      <c r="AR336" s="1016"/>
      <c r="AS336" s="1016"/>
    </row>
    <row r="337" spans="1:45" s="1020" customFormat="1" ht="12.75">
      <c r="A337" s="988" t="s">
        <v>1079</v>
      </c>
      <c r="B337" s="42">
        <v>57655243</v>
      </c>
      <c r="C337" s="42">
        <v>55596786</v>
      </c>
      <c r="D337" s="42">
        <v>55596786</v>
      </c>
      <c r="E337" s="464">
        <v>96.42971411984162</v>
      </c>
      <c r="F337" s="42">
        <v>25390709</v>
      </c>
      <c r="G337" s="100"/>
      <c r="H337" s="101">
        <f>D337-'[3]Oktobris'!D330</f>
        <v>25390709</v>
      </c>
      <c r="I337" s="987">
        <f t="shared" si="18"/>
        <v>0</v>
      </c>
      <c r="J337" s="987"/>
      <c r="K337" s="100"/>
      <c r="L337" s="1016"/>
      <c r="M337" s="1016"/>
      <c r="N337" s="1016"/>
      <c r="O337" s="1016"/>
      <c r="P337" s="1016"/>
      <c r="Q337" s="1016"/>
      <c r="R337" s="1016"/>
      <c r="S337" s="1016"/>
      <c r="T337" s="1016"/>
      <c r="U337" s="1016"/>
      <c r="V337" s="1016"/>
      <c r="W337" s="1016"/>
      <c r="X337" s="1016"/>
      <c r="Y337" s="1016"/>
      <c r="Z337" s="1016"/>
      <c r="AA337" s="1016"/>
      <c r="AB337" s="1016"/>
      <c r="AC337" s="1016"/>
      <c r="AD337" s="1016"/>
      <c r="AE337" s="1016"/>
      <c r="AF337" s="1016"/>
      <c r="AG337" s="1016"/>
      <c r="AH337" s="1016"/>
      <c r="AI337" s="1016"/>
      <c r="AJ337" s="1016"/>
      <c r="AK337" s="1016"/>
      <c r="AL337" s="1016"/>
      <c r="AM337" s="1016"/>
      <c r="AN337" s="1016"/>
      <c r="AO337" s="1016"/>
      <c r="AP337" s="1016"/>
      <c r="AQ337" s="1016"/>
      <c r="AR337" s="1016"/>
      <c r="AS337" s="1016"/>
    </row>
    <row r="338" spans="1:45" s="1020" customFormat="1" ht="12.75">
      <c r="A338" s="988" t="s">
        <v>537</v>
      </c>
      <c r="B338" s="289">
        <v>75000</v>
      </c>
      <c r="C338" s="289">
        <v>75000</v>
      </c>
      <c r="D338" s="289">
        <v>0</v>
      </c>
      <c r="E338" s="464">
        <v>0</v>
      </c>
      <c r="F338" s="289">
        <v>0</v>
      </c>
      <c r="G338" s="100"/>
      <c r="H338" s="101">
        <f>D338-'[3]Oktobris'!D331</f>
        <v>0</v>
      </c>
      <c r="I338" s="987">
        <f t="shared" si="18"/>
        <v>0</v>
      </c>
      <c r="J338" s="987"/>
      <c r="K338" s="100"/>
      <c r="L338" s="1016"/>
      <c r="M338" s="1016"/>
      <c r="N338" s="1016"/>
      <c r="O338" s="1016"/>
      <c r="P338" s="1016"/>
      <c r="Q338" s="1016"/>
      <c r="R338" s="1016"/>
      <c r="S338" s="1016"/>
      <c r="T338" s="1016"/>
      <c r="U338" s="1016"/>
      <c r="V338" s="1016"/>
      <c r="W338" s="1016"/>
      <c r="X338" s="1016"/>
      <c r="Y338" s="1016"/>
      <c r="Z338" s="1016"/>
      <c r="AA338" s="1016"/>
      <c r="AB338" s="1016"/>
      <c r="AC338" s="1016"/>
      <c r="AD338" s="1016"/>
      <c r="AE338" s="1016"/>
      <c r="AF338" s="1016"/>
      <c r="AG338" s="1016"/>
      <c r="AH338" s="1016"/>
      <c r="AI338" s="1016"/>
      <c r="AJ338" s="1016"/>
      <c r="AK338" s="1016"/>
      <c r="AL338" s="1016"/>
      <c r="AM338" s="1016"/>
      <c r="AN338" s="1016"/>
      <c r="AO338" s="1016"/>
      <c r="AP338" s="1016"/>
      <c r="AQ338" s="1016"/>
      <c r="AR338" s="1016"/>
      <c r="AS338" s="1016"/>
    </row>
    <row r="339" spans="1:45" s="1020" customFormat="1" ht="12.75">
      <c r="A339" s="996" t="s">
        <v>279</v>
      </c>
      <c r="B339" s="42">
        <v>57730243</v>
      </c>
      <c r="C339" s="42">
        <v>55671786</v>
      </c>
      <c r="D339" s="42">
        <v>45874325</v>
      </c>
      <c r="E339" s="464">
        <v>79.46324598010092</v>
      </c>
      <c r="F339" s="42">
        <v>22980219</v>
      </c>
      <c r="G339" s="100"/>
      <c r="H339" s="101">
        <f>D339-'[3]Oktobris'!D332</f>
        <v>22980219</v>
      </c>
      <c r="I339" s="987">
        <f t="shared" si="18"/>
        <v>0</v>
      </c>
      <c r="J339" s="987"/>
      <c r="K339" s="100"/>
      <c r="L339" s="1016"/>
      <c r="M339" s="1016"/>
      <c r="N339" s="1016"/>
      <c r="O339" s="1016"/>
      <c r="P339" s="1016"/>
      <c r="Q339" s="1016"/>
      <c r="R339" s="1016"/>
      <c r="S339" s="1016"/>
      <c r="T339" s="1016"/>
      <c r="U339" s="1016"/>
      <c r="V339" s="1016"/>
      <c r="W339" s="1016"/>
      <c r="X339" s="1016"/>
      <c r="Y339" s="1016"/>
      <c r="Z339" s="1016"/>
      <c r="AA339" s="1016"/>
      <c r="AB339" s="1016"/>
      <c r="AC339" s="1016"/>
      <c r="AD339" s="1016"/>
      <c r="AE339" s="1016"/>
      <c r="AF339" s="1016"/>
      <c r="AG339" s="1016"/>
      <c r="AH339" s="1016"/>
      <c r="AI339" s="1016"/>
      <c r="AJ339" s="1016"/>
      <c r="AK339" s="1016"/>
      <c r="AL339" s="1016"/>
      <c r="AM339" s="1016"/>
      <c r="AN339" s="1016"/>
      <c r="AO339" s="1016"/>
      <c r="AP339" s="1016"/>
      <c r="AQ339" s="1016"/>
      <c r="AR339" s="1016"/>
      <c r="AS339" s="1016"/>
    </row>
    <row r="340" spans="1:45" s="1017" customFormat="1" ht="12.75">
      <c r="A340" s="988" t="s">
        <v>290</v>
      </c>
      <c r="B340" s="42">
        <v>57730243</v>
      </c>
      <c r="C340" s="42">
        <v>55671786</v>
      </c>
      <c r="D340" s="42">
        <v>45874325</v>
      </c>
      <c r="E340" s="464">
        <v>79.46324598010092</v>
      </c>
      <c r="F340" s="42">
        <v>22980219</v>
      </c>
      <c r="G340" s="412"/>
      <c r="H340" s="101">
        <f>D340-'[3]Oktobris'!D333</f>
        <v>22980219</v>
      </c>
      <c r="I340" s="987">
        <f t="shared" si="18"/>
        <v>0</v>
      </c>
      <c r="J340" s="987"/>
      <c r="K340" s="100"/>
      <c r="L340" s="1016"/>
      <c r="M340" s="1016"/>
      <c r="N340" s="1016"/>
      <c r="O340" s="1016"/>
      <c r="P340" s="1016"/>
      <c r="Q340" s="1016"/>
      <c r="R340" s="1016"/>
      <c r="S340" s="1016"/>
      <c r="T340" s="1016"/>
      <c r="U340" s="1016"/>
      <c r="V340" s="1016"/>
      <c r="W340" s="1016"/>
      <c r="X340" s="1016"/>
      <c r="Y340" s="1016"/>
      <c r="Z340" s="1016"/>
      <c r="AA340" s="1016"/>
      <c r="AB340" s="1016"/>
      <c r="AC340" s="1016"/>
      <c r="AD340" s="1016"/>
      <c r="AE340" s="1016"/>
      <c r="AF340" s="1016"/>
      <c r="AG340" s="1016"/>
      <c r="AH340" s="1016"/>
      <c r="AI340" s="1016"/>
      <c r="AJ340" s="1016"/>
      <c r="AK340" s="1016"/>
      <c r="AL340" s="1016"/>
      <c r="AM340" s="1016"/>
      <c r="AN340" s="1016"/>
      <c r="AO340" s="1016"/>
      <c r="AP340" s="1016"/>
      <c r="AQ340" s="1016"/>
      <c r="AR340" s="1016"/>
      <c r="AS340" s="1016"/>
    </row>
    <row r="341" spans="1:45" s="1017" customFormat="1" ht="12.75">
      <c r="A341" s="993" t="s">
        <v>1403</v>
      </c>
      <c r="B341" s="42">
        <v>57730243</v>
      </c>
      <c r="C341" s="42">
        <v>55671786</v>
      </c>
      <c r="D341" s="42">
        <v>45874325</v>
      </c>
      <c r="E341" s="464">
        <v>79.46324598010092</v>
      </c>
      <c r="F341" s="42">
        <v>22980219</v>
      </c>
      <c r="G341" s="1086"/>
      <c r="H341" s="101">
        <f>D341-'[3]Oktobris'!D334</f>
        <v>22980219</v>
      </c>
      <c r="I341" s="987">
        <f t="shared" si="18"/>
        <v>0</v>
      </c>
      <c r="J341" s="987"/>
      <c r="K341" s="100"/>
      <c r="L341" s="1016"/>
      <c r="M341" s="1016"/>
      <c r="N341" s="1016"/>
      <c r="O341" s="1016"/>
      <c r="P341" s="1016"/>
      <c r="Q341" s="1016"/>
      <c r="R341" s="1016"/>
      <c r="S341" s="1016"/>
      <c r="T341" s="1016"/>
      <c r="U341" s="1016"/>
      <c r="V341" s="1016"/>
      <c r="W341" s="1016"/>
      <c r="X341" s="1016"/>
      <c r="Y341" s="1016"/>
      <c r="Z341" s="1016"/>
      <c r="AA341" s="1016"/>
      <c r="AB341" s="1016"/>
      <c r="AC341" s="1016"/>
      <c r="AD341" s="1016"/>
      <c r="AE341" s="1016"/>
      <c r="AF341" s="1016"/>
      <c r="AG341" s="1016"/>
      <c r="AH341" s="1016"/>
      <c r="AI341" s="1016"/>
      <c r="AJ341" s="1016"/>
      <c r="AK341" s="1016"/>
      <c r="AL341" s="1016"/>
      <c r="AM341" s="1016"/>
      <c r="AN341" s="1016"/>
      <c r="AO341" s="1016"/>
      <c r="AP341" s="1016"/>
      <c r="AQ341" s="1016"/>
      <c r="AR341" s="1016"/>
      <c r="AS341" s="1016"/>
    </row>
    <row r="342" spans="1:51" s="1080" customFormat="1" ht="12.75">
      <c r="A342" s="323" t="s">
        <v>1127</v>
      </c>
      <c r="B342" s="289"/>
      <c r="C342" s="289"/>
      <c r="D342" s="289"/>
      <c r="E342" s="464"/>
      <c r="F342" s="289"/>
      <c r="G342" s="302"/>
      <c r="H342" s="101">
        <f>D342-'[3]Oktobris'!D335</f>
        <v>0</v>
      </c>
      <c r="I342" s="987">
        <f t="shared" si="18"/>
        <v>0</v>
      </c>
      <c r="J342" s="987"/>
      <c r="K342" s="302"/>
      <c r="L342" s="420"/>
      <c r="M342" s="420"/>
      <c r="N342" s="420"/>
      <c r="O342" s="420"/>
      <c r="P342" s="420"/>
      <c r="Q342" s="420"/>
      <c r="R342" s="420"/>
      <c r="S342" s="420"/>
      <c r="T342" s="420"/>
      <c r="U342" s="420"/>
      <c r="V342" s="420"/>
      <c r="W342" s="420"/>
      <c r="X342" s="420"/>
      <c r="Y342" s="420"/>
      <c r="Z342" s="420"/>
      <c r="AA342" s="420"/>
      <c r="AB342" s="420"/>
      <c r="AC342" s="420"/>
      <c r="AD342" s="420"/>
      <c r="AE342" s="420"/>
      <c r="AF342" s="420"/>
      <c r="AG342" s="420"/>
      <c r="AH342" s="420"/>
      <c r="AI342" s="420"/>
      <c r="AJ342" s="420"/>
      <c r="AK342" s="420"/>
      <c r="AL342" s="420"/>
      <c r="AM342" s="420"/>
      <c r="AN342" s="420"/>
      <c r="AO342" s="420"/>
      <c r="AP342" s="420"/>
      <c r="AQ342" s="420"/>
      <c r="AR342" s="420"/>
      <c r="AS342" s="420"/>
      <c r="AT342" s="420"/>
      <c r="AU342" s="420"/>
      <c r="AV342" s="420"/>
      <c r="AW342" s="420"/>
      <c r="AX342" s="420"/>
      <c r="AY342" s="421"/>
    </row>
    <row r="343" spans="1:51" s="1080" customFormat="1" ht="12.75">
      <c r="A343" s="996" t="s">
        <v>1078</v>
      </c>
      <c r="B343" s="289">
        <v>225686708</v>
      </c>
      <c r="C343" s="289">
        <v>15964576</v>
      </c>
      <c r="D343" s="289">
        <v>15930979</v>
      </c>
      <c r="E343" s="464">
        <v>7.058891124416595</v>
      </c>
      <c r="F343" s="289">
        <v>6627330</v>
      </c>
      <c r="G343" s="302"/>
      <c r="H343" s="101">
        <f>D343-'[3]Oktobris'!D336</f>
        <v>6627330</v>
      </c>
      <c r="I343" s="987">
        <f t="shared" si="18"/>
        <v>0</v>
      </c>
      <c r="J343" s="987"/>
      <c r="K343" s="302"/>
      <c r="L343" s="420"/>
      <c r="M343" s="420"/>
      <c r="N343" s="420"/>
      <c r="O343" s="420"/>
      <c r="P343" s="420"/>
      <c r="Q343" s="420"/>
      <c r="R343" s="420"/>
      <c r="S343" s="420"/>
      <c r="T343" s="420"/>
      <c r="U343" s="420"/>
      <c r="V343" s="420"/>
      <c r="W343" s="420"/>
      <c r="X343" s="420"/>
      <c r="Y343" s="420"/>
      <c r="Z343" s="420"/>
      <c r="AA343" s="420"/>
      <c r="AB343" s="420"/>
      <c r="AC343" s="420"/>
      <c r="AD343" s="420"/>
      <c r="AE343" s="420"/>
      <c r="AF343" s="420"/>
      <c r="AG343" s="420"/>
      <c r="AH343" s="420"/>
      <c r="AI343" s="420"/>
      <c r="AJ343" s="420"/>
      <c r="AK343" s="420"/>
      <c r="AL343" s="420"/>
      <c r="AM343" s="420"/>
      <c r="AN343" s="420"/>
      <c r="AO343" s="420"/>
      <c r="AP343" s="420"/>
      <c r="AQ343" s="420"/>
      <c r="AR343" s="420"/>
      <c r="AS343" s="420"/>
      <c r="AT343" s="420"/>
      <c r="AU343" s="420"/>
      <c r="AV343" s="420"/>
      <c r="AW343" s="420"/>
      <c r="AX343" s="420"/>
      <c r="AY343" s="421"/>
    </row>
    <row r="344" spans="1:51" s="1080" customFormat="1" ht="12.75">
      <c r="A344" s="988" t="s">
        <v>1079</v>
      </c>
      <c r="B344" s="289">
        <v>224351760</v>
      </c>
      <c r="C344" s="289">
        <v>14781020</v>
      </c>
      <c r="D344" s="289">
        <v>14781020</v>
      </c>
      <c r="E344" s="464">
        <v>6.588323621798198</v>
      </c>
      <c r="F344" s="289">
        <v>6375956</v>
      </c>
      <c r="G344" s="302"/>
      <c r="H344" s="101">
        <f>D344-'[3]Oktobris'!D337</f>
        <v>6375956</v>
      </c>
      <c r="I344" s="987">
        <f t="shared" si="18"/>
        <v>0</v>
      </c>
      <c r="J344" s="987"/>
      <c r="K344" s="302"/>
      <c r="L344" s="420"/>
      <c r="M344" s="420"/>
      <c r="N344" s="420"/>
      <c r="O344" s="420"/>
      <c r="P344" s="420"/>
      <c r="Q344" s="420"/>
      <c r="R344" s="420"/>
      <c r="S344" s="420"/>
      <c r="T344" s="420"/>
      <c r="U344" s="420"/>
      <c r="V344" s="420"/>
      <c r="W344" s="420"/>
      <c r="X344" s="420"/>
      <c r="Y344" s="420"/>
      <c r="Z344" s="420"/>
      <c r="AA344" s="420"/>
      <c r="AB344" s="420"/>
      <c r="AC344" s="420"/>
      <c r="AD344" s="420"/>
      <c r="AE344" s="420"/>
      <c r="AF344" s="420"/>
      <c r="AG344" s="420"/>
      <c r="AH344" s="420"/>
      <c r="AI344" s="420"/>
      <c r="AJ344" s="420"/>
      <c r="AK344" s="420"/>
      <c r="AL344" s="420"/>
      <c r="AM344" s="420"/>
      <c r="AN344" s="420"/>
      <c r="AO344" s="420"/>
      <c r="AP344" s="420"/>
      <c r="AQ344" s="420"/>
      <c r="AR344" s="420"/>
      <c r="AS344" s="420"/>
      <c r="AT344" s="420"/>
      <c r="AU344" s="420"/>
      <c r="AV344" s="420"/>
      <c r="AW344" s="420"/>
      <c r="AX344" s="420"/>
      <c r="AY344" s="421"/>
    </row>
    <row r="345" spans="1:51" s="1080" customFormat="1" ht="12.75">
      <c r="A345" s="988" t="s">
        <v>537</v>
      </c>
      <c r="B345" s="289">
        <v>1334948</v>
      </c>
      <c r="C345" s="289">
        <v>1183556</v>
      </c>
      <c r="D345" s="289">
        <v>1149959</v>
      </c>
      <c r="E345" s="464">
        <v>86.14260630376613</v>
      </c>
      <c r="F345" s="289">
        <v>251374</v>
      </c>
      <c r="G345" s="302"/>
      <c r="H345" s="101">
        <f>D345-'[3]Oktobris'!D338</f>
        <v>251374</v>
      </c>
      <c r="I345" s="987">
        <f t="shared" si="18"/>
        <v>0</v>
      </c>
      <c r="J345" s="987"/>
      <c r="K345" s="302"/>
      <c r="L345" s="420"/>
      <c r="M345" s="420"/>
      <c r="N345" s="420"/>
      <c r="O345" s="420"/>
      <c r="P345" s="420"/>
      <c r="Q345" s="420"/>
      <c r="R345" s="420"/>
      <c r="S345" s="420"/>
      <c r="T345" s="420"/>
      <c r="U345" s="420"/>
      <c r="V345" s="420"/>
      <c r="W345" s="420"/>
      <c r="X345" s="420"/>
      <c r="Y345" s="420"/>
      <c r="Z345" s="420"/>
      <c r="AA345" s="420"/>
      <c r="AB345" s="420"/>
      <c r="AC345" s="420"/>
      <c r="AD345" s="420"/>
      <c r="AE345" s="420"/>
      <c r="AF345" s="420"/>
      <c r="AG345" s="420"/>
      <c r="AH345" s="420"/>
      <c r="AI345" s="420"/>
      <c r="AJ345" s="420"/>
      <c r="AK345" s="420"/>
      <c r="AL345" s="420"/>
      <c r="AM345" s="420"/>
      <c r="AN345" s="420"/>
      <c r="AO345" s="420"/>
      <c r="AP345" s="420"/>
      <c r="AQ345" s="420"/>
      <c r="AR345" s="420"/>
      <c r="AS345" s="420"/>
      <c r="AT345" s="420"/>
      <c r="AU345" s="420"/>
      <c r="AV345" s="420"/>
      <c r="AW345" s="420"/>
      <c r="AX345" s="420"/>
      <c r="AY345" s="421"/>
    </row>
    <row r="346" spans="1:51" s="1080" customFormat="1" ht="12.75">
      <c r="A346" s="996" t="s">
        <v>279</v>
      </c>
      <c r="B346" s="289">
        <v>228704301</v>
      </c>
      <c r="C346" s="289">
        <v>15964576</v>
      </c>
      <c r="D346" s="289">
        <v>6243536</v>
      </c>
      <c r="E346" s="464">
        <v>2.7299600281675507</v>
      </c>
      <c r="F346" s="289">
        <v>903297</v>
      </c>
      <c r="G346" s="302"/>
      <c r="H346" s="101">
        <f>D346-'[3]Oktobris'!D339</f>
        <v>903297</v>
      </c>
      <c r="I346" s="987">
        <f t="shared" si="18"/>
        <v>0</v>
      </c>
      <c r="J346" s="987"/>
      <c r="K346" s="302"/>
      <c r="L346" s="420"/>
      <c r="M346" s="420"/>
      <c r="N346" s="420"/>
      <c r="O346" s="420"/>
      <c r="P346" s="420"/>
      <c r="Q346" s="420"/>
      <c r="R346" s="420"/>
      <c r="S346" s="420"/>
      <c r="T346" s="420"/>
      <c r="U346" s="420"/>
      <c r="V346" s="420"/>
      <c r="W346" s="420"/>
      <c r="X346" s="420"/>
      <c r="Y346" s="420"/>
      <c r="Z346" s="420"/>
      <c r="AA346" s="420"/>
      <c r="AB346" s="420"/>
      <c r="AC346" s="420"/>
      <c r="AD346" s="420"/>
      <c r="AE346" s="420"/>
      <c r="AF346" s="420"/>
      <c r="AG346" s="420"/>
      <c r="AH346" s="420"/>
      <c r="AI346" s="420"/>
      <c r="AJ346" s="420"/>
      <c r="AK346" s="420"/>
      <c r="AL346" s="420"/>
      <c r="AM346" s="420"/>
      <c r="AN346" s="420"/>
      <c r="AO346" s="420"/>
      <c r="AP346" s="420"/>
      <c r="AQ346" s="420"/>
      <c r="AR346" s="420"/>
      <c r="AS346" s="420"/>
      <c r="AT346" s="420"/>
      <c r="AU346" s="420"/>
      <c r="AV346" s="420"/>
      <c r="AW346" s="420"/>
      <c r="AX346" s="420"/>
      <c r="AY346" s="421"/>
    </row>
    <row r="347" spans="1:51" s="1080" customFormat="1" ht="12.75">
      <c r="A347" s="988" t="s">
        <v>307</v>
      </c>
      <c r="B347" s="289">
        <v>227573400</v>
      </c>
      <c r="C347" s="289">
        <v>15964576</v>
      </c>
      <c r="D347" s="289">
        <v>6243536</v>
      </c>
      <c r="E347" s="464">
        <v>2.743526264493126</v>
      </c>
      <c r="F347" s="289">
        <v>903297</v>
      </c>
      <c r="G347" s="302"/>
      <c r="H347" s="101">
        <f>D347-'[3]Oktobris'!D340</f>
        <v>903297</v>
      </c>
      <c r="I347" s="987">
        <f t="shared" si="18"/>
        <v>0</v>
      </c>
      <c r="J347" s="987"/>
      <c r="K347" s="302"/>
      <c r="L347" s="420"/>
      <c r="M347" s="420"/>
      <c r="N347" s="420"/>
      <c r="O347" s="420"/>
      <c r="P347" s="420"/>
      <c r="Q347" s="420"/>
      <c r="R347" s="420"/>
      <c r="S347" s="420"/>
      <c r="T347" s="420"/>
      <c r="U347" s="420"/>
      <c r="V347" s="420"/>
      <c r="W347" s="420"/>
      <c r="X347" s="420"/>
      <c r="Y347" s="420"/>
      <c r="Z347" s="420"/>
      <c r="AA347" s="420"/>
      <c r="AB347" s="420"/>
      <c r="AC347" s="420"/>
      <c r="AD347" s="420"/>
      <c r="AE347" s="420"/>
      <c r="AF347" s="420"/>
      <c r="AG347" s="420"/>
      <c r="AH347" s="420"/>
      <c r="AI347" s="420"/>
      <c r="AJ347" s="420"/>
      <c r="AK347" s="420"/>
      <c r="AL347" s="420"/>
      <c r="AM347" s="420"/>
      <c r="AN347" s="420"/>
      <c r="AO347" s="420"/>
      <c r="AP347" s="420"/>
      <c r="AQ347" s="420"/>
      <c r="AR347" s="420"/>
      <c r="AS347" s="420"/>
      <c r="AT347" s="420"/>
      <c r="AU347" s="420"/>
      <c r="AV347" s="420"/>
      <c r="AW347" s="420"/>
      <c r="AX347" s="420"/>
      <c r="AY347" s="421"/>
    </row>
    <row r="348" spans="1:51" s="1080" customFormat="1" ht="12.75">
      <c r="A348" s="993" t="s">
        <v>716</v>
      </c>
      <c r="B348" s="289">
        <v>43804413</v>
      </c>
      <c r="C348" s="289">
        <v>12349993</v>
      </c>
      <c r="D348" s="289">
        <v>3457222</v>
      </c>
      <c r="E348" s="464">
        <v>7.8924057263362934</v>
      </c>
      <c r="F348" s="289">
        <v>691242</v>
      </c>
      <c r="G348" s="302"/>
      <c r="H348" s="101">
        <f>D348-'[3]Oktobris'!D341</f>
        <v>691242</v>
      </c>
      <c r="I348" s="987">
        <f t="shared" si="18"/>
        <v>0</v>
      </c>
      <c r="J348" s="987"/>
      <c r="K348" s="302"/>
      <c r="L348" s="420"/>
      <c r="M348" s="420"/>
      <c r="N348" s="420"/>
      <c r="O348" s="420"/>
      <c r="P348" s="420"/>
      <c r="Q348" s="420"/>
      <c r="R348" s="420"/>
      <c r="S348" s="420"/>
      <c r="T348" s="420"/>
      <c r="U348" s="420"/>
      <c r="V348" s="420"/>
      <c r="W348" s="420"/>
      <c r="X348" s="420"/>
      <c r="Y348" s="420"/>
      <c r="Z348" s="420"/>
      <c r="AA348" s="420"/>
      <c r="AB348" s="420"/>
      <c r="AC348" s="420"/>
      <c r="AD348" s="420"/>
      <c r="AE348" s="420"/>
      <c r="AF348" s="420"/>
      <c r="AG348" s="420"/>
      <c r="AH348" s="420"/>
      <c r="AI348" s="420"/>
      <c r="AJ348" s="420"/>
      <c r="AK348" s="420"/>
      <c r="AL348" s="420"/>
      <c r="AM348" s="420"/>
      <c r="AN348" s="420"/>
      <c r="AO348" s="420"/>
      <c r="AP348" s="420"/>
      <c r="AQ348" s="420"/>
      <c r="AR348" s="420"/>
      <c r="AS348" s="420"/>
      <c r="AT348" s="420"/>
      <c r="AU348" s="420"/>
      <c r="AV348" s="420"/>
      <c r="AW348" s="420"/>
      <c r="AX348" s="420"/>
      <c r="AY348" s="421"/>
    </row>
    <row r="349" spans="1:51" s="1080" customFormat="1" ht="12.75">
      <c r="A349" s="993" t="s">
        <v>283</v>
      </c>
      <c r="B349" s="289">
        <v>58386617</v>
      </c>
      <c r="C349" s="289">
        <v>580034</v>
      </c>
      <c r="D349" s="289">
        <v>456924</v>
      </c>
      <c r="E349" s="464">
        <v>0.7825834471622153</v>
      </c>
      <c r="F349" s="289">
        <v>50470</v>
      </c>
      <c r="G349" s="302"/>
      <c r="H349" s="101">
        <f>D349-'[3]Oktobris'!D342</f>
        <v>50470</v>
      </c>
      <c r="I349" s="987">
        <f t="shared" si="18"/>
        <v>0</v>
      </c>
      <c r="J349" s="987"/>
      <c r="K349" s="302"/>
      <c r="L349" s="420"/>
      <c r="M349" s="420"/>
      <c r="N349" s="420"/>
      <c r="O349" s="420"/>
      <c r="P349" s="420"/>
      <c r="Q349" s="420"/>
      <c r="R349" s="420"/>
      <c r="S349" s="420"/>
      <c r="T349" s="420"/>
      <c r="U349" s="420"/>
      <c r="V349" s="420"/>
      <c r="W349" s="420"/>
      <c r="X349" s="420"/>
      <c r="Y349" s="420"/>
      <c r="Z349" s="420"/>
      <c r="AA349" s="420"/>
      <c r="AB349" s="420"/>
      <c r="AC349" s="420"/>
      <c r="AD349" s="420"/>
      <c r="AE349" s="420"/>
      <c r="AF349" s="420"/>
      <c r="AG349" s="420"/>
      <c r="AH349" s="420"/>
      <c r="AI349" s="420"/>
      <c r="AJ349" s="420"/>
      <c r="AK349" s="420"/>
      <c r="AL349" s="420"/>
      <c r="AM349" s="420"/>
      <c r="AN349" s="420"/>
      <c r="AO349" s="420"/>
      <c r="AP349" s="420"/>
      <c r="AQ349" s="420"/>
      <c r="AR349" s="420"/>
      <c r="AS349" s="420"/>
      <c r="AT349" s="420"/>
      <c r="AU349" s="420"/>
      <c r="AV349" s="420"/>
      <c r="AW349" s="420"/>
      <c r="AX349" s="420"/>
      <c r="AY349" s="421"/>
    </row>
    <row r="350" spans="1:51" s="1080" customFormat="1" ht="12.75">
      <c r="A350" s="993" t="s">
        <v>1004</v>
      </c>
      <c r="B350" s="289">
        <v>125382370</v>
      </c>
      <c r="C350" s="289">
        <v>3034549</v>
      </c>
      <c r="D350" s="289">
        <v>2329390</v>
      </c>
      <c r="E350" s="464">
        <v>1.8578289754771742</v>
      </c>
      <c r="F350" s="289">
        <v>161585</v>
      </c>
      <c r="G350" s="302"/>
      <c r="H350" s="101">
        <f>D350-'[3]Oktobris'!D343</f>
        <v>161585</v>
      </c>
      <c r="I350" s="987">
        <f t="shared" si="18"/>
        <v>0</v>
      </c>
      <c r="J350" s="987"/>
      <c r="K350" s="302"/>
      <c r="L350" s="420"/>
      <c r="M350" s="420"/>
      <c r="N350" s="420"/>
      <c r="O350" s="420"/>
      <c r="P350" s="420"/>
      <c r="Q350" s="420"/>
      <c r="R350" s="420"/>
      <c r="S350" s="420"/>
      <c r="T350" s="420"/>
      <c r="U350" s="420"/>
      <c r="V350" s="420"/>
      <c r="W350" s="420"/>
      <c r="X350" s="420"/>
      <c r="Y350" s="420"/>
      <c r="Z350" s="420"/>
      <c r="AA350" s="420"/>
      <c r="AB350" s="420"/>
      <c r="AC350" s="420"/>
      <c r="AD350" s="420"/>
      <c r="AE350" s="420"/>
      <c r="AF350" s="420"/>
      <c r="AG350" s="420"/>
      <c r="AH350" s="420"/>
      <c r="AI350" s="420"/>
      <c r="AJ350" s="420"/>
      <c r="AK350" s="420"/>
      <c r="AL350" s="420"/>
      <c r="AM350" s="420"/>
      <c r="AN350" s="420"/>
      <c r="AO350" s="420"/>
      <c r="AP350" s="420"/>
      <c r="AQ350" s="420"/>
      <c r="AR350" s="420"/>
      <c r="AS350" s="420"/>
      <c r="AT350" s="420"/>
      <c r="AU350" s="420"/>
      <c r="AV350" s="420"/>
      <c r="AW350" s="420"/>
      <c r="AX350" s="420"/>
      <c r="AY350" s="421"/>
    </row>
    <row r="351" spans="1:51" s="1080" customFormat="1" ht="12.75">
      <c r="A351" s="994" t="s">
        <v>1114</v>
      </c>
      <c r="B351" s="289">
        <v>2219869</v>
      </c>
      <c r="C351" s="289">
        <v>645578</v>
      </c>
      <c r="D351" s="289">
        <v>548339</v>
      </c>
      <c r="E351" s="464">
        <v>24.701412560831294</v>
      </c>
      <c r="F351" s="289">
        <v>28918</v>
      </c>
      <c r="G351" s="302"/>
      <c r="H351" s="101">
        <f>D351-'[3]Oktobris'!D344</f>
        <v>28918</v>
      </c>
      <c r="I351" s="987">
        <f t="shared" si="18"/>
        <v>0</v>
      </c>
      <c r="J351" s="987"/>
      <c r="K351" s="302"/>
      <c r="L351" s="420"/>
      <c r="M351" s="420"/>
      <c r="N351" s="420"/>
      <c r="O351" s="420"/>
      <c r="P351" s="420"/>
      <c r="Q351" s="420"/>
      <c r="R351" s="420"/>
      <c r="S351" s="420"/>
      <c r="T351" s="420"/>
      <c r="U351" s="420"/>
      <c r="V351" s="420"/>
      <c r="W351" s="420"/>
      <c r="X351" s="420"/>
      <c r="Y351" s="420"/>
      <c r="Z351" s="420"/>
      <c r="AA351" s="420"/>
      <c r="AB351" s="420"/>
      <c r="AC351" s="420"/>
      <c r="AD351" s="420"/>
      <c r="AE351" s="420"/>
      <c r="AF351" s="420"/>
      <c r="AG351" s="420"/>
      <c r="AH351" s="420"/>
      <c r="AI351" s="420"/>
      <c r="AJ351" s="420"/>
      <c r="AK351" s="420"/>
      <c r="AL351" s="420"/>
      <c r="AM351" s="420"/>
      <c r="AN351" s="420"/>
      <c r="AO351" s="420"/>
      <c r="AP351" s="420"/>
      <c r="AQ351" s="420"/>
      <c r="AR351" s="420"/>
      <c r="AS351" s="420"/>
      <c r="AT351" s="420"/>
      <c r="AU351" s="420"/>
      <c r="AV351" s="420"/>
      <c r="AW351" s="420"/>
      <c r="AX351" s="420"/>
      <c r="AY351" s="421"/>
    </row>
    <row r="352" spans="1:51" s="1080" customFormat="1" ht="12.75">
      <c r="A352" s="994" t="s">
        <v>1120</v>
      </c>
      <c r="B352" s="289">
        <v>8068501</v>
      </c>
      <c r="C352" s="289">
        <v>2388971</v>
      </c>
      <c r="D352" s="289">
        <v>1781051</v>
      </c>
      <c r="E352" s="464">
        <v>22.074125045036247</v>
      </c>
      <c r="F352" s="289">
        <v>132667</v>
      </c>
      <c r="G352" s="302"/>
      <c r="H352" s="101">
        <f>D352-'[3]Oktobris'!D345</f>
        <v>132667</v>
      </c>
      <c r="I352" s="987">
        <f t="shared" si="18"/>
        <v>0</v>
      </c>
      <c r="J352" s="987"/>
      <c r="K352" s="302"/>
      <c r="L352" s="420"/>
      <c r="M352" s="420"/>
      <c r="N352" s="420"/>
      <c r="O352" s="420"/>
      <c r="P352" s="420"/>
      <c r="Q352" s="420"/>
      <c r="R352" s="420"/>
      <c r="S352" s="420"/>
      <c r="T352" s="420"/>
      <c r="U352" s="420"/>
      <c r="V352" s="420"/>
      <c r="W352" s="420"/>
      <c r="X352" s="420"/>
      <c r="Y352" s="420"/>
      <c r="Z352" s="420"/>
      <c r="AA352" s="420"/>
      <c r="AB352" s="420"/>
      <c r="AC352" s="420"/>
      <c r="AD352" s="420"/>
      <c r="AE352" s="420"/>
      <c r="AF352" s="420"/>
      <c r="AG352" s="420"/>
      <c r="AH352" s="420"/>
      <c r="AI352" s="420"/>
      <c r="AJ352" s="420"/>
      <c r="AK352" s="420"/>
      <c r="AL352" s="420"/>
      <c r="AM352" s="420"/>
      <c r="AN352" s="420"/>
      <c r="AO352" s="420"/>
      <c r="AP352" s="420"/>
      <c r="AQ352" s="420"/>
      <c r="AR352" s="420"/>
      <c r="AS352" s="420"/>
      <c r="AT352" s="420"/>
      <c r="AU352" s="420"/>
      <c r="AV352" s="420"/>
      <c r="AW352" s="420"/>
      <c r="AX352" s="420"/>
      <c r="AY352" s="421"/>
    </row>
    <row r="353" spans="1:51" s="1085" customFormat="1" ht="12.75" hidden="1">
      <c r="A353" s="997" t="s">
        <v>1025</v>
      </c>
      <c r="B353" s="1021">
        <v>0</v>
      </c>
      <c r="C353" s="1021">
        <v>0</v>
      </c>
      <c r="D353" s="1021">
        <v>0</v>
      </c>
      <c r="E353" s="991" t="e">
        <v>#DIV/0!</v>
      </c>
      <c r="F353" s="1021">
        <v>0</v>
      </c>
      <c r="G353" s="1082"/>
      <c r="H353" s="1034">
        <f>D353-'[3]Oktobris'!D346</f>
        <v>0</v>
      </c>
      <c r="I353" s="987">
        <f t="shared" si="18"/>
        <v>0</v>
      </c>
      <c r="J353" s="987"/>
      <c r="K353" s="1082"/>
      <c r="L353" s="1083"/>
      <c r="M353" s="1083"/>
      <c r="N353" s="1083"/>
      <c r="O353" s="1083"/>
      <c r="P353" s="1083"/>
      <c r="Q353" s="1083"/>
      <c r="R353" s="1083"/>
      <c r="S353" s="1083"/>
      <c r="T353" s="1083"/>
      <c r="U353" s="1083"/>
      <c r="V353" s="1083"/>
      <c r="W353" s="1083"/>
      <c r="X353" s="1083"/>
      <c r="Y353" s="1083"/>
      <c r="Z353" s="1083"/>
      <c r="AA353" s="1083"/>
      <c r="AB353" s="1083"/>
      <c r="AC353" s="1083"/>
      <c r="AD353" s="1083"/>
      <c r="AE353" s="1083"/>
      <c r="AF353" s="1083"/>
      <c r="AG353" s="1083"/>
      <c r="AH353" s="1083"/>
      <c r="AI353" s="1083"/>
      <c r="AJ353" s="1083"/>
      <c r="AK353" s="1083"/>
      <c r="AL353" s="1083"/>
      <c r="AM353" s="1083"/>
      <c r="AN353" s="1083"/>
      <c r="AO353" s="1083"/>
      <c r="AP353" s="1083"/>
      <c r="AQ353" s="1083"/>
      <c r="AR353" s="1083"/>
      <c r="AS353" s="1083"/>
      <c r="AT353" s="1083"/>
      <c r="AU353" s="1083"/>
      <c r="AV353" s="1083"/>
      <c r="AW353" s="1083"/>
      <c r="AX353" s="1083"/>
      <c r="AY353" s="1084"/>
    </row>
    <row r="354" spans="1:51" s="1080" customFormat="1" ht="12.75">
      <c r="A354" s="988" t="s">
        <v>290</v>
      </c>
      <c r="B354" s="289">
        <v>1130901</v>
      </c>
      <c r="C354" s="289">
        <v>0</v>
      </c>
      <c r="D354" s="289">
        <v>0</v>
      </c>
      <c r="E354" s="464">
        <v>0</v>
      </c>
      <c r="F354" s="289">
        <v>0</v>
      </c>
      <c r="G354" s="302"/>
      <c r="H354" s="101">
        <f>D354-'[3]Oktobris'!D347</f>
        <v>0</v>
      </c>
      <c r="I354" s="987">
        <f t="shared" si="18"/>
        <v>0</v>
      </c>
      <c r="J354" s="987"/>
      <c r="K354" s="302"/>
      <c r="L354" s="420"/>
      <c r="M354" s="420"/>
      <c r="N354" s="420"/>
      <c r="O354" s="420"/>
      <c r="P354" s="420"/>
      <c r="Q354" s="420"/>
      <c r="R354" s="420"/>
      <c r="S354" s="420"/>
      <c r="T354" s="420"/>
      <c r="U354" s="420"/>
      <c r="V354" s="420"/>
      <c r="W354" s="420"/>
      <c r="X354" s="420"/>
      <c r="Y354" s="420"/>
      <c r="Z354" s="420"/>
      <c r="AA354" s="420"/>
      <c r="AB354" s="420"/>
      <c r="AC354" s="420"/>
      <c r="AD354" s="420"/>
      <c r="AE354" s="420"/>
      <c r="AF354" s="420"/>
      <c r="AG354" s="420"/>
      <c r="AH354" s="420"/>
      <c r="AI354" s="420"/>
      <c r="AJ354" s="420"/>
      <c r="AK354" s="420"/>
      <c r="AL354" s="420"/>
      <c r="AM354" s="420"/>
      <c r="AN354" s="420"/>
      <c r="AO354" s="420"/>
      <c r="AP354" s="420"/>
      <c r="AQ354" s="420"/>
      <c r="AR354" s="420"/>
      <c r="AS354" s="420"/>
      <c r="AT354" s="420"/>
      <c r="AU354" s="420"/>
      <c r="AV354" s="420"/>
      <c r="AW354" s="420"/>
      <c r="AX354" s="420"/>
      <c r="AY354" s="421"/>
    </row>
    <row r="355" spans="1:51" s="1080" customFormat="1" ht="12.75">
      <c r="A355" s="993" t="s">
        <v>1399</v>
      </c>
      <c r="B355" s="289">
        <v>1130901</v>
      </c>
      <c r="C355" s="289">
        <v>0</v>
      </c>
      <c r="D355" s="289">
        <v>0</v>
      </c>
      <c r="E355" s="464">
        <v>0</v>
      </c>
      <c r="F355" s="289">
        <v>0</v>
      </c>
      <c r="G355" s="302"/>
      <c r="H355" s="101">
        <f>D355-'[3]Oktobris'!D348</f>
        <v>0</v>
      </c>
      <c r="I355" s="987">
        <f t="shared" si="18"/>
        <v>0</v>
      </c>
      <c r="J355" s="987"/>
      <c r="K355" s="302"/>
      <c r="L355" s="420"/>
      <c r="M355" s="420"/>
      <c r="N355" s="420"/>
      <c r="O355" s="420"/>
      <c r="P355" s="420"/>
      <c r="Q355" s="420"/>
      <c r="R355" s="420"/>
      <c r="S355" s="420"/>
      <c r="T355" s="420"/>
      <c r="U355" s="420"/>
      <c r="V355" s="420"/>
      <c r="W355" s="420"/>
      <c r="X355" s="420"/>
      <c r="Y355" s="420"/>
      <c r="Z355" s="420"/>
      <c r="AA355" s="420"/>
      <c r="AB355" s="420"/>
      <c r="AC355" s="420"/>
      <c r="AD355" s="420"/>
      <c r="AE355" s="420"/>
      <c r="AF355" s="420"/>
      <c r="AG355" s="420"/>
      <c r="AH355" s="420"/>
      <c r="AI355" s="420"/>
      <c r="AJ355" s="420"/>
      <c r="AK355" s="420"/>
      <c r="AL355" s="420"/>
      <c r="AM355" s="420"/>
      <c r="AN355" s="420"/>
      <c r="AO355" s="420"/>
      <c r="AP355" s="420"/>
      <c r="AQ355" s="420"/>
      <c r="AR355" s="420"/>
      <c r="AS355" s="420"/>
      <c r="AT355" s="420"/>
      <c r="AU355" s="420"/>
      <c r="AV355" s="420"/>
      <c r="AW355" s="420"/>
      <c r="AX355" s="420"/>
      <c r="AY355" s="421"/>
    </row>
    <row r="356" spans="1:51" s="1080" customFormat="1" ht="13.5" customHeight="1">
      <c r="A356" s="996" t="s">
        <v>317</v>
      </c>
      <c r="B356" s="289">
        <v>-3017593</v>
      </c>
      <c r="C356" s="289">
        <v>-2062000</v>
      </c>
      <c r="D356" s="289">
        <v>-2124021</v>
      </c>
      <c r="E356" s="464">
        <v>70.38792176413453</v>
      </c>
      <c r="F356" s="289">
        <v>-152922</v>
      </c>
      <c r="G356" s="302"/>
      <c r="H356" s="101">
        <f>D356-'[3]Oktobris'!D349</f>
        <v>-152922</v>
      </c>
      <c r="I356" s="987">
        <f t="shared" si="18"/>
        <v>0</v>
      </c>
      <c r="J356" s="987"/>
      <c r="K356" s="302"/>
      <c r="L356" s="420"/>
      <c r="M356" s="420"/>
      <c r="N356" s="420"/>
      <c r="O356" s="420"/>
      <c r="P356" s="420"/>
      <c r="Q356" s="420"/>
      <c r="R356" s="420"/>
      <c r="S356" s="420"/>
      <c r="T356" s="420"/>
      <c r="U356" s="420"/>
      <c r="V356" s="420"/>
      <c r="W356" s="420"/>
      <c r="X356" s="420"/>
      <c r="Y356" s="420"/>
      <c r="Z356" s="420"/>
      <c r="AA356" s="420"/>
      <c r="AB356" s="420"/>
      <c r="AC356" s="420"/>
      <c r="AD356" s="420"/>
      <c r="AE356" s="420"/>
      <c r="AF356" s="420"/>
      <c r="AG356" s="420"/>
      <c r="AH356" s="420"/>
      <c r="AI356" s="420"/>
      <c r="AJ356" s="420"/>
      <c r="AK356" s="420"/>
      <c r="AL356" s="420"/>
      <c r="AM356" s="420"/>
      <c r="AN356" s="420"/>
      <c r="AO356" s="420"/>
      <c r="AP356" s="420"/>
      <c r="AQ356" s="420"/>
      <c r="AR356" s="420"/>
      <c r="AS356" s="420"/>
      <c r="AT356" s="420"/>
      <c r="AU356" s="420"/>
      <c r="AV356" s="420"/>
      <c r="AW356" s="420"/>
      <c r="AX356" s="420"/>
      <c r="AY356" s="421"/>
    </row>
    <row r="357" spans="1:51" s="1080" customFormat="1" ht="13.5" customHeight="1">
      <c r="A357" s="996" t="s">
        <v>323</v>
      </c>
      <c r="B357" s="289">
        <v>3017593</v>
      </c>
      <c r="C357" s="289">
        <v>2062000</v>
      </c>
      <c r="D357" s="289">
        <v>2124021</v>
      </c>
      <c r="E357" s="464">
        <v>70.38792176413453</v>
      </c>
      <c r="F357" s="289">
        <v>152922</v>
      </c>
      <c r="G357" s="302"/>
      <c r="H357" s="101">
        <f>D357-'[3]Oktobris'!D350</f>
        <v>152922</v>
      </c>
      <c r="I357" s="987">
        <f t="shared" si="18"/>
        <v>0</v>
      </c>
      <c r="J357" s="987"/>
      <c r="K357" s="302"/>
      <c r="L357" s="420"/>
      <c r="M357" s="420"/>
      <c r="N357" s="420"/>
      <c r="O357" s="420"/>
      <c r="P357" s="420"/>
      <c r="Q357" s="420"/>
      <c r="R357" s="420"/>
      <c r="S357" s="420"/>
      <c r="T357" s="420"/>
      <c r="U357" s="420"/>
      <c r="V357" s="420"/>
      <c r="W357" s="420"/>
      <c r="X357" s="420"/>
      <c r="Y357" s="420"/>
      <c r="Z357" s="420"/>
      <c r="AA357" s="420"/>
      <c r="AB357" s="420"/>
      <c r="AC357" s="420"/>
      <c r="AD357" s="420"/>
      <c r="AE357" s="420"/>
      <c r="AF357" s="420"/>
      <c r="AG357" s="420"/>
      <c r="AH357" s="420"/>
      <c r="AI357" s="420"/>
      <c r="AJ357" s="420"/>
      <c r="AK357" s="420"/>
      <c r="AL357" s="420"/>
      <c r="AM357" s="420"/>
      <c r="AN357" s="420"/>
      <c r="AO357" s="420"/>
      <c r="AP357" s="420"/>
      <c r="AQ357" s="420"/>
      <c r="AR357" s="420"/>
      <c r="AS357" s="420"/>
      <c r="AT357" s="420"/>
      <c r="AU357" s="420"/>
      <c r="AV357" s="420"/>
      <c r="AW357" s="420"/>
      <c r="AX357" s="420"/>
      <c r="AY357" s="421"/>
    </row>
    <row r="358" spans="1:51" s="1080" customFormat="1" ht="13.5" customHeight="1">
      <c r="A358" s="323" t="s">
        <v>1128</v>
      </c>
      <c r="B358" s="289"/>
      <c r="C358" s="289"/>
      <c r="D358" s="289"/>
      <c r="E358" s="464"/>
      <c r="F358" s="289"/>
      <c r="G358" s="302"/>
      <c r="H358" s="101">
        <f>D358-'[3]Oktobris'!D351</f>
        <v>0</v>
      </c>
      <c r="I358" s="987">
        <f t="shared" si="18"/>
        <v>0</v>
      </c>
      <c r="J358" s="987"/>
      <c r="K358" s="302"/>
      <c r="L358" s="420"/>
      <c r="M358" s="420"/>
      <c r="N358" s="420"/>
      <c r="O358" s="420"/>
      <c r="P358" s="420"/>
      <c r="Q358" s="420"/>
      <c r="R358" s="420"/>
      <c r="S358" s="420"/>
      <c r="T358" s="420"/>
      <c r="U358" s="420"/>
      <c r="V358" s="420"/>
      <c r="W358" s="420"/>
      <c r="X358" s="420"/>
      <c r="Y358" s="420"/>
      <c r="Z358" s="420"/>
      <c r="AA358" s="420"/>
      <c r="AB358" s="420"/>
      <c r="AC358" s="420"/>
      <c r="AD358" s="420"/>
      <c r="AE358" s="420"/>
      <c r="AF358" s="420"/>
      <c r="AG358" s="420"/>
      <c r="AH358" s="420"/>
      <c r="AI358" s="420"/>
      <c r="AJ358" s="420"/>
      <c r="AK358" s="420"/>
      <c r="AL358" s="420"/>
      <c r="AM358" s="420"/>
      <c r="AN358" s="420"/>
      <c r="AO358" s="420"/>
      <c r="AP358" s="420"/>
      <c r="AQ358" s="420"/>
      <c r="AR358" s="420"/>
      <c r="AS358" s="420"/>
      <c r="AT358" s="420"/>
      <c r="AU358" s="420"/>
      <c r="AV358" s="420"/>
      <c r="AW358" s="420"/>
      <c r="AX358" s="420"/>
      <c r="AY358" s="421"/>
    </row>
    <row r="359" spans="1:51" s="1080" customFormat="1" ht="13.5" customHeight="1">
      <c r="A359" s="996" t="s">
        <v>1078</v>
      </c>
      <c r="B359" s="289">
        <v>977434</v>
      </c>
      <c r="C359" s="289">
        <v>0</v>
      </c>
      <c r="D359" s="289">
        <v>0</v>
      </c>
      <c r="E359" s="464">
        <v>0</v>
      </c>
      <c r="F359" s="289">
        <v>0</v>
      </c>
      <c r="G359" s="302"/>
      <c r="H359" s="101">
        <f>D359-'[3]Oktobris'!D352</f>
        <v>0</v>
      </c>
      <c r="I359" s="987">
        <f t="shared" si="18"/>
        <v>0</v>
      </c>
      <c r="J359" s="987"/>
      <c r="K359" s="302"/>
      <c r="L359" s="420"/>
      <c r="M359" s="420"/>
      <c r="N359" s="420"/>
      <c r="O359" s="420"/>
      <c r="P359" s="420"/>
      <c r="Q359" s="420"/>
      <c r="R359" s="420"/>
      <c r="S359" s="420"/>
      <c r="T359" s="420"/>
      <c r="U359" s="420"/>
      <c r="V359" s="420"/>
      <c r="W359" s="420"/>
      <c r="X359" s="420"/>
      <c r="Y359" s="420"/>
      <c r="Z359" s="420"/>
      <c r="AA359" s="420"/>
      <c r="AB359" s="420"/>
      <c r="AC359" s="420"/>
      <c r="AD359" s="420"/>
      <c r="AE359" s="420"/>
      <c r="AF359" s="420"/>
      <c r="AG359" s="420"/>
      <c r="AH359" s="420"/>
      <c r="AI359" s="420"/>
      <c r="AJ359" s="420"/>
      <c r="AK359" s="420"/>
      <c r="AL359" s="420"/>
      <c r="AM359" s="420"/>
      <c r="AN359" s="420"/>
      <c r="AO359" s="420"/>
      <c r="AP359" s="420"/>
      <c r="AQ359" s="420"/>
      <c r="AR359" s="420"/>
      <c r="AS359" s="420"/>
      <c r="AT359" s="420"/>
      <c r="AU359" s="420"/>
      <c r="AV359" s="420"/>
      <c r="AW359" s="420"/>
      <c r="AX359" s="420"/>
      <c r="AY359" s="421"/>
    </row>
    <row r="360" spans="1:51" s="1080" customFormat="1" ht="13.5" customHeight="1">
      <c r="A360" s="1081" t="s">
        <v>538</v>
      </c>
      <c r="B360" s="289">
        <v>977434</v>
      </c>
      <c r="C360" s="289">
        <v>0</v>
      </c>
      <c r="D360" s="289">
        <v>0</v>
      </c>
      <c r="E360" s="464">
        <v>0</v>
      </c>
      <c r="F360" s="289">
        <v>0</v>
      </c>
      <c r="G360" s="302"/>
      <c r="H360" s="101">
        <f>D360-'[3]Oktobris'!D353</f>
        <v>0</v>
      </c>
      <c r="I360" s="987">
        <f t="shared" si="18"/>
        <v>0</v>
      </c>
      <c r="J360" s="987"/>
      <c r="K360" s="302"/>
      <c r="L360" s="420"/>
      <c r="M360" s="420"/>
      <c r="N360" s="420"/>
      <c r="O360" s="420"/>
      <c r="P360" s="420"/>
      <c r="Q360" s="420"/>
      <c r="R360" s="420"/>
      <c r="S360" s="420"/>
      <c r="T360" s="420"/>
      <c r="U360" s="420"/>
      <c r="V360" s="420"/>
      <c r="W360" s="420"/>
      <c r="X360" s="420"/>
      <c r="Y360" s="420"/>
      <c r="Z360" s="420"/>
      <c r="AA360" s="420"/>
      <c r="AB360" s="420"/>
      <c r="AC360" s="420"/>
      <c r="AD360" s="420"/>
      <c r="AE360" s="420"/>
      <c r="AF360" s="420"/>
      <c r="AG360" s="420"/>
      <c r="AH360" s="420"/>
      <c r="AI360" s="420"/>
      <c r="AJ360" s="420"/>
      <c r="AK360" s="420"/>
      <c r="AL360" s="420"/>
      <c r="AM360" s="420"/>
      <c r="AN360" s="420"/>
      <c r="AO360" s="420"/>
      <c r="AP360" s="420"/>
      <c r="AQ360" s="420"/>
      <c r="AR360" s="420"/>
      <c r="AS360" s="420"/>
      <c r="AT360" s="420"/>
      <c r="AU360" s="420"/>
      <c r="AV360" s="420"/>
      <c r="AW360" s="420"/>
      <c r="AX360" s="420"/>
      <c r="AY360" s="421"/>
    </row>
    <row r="361" spans="1:51" s="1080" customFormat="1" ht="13.5" customHeight="1">
      <c r="A361" s="996" t="s">
        <v>279</v>
      </c>
      <c r="B361" s="289">
        <v>977434</v>
      </c>
      <c r="C361" s="289">
        <v>0</v>
      </c>
      <c r="D361" s="289">
        <v>0</v>
      </c>
      <c r="E361" s="464">
        <v>0</v>
      </c>
      <c r="F361" s="289">
        <v>0</v>
      </c>
      <c r="G361" s="302"/>
      <c r="H361" s="101">
        <f>D361-'[3]Oktobris'!D354</f>
        <v>0</v>
      </c>
      <c r="I361" s="987">
        <f t="shared" si="18"/>
        <v>0</v>
      </c>
      <c r="J361" s="987"/>
      <c r="K361" s="302"/>
      <c r="L361" s="420"/>
      <c r="M361" s="420"/>
      <c r="N361" s="420"/>
      <c r="O361" s="420"/>
      <c r="P361" s="420"/>
      <c r="Q361" s="420"/>
      <c r="R361" s="420"/>
      <c r="S361" s="420"/>
      <c r="T361" s="420"/>
      <c r="U361" s="420"/>
      <c r="V361" s="420"/>
      <c r="W361" s="420"/>
      <c r="X361" s="420"/>
      <c r="Y361" s="420"/>
      <c r="Z361" s="420"/>
      <c r="AA361" s="420"/>
      <c r="AB361" s="420"/>
      <c r="AC361" s="420"/>
      <c r="AD361" s="420"/>
      <c r="AE361" s="420"/>
      <c r="AF361" s="420"/>
      <c r="AG361" s="420"/>
      <c r="AH361" s="420"/>
      <c r="AI361" s="420"/>
      <c r="AJ361" s="420"/>
      <c r="AK361" s="420"/>
      <c r="AL361" s="420"/>
      <c r="AM361" s="420"/>
      <c r="AN361" s="420"/>
      <c r="AO361" s="420"/>
      <c r="AP361" s="420"/>
      <c r="AQ361" s="420"/>
      <c r="AR361" s="420"/>
      <c r="AS361" s="420"/>
      <c r="AT361" s="420"/>
      <c r="AU361" s="420"/>
      <c r="AV361" s="420"/>
      <c r="AW361" s="420"/>
      <c r="AX361" s="420"/>
      <c r="AY361" s="421"/>
    </row>
    <row r="362" spans="1:51" s="1080" customFormat="1" ht="13.5" customHeight="1">
      <c r="A362" s="988" t="s">
        <v>290</v>
      </c>
      <c r="B362" s="289">
        <v>977434</v>
      </c>
      <c r="C362" s="289">
        <v>0</v>
      </c>
      <c r="D362" s="289">
        <v>0</v>
      </c>
      <c r="E362" s="464">
        <v>0</v>
      </c>
      <c r="F362" s="289">
        <v>0</v>
      </c>
      <c r="G362" s="302"/>
      <c r="H362" s="101">
        <f>D362-'[3]Oktobris'!D355</f>
        <v>0</v>
      </c>
      <c r="I362" s="987">
        <f t="shared" si="18"/>
        <v>0</v>
      </c>
      <c r="J362" s="987"/>
      <c r="K362" s="302"/>
      <c r="L362" s="420"/>
      <c r="M362" s="420"/>
      <c r="N362" s="420"/>
      <c r="O362" s="420"/>
      <c r="P362" s="420"/>
      <c r="Q362" s="420"/>
      <c r="R362" s="420"/>
      <c r="S362" s="420"/>
      <c r="T362" s="420"/>
      <c r="U362" s="420"/>
      <c r="V362" s="420"/>
      <c r="W362" s="420"/>
      <c r="X362" s="420"/>
      <c r="Y362" s="420"/>
      <c r="Z362" s="420"/>
      <c r="AA362" s="420"/>
      <c r="AB362" s="420"/>
      <c r="AC362" s="420"/>
      <c r="AD362" s="420"/>
      <c r="AE362" s="420"/>
      <c r="AF362" s="420"/>
      <c r="AG362" s="420"/>
      <c r="AH362" s="420"/>
      <c r="AI362" s="420"/>
      <c r="AJ362" s="420"/>
      <c r="AK362" s="420"/>
      <c r="AL362" s="420"/>
      <c r="AM362" s="420"/>
      <c r="AN362" s="420"/>
      <c r="AO362" s="420"/>
      <c r="AP362" s="420"/>
      <c r="AQ362" s="420"/>
      <c r="AR362" s="420"/>
      <c r="AS362" s="420"/>
      <c r="AT362" s="420"/>
      <c r="AU362" s="420"/>
      <c r="AV362" s="420"/>
      <c r="AW362" s="420"/>
      <c r="AX362" s="420"/>
      <c r="AY362" s="421"/>
    </row>
    <row r="363" spans="1:51" s="1080" customFormat="1" ht="13.5" customHeight="1">
      <c r="A363" s="993" t="s">
        <v>1399</v>
      </c>
      <c r="B363" s="289">
        <v>977434</v>
      </c>
      <c r="C363" s="289">
        <v>0</v>
      </c>
      <c r="D363" s="289">
        <v>0</v>
      </c>
      <c r="E363" s="464">
        <v>0</v>
      </c>
      <c r="F363" s="289">
        <v>0</v>
      </c>
      <c r="G363" s="302"/>
      <c r="H363" s="101">
        <f>D363-'[3]Oktobris'!D356</f>
        <v>0</v>
      </c>
      <c r="I363" s="987">
        <f t="shared" si="18"/>
        <v>0</v>
      </c>
      <c r="J363" s="987"/>
      <c r="K363" s="302"/>
      <c r="L363" s="420"/>
      <c r="M363" s="420"/>
      <c r="N363" s="420"/>
      <c r="O363" s="420"/>
      <c r="P363" s="420"/>
      <c r="Q363" s="420"/>
      <c r="R363" s="420"/>
      <c r="S363" s="420"/>
      <c r="T363" s="420"/>
      <c r="U363" s="420"/>
      <c r="V363" s="420"/>
      <c r="W363" s="420"/>
      <c r="X363" s="420"/>
      <c r="Y363" s="420"/>
      <c r="Z363" s="420"/>
      <c r="AA363" s="420"/>
      <c r="AB363" s="420"/>
      <c r="AC363" s="420"/>
      <c r="AD363" s="420"/>
      <c r="AE363" s="420"/>
      <c r="AF363" s="420"/>
      <c r="AG363" s="420"/>
      <c r="AH363" s="420"/>
      <c r="AI363" s="420"/>
      <c r="AJ363" s="420"/>
      <c r="AK363" s="420"/>
      <c r="AL363" s="420"/>
      <c r="AM363" s="420"/>
      <c r="AN363" s="420"/>
      <c r="AO363" s="420"/>
      <c r="AP363" s="420"/>
      <c r="AQ363" s="420"/>
      <c r="AR363" s="420"/>
      <c r="AS363" s="420"/>
      <c r="AT363" s="420"/>
      <c r="AU363" s="420"/>
      <c r="AV363" s="420"/>
      <c r="AW363" s="420"/>
      <c r="AX363" s="420"/>
      <c r="AY363" s="421"/>
    </row>
    <row r="364" spans="1:51" s="1080" customFormat="1" ht="13.5" customHeight="1">
      <c r="A364" s="323" t="s">
        <v>1129</v>
      </c>
      <c r="B364" s="289"/>
      <c r="C364" s="289"/>
      <c r="D364" s="289"/>
      <c r="E364" s="464"/>
      <c r="F364" s="289"/>
      <c r="G364" s="302"/>
      <c r="H364" s="101">
        <f>D364-'[3]Oktobris'!D357</f>
        <v>0</v>
      </c>
      <c r="I364" s="987">
        <f t="shared" si="18"/>
        <v>0</v>
      </c>
      <c r="J364" s="987"/>
      <c r="K364" s="302"/>
      <c r="L364" s="420"/>
      <c r="M364" s="420"/>
      <c r="N364" s="420"/>
      <c r="O364" s="420"/>
      <c r="P364" s="420"/>
      <c r="Q364" s="420"/>
      <c r="R364" s="420"/>
      <c r="S364" s="420"/>
      <c r="T364" s="420"/>
      <c r="U364" s="420"/>
      <c r="V364" s="420"/>
      <c r="W364" s="420"/>
      <c r="X364" s="420"/>
      <c r="Y364" s="420"/>
      <c r="Z364" s="420"/>
      <c r="AA364" s="420"/>
      <c r="AB364" s="420"/>
      <c r="AC364" s="420"/>
      <c r="AD364" s="420"/>
      <c r="AE364" s="420"/>
      <c r="AF364" s="420"/>
      <c r="AG364" s="420"/>
      <c r="AH364" s="420"/>
      <c r="AI364" s="420"/>
      <c r="AJ364" s="420"/>
      <c r="AK364" s="420"/>
      <c r="AL364" s="420"/>
      <c r="AM364" s="420"/>
      <c r="AN364" s="420"/>
      <c r="AO364" s="420"/>
      <c r="AP364" s="420"/>
      <c r="AQ364" s="420"/>
      <c r="AR364" s="420"/>
      <c r="AS364" s="420"/>
      <c r="AT364" s="420"/>
      <c r="AU364" s="420"/>
      <c r="AV364" s="420"/>
      <c r="AW364" s="420"/>
      <c r="AX364" s="420"/>
      <c r="AY364" s="421"/>
    </row>
    <row r="365" spans="1:51" s="1080" customFormat="1" ht="13.5" customHeight="1">
      <c r="A365" s="996" t="s">
        <v>1078</v>
      </c>
      <c r="B365" s="289">
        <v>6604025</v>
      </c>
      <c r="C365" s="289">
        <v>5705201</v>
      </c>
      <c r="D365" s="289">
        <v>6604025</v>
      </c>
      <c r="E365" s="464">
        <v>100</v>
      </c>
      <c r="F365" s="289">
        <v>0</v>
      </c>
      <c r="G365" s="302"/>
      <c r="H365" s="101">
        <f>D365-'[3]Oktobris'!D358</f>
        <v>0</v>
      </c>
      <c r="I365" s="987">
        <f t="shared" si="18"/>
        <v>0</v>
      </c>
      <c r="J365" s="987"/>
      <c r="K365" s="302"/>
      <c r="L365" s="420"/>
      <c r="M365" s="420"/>
      <c r="N365" s="420"/>
      <c r="O365" s="420"/>
      <c r="P365" s="420"/>
      <c r="Q365" s="420"/>
      <c r="R365" s="420"/>
      <c r="S365" s="420"/>
      <c r="T365" s="420"/>
      <c r="U365" s="420"/>
      <c r="V365" s="420"/>
      <c r="W365" s="420"/>
      <c r="X365" s="420"/>
      <c r="Y365" s="420"/>
      <c r="Z365" s="420"/>
      <c r="AA365" s="420"/>
      <c r="AB365" s="420"/>
      <c r="AC365" s="420"/>
      <c r="AD365" s="420"/>
      <c r="AE365" s="420"/>
      <c r="AF365" s="420"/>
      <c r="AG365" s="420"/>
      <c r="AH365" s="420"/>
      <c r="AI365" s="420"/>
      <c r="AJ365" s="420"/>
      <c r="AK365" s="420"/>
      <c r="AL365" s="420"/>
      <c r="AM365" s="420"/>
      <c r="AN365" s="420"/>
      <c r="AO365" s="420"/>
      <c r="AP365" s="420"/>
      <c r="AQ365" s="420"/>
      <c r="AR365" s="420"/>
      <c r="AS365" s="420"/>
      <c r="AT365" s="420"/>
      <c r="AU365" s="420"/>
      <c r="AV365" s="420"/>
      <c r="AW365" s="420"/>
      <c r="AX365" s="420"/>
      <c r="AY365" s="421"/>
    </row>
    <row r="366" spans="1:51" s="1080" customFormat="1" ht="13.5" customHeight="1">
      <c r="A366" s="1081" t="s">
        <v>538</v>
      </c>
      <c r="B366" s="289">
        <v>6604025</v>
      </c>
      <c r="C366" s="289">
        <v>5705201</v>
      </c>
      <c r="D366" s="289">
        <v>6604025</v>
      </c>
      <c r="E366" s="464">
        <v>100</v>
      </c>
      <c r="F366" s="289">
        <v>0</v>
      </c>
      <c r="G366" s="302"/>
      <c r="H366" s="101">
        <f>D366-'[3]Oktobris'!D359</f>
        <v>0</v>
      </c>
      <c r="I366" s="987">
        <f aca="true" t="shared" si="19" ref="I366:I390">F366-H366</f>
        <v>0</v>
      </c>
      <c r="J366" s="987"/>
      <c r="K366" s="302"/>
      <c r="L366" s="420"/>
      <c r="M366" s="420"/>
      <c r="N366" s="420"/>
      <c r="O366" s="420"/>
      <c r="P366" s="420"/>
      <c r="Q366" s="420"/>
      <c r="R366" s="420"/>
      <c r="S366" s="420"/>
      <c r="T366" s="420"/>
      <c r="U366" s="420"/>
      <c r="V366" s="420"/>
      <c r="W366" s="420"/>
      <c r="X366" s="420"/>
      <c r="Y366" s="420"/>
      <c r="Z366" s="420"/>
      <c r="AA366" s="420"/>
      <c r="AB366" s="420"/>
      <c r="AC366" s="420"/>
      <c r="AD366" s="420"/>
      <c r="AE366" s="420"/>
      <c r="AF366" s="420"/>
      <c r="AG366" s="420"/>
      <c r="AH366" s="420"/>
      <c r="AI366" s="420"/>
      <c r="AJ366" s="420"/>
      <c r="AK366" s="420"/>
      <c r="AL366" s="420"/>
      <c r="AM366" s="420"/>
      <c r="AN366" s="420"/>
      <c r="AO366" s="420"/>
      <c r="AP366" s="420"/>
      <c r="AQ366" s="420"/>
      <c r="AR366" s="420"/>
      <c r="AS366" s="420"/>
      <c r="AT366" s="420"/>
      <c r="AU366" s="420"/>
      <c r="AV366" s="420"/>
      <c r="AW366" s="420"/>
      <c r="AX366" s="420"/>
      <c r="AY366" s="421"/>
    </row>
    <row r="367" spans="1:51" s="1080" customFormat="1" ht="13.5" customHeight="1">
      <c r="A367" s="996" t="s">
        <v>279</v>
      </c>
      <c r="B367" s="289">
        <v>6604025</v>
      </c>
      <c r="C367" s="289">
        <v>5705201</v>
      </c>
      <c r="D367" s="289">
        <v>3594971</v>
      </c>
      <c r="E367" s="464">
        <v>54.436059827150864</v>
      </c>
      <c r="F367" s="289">
        <v>39897</v>
      </c>
      <c r="G367" s="302"/>
      <c r="H367" s="101">
        <f>D367-'[3]Oktobris'!D360</f>
        <v>39897</v>
      </c>
      <c r="I367" s="987">
        <f t="shared" si="19"/>
        <v>0</v>
      </c>
      <c r="J367" s="987"/>
      <c r="K367" s="302"/>
      <c r="L367" s="420"/>
      <c r="M367" s="420"/>
      <c r="N367" s="420"/>
      <c r="O367" s="420"/>
      <c r="P367" s="420"/>
      <c r="Q367" s="420"/>
      <c r="R367" s="420"/>
      <c r="S367" s="420"/>
      <c r="T367" s="420"/>
      <c r="U367" s="420"/>
      <c r="V367" s="420"/>
      <c r="W367" s="420"/>
      <c r="X367" s="420"/>
      <c r="Y367" s="420"/>
      <c r="Z367" s="420"/>
      <c r="AA367" s="420"/>
      <c r="AB367" s="420"/>
      <c r="AC367" s="420"/>
      <c r="AD367" s="420"/>
      <c r="AE367" s="420"/>
      <c r="AF367" s="420"/>
      <c r="AG367" s="420"/>
      <c r="AH367" s="420"/>
      <c r="AI367" s="420"/>
      <c r="AJ367" s="420"/>
      <c r="AK367" s="420"/>
      <c r="AL367" s="420"/>
      <c r="AM367" s="420"/>
      <c r="AN367" s="420"/>
      <c r="AO367" s="420"/>
      <c r="AP367" s="420"/>
      <c r="AQ367" s="420"/>
      <c r="AR367" s="420"/>
      <c r="AS367" s="420"/>
      <c r="AT367" s="420"/>
      <c r="AU367" s="420"/>
      <c r="AV367" s="420"/>
      <c r="AW367" s="420"/>
      <c r="AX367" s="420"/>
      <c r="AY367" s="421"/>
    </row>
    <row r="368" spans="1:51" s="1080" customFormat="1" ht="13.5" customHeight="1">
      <c r="A368" s="988" t="s">
        <v>307</v>
      </c>
      <c r="B368" s="289">
        <v>6604025</v>
      </c>
      <c r="C368" s="289">
        <v>5705201</v>
      </c>
      <c r="D368" s="289">
        <v>3594971</v>
      </c>
      <c r="E368" s="464">
        <v>54.436059827150864</v>
      </c>
      <c r="F368" s="289">
        <v>39897</v>
      </c>
      <c r="G368" s="302"/>
      <c r="H368" s="101">
        <f>D368-'[3]Oktobris'!D361</f>
        <v>39897</v>
      </c>
      <c r="I368" s="987">
        <f t="shared" si="19"/>
        <v>0</v>
      </c>
      <c r="J368" s="987"/>
      <c r="K368" s="302"/>
      <c r="L368" s="420"/>
      <c r="M368" s="420"/>
      <c r="N368" s="420"/>
      <c r="O368" s="420"/>
      <c r="P368" s="420"/>
      <c r="Q368" s="420"/>
      <c r="R368" s="420"/>
      <c r="S368" s="420"/>
      <c r="T368" s="420"/>
      <c r="U368" s="420"/>
      <c r="V368" s="420"/>
      <c r="W368" s="420"/>
      <c r="X368" s="420"/>
      <c r="Y368" s="420"/>
      <c r="Z368" s="420"/>
      <c r="AA368" s="420"/>
      <c r="AB368" s="420"/>
      <c r="AC368" s="420"/>
      <c r="AD368" s="420"/>
      <c r="AE368" s="420"/>
      <c r="AF368" s="420"/>
      <c r="AG368" s="420"/>
      <c r="AH368" s="420"/>
      <c r="AI368" s="420"/>
      <c r="AJ368" s="420"/>
      <c r="AK368" s="420"/>
      <c r="AL368" s="420"/>
      <c r="AM368" s="420"/>
      <c r="AN368" s="420"/>
      <c r="AO368" s="420"/>
      <c r="AP368" s="420"/>
      <c r="AQ368" s="420"/>
      <c r="AR368" s="420"/>
      <c r="AS368" s="420"/>
      <c r="AT368" s="420"/>
      <c r="AU368" s="420"/>
      <c r="AV368" s="420"/>
      <c r="AW368" s="420"/>
      <c r="AX368" s="420"/>
      <c r="AY368" s="421"/>
    </row>
    <row r="369" spans="1:51" s="1080" customFormat="1" ht="13.5" customHeight="1">
      <c r="A369" s="988" t="s">
        <v>716</v>
      </c>
      <c r="B369" s="289">
        <v>1268788</v>
      </c>
      <c r="C369" s="289">
        <v>369964</v>
      </c>
      <c r="D369" s="289">
        <v>368763</v>
      </c>
      <c r="E369" s="464">
        <v>29.06419354533618</v>
      </c>
      <c r="F369" s="289">
        <v>21789</v>
      </c>
      <c r="G369" s="302"/>
      <c r="H369" s="101">
        <f>D369-'[3]Oktobris'!D362</f>
        <v>21789</v>
      </c>
      <c r="I369" s="987">
        <f t="shared" si="19"/>
        <v>0</v>
      </c>
      <c r="J369" s="987"/>
      <c r="K369" s="302"/>
      <c r="L369" s="420"/>
      <c r="M369" s="420"/>
      <c r="N369" s="420"/>
      <c r="O369" s="420"/>
      <c r="P369" s="420"/>
      <c r="Q369" s="420"/>
      <c r="R369" s="420"/>
      <c r="S369" s="420"/>
      <c r="T369" s="420"/>
      <c r="U369" s="420"/>
      <c r="V369" s="420"/>
      <c r="W369" s="420"/>
      <c r="X369" s="420"/>
      <c r="Y369" s="420"/>
      <c r="Z369" s="420"/>
      <c r="AA369" s="420"/>
      <c r="AB369" s="420"/>
      <c r="AC369" s="420"/>
      <c r="AD369" s="420"/>
      <c r="AE369" s="420"/>
      <c r="AF369" s="420"/>
      <c r="AG369" s="420"/>
      <c r="AH369" s="420"/>
      <c r="AI369" s="420"/>
      <c r="AJ369" s="420"/>
      <c r="AK369" s="420"/>
      <c r="AL369" s="420"/>
      <c r="AM369" s="420"/>
      <c r="AN369" s="420"/>
      <c r="AO369" s="420"/>
      <c r="AP369" s="420"/>
      <c r="AQ369" s="420"/>
      <c r="AR369" s="420"/>
      <c r="AS369" s="420"/>
      <c r="AT369" s="420"/>
      <c r="AU369" s="420"/>
      <c r="AV369" s="420"/>
      <c r="AW369" s="420"/>
      <c r="AX369" s="420"/>
      <c r="AY369" s="421"/>
    </row>
    <row r="370" spans="1:51" s="1080" customFormat="1" ht="13.5" customHeight="1">
      <c r="A370" s="993" t="s">
        <v>1004</v>
      </c>
      <c r="B370" s="289">
        <v>5335237</v>
      </c>
      <c r="C370" s="289">
        <v>5335237</v>
      </c>
      <c r="D370" s="289">
        <v>3226208</v>
      </c>
      <c r="E370" s="464">
        <v>60.469816055031856</v>
      </c>
      <c r="F370" s="289">
        <v>18108</v>
      </c>
      <c r="G370" s="302"/>
      <c r="H370" s="101">
        <f>D370-'[3]Oktobris'!D363</f>
        <v>18108</v>
      </c>
      <c r="I370" s="987">
        <f t="shared" si="19"/>
        <v>0</v>
      </c>
      <c r="J370" s="987"/>
      <c r="K370" s="302"/>
      <c r="L370" s="420"/>
      <c r="M370" s="420"/>
      <c r="N370" s="420"/>
      <c r="O370" s="420"/>
      <c r="P370" s="420"/>
      <c r="Q370" s="420"/>
      <c r="R370" s="420"/>
      <c r="S370" s="420"/>
      <c r="T370" s="420"/>
      <c r="U370" s="420"/>
      <c r="V370" s="420"/>
      <c r="W370" s="420"/>
      <c r="X370" s="420"/>
      <c r="Y370" s="420"/>
      <c r="Z370" s="420"/>
      <c r="AA370" s="420"/>
      <c r="AB370" s="420"/>
      <c r="AC370" s="420"/>
      <c r="AD370" s="420"/>
      <c r="AE370" s="420"/>
      <c r="AF370" s="420"/>
      <c r="AG370" s="420"/>
      <c r="AH370" s="420"/>
      <c r="AI370" s="420"/>
      <c r="AJ370" s="420"/>
      <c r="AK370" s="420"/>
      <c r="AL370" s="420"/>
      <c r="AM370" s="420"/>
      <c r="AN370" s="420"/>
      <c r="AO370" s="420"/>
      <c r="AP370" s="420"/>
      <c r="AQ370" s="420"/>
      <c r="AR370" s="420"/>
      <c r="AS370" s="420"/>
      <c r="AT370" s="420"/>
      <c r="AU370" s="420"/>
      <c r="AV370" s="420"/>
      <c r="AW370" s="420"/>
      <c r="AX370" s="420"/>
      <c r="AY370" s="421"/>
    </row>
    <row r="371" spans="1:51" s="1080" customFormat="1" ht="12.75">
      <c r="A371" s="994" t="s">
        <v>1114</v>
      </c>
      <c r="B371" s="289">
        <v>2126921</v>
      </c>
      <c r="C371" s="289">
        <v>2126921</v>
      </c>
      <c r="D371" s="289">
        <v>2101921</v>
      </c>
      <c r="E371" s="464">
        <v>98.82459198061423</v>
      </c>
      <c r="F371" s="289">
        <v>0</v>
      </c>
      <c r="G371" s="302"/>
      <c r="H371" s="101">
        <f>D371-'[3]Oktobris'!D364</f>
        <v>0</v>
      </c>
      <c r="I371" s="987">
        <f t="shared" si="19"/>
        <v>0</v>
      </c>
      <c r="J371" s="987"/>
      <c r="K371" s="302"/>
      <c r="L371" s="420"/>
      <c r="M371" s="420"/>
      <c r="N371" s="420"/>
      <c r="O371" s="420"/>
      <c r="P371" s="420"/>
      <c r="Q371" s="420"/>
      <c r="R371" s="420"/>
      <c r="S371" s="420"/>
      <c r="T371" s="420"/>
      <c r="U371" s="420"/>
      <c r="V371" s="420"/>
      <c r="W371" s="420"/>
      <c r="X371" s="420"/>
      <c r="Y371" s="420"/>
      <c r="Z371" s="420"/>
      <c r="AA371" s="420"/>
      <c r="AB371" s="420"/>
      <c r="AC371" s="420"/>
      <c r="AD371" s="420"/>
      <c r="AE371" s="420"/>
      <c r="AF371" s="420"/>
      <c r="AG371" s="420"/>
      <c r="AH371" s="420"/>
      <c r="AI371" s="420"/>
      <c r="AJ371" s="420"/>
      <c r="AK371" s="420"/>
      <c r="AL371" s="420"/>
      <c r="AM371" s="420"/>
      <c r="AN371" s="420"/>
      <c r="AO371" s="420"/>
      <c r="AP371" s="420"/>
      <c r="AQ371" s="420"/>
      <c r="AR371" s="420"/>
      <c r="AS371" s="420"/>
      <c r="AT371" s="420"/>
      <c r="AU371" s="420"/>
      <c r="AV371" s="420"/>
      <c r="AW371" s="420"/>
      <c r="AX371" s="420"/>
      <c r="AY371" s="421"/>
    </row>
    <row r="372" spans="1:51" s="1085" customFormat="1" ht="12.75" hidden="1">
      <c r="A372" s="997" t="s">
        <v>1025</v>
      </c>
      <c r="B372" s="1021">
        <v>0</v>
      </c>
      <c r="C372" s="1021">
        <v>0</v>
      </c>
      <c r="D372" s="1021">
        <v>0</v>
      </c>
      <c r="E372" s="991" t="e">
        <v>#DIV/0!</v>
      </c>
      <c r="F372" s="1021">
        <v>-1106179</v>
      </c>
      <c r="G372" s="1082"/>
      <c r="H372" s="1034">
        <f>D372-'[3]Oktobris'!D365</f>
        <v>-1106179</v>
      </c>
      <c r="I372" s="987">
        <f t="shared" si="19"/>
        <v>0</v>
      </c>
      <c r="J372" s="987"/>
      <c r="K372" s="1082"/>
      <c r="L372" s="1083"/>
      <c r="M372" s="1083"/>
      <c r="N372" s="1083"/>
      <c r="O372" s="1083"/>
      <c r="P372" s="1083"/>
      <c r="Q372" s="1083"/>
      <c r="R372" s="1083"/>
      <c r="S372" s="1083"/>
      <c r="T372" s="1083"/>
      <c r="U372" s="1083"/>
      <c r="V372" s="1083"/>
      <c r="W372" s="1083"/>
      <c r="X372" s="1083"/>
      <c r="Y372" s="1083"/>
      <c r="Z372" s="1083"/>
      <c r="AA372" s="1083"/>
      <c r="AB372" s="1083"/>
      <c r="AC372" s="1083"/>
      <c r="AD372" s="1083"/>
      <c r="AE372" s="1083"/>
      <c r="AF372" s="1083"/>
      <c r="AG372" s="1083"/>
      <c r="AH372" s="1083"/>
      <c r="AI372" s="1083"/>
      <c r="AJ372" s="1083"/>
      <c r="AK372" s="1083"/>
      <c r="AL372" s="1083"/>
      <c r="AM372" s="1083"/>
      <c r="AN372" s="1083"/>
      <c r="AO372" s="1083"/>
      <c r="AP372" s="1083"/>
      <c r="AQ372" s="1083"/>
      <c r="AR372" s="1083"/>
      <c r="AS372" s="1083"/>
      <c r="AT372" s="1083"/>
      <c r="AU372" s="1083"/>
      <c r="AV372" s="1083"/>
      <c r="AW372" s="1083"/>
      <c r="AX372" s="1083"/>
      <c r="AY372" s="1084"/>
    </row>
    <row r="373" spans="1:51" s="1080" customFormat="1" ht="12.75">
      <c r="A373" s="323" t="s">
        <v>1130</v>
      </c>
      <c r="B373" s="289"/>
      <c r="C373" s="289"/>
      <c r="D373" s="289"/>
      <c r="E373" s="464"/>
      <c r="F373" s="289"/>
      <c r="G373" s="302"/>
      <c r="H373" s="101">
        <f>D373-'[3]Oktobris'!D366</f>
        <v>0</v>
      </c>
      <c r="I373" s="987">
        <f t="shared" si="19"/>
        <v>0</v>
      </c>
      <c r="J373" s="987"/>
      <c r="K373" s="302"/>
      <c r="L373" s="420"/>
      <c r="M373" s="420"/>
      <c r="N373" s="420"/>
      <c r="O373" s="420"/>
      <c r="P373" s="420"/>
      <c r="Q373" s="420"/>
      <c r="R373" s="420"/>
      <c r="S373" s="420"/>
      <c r="T373" s="420"/>
      <c r="U373" s="420"/>
      <c r="V373" s="420"/>
      <c r="W373" s="420"/>
      <c r="X373" s="420"/>
      <c r="Y373" s="420"/>
      <c r="Z373" s="420"/>
      <c r="AA373" s="420"/>
      <c r="AB373" s="420"/>
      <c r="AC373" s="420"/>
      <c r="AD373" s="420"/>
      <c r="AE373" s="420"/>
      <c r="AF373" s="420"/>
      <c r="AG373" s="420"/>
      <c r="AH373" s="420"/>
      <c r="AI373" s="420"/>
      <c r="AJ373" s="420"/>
      <c r="AK373" s="420"/>
      <c r="AL373" s="420"/>
      <c r="AM373" s="420"/>
      <c r="AN373" s="420"/>
      <c r="AO373" s="420"/>
      <c r="AP373" s="420"/>
      <c r="AQ373" s="420"/>
      <c r="AR373" s="420"/>
      <c r="AS373" s="420"/>
      <c r="AT373" s="420"/>
      <c r="AU373" s="420"/>
      <c r="AV373" s="420"/>
      <c r="AW373" s="420"/>
      <c r="AX373" s="420"/>
      <c r="AY373" s="421"/>
    </row>
    <row r="374" spans="1:51" s="1080" customFormat="1" ht="13.5" customHeight="1">
      <c r="A374" s="323" t="s">
        <v>1127</v>
      </c>
      <c r="B374" s="264"/>
      <c r="C374" s="264"/>
      <c r="D374" s="264"/>
      <c r="E374" s="464"/>
      <c r="F374" s="264"/>
      <c r="G374" s="302"/>
      <c r="H374" s="101">
        <f>D374-'[3]Oktobris'!D367</f>
        <v>0</v>
      </c>
      <c r="I374" s="987">
        <f t="shared" si="19"/>
        <v>0</v>
      </c>
      <c r="J374" s="987"/>
      <c r="K374" s="302"/>
      <c r="L374" s="420"/>
      <c r="M374" s="420"/>
      <c r="N374" s="420"/>
      <c r="O374" s="420"/>
      <c r="P374" s="420"/>
      <c r="Q374" s="420"/>
      <c r="R374" s="420"/>
      <c r="S374" s="420"/>
      <c r="T374" s="420"/>
      <c r="U374" s="420"/>
      <c r="V374" s="420"/>
      <c r="W374" s="420"/>
      <c r="X374" s="420"/>
      <c r="Y374" s="420"/>
      <c r="Z374" s="420"/>
      <c r="AA374" s="420"/>
      <c r="AB374" s="420"/>
      <c r="AC374" s="420"/>
      <c r="AD374" s="420"/>
      <c r="AE374" s="420"/>
      <c r="AF374" s="420"/>
      <c r="AG374" s="420"/>
      <c r="AH374" s="420"/>
      <c r="AI374" s="420"/>
      <c r="AJ374" s="420"/>
      <c r="AK374" s="420"/>
      <c r="AL374" s="420"/>
      <c r="AM374" s="420"/>
      <c r="AN374" s="420"/>
      <c r="AO374" s="420"/>
      <c r="AP374" s="420"/>
      <c r="AQ374" s="420"/>
      <c r="AR374" s="420"/>
      <c r="AS374" s="420"/>
      <c r="AT374" s="420"/>
      <c r="AU374" s="420"/>
      <c r="AV374" s="420"/>
      <c r="AW374" s="420"/>
      <c r="AX374" s="420"/>
      <c r="AY374" s="421"/>
    </row>
    <row r="375" spans="1:51" s="1080" customFormat="1" ht="13.5" customHeight="1">
      <c r="A375" s="1087" t="s">
        <v>1078</v>
      </c>
      <c r="B375" s="264">
        <v>95587</v>
      </c>
      <c r="C375" s="264">
        <v>0</v>
      </c>
      <c r="D375" s="264">
        <v>0</v>
      </c>
      <c r="E375" s="463">
        <v>0</v>
      </c>
      <c r="F375" s="83">
        <v>0</v>
      </c>
      <c r="G375" s="302"/>
      <c r="H375" s="101">
        <f>D375-'[3]Oktobris'!D368</f>
        <v>0</v>
      </c>
      <c r="I375" s="987">
        <f t="shared" si="19"/>
        <v>0</v>
      </c>
      <c r="J375" s="987"/>
      <c r="K375" s="302"/>
      <c r="L375" s="420"/>
      <c r="M375" s="420"/>
      <c r="N375" s="420"/>
      <c r="O375" s="420"/>
      <c r="P375" s="420"/>
      <c r="Q375" s="420"/>
      <c r="R375" s="420"/>
      <c r="S375" s="420"/>
      <c r="T375" s="420"/>
      <c r="U375" s="420"/>
      <c r="V375" s="420"/>
      <c r="W375" s="420"/>
      <c r="X375" s="420"/>
      <c r="Y375" s="420"/>
      <c r="Z375" s="420"/>
      <c r="AA375" s="420"/>
      <c r="AB375" s="420"/>
      <c r="AC375" s="420"/>
      <c r="AD375" s="420"/>
      <c r="AE375" s="420"/>
      <c r="AF375" s="420"/>
      <c r="AG375" s="420"/>
      <c r="AH375" s="420"/>
      <c r="AI375" s="420"/>
      <c r="AJ375" s="420"/>
      <c r="AK375" s="420"/>
      <c r="AL375" s="420"/>
      <c r="AM375" s="420"/>
      <c r="AN375" s="420"/>
      <c r="AO375" s="420"/>
      <c r="AP375" s="420"/>
      <c r="AQ375" s="420"/>
      <c r="AR375" s="420"/>
      <c r="AS375" s="420"/>
      <c r="AT375" s="420"/>
      <c r="AU375" s="420"/>
      <c r="AV375" s="420"/>
      <c r="AW375" s="420"/>
      <c r="AX375" s="420"/>
      <c r="AY375" s="421"/>
    </row>
    <row r="376" spans="1:51" s="1080" customFormat="1" ht="13.5" customHeight="1">
      <c r="A376" s="1088" t="s">
        <v>1079</v>
      </c>
      <c r="B376" s="264">
        <v>95587</v>
      </c>
      <c r="C376" s="264">
        <v>0</v>
      </c>
      <c r="D376" s="264">
        <v>0</v>
      </c>
      <c r="E376" s="463">
        <v>0</v>
      </c>
      <c r="F376" s="83">
        <v>0</v>
      </c>
      <c r="G376" s="302"/>
      <c r="H376" s="101">
        <f>D376-'[3]Oktobris'!D369</f>
        <v>0</v>
      </c>
      <c r="I376" s="987">
        <f t="shared" si="19"/>
        <v>0</v>
      </c>
      <c r="J376" s="987"/>
      <c r="K376" s="302"/>
      <c r="L376" s="420"/>
      <c r="M376" s="420"/>
      <c r="N376" s="420"/>
      <c r="O376" s="420"/>
      <c r="P376" s="420"/>
      <c r="Q376" s="420"/>
      <c r="R376" s="420"/>
      <c r="S376" s="420"/>
      <c r="T376" s="420"/>
      <c r="U376" s="420"/>
      <c r="V376" s="420"/>
      <c r="W376" s="420"/>
      <c r="X376" s="420"/>
      <c r="Y376" s="420"/>
      <c r="Z376" s="420"/>
      <c r="AA376" s="420"/>
      <c r="AB376" s="420"/>
      <c r="AC376" s="420"/>
      <c r="AD376" s="420"/>
      <c r="AE376" s="420"/>
      <c r="AF376" s="420"/>
      <c r="AG376" s="420"/>
      <c r="AH376" s="420"/>
      <c r="AI376" s="420"/>
      <c r="AJ376" s="420"/>
      <c r="AK376" s="420"/>
      <c r="AL376" s="420"/>
      <c r="AM376" s="420"/>
      <c r="AN376" s="420"/>
      <c r="AO376" s="420"/>
      <c r="AP376" s="420"/>
      <c r="AQ376" s="420"/>
      <c r="AR376" s="420"/>
      <c r="AS376" s="420"/>
      <c r="AT376" s="420"/>
      <c r="AU376" s="420"/>
      <c r="AV376" s="420"/>
      <c r="AW376" s="420"/>
      <c r="AX376" s="420"/>
      <c r="AY376" s="421"/>
    </row>
    <row r="377" spans="1:51" s="1080" customFormat="1" ht="13.5" customHeight="1">
      <c r="A377" s="1087" t="s">
        <v>279</v>
      </c>
      <c r="B377" s="264">
        <v>95587</v>
      </c>
      <c r="C377" s="264">
        <v>0</v>
      </c>
      <c r="D377" s="264">
        <v>0</v>
      </c>
      <c r="E377" s="463">
        <v>0</v>
      </c>
      <c r="F377" s="83">
        <v>0</v>
      </c>
      <c r="G377" s="302"/>
      <c r="H377" s="101">
        <f>D377-'[3]Oktobris'!D370</f>
        <v>0</v>
      </c>
      <c r="I377" s="987">
        <f t="shared" si="19"/>
        <v>0</v>
      </c>
      <c r="J377" s="987"/>
      <c r="K377" s="302"/>
      <c r="L377" s="420"/>
      <c r="M377" s="420"/>
      <c r="N377" s="420"/>
      <c r="O377" s="420"/>
      <c r="P377" s="420"/>
      <c r="Q377" s="420"/>
      <c r="R377" s="420"/>
      <c r="S377" s="420"/>
      <c r="T377" s="420"/>
      <c r="U377" s="420"/>
      <c r="V377" s="420"/>
      <c r="W377" s="420"/>
      <c r="X377" s="420"/>
      <c r="Y377" s="420"/>
      <c r="Z377" s="420"/>
      <c r="AA377" s="420"/>
      <c r="AB377" s="420"/>
      <c r="AC377" s="420"/>
      <c r="AD377" s="420"/>
      <c r="AE377" s="420"/>
      <c r="AF377" s="420"/>
      <c r="AG377" s="420"/>
      <c r="AH377" s="420"/>
      <c r="AI377" s="420"/>
      <c r="AJ377" s="420"/>
      <c r="AK377" s="420"/>
      <c r="AL377" s="420"/>
      <c r="AM377" s="420"/>
      <c r="AN377" s="420"/>
      <c r="AO377" s="420"/>
      <c r="AP377" s="420"/>
      <c r="AQ377" s="420"/>
      <c r="AR377" s="420"/>
      <c r="AS377" s="420"/>
      <c r="AT377" s="420"/>
      <c r="AU377" s="420"/>
      <c r="AV377" s="420"/>
      <c r="AW377" s="420"/>
      <c r="AX377" s="420"/>
      <c r="AY377" s="421"/>
    </row>
    <row r="378" spans="1:51" s="1080" customFormat="1" ht="13.5" customHeight="1">
      <c r="A378" s="1089" t="s">
        <v>307</v>
      </c>
      <c r="B378" s="264">
        <v>95587</v>
      </c>
      <c r="C378" s="264">
        <v>0</v>
      </c>
      <c r="D378" s="264">
        <v>0</v>
      </c>
      <c r="E378" s="463">
        <v>0</v>
      </c>
      <c r="F378" s="83">
        <v>0</v>
      </c>
      <c r="G378" s="302"/>
      <c r="H378" s="101">
        <f>D378-'[3]Oktobris'!D371</f>
        <v>0</v>
      </c>
      <c r="I378" s="987">
        <f t="shared" si="19"/>
        <v>0</v>
      </c>
      <c r="J378" s="987"/>
      <c r="K378" s="302"/>
      <c r="L378" s="420"/>
      <c r="M378" s="420"/>
      <c r="N378" s="420"/>
      <c r="O378" s="420"/>
      <c r="P378" s="420"/>
      <c r="Q378" s="420"/>
      <c r="R378" s="420"/>
      <c r="S378" s="420"/>
      <c r="T378" s="420"/>
      <c r="U378" s="420"/>
      <c r="V378" s="420"/>
      <c r="W378" s="420"/>
      <c r="X378" s="420"/>
      <c r="Y378" s="420"/>
      <c r="Z378" s="420"/>
      <c r="AA378" s="420"/>
      <c r="AB378" s="420"/>
      <c r="AC378" s="420"/>
      <c r="AD378" s="420"/>
      <c r="AE378" s="420"/>
      <c r="AF378" s="420"/>
      <c r="AG378" s="420"/>
      <c r="AH378" s="420"/>
      <c r="AI378" s="420"/>
      <c r="AJ378" s="420"/>
      <c r="AK378" s="420"/>
      <c r="AL378" s="420"/>
      <c r="AM378" s="420"/>
      <c r="AN378" s="420"/>
      <c r="AO378" s="420"/>
      <c r="AP378" s="420"/>
      <c r="AQ378" s="420"/>
      <c r="AR378" s="420"/>
      <c r="AS378" s="420"/>
      <c r="AT378" s="420"/>
      <c r="AU378" s="420"/>
      <c r="AV378" s="420"/>
      <c r="AW378" s="420"/>
      <c r="AX378" s="420"/>
      <c r="AY378" s="421"/>
    </row>
    <row r="379" spans="1:51" s="1080" customFormat="1" ht="13.5" customHeight="1">
      <c r="A379" s="1090" t="s">
        <v>1004</v>
      </c>
      <c r="B379" s="264">
        <v>95587</v>
      </c>
      <c r="C379" s="264">
        <v>0</v>
      </c>
      <c r="D379" s="264">
        <v>0</v>
      </c>
      <c r="E379" s="463">
        <v>0</v>
      </c>
      <c r="F379" s="83">
        <v>0</v>
      </c>
      <c r="G379" s="302"/>
      <c r="H379" s="101">
        <f>D379-'[3]Oktobris'!D372</f>
        <v>0</v>
      </c>
      <c r="I379" s="987">
        <f t="shared" si="19"/>
        <v>0</v>
      </c>
      <c r="J379" s="987"/>
      <c r="K379" s="302"/>
      <c r="L379" s="420"/>
      <c r="M379" s="420"/>
      <c r="N379" s="420"/>
      <c r="O379" s="420"/>
      <c r="P379" s="420"/>
      <c r="Q379" s="420"/>
      <c r="R379" s="420"/>
      <c r="S379" s="420"/>
      <c r="T379" s="420"/>
      <c r="U379" s="420"/>
      <c r="V379" s="420"/>
      <c r="W379" s="420"/>
      <c r="X379" s="420"/>
      <c r="Y379" s="420"/>
      <c r="Z379" s="420"/>
      <c r="AA379" s="420"/>
      <c r="AB379" s="420"/>
      <c r="AC379" s="420"/>
      <c r="AD379" s="420"/>
      <c r="AE379" s="420"/>
      <c r="AF379" s="420"/>
      <c r="AG379" s="420"/>
      <c r="AH379" s="420"/>
      <c r="AI379" s="420"/>
      <c r="AJ379" s="420"/>
      <c r="AK379" s="420"/>
      <c r="AL379" s="420"/>
      <c r="AM379" s="420"/>
      <c r="AN379" s="420"/>
      <c r="AO379" s="420"/>
      <c r="AP379" s="420"/>
      <c r="AQ379" s="420"/>
      <c r="AR379" s="420"/>
      <c r="AS379" s="420"/>
      <c r="AT379" s="420"/>
      <c r="AU379" s="420"/>
      <c r="AV379" s="420"/>
      <c r="AW379" s="420"/>
      <c r="AX379" s="420"/>
      <c r="AY379" s="421"/>
    </row>
    <row r="380" spans="1:51" s="1080" customFormat="1" ht="13.5" customHeight="1">
      <c r="A380" s="1091" t="s">
        <v>1120</v>
      </c>
      <c r="B380" s="264">
        <v>95587</v>
      </c>
      <c r="C380" s="264">
        <v>0</v>
      </c>
      <c r="D380" s="264">
        <v>0</v>
      </c>
      <c r="E380" s="463">
        <v>0</v>
      </c>
      <c r="F380" s="83">
        <v>0</v>
      </c>
      <c r="G380" s="302"/>
      <c r="H380" s="101">
        <f>D380-'[3]Oktobris'!D373</f>
        <v>0</v>
      </c>
      <c r="I380" s="987">
        <f t="shared" si="19"/>
        <v>0</v>
      </c>
      <c r="J380" s="987"/>
      <c r="K380" s="302"/>
      <c r="L380" s="420"/>
      <c r="M380" s="420"/>
      <c r="N380" s="420"/>
      <c r="O380" s="420"/>
      <c r="P380" s="420"/>
      <c r="Q380" s="420"/>
      <c r="R380" s="420"/>
      <c r="S380" s="420"/>
      <c r="T380" s="420"/>
      <c r="U380" s="420"/>
      <c r="V380" s="420"/>
      <c r="W380" s="420"/>
      <c r="X380" s="420"/>
      <c r="Y380" s="420"/>
      <c r="Z380" s="420"/>
      <c r="AA380" s="420"/>
      <c r="AB380" s="420"/>
      <c r="AC380" s="420"/>
      <c r="AD380" s="420"/>
      <c r="AE380" s="420"/>
      <c r="AF380" s="420"/>
      <c r="AG380" s="420"/>
      <c r="AH380" s="420"/>
      <c r="AI380" s="420"/>
      <c r="AJ380" s="420"/>
      <c r="AK380" s="420"/>
      <c r="AL380" s="420"/>
      <c r="AM380" s="420"/>
      <c r="AN380" s="420"/>
      <c r="AO380" s="420"/>
      <c r="AP380" s="420"/>
      <c r="AQ380" s="420"/>
      <c r="AR380" s="420"/>
      <c r="AS380" s="420"/>
      <c r="AT380" s="420"/>
      <c r="AU380" s="420"/>
      <c r="AV380" s="420"/>
      <c r="AW380" s="420"/>
      <c r="AX380" s="420"/>
      <c r="AY380" s="421"/>
    </row>
    <row r="381" spans="1:45" s="1092" customFormat="1" ht="12.75">
      <c r="A381" s="401" t="s">
        <v>1131</v>
      </c>
      <c r="B381" s="83"/>
      <c r="C381" s="83"/>
      <c r="D381" s="83"/>
      <c r="E381" s="463"/>
      <c r="F381" s="83"/>
      <c r="G381" s="100"/>
      <c r="H381" s="101">
        <f>D381-'[3]Oktobris'!D374</f>
        <v>0</v>
      </c>
      <c r="I381" s="987">
        <f t="shared" si="19"/>
        <v>0</v>
      </c>
      <c r="J381" s="987"/>
      <c r="K381" s="100"/>
      <c r="L381" s="876"/>
      <c r="M381" s="876"/>
      <c r="N381" s="876"/>
      <c r="O381" s="876"/>
      <c r="P381" s="876"/>
      <c r="Q381" s="876"/>
      <c r="R381" s="876"/>
      <c r="S381" s="876"/>
      <c r="T381" s="876"/>
      <c r="U381" s="876"/>
      <c r="V381" s="876"/>
      <c r="W381" s="876"/>
      <c r="X381" s="876"/>
      <c r="Y381" s="876"/>
      <c r="Z381" s="876"/>
      <c r="AA381" s="876"/>
      <c r="AB381" s="876"/>
      <c r="AC381" s="876"/>
      <c r="AD381" s="876"/>
      <c r="AE381" s="876"/>
      <c r="AF381" s="876"/>
      <c r="AG381" s="876"/>
      <c r="AH381" s="876"/>
      <c r="AI381" s="876"/>
      <c r="AJ381" s="876"/>
      <c r="AK381" s="876"/>
      <c r="AL381" s="876"/>
      <c r="AM381" s="876"/>
      <c r="AN381" s="876"/>
      <c r="AO381" s="876"/>
      <c r="AP381" s="876"/>
      <c r="AQ381" s="876"/>
      <c r="AR381" s="876"/>
      <c r="AS381" s="876"/>
    </row>
    <row r="382" spans="1:45" s="1094" customFormat="1" ht="12.75">
      <c r="A382" s="404" t="s">
        <v>1132</v>
      </c>
      <c r="B382" s="83"/>
      <c r="C382" s="83"/>
      <c r="D382" s="83"/>
      <c r="E382" s="463"/>
      <c r="F382" s="83"/>
      <c r="G382" s="100"/>
      <c r="H382" s="101">
        <f>D382-'[3]Oktobris'!D375</f>
        <v>0</v>
      </c>
      <c r="I382" s="987">
        <f t="shared" si="19"/>
        <v>0</v>
      </c>
      <c r="J382" s="987"/>
      <c r="K382" s="100"/>
      <c r="L382" s="1093"/>
      <c r="M382" s="1093"/>
      <c r="N382" s="1093"/>
      <c r="O382" s="1093"/>
      <c r="P382" s="1093"/>
      <c r="Q382" s="1093"/>
      <c r="R382" s="1093"/>
      <c r="S382" s="1093"/>
      <c r="T382" s="1093"/>
      <c r="U382" s="1093"/>
      <c r="V382" s="1093"/>
      <c r="W382" s="1093"/>
      <c r="X382" s="1093"/>
      <c r="Y382" s="1093"/>
      <c r="Z382" s="1093"/>
      <c r="AA382" s="1093"/>
      <c r="AB382" s="1093"/>
      <c r="AC382" s="1093"/>
      <c r="AD382" s="1093"/>
      <c r="AE382" s="1093"/>
      <c r="AF382" s="1093"/>
      <c r="AG382" s="1093"/>
      <c r="AH382" s="1093"/>
      <c r="AI382" s="1093"/>
      <c r="AJ382" s="1093"/>
      <c r="AK382" s="1093"/>
      <c r="AL382" s="1093"/>
      <c r="AM382" s="1093"/>
      <c r="AN382" s="1093"/>
      <c r="AO382" s="1093"/>
      <c r="AP382" s="1093"/>
      <c r="AQ382" s="1093"/>
      <c r="AR382" s="1093"/>
      <c r="AS382" s="1093"/>
    </row>
    <row r="383" spans="1:45" s="1095" customFormat="1" ht="12.75">
      <c r="A383" s="1087" t="s">
        <v>1078</v>
      </c>
      <c r="B383" s="83">
        <v>707942</v>
      </c>
      <c r="C383" s="83">
        <v>707942</v>
      </c>
      <c r="D383" s="83">
        <v>621207</v>
      </c>
      <c r="E383" s="463">
        <v>87.7482901141619</v>
      </c>
      <c r="F383" s="83">
        <v>15035</v>
      </c>
      <c r="G383" s="100"/>
      <c r="H383" s="101">
        <f>D383-'[3]Oktobris'!D376</f>
        <v>15035</v>
      </c>
      <c r="I383" s="987">
        <f t="shared" si="19"/>
        <v>0</v>
      </c>
      <c r="J383" s="987"/>
      <c r="K383" s="100"/>
      <c r="L383" s="876"/>
      <c r="M383" s="876"/>
      <c r="N383" s="876"/>
      <c r="O383" s="876"/>
      <c r="P383" s="876"/>
      <c r="Q383" s="876"/>
      <c r="R383" s="876"/>
      <c r="S383" s="876"/>
      <c r="T383" s="876"/>
      <c r="U383" s="876"/>
      <c r="V383" s="876"/>
      <c r="W383" s="876"/>
      <c r="X383" s="876"/>
      <c r="Y383" s="876"/>
      <c r="Z383" s="876"/>
      <c r="AA383" s="876"/>
      <c r="AB383" s="876"/>
      <c r="AC383" s="876"/>
      <c r="AD383" s="876"/>
      <c r="AE383" s="876"/>
      <c r="AF383" s="876"/>
      <c r="AG383" s="876"/>
      <c r="AH383" s="876"/>
      <c r="AI383" s="876"/>
      <c r="AJ383" s="876"/>
      <c r="AK383" s="876"/>
      <c r="AL383" s="876"/>
      <c r="AM383" s="876"/>
      <c r="AN383" s="876"/>
      <c r="AO383" s="876"/>
      <c r="AP383" s="876"/>
      <c r="AQ383" s="876"/>
      <c r="AR383" s="876"/>
      <c r="AS383" s="876"/>
    </row>
    <row r="384" spans="1:45" s="1095" customFormat="1" ht="12.75">
      <c r="A384" s="1088" t="s">
        <v>1079</v>
      </c>
      <c r="B384" s="83">
        <v>152486</v>
      </c>
      <c r="C384" s="83">
        <v>152486</v>
      </c>
      <c r="D384" s="83">
        <v>152486</v>
      </c>
      <c r="E384" s="463">
        <v>100</v>
      </c>
      <c r="F384" s="83">
        <v>15035</v>
      </c>
      <c r="G384" s="100"/>
      <c r="H384" s="101">
        <f>D384-'[3]Oktobris'!D377</f>
        <v>15035</v>
      </c>
      <c r="I384" s="987">
        <f t="shared" si="19"/>
        <v>0</v>
      </c>
      <c r="J384" s="987"/>
      <c r="K384" s="100"/>
      <c r="L384" s="876"/>
      <c r="M384" s="876"/>
      <c r="N384" s="876"/>
      <c r="O384" s="876"/>
      <c r="P384" s="876"/>
      <c r="Q384" s="876"/>
      <c r="R384" s="876"/>
      <c r="S384" s="876"/>
      <c r="T384" s="876"/>
      <c r="U384" s="876"/>
      <c r="V384" s="876"/>
      <c r="W384" s="876"/>
      <c r="X384" s="876"/>
      <c r="Y384" s="876"/>
      <c r="Z384" s="876"/>
      <c r="AA384" s="876"/>
      <c r="AB384" s="876"/>
      <c r="AC384" s="876"/>
      <c r="AD384" s="876"/>
      <c r="AE384" s="876"/>
      <c r="AF384" s="876"/>
      <c r="AG384" s="876"/>
      <c r="AH384" s="876"/>
      <c r="AI384" s="876"/>
      <c r="AJ384" s="876"/>
      <c r="AK384" s="876"/>
      <c r="AL384" s="876"/>
      <c r="AM384" s="876"/>
      <c r="AN384" s="876"/>
      <c r="AO384" s="876"/>
      <c r="AP384" s="876"/>
      <c r="AQ384" s="876"/>
      <c r="AR384" s="876"/>
      <c r="AS384" s="876"/>
    </row>
    <row r="385" spans="1:45" s="1095" customFormat="1" ht="12.75">
      <c r="A385" s="1088" t="s">
        <v>538</v>
      </c>
      <c r="B385" s="83">
        <v>555456</v>
      </c>
      <c r="C385" s="83">
        <v>555456</v>
      </c>
      <c r="D385" s="83">
        <v>468721</v>
      </c>
      <c r="E385" s="463">
        <v>84.38490177439797</v>
      </c>
      <c r="F385" s="83">
        <v>0</v>
      </c>
      <c r="G385" s="100"/>
      <c r="H385" s="101">
        <f>D385-'[3]Oktobris'!D378</f>
        <v>0</v>
      </c>
      <c r="I385" s="987">
        <f t="shared" si="19"/>
        <v>0</v>
      </c>
      <c r="J385" s="987"/>
      <c r="K385" s="100"/>
      <c r="L385" s="876"/>
      <c r="M385" s="876"/>
      <c r="N385" s="876"/>
      <c r="O385" s="876"/>
      <c r="P385" s="876"/>
      <c r="Q385" s="876"/>
      <c r="R385" s="876"/>
      <c r="S385" s="876"/>
      <c r="T385" s="876"/>
      <c r="U385" s="876"/>
      <c r="V385" s="876"/>
      <c r="W385" s="876"/>
      <c r="X385" s="876"/>
      <c r="Y385" s="876"/>
      <c r="Z385" s="876"/>
      <c r="AA385" s="876"/>
      <c r="AB385" s="876"/>
      <c r="AC385" s="876"/>
      <c r="AD385" s="876"/>
      <c r="AE385" s="876"/>
      <c r="AF385" s="876"/>
      <c r="AG385" s="876"/>
      <c r="AH385" s="876"/>
      <c r="AI385" s="876"/>
      <c r="AJ385" s="876"/>
      <c r="AK385" s="876"/>
      <c r="AL385" s="876"/>
      <c r="AM385" s="876"/>
      <c r="AN385" s="876"/>
      <c r="AO385" s="876"/>
      <c r="AP385" s="876"/>
      <c r="AQ385" s="876"/>
      <c r="AR385" s="876"/>
      <c r="AS385" s="876"/>
    </row>
    <row r="386" spans="1:45" s="1095" customFormat="1" ht="12.75">
      <c r="A386" s="1087" t="s">
        <v>279</v>
      </c>
      <c r="B386" s="83">
        <v>707942</v>
      </c>
      <c r="C386" s="83">
        <v>707942</v>
      </c>
      <c r="D386" s="83">
        <v>587072</v>
      </c>
      <c r="E386" s="463">
        <v>82.92656743066522</v>
      </c>
      <c r="F386" s="83">
        <v>0</v>
      </c>
      <c r="G386" s="100"/>
      <c r="H386" s="101">
        <f>D386-'[3]Oktobris'!D379</f>
        <v>0</v>
      </c>
      <c r="I386" s="987">
        <f t="shared" si="19"/>
        <v>0</v>
      </c>
      <c r="J386" s="987"/>
      <c r="K386" s="100"/>
      <c r="L386" s="876"/>
      <c r="M386" s="876"/>
      <c r="N386" s="876"/>
      <c r="O386" s="876"/>
      <c r="P386" s="876"/>
      <c r="Q386" s="876"/>
      <c r="R386" s="876"/>
      <c r="S386" s="876"/>
      <c r="T386" s="876"/>
      <c r="U386" s="876"/>
      <c r="V386" s="876"/>
      <c r="W386" s="876"/>
      <c r="X386" s="876"/>
      <c r="Y386" s="876"/>
      <c r="Z386" s="876"/>
      <c r="AA386" s="876"/>
      <c r="AB386" s="876"/>
      <c r="AC386" s="876"/>
      <c r="AD386" s="876"/>
      <c r="AE386" s="876"/>
      <c r="AF386" s="876"/>
      <c r="AG386" s="876"/>
      <c r="AH386" s="876"/>
      <c r="AI386" s="876"/>
      <c r="AJ386" s="876"/>
      <c r="AK386" s="876"/>
      <c r="AL386" s="876"/>
      <c r="AM386" s="876"/>
      <c r="AN386" s="876"/>
      <c r="AO386" s="876"/>
      <c r="AP386" s="876"/>
      <c r="AQ386" s="876"/>
      <c r="AR386" s="876"/>
      <c r="AS386" s="876"/>
    </row>
    <row r="387" spans="1:45" s="1096" customFormat="1" ht="12.75">
      <c r="A387" s="1089" t="s">
        <v>307</v>
      </c>
      <c r="B387" s="83">
        <v>163855</v>
      </c>
      <c r="C387" s="83">
        <v>163855</v>
      </c>
      <c r="D387" s="83">
        <v>163855</v>
      </c>
      <c r="E387" s="463">
        <v>100</v>
      </c>
      <c r="F387" s="83">
        <v>0</v>
      </c>
      <c r="G387" s="100"/>
      <c r="H387" s="101">
        <f>D387-'[3]Oktobris'!D380</f>
        <v>0</v>
      </c>
      <c r="I387" s="987">
        <f t="shared" si="19"/>
        <v>0</v>
      </c>
      <c r="J387" s="987"/>
      <c r="K387" s="100"/>
      <c r="L387" s="876"/>
      <c r="M387" s="876"/>
      <c r="N387" s="876"/>
      <c r="O387" s="876"/>
      <c r="P387" s="876"/>
      <c r="Q387" s="876"/>
      <c r="R387" s="876"/>
      <c r="S387" s="876"/>
      <c r="T387" s="876"/>
      <c r="U387" s="876"/>
      <c r="V387" s="876"/>
      <c r="W387" s="876"/>
      <c r="X387" s="876"/>
      <c r="Y387" s="876"/>
      <c r="Z387" s="876"/>
      <c r="AA387" s="876"/>
      <c r="AB387" s="876"/>
      <c r="AC387" s="876"/>
      <c r="AD387" s="876"/>
      <c r="AE387" s="876"/>
      <c r="AF387" s="876"/>
      <c r="AG387" s="876"/>
      <c r="AH387" s="876"/>
      <c r="AI387" s="876"/>
      <c r="AJ387" s="876"/>
      <c r="AK387" s="876"/>
      <c r="AL387" s="876"/>
      <c r="AM387" s="876"/>
      <c r="AN387" s="876"/>
      <c r="AO387" s="876"/>
      <c r="AP387" s="876"/>
      <c r="AQ387" s="876"/>
      <c r="AR387" s="876"/>
      <c r="AS387" s="876"/>
    </row>
    <row r="388" spans="1:45" s="1092" customFormat="1" ht="12.75">
      <c r="A388" s="1090" t="s">
        <v>716</v>
      </c>
      <c r="B388" s="83">
        <v>163855</v>
      </c>
      <c r="C388" s="83">
        <v>163855</v>
      </c>
      <c r="D388" s="83">
        <v>163855</v>
      </c>
      <c r="E388" s="463">
        <v>100</v>
      </c>
      <c r="F388" s="83">
        <v>0</v>
      </c>
      <c r="G388" s="100"/>
      <c r="H388" s="101">
        <f>D388-'[3]Oktobris'!D381</f>
        <v>0</v>
      </c>
      <c r="I388" s="987">
        <f t="shared" si="19"/>
        <v>0</v>
      </c>
      <c r="J388" s="987"/>
      <c r="K388" s="100"/>
      <c r="L388" s="876"/>
      <c r="M388" s="876"/>
      <c r="N388" s="876"/>
      <c r="O388" s="876"/>
      <c r="P388" s="876"/>
      <c r="Q388" s="876"/>
      <c r="R388" s="876"/>
      <c r="S388" s="876"/>
      <c r="T388" s="876"/>
      <c r="U388" s="876"/>
      <c r="V388" s="876"/>
      <c r="W388" s="876"/>
      <c r="X388" s="876"/>
      <c r="Y388" s="876"/>
      <c r="Z388" s="876"/>
      <c r="AA388" s="876"/>
      <c r="AB388" s="876"/>
      <c r="AC388" s="876"/>
      <c r="AD388" s="876"/>
      <c r="AE388" s="876"/>
      <c r="AF388" s="876"/>
      <c r="AG388" s="876"/>
      <c r="AH388" s="876"/>
      <c r="AI388" s="876"/>
      <c r="AJ388" s="876"/>
      <c r="AK388" s="876"/>
      <c r="AL388" s="876"/>
      <c r="AM388" s="876"/>
      <c r="AN388" s="876"/>
      <c r="AO388" s="876"/>
      <c r="AP388" s="876"/>
      <c r="AQ388" s="876"/>
      <c r="AR388" s="876"/>
      <c r="AS388" s="876"/>
    </row>
    <row r="389" spans="1:45" s="1092" customFormat="1" ht="12.75">
      <c r="A389" s="1088" t="s">
        <v>290</v>
      </c>
      <c r="B389" s="83">
        <v>544087</v>
      </c>
      <c r="C389" s="83">
        <v>544087</v>
      </c>
      <c r="D389" s="83">
        <v>423217</v>
      </c>
      <c r="E389" s="463">
        <v>77.78480279808193</v>
      </c>
      <c r="F389" s="83">
        <v>0</v>
      </c>
      <c r="G389" s="100"/>
      <c r="H389" s="101">
        <f>D389-'[3]Oktobris'!D382</f>
        <v>0</v>
      </c>
      <c r="I389" s="987">
        <f t="shared" si="19"/>
        <v>0</v>
      </c>
      <c r="J389" s="987"/>
      <c r="K389" s="100"/>
      <c r="L389" s="876"/>
      <c r="M389" s="876"/>
      <c r="N389" s="876"/>
      <c r="O389" s="876"/>
      <c r="P389" s="876"/>
      <c r="Q389" s="876"/>
      <c r="R389" s="876"/>
      <c r="S389" s="876"/>
      <c r="T389" s="876"/>
      <c r="U389" s="876"/>
      <c r="V389" s="876"/>
      <c r="W389" s="876"/>
      <c r="X389" s="876"/>
      <c r="Y389" s="876"/>
      <c r="Z389" s="876"/>
      <c r="AA389" s="876"/>
      <c r="AB389" s="876"/>
      <c r="AC389" s="876"/>
      <c r="AD389" s="876"/>
      <c r="AE389" s="876"/>
      <c r="AF389" s="876"/>
      <c r="AG389" s="876"/>
      <c r="AH389" s="876"/>
      <c r="AI389" s="876"/>
      <c r="AJ389" s="876"/>
      <c r="AK389" s="876"/>
      <c r="AL389" s="876"/>
      <c r="AM389" s="876"/>
      <c r="AN389" s="876"/>
      <c r="AO389" s="876"/>
      <c r="AP389" s="876"/>
      <c r="AQ389" s="876"/>
      <c r="AR389" s="876"/>
      <c r="AS389" s="876"/>
    </row>
    <row r="390" spans="1:45" s="1092" customFormat="1" ht="12.75">
      <c r="A390" s="304" t="s">
        <v>1086</v>
      </c>
      <c r="B390" s="83">
        <v>544087</v>
      </c>
      <c r="C390" s="83">
        <v>544087</v>
      </c>
      <c r="D390" s="83">
        <v>423217</v>
      </c>
      <c r="E390" s="463">
        <v>77.78480279808193</v>
      </c>
      <c r="F390" s="83">
        <v>0</v>
      </c>
      <c r="G390" s="100"/>
      <c r="H390" s="101">
        <f>D390-'[3]Oktobris'!D383</f>
        <v>0</v>
      </c>
      <c r="I390" s="987">
        <f t="shared" si="19"/>
        <v>0</v>
      </c>
      <c r="J390" s="987"/>
      <c r="K390" s="100"/>
      <c r="L390" s="876"/>
      <c r="M390" s="876"/>
      <c r="N390" s="876"/>
      <c r="O390" s="876"/>
      <c r="P390" s="876"/>
      <c r="Q390" s="876"/>
      <c r="R390" s="876"/>
      <c r="S390" s="876"/>
      <c r="T390" s="876"/>
      <c r="U390" s="876"/>
      <c r="V390" s="876"/>
      <c r="W390" s="876"/>
      <c r="X390" s="876"/>
      <c r="Y390" s="876"/>
      <c r="Z390" s="876"/>
      <c r="AA390" s="876"/>
      <c r="AB390" s="876"/>
      <c r="AC390" s="876"/>
      <c r="AD390" s="876"/>
      <c r="AE390" s="876"/>
      <c r="AF390" s="876"/>
      <c r="AG390" s="876"/>
      <c r="AH390" s="876"/>
      <c r="AI390" s="876"/>
      <c r="AJ390" s="876"/>
      <c r="AK390" s="876"/>
      <c r="AL390" s="876"/>
      <c r="AM390" s="876"/>
      <c r="AN390" s="876"/>
      <c r="AO390" s="876"/>
      <c r="AP390" s="876"/>
      <c r="AQ390" s="876"/>
      <c r="AR390" s="876"/>
      <c r="AS390" s="876"/>
    </row>
    <row r="391" spans="1:45" s="1092" customFormat="1" ht="12.75">
      <c r="A391" s="323" t="s">
        <v>1122</v>
      </c>
      <c r="B391" s="83"/>
      <c r="C391" s="83"/>
      <c r="D391" s="83"/>
      <c r="E391" s="463"/>
      <c r="F391" s="83"/>
      <c r="G391" s="100"/>
      <c r="H391" s="101"/>
      <c r="I391" s="987"/>
      <c r="J391" s="987"/>
      <c r="K391" s="100"/>
      <c r="L391" s="876"/>
      <c r="M391" s="876"/>
      <c r="N391" s="876"/>
      <c r="O391" s="876"/>
      <c r="P391" s="876"/>
      <c r="Q391" s="876"/>
      <c r="R391" s="876"/>
      <c r="S391" s="876"/>
      <c r="T391" s="876"/>
      <c r="U391" s="876"/>
      <c r="V391" s="876"/>
      <c r="W391" s="876"/>
      <c r="X391" s="876"/>
      <c r="Y391" s="876"/>
      <c r="Z391" s="876"/>
      <c r="AA391" s="876"/>
      <c r="AB391" s="876"/>
      <c r="AC391" s="876"/>
      <c r="AD391" s="876"/>
      <c r="AE391" s="876"/>
      <c r="AF391" s="876"/>
      <c r="AG391" s="876"/>
      <c r="AH391" s="876"/>
      <c r="AI391" s="876"/>
      <c r="AJ391" s="876"/>
      <c r="AK391" s="876"/>
      <c r="AL391" s="876"/>
      <c r="AM391" s="876"/>
      <c r="AN391" s="876"/>
      <c r="AO391" s="876"/>
      <c r="AP391" s="876"/>
      <c r="AQ391" s="876"/>
      <c r="AR391" s="876"/>
      <c r="AS391" s="876"/>
    </row>
    <row r="392" spans="1:45" s="1092" customFormat="1" ht="12.75">
      <c r="A392" s="1087" t="s">
        <v>1078</v>
      </c>
      <c r="B392" s="83">
        <v>22490</v>
      </c>
      <c r="C392" s="83">
        <v>0</v>
      </c>
      <c r="D392" s="83">
        <v>0</v>
      </c>
      <c r="E392" s="463">
        <v>0</v>
      </c>
      <c r="F392" s="83">
        <v>0</v>
      </c>
      <c r="G392" s="100"/>
      <c r="H392" s="101"/>
      <c r="I392" s="987"/>
      <c r="J392" s="987"/>
      <c r="K392" s="100"/>
      <c r="L392" s="876"/>
      <c r="M392" s="876"/>
      <c r="N392" s="876"/>
      <c r="O392" s="876"/>
      <c r="P392" s="876"/>
      <c r="Q392" s="876"/>
      <c r="R392" s="876"/>
      <c r="S392" s="876"/>
      <c r="T392" s="876"/>
      <c r="U392" s="876"/>
      <c r="V392" s="876"/>
      <c r="W392" s="876"/>
      <c r="X392" s="876"/>
      <c r="Y392" s="876"/>
      <c r="Z392" s="876"/>
      <c r="AA392" s="876"/>
      <c r="AB392" s="876"/>
      <c r="AC392" s="876"/>
      <c r="AD392" s="876"/>
      <c r="AE392" s="876"/>
      <c r="AF392" s="876"/>
      <c r="AG392" s="876"/>
      <c r="AH392" s="876"/>
      <c r="AI392" s="876"/>
      <c r="AJ392" s="876"/>
      <c r="AK392" s="876"/>
      <c r="AL392" s="876"/>
      <c r="AM392" s="876"/>
      <c r="AN392" s="876"/>
      <c r="AO392" s="876"/>
      <c r="AP392" s="876"/>
      <c r="AQ392" s="876"/>
      <c r="AR392" s="876"/>
      <c r="AS392" s="876"/>
    </row>
    <row r="393" spans="1:45" s="1092" customFormat="1" ht="12.75">
      <c r="A393" s="1088" t="s">
        <v>538</v>
      </c>
      <c r="B393" s="83">
        <v>22490</v>
      </c>
      <c r="C393" s="83"/>
      <c r="D393" s="83"/>
      <c r="E393" s="463">
        <v>0</v>
      </c>
      <c r="F393" s="83">
        <v>0</v>
      </c>
      <c r="G393" s="100"/>
      <c r="H393" s="101"/>
      <c r="I393" s="987"/>
      <c r="J393" s="987"/>
      <c r="K393" s="100"/>
      <c r="L393" s="876"/>
      <c r="M393" s="876"/>
      <c r="N393" s="876"/>
      <c r="O393" s="876"/>
      <c r="P393" s="876"/>
      <c r="Q393" s="876"/>
      <c r="R393" s="876"/>
      <c r="S393" s="876"/>
      <c r="T393" s="876"/>
      <c r="U393" s="876"/>
      <c r="V393" s="876"/>
      <c r="W393" s="876"/>
      <c r="X393" s="876"/>
      <c r="Y393" s="876"/>
      <c r="Z393" s="876"/>
      <c r="AA393" s="876"/>
      <c r="AB393" s="876"/>
      <c r="AC393" s="876"/>
      <c r="AD393" s="876"/>
      <c r="AE393" s="876"/>
      <c r="AF393" s="876"/>
      <c r="AG393" s="876"/>
      <c r="AH393" s="876"/>
      <c r="AI393" s="876"/>
      <c r="AJ393" s="876"/>
      <c r="AK393" s="876"/>
      <c r="AL393" s="876"/>
      <c r="AM393" s="876"/>
      <c r="AN393" s="876"/>
      <c r="AO393" s="876"/>
      <c r="AP393" s="876"/>
      <c r="AQ393" s="876"/>
      <c r="AR393" s="876"/>
      <c r="AS393" s="876"/>
    </row>
    <row r="394" spans="1:45" s="1092" customFormat="1" ht="12.75">
      <c r="A394" s="1087" t="s">
        <v>279</v>
      </c>
      <c r="B394" s="83">
        <v>22490</v>
      </c>
      <c r="C394" s="83">
        <v>0</v>
      </c>
      <c r="D394" s="83">
        <v>0</v>
      </c>
      <c r="E394" s="463">
        <v>0</v>
      </c>
      <c r="F394" s="83">
        <v>0</v>
      </c>
      <c r="G394" s="1097">
        <f>G395</f>
        <v>0</v>
      </c>
      <c r="H394" s="1097">
        <f>H395</f>
        <v>0</v>
      </c>
      <c r="I394" s="1097">
        <f>I395</f>
        <v>0</v>
      </c>
      <c r="J394" s="987"/>
      <c r="K394" s="100"/>
      <c r="L394" s="876"/>
      <c r="M394" s="876"/>
      <c r="N394" s="876"/>
      <c r="O394" s="876"/>
      <c r="P394" s="876"/>
      <c r="Q394" s="876"/>
      <c r="R394" s="876"/>
      <c r="S394" s="876"/>
      <c r="T394" s="876"/>
      <c r="U394" s="876"/>
      <c r="V394" s="876"/>
      <c r="W394" s="876"/>
      <c r="X394" s="876"/>
      <c r="Y394" s="876"/>
      <c r="Z394" s="876"/>
      <c r="AA394" s="876"/>
      <c r="AB394" s="876"/>
      <c r="AC394" s="876"/>
      <c r="AD394" s="876"/>
      <c r="AE394" s="876"/>
      <c r="AF394" s="876"/>
      <c r="AG394" s="876"/>
      <c r="AH394" s="876"/>
      <c r="AI394" s="876"/>
      <c r="AJ394" s="876"/>
      <c r="AK394" s="876"/>
      <c r="AL394" s="876"/>
      <c r="AM394" s="876"/>
      <c r="AN394" s="876"/>
      <c r="AO394" s="876"/>
      <c r="AP394" s="876"/>
      <c r="AQ394" s="876"/>
      <c r="AR394" s="876"/>
      <c r="AS394" s="876"/>
    </row>
    <row r="395" spans="1:45" s="1092" customFormat="1" ht="12.75">
      <c r="A395" s="1089" t="s">
        <v>307</v>
      </c>
      <c r="B395" s="83">
        <v>22490</v>
      </c>
      <c r="C395" s="83">
        <v>0</v>
      </c>
      <c r="D395" s="83">
        <v>0</v>
      </c>
      <c r="E395" s="463">
        <v>0</v>
      </c>
      <c r="F395" s="83">
        <v>0</v>
      </c>
      <c r="G395" s="100"/>
      <c r="H395" s="101"/>
      <c r="I395" s="987"/>
      <c r="J395" s="987"/>
      <c r="K395" s="100"/>
      <c r="L395" s="876"/>
      <c r="M395" s="876"/>
      <c r="N395" s="876"/>
      <c r="O395" s="876"/>
      <c r="P395" s="876"/>
      <c r="Q395" s="876"/>
      <c r="R395" s="876"/>
      <c r="S395" s="876"/>
      <c r="T395" s="876"/>
      <c r="U395" s="876"/>
      <c r="V395" s="876"/>
      <c r="W395" s="876"/>
      <c r="X395" s="876"/>
      <c r="Y395" s="876"/>
      <c r="Z395" s="876"/>
      <c r="AA395" s="876"/>
      <c r="AB395" s="876"/>
      <c r="AC395" s="876"/>
      <c r="AD395" s="876"/>
      <c r="AE395" s="876"/>
      <c r="AF395" s="876"/>
      <c r="AG395" s="876"/>
      <c r="AH395" s="876"/>
      <c r="AI395" s="876"/>
      <c r="AJ395" s="876"/>
      <c r="AK395" s="876"/>
      <c r="AL395" s="876"/>
      <c r="AM395" s="876"/>
      <c r="AN395" s="876"/>
      <c r="AO395" s="876"/>
      <c r="AP395" s="876"/>
      <c r="AQ395" s="876"/>
      <c r="AR395" s="876"/>
      <c r="AS395" s="876"/>
    </row>
    <row r="396" spans="1:45" s="1092" customFormat="1" ht="12.75">
      <c r="A396" s="1090" t="s">
        <v>716</v>
      </c>
      <c r="B396" s="83">
        <v>22490</v>
      </c>
      <c r="C396" s="83"/>
      <c r="D396" s="83"/>
      <c r="E396" s="463">
        <v>0</v>
      </c>
      <c r="F396" s="83">
        <v>0</v>
      </c>
      <c r="G396" s="100"/>
      <c r="H396" s="101"/>
      <c r="I396" s="987"/>
      <c r="J396" s="987"/>
      <c r="K396" s="100"/>
      <c r="L396" s="876"/>
      <c r="M396" s="876"/>
      <c r="N396" s="876"/>
      <c r="O396" s="876"/>
      <c r="P396" s="876"/>
      <c r="Q396" s="876"/>
      <c r="R396" s="876"/>
      <c r="S396" s="876"/>
      <c r="T396" s="876"/>
      <c r="U396" s="876"/>
      <c r="V396" s="876"/>
      <c r="W396" s="876"/>
      <c r="X396" s="876"/>
      <c r="Y396" s="876"/>
      <c r="Z396" s="876"/>
      <c r="AA396" s="876"/>
      <c r="AB396" s="876"/>
      <c r="AC396" s="876"/>
      <c r="AD396" s="876"/>
      <c r="AE396" s="876"/>
      <c r="AF396" s="876"/>
      <c r="AG396" s="876"/>
      <c r="AH396" s="876"/>
      <c r="AI396" s="876"/>
      <c r="AJ396" s="876"/>
      <c r="AK396" s="876"/>
      <c r="AL396" s="876"/>
      <c r="AM396" s="876"/>
      <c r="AN396" s="876"/>
      <c r="AO396" s="876"/>
      <c r="AP396" s="876"/>
      <c r="AQ396" s="876"/>
      <c r="AR396" s="876"/>
      <c r="AS396" s="876"/>
    </row>
    <row r="397" spans="1:45" s="1092" customFormat="1" ht="12.75">
      <c r="A397" s="323" t="s">
        <v>1127</v>
      </c>
      <c r="B397" s="83"/>
      <c r="C397" s="83"/>
      <c r="D397" s="83"/>
      <c r="E397" s="463"/>
      <c r="F397" s="83"/>
      <c r="G397" s="100"/>
      <c r="H397" s="101">
        <f>D397-'[3]Oktobris'!D384</f>
        <v>0</v>
      </c>
      <c r="I397" s="987">
        <f aca="true" t="shared" si="20" ref="I397:I404">F397-H397</f>
        <v>0</v>
      </c>
      <c r="J397" s="987"/>
      <c r="K397" s="100"/>
      <c r="L397" s="876"/>
      <c r="M397" s="876"/>
      <c r="N397" s="876"/>
      <c r="O397" s="876"/>
      <c r="P397" s="876"/>
      <c r="Q397" s="876"/>
      <c r="R397" s="876"/>
      <c r="S397" s="876"/>
      <c r="T397" s="876"/>
      <c r="U397" s="876"/>
      <c r="V397" s="876"/>
      <c r="W397" s="876"/>
      <c r="X397" s="876"/>
      <c r="Y397" s="876"/>
      <c r="Z397" s="876"/>
      <c r="AA397" s="876"/>
      <c r="AB397" s="876"/>
      <c r="AC397" s="876"/>
      <c r="AD397" s="876"/>
      <c r="AE397" s="876"/>
      <c r="AF397" s="876"/>
      <c r="AG397" s="876"/>
      <c r="AH397" s="876"/>
      <c r="AI397" s="876"/>
      <c r="AJ397" s="876"/>
      <c r="AK397" s="876"/>
      <c r="AL397" s="876"/>
      <c r="AM397" s="876"/>
      <c r="AN397" s="876"/>
      <c r="AO397" s="876"/>
      <c r="AP397" s="876"/>
      <c r="AQ397" s="876"/>
      <c r="AR397" s="876"/>
      <c r="AS397" s="876"/>
    </row>
    <row r="398" spans="1:45" s="1092" customFormat="1" ht="12.75">
      <c r="A398" s="1087" t="s">
        <v>1078</v>
      </c>
      <c r="B398" s="83">
        <v>5285</v>
      </c>
      <c r="C398" s="83">
        <v>0</v>
      </c>
      <c r="D398" s="83">
        <v>0</v>
      </c>
      <c r="E398" s="463">
        <v>0</v>
      </c>
      <c r="F398" s="83">
        <v>0</v>
      </c>
      <c r="G398" s="100"/>
      <c r="H398" s="101">
        <f>D398-'[3]Oktobris'!D385</f>
        <v>0</v>
      </c>
      <c r="I398" s="987">
        <f t="shared" si="20"/>
        <v>0</v>
      </c>
      <c r="J398" s="987"/>
      <c r="K398" s="100"/>
      <c r="L398" s="876"/>
      <c r="M398" s="876"/>
      <c r="N398" s="876"/>
      <c r="O398" s="876"/>
      <c r="P398" s="876"/>
      <c r="Q398" s="876"/>
      <c r="R398" s="876"/>
      <c r="S398" s="876"/>
      <c r="T398" s="876"/>
      <c r="U398" s="876"/>
      <c r="V398" s="876"/>
      <c r="W398" s="876"/>
      <c r="X398" s="876"/>
      <c r="Y398" s="876"/>
      <c r="Z398" s="876"/>
      <c r="AA398" s="876"/>
      <c r="AB398" s="876"/>
      <c r="AC398" s="876"/>
      <c r="AD398" s="876"/>
      <c r="AE398" s="876"/>
      <c r="AF398" s="876"/>
      <c r="AG398" s="876"/>
      <c r="AH398" s="876"/>
      <c r="AI398" s="876"/>
      <c r="AJ398" s="876"/>
      <c r="AK398" s="876"/>
      <c r="AL398" s="876"/>
      <c r="AM398" s="876"/>
      <c r="AN398" s="876"/>
      <c r="AO398" s="876"/>
      <c r="AP398" s="876"/>
      <c r="AQ398" s="876"/>
      <c r="AR398" s="876"/>
      <c r="AS398" s="876"/>
    </row>
    <row r="399" spans="1:45" s="1092" customFormat="1" ht="12.75">
      <c r="A399" s="1088" t="s">
        <v>1079</v>
      </c>
      <c r="B399" s="83">
        <v>5285</v>
      </c>
      <c r="C399" s="83">
        <v>0</v>
      </c>
      <c r="D399" s="83">
        <v>0</v>
      </c>
      <c r="E399" s="463">
        <v>0</v>
      </c>
      <c r="F399" s="83">
        <v>0</v>
      </c>
      <c r="G399" s="100"/>
      <c r="H399" s="101">
        <f>D399-'[3]Oktobris'!D386</f>
        <v>0</v>
      </c>
      <c r="I399" s="987">
        <f t="shared" si="20"/>
        <v>0</v>
      </c>
      <c r="J399" s="987"/>
      <c r="K399" s="100"/>
      <c r="L399" s="876"/>
      <c r="M399" s="876"/>
      <c r="N399" s="876"/>
      <c r="O399" s="876"/>
      <c r="P399" s="876"/>
      <c r="Q399" s="876"/>
      <c r="R399" s="876"/>
      <c r="S399" s="876"/>
      <c r="T399" s="876"/>
      <c r="U399" s="876"/>
      <c r="V399" s="876"/>
      <c r="W399" s="876"/>
      <c r="X399" s="876"/>
      <c r="Y399" s="876"/>
      <c r="Z399" s="876"/>
      <c r="AA399" s="876"/>
      <c r="AB399" s="876"/>
      <c r="AC399" s="876"/>
      <c r="AD399" s="876"/>
      <c r="AE399" s="876"/>
      <c r="AF399" s="876"/>
      <c r="AG399" s="876"/>
      <c r="AH399" s="876"/>
      <c r="AI399" s="876"/>
      <c r="AJ399" s="876"/>
      <c r="AK399" s="876"/>
      <c r="AL399" s="876"/>
      <c r="AM399" s="876"/>
      <c r="AN399" s="876"/>
      <c r="AO399" s="876"/>
      <c r="AP399" s="876"/>
      <c r="AQ399" s="876"/>
      <c r="AR399" s="876"/>
      <c r="AS399" s="876"/>
    </row>
    <row r="400" spans="1:45" s="1092" customFormat="1" ht="12.75">
      <c r="A400" s="1087" t="s">
        <v>279</v>
      </c>
      <c r="B400" s="83">
        <v>5285</v>
      </c>
      <c r="C400" s="83">
        <v>0</v>
      </c>
      <c r="D400" s="83">
        <v>0</v>
      </c>
      <c r="E400" s="463">
        <v>0</v>
      </c>
      <c r="F400" s="83">
        <v>0</v>
      </c>
      <c r="G400" s="100"/>
      <c r="H400" s="101">
        <f>D400-'[3]Oktobris'!D387</f>
        <v>0</v>
      </c>
      <c r="I400" s="987">
        <f t="shared" si="20"/>
        <v>0</v>
      </c>
      <c r="J400" s="987"/>
      <c r="K400" s="100"/>
      <c r="L400" s="876"/>
      <c r="M400" s="876"/>
      <c r="N400" s="876"/>
      <c r="O400" s="876"/>
      <c r="P400" s="876"/>
      <c r="Q400" s="876"/>
      <c r="R400" s="876"/>
      <c r="S400" s="876"/>
      <c r="T400" s="876"/>
      <c r="U400" s="876"/>
      <c r="V400" s="876"/>
      <c r="W400" s="876"/>
      <c r="X400" s="876"/>
      <c r="Y400" s="876"/>
      <c r="Z400" s="876"/>
      <c r="AA400" s="876"/>
      <c r="AB400" s="876"/>
      <c r="AC400" s="876"/>
      <c r="AD400" s="876"/>
      <c r="AE400" s="876"/>
      <c r="AF400" s="876"/>
      <c r="AG400" s="876"/>
      <c r="AH400" s="876"/>
      <c r="AI400" s="876"/>
      <c r="AJ400" s="876"/>
      <c r="AK400" s="876"/>
      <c r="AL400" s="876"/>
      <c r="AM400" s="876"/>
      <c r="AN400" s="876"/>
      <c r="AO400" s="876"/>
      <c r="AP400" s="876"/>
      <c r="AQ400" s="876"/>
      <c r="AR400" s="876"/>
      <c r="AS400" s="876"/>
    </row>
    <row r="401" spans="1:45" s="1092" customFormat="1" ht="12.75">
      <c r="A401" s="1089" t="s">
        <v>307</v>
      </c>
      <c r="B401" s="83">
        <v>5285</v>
      </c>
      <c r="C401" s="83">
        <v>0</v>
      </c>
      <c r="D401" s="83">
        <v>0</v>
      </c>
      <c r="E401" s="463">
        <v>0</v>
      </c>
      <c r="F401" s="83">
        <v>0</v>
      </c>
      <c r="G401" s="100"/>
      <c r="H401" s="101">
        <f>D401-'[3]Oktobris'!D388</f>
        <v>0</v>
      </c>
      <c r="I401" s="987">
        <f t="shared" si="20"/>
        <v>0</v>
      </c>
      <c r="J401" s="987"/>
      <c r="K401" s="100"/>
      <c r="L401" s="876"/>
      <c r="M401" s="876"/>
      <c r="N401" s="876"/>
      <c r="O401" s="876"/>
      <c r="P401" s="876"/>
      <c r="Q401" s="876"/>
      <c r="R401" s="876"/>
      <c r="S401" s="876"/>
      <c r="T401" s="876"/>
      <c r="U401" s="876"/>
      <c r="V401" s="876"/>
      <c r="W401" s="876"/>
      <c r="X401" s="876"/>
      <c r="Y401" s="876"/>
      <c r="Z401" s="876"/>
      <c r="AA401" s="876"/>
      <c r="AB401" s="876"/>
      <c r="AC401" s="876"/>
      <c r="AD401" s="876"/>
      <c r="AE401" s="876"/>
      <c r="AF401" s="876"/>
      <c r="AG401" s="876"/>
      <c r="AH401" s="876"/>
      <c r="AI401" s="876"/>
      <c r="AJ401" s="876"/>
      <c r="AK401" s="876"/>
      <c r="AL401" s="876"/>
      <c r="AM401" s="876"/>
      <c r="AN401" s="876"/>
      <c r="AO401" s="876"/>
      <c r="AP401" s="876"/>
      <c r="AQ401" s="876"/>
      <c r="AR401" s="876"/>
      <c r="AS401" s="876"/>
    </row>
    <row r="402" spans="1:45" s="1092" customFormat="1" ht="12.75">
      <c r="A402" s="1090" t="s">
        <v>1004</v>
      </c>
      <c r="B402" s="83">
        <v>5285</v>
      </c>
      <c r="C402" s="83">
        <v>0</v>
      </c>
      <c r="D402" s="83">
        <v>0</v>
      </c>
      <c r="E402" s="463">
        <v>0</v>
      </c>
      <c r="F402" s="83">
        <v>0</v>
      </c>
      <c r="G402" s="100"/>
      <c r="H402" s="101">
        <f>D402-'[3]Oktobris'!D389</f>
        <v>0</v>
      </c>
      <c r="I402" s="987">
        <f t="shared" si="20"/>
        <v>0</v>
      </c>
      <c r="J402" s="987"/>
      <c r="K402" s="100"/>
      <c r="L402" s="876"/>
      <c r="M402" s="876"/>
      <c r="N402" s="876"/>
      <c r="O402" s="876"/>
      <c r="P402" s="876"/>
      <c r="Q402" s="876"/>
      <c r="R402" s="876"/>
      <c r="S402" s="876"/>
      <c r="T402" s="876"/>
      <c r="U402" s="876"/>
      <c r="V402" s="876"/>
      <c r="W402" s="876"/>
      <c r="X402" s="876"/>
      <c r="Y402" s="876"/>
      <c r="Z402" s="876"/>
      <c r="AA402" s="876"/>
      <c r="AB402" s="876"/>
      <c r="AC402" s="876"/>
      <c r="AD402" s="876"/>
      <c r="AE402" s="876"/>
      <c r="AF402" s="876"/>
      <c r="AG402" s="876"/>
      <c r="AH402" s="876"/>
      <c r="AI402" s="876"/>
      <c r="AJ402" s="876"/>
      <c r="AK402" s="876"/>
      <c r="AL402" s="876"/>
      <c r="AM402" s="876"/>
      <c r="AN402" s="876"/>
      <c r="AO402" s="876"/>
      <c r="AP402" s="876"/>
      <c r="AQ402" s="876"/>
      <c r="AR402" s="876"/>
      <c r="AS402" s="876"/>
    </row>
    <row r="403" spans="1:45" s="1092" customFormat="1" ht="12.75">
      <c r="A403" s="1091" t="s">
        <v>1120</v>
      </c>
      <c r="B403" s="83">
        <v>5285</v>
      </c>
      <c r="C403" s="83">
        <v>0</v>
      </c>
      <c r="D403" s="83">
        <v>0</v>
      </c>
      <c r="E403" s="463">
        <v>0</v>
      </c>
      <c r="F403" s="83">
        <v>0</v>
      </c>
      <c r="G403" s="100"/>
      <c r="H403" s="101">
        <f>D403-'[3]Oktobris'!D390</f>
        <v>0</v>
      </c>
      <c r="I403" s="987">
        <f t="shared" si="20"/>
        <v>0</v>
      </c>
      <c r="J403" s="987"/>
      <c r="K403" s="100"/>
      <c r="L403" s="876"/>
      <c r="M403" s="876"/>
      <c r="N403" s="876"/>
      <c r="O403" s="876"/>
      <c r="P403" s="876"/>
      <c r="Q403" s="876"/>
      <c r="R403" s="876"/>
      <c r="S403" s="876"/>
      <c r="T403" s="876"/>
      <c r="U403" s="876"/>
      <c r="V403" s="876"/>
      <c r="W403" s="876"/>
      <c r="X403" s="876"/>
      <c r="Y403" s="876"/>
      <c r="Z403" s="876"/>
      <c r="AA403" s="876"/>
      <c r="AB403" s="876"/>
      <c r="AC403" s="876"/>
      <c r="AD403" s="876"/>
      <c r="AE403" s="876"/>
      <c r="AF403" s="876"/>
      <c r="AG403" s="876"/>
      <c r="AH403" s="876"/>
      <c r="AI403" s="876"/>
      <c r="AJ403" s="876"/>
      <c r="AK403" s="876"/>
      <c r="AL403" s="876"/>
      <c r="AM403" s="876"/>
      <c r="AN403" s="876"/>
      <c r="AO403" s="876"/>
      <c r="AP403" s="876"/>
      <c r="AQ403" s="876"/>
      <c r="AR403" s="876"/>
      <c r="AS403" s="876"/>
    </row>
    <row r="404" spans="1:45" s="1092" customFormat="1" ht="12.75">
      <c r="A404" s="404" t="s">
        <v>1133</v>
      </c>
      <c r="B404" s="83"/>
      <c r="C404" s="83"/>
      <c r="D404" s="83"/>
      <c r="E404" s="463"/>
      <c r="F404" s="83"/>
      <c r="G404" s="100"/>
      <c r="H404" s="101">
        <f>D404-'[3]Oktobris'!D391</f>
        <v>0</v>
      </c>
      <c r="I404" s="987">
        <f t="shared" si="20"/>
        <v>0</v>
      </c>
      <c r="J404" s="987"/>
      <c r="K404" s="100"/>
      <c r="L404" s="876"/>
      <c r="M404" s="876"/>
      <c r="N404" s="876"/>
      <c r="O404" s="876"/>
      <c r="P404" s="876"/>
      <c r="Q404" s="876"/>
      <c r="R404" s="876"/>
      <c r="S404" s="876"/>
      <c r="T404" s="876"/>
      <c r="U404" s="876"/>
      <c r="V404" s="876"/>
      <c r="W404" s="876"/>
      <c r="X404" s="876"/>
      <c r="Y404" s="876"/>
      <c r="Z404" s="876"/>
      <c r="AA404" s="876"/>
      <c r="AB404" s="876"/>
      <c r="AC404" s="876"/>
      <c r="AD404" s="876"/>
      <c r="AE404" s="876"/>
      <c r="AF404" s="876"/>
      <c r="AG404" s="876"/>
      <c r="AH404" s="876"/>
      <c r="AI404" s="876"/>
      <c r="AJ404" s="876"/>
      <c r="AK404" s="876"/>
      <c r="AL404" s="876"/>
      <c r="AM404" s="876"/>
      <c r="AN404" s="876"/>
      <c r="AO404" s="876"/>
      <c r="AP404" s="876"/>
      <c r="AQ404" s="876"/>
      <c r="AR404" s="876"/>
      <c r="AS404" s="876"/>
    </row>
    <row r="405" spans="1:45" s="1092" customFormat="1" ht="12.75">
      <c r="A405" s="404" t="s">
        <v>1132</v>
      </c>
      <c r="B405" s="83"/>
      <c r="C405" s="83"/>
      <c r="D405" s="83"/>
      <c r="E405" s="463"/>
      <c r="F405" s="83"/>
      <c r="G405" s="1098"/>
      <c r="H405" s="101"/>
      <c r="I405" s="987"/>
      <c r="K405" s="100"/>
      <c r="L405" s="876"/>
      <c r="M405" s="876"/>
      <c r="N405" s="876"/>
      <c r="O405" s="876"/>
      <c r="P405" s="876"/>
      <c r="Q405" s="876"/>
      <c r="R405" s="876"/>
      <c r="S405" s="876"/>
      <c r="T405" s="876"/>
      <c r="U405" s="876"/>
      <c r="V405" s="876"/>
      <c r="W405" s="876"/>
      <c r="X405" s="876"/>
      <c r="Y405" s="876"/>
      <c r="Z405" s="876"/>
      <c r="AA405" s="876"/>
      <c r="AB405" s="876"/>
      <c r="AC405" s="876"/>
      <c r="AD405" s="876"/>
      <c r="AE405" s="876"/>
      <c r="AF405" s="876"/>
      <c r="AG405" s="876"/>
      <c r="AH405" s="876"/>
      <c r="AI405" s="876"/>
      <c r="AJ405" s="876"/>
      <c r="AK405" s="876"/>
      <c r="AL405" s="876"/>
      <c r="AM405" s="876"/>
      <c r="AN405" s="876"/>
      <c r="AO405" s="876"/>
      <c r="AP405" s="876"/>
      <c r="AQ405" s="876"/>
      <c r="AR405" s="876"/>
      <c r="AS405" s="876"/>
    </row>
    <row r="406" spans="1:45" s="1092" customFormat="1" ht="12.75">
      <c r="A406" s="1087" t="s">
        <v>1078</v>
      </c>
      <c r="B406" s="83">
        <v>82061</v>
      </c>
      <c r="C406" s="83">
        <v>82061</v>
      </c>
      <c r="D406" s="83">
        <v>23166</v>
      </c>
      <c r="E406" s="463">
        <v>28.230218983439148</v>
      </c>
      <c r="F406" s="83">
        <v>23166</v>
      </c>
      <c r="G406" s="100"/>
      <c r="H406" s="101"/>
      <c r="I406" s="987"/>
      <c r="K406" s="100"/>
      <c r="L406" s="876"/>
      <c r="M406" s="876"/>
      <c r="N406" s="876"/>
      <c r="O406" s="876"/>
      <c r="P406" s="876"/>
      <c r="Q406" s="876"/>
      <c r="R406" s="876"/>
      <c r="S406" s="876"/>
      <c r="T406" s="876"/>
      <c r="U406" s="876"/>
      <c r="V406" s="876"/>
      <c r="W406" s="876"/>
      <c r="X406" s="876"/>
      <c r="Y406" s="876"/>
      <c r="Z406" s="876"/>
      <c r="AA406" s="876"/>
      <c r="AB406" s="876"/>
      <c r="AC406" s="876"/>
      <c r="AD406" s="876"/>
      <c r="AE406" s="876"/>
      <c r="AF406" s="876"/>
      <c r="AG406" s="876"/>
      <c r="AH406" s="876"/>
      <c r="AI406" s="876"/>
      <c r="AJ406" s="876"/>
      <c r="AK406" s="876"/>
      <c r="AL406" s="876"/>
      <c r="AM406" s="876"/>
      <c r="AN406" s="876"/>
      <c r="AO406" s="876"/>
      <c r="AP406" s="876"/>
      <c r="AQ406" s="876"/>
      <c r="AR406" s="876"/>
      <c r="AS406" s="876"/>
    </row>
    <row r="407" spans="1:45" s="1092" customFormat="1" ht="12.75">
      <c r="A407" s="1088" t="s">
        <v>1079</v>
      </c>
      <c r="B407" s="83">
        <v>23166</v>
      </c>
      <c r="C407" s="83">
        <v>23166</v>
      </c>
      <c r="D407" s="83">
        <v>23166</v>
      </c>
      <c r="E407" s="463">
        <v>100</v>
      </c>
      <c r="F407" s="83">
        <v>23166</v>
      </c>
      <c r="G407" s="100"/>
      <c r="H407" s="101"/>
      <c r="I407" s="987"/>
      <c r="J407" s="1099"/>
      <c r="K407" s="100"/>
      <c r="L407" s="876"/>
      <c r="M407" s="876"/>
      <c r="N407" s="876"/>
      <c r="O407" s="876"/>
      <c r="P407" s="876"/>
      <c r="Q407" s="876"/>
      <c r="R407" s="876"/>
      <c r="S407" s="876"/>
      <c r="T407" s="876"/>
      <c r="U407" s="876"/>
      <c r="V407" s="876"/>
      <c r="W407" s="876"/>
      <c r="X407" s="876"/>
      <c r="Y407" s="876"/>
      <c r="Z407" s="876"/>
      <c r="AA407" s="876"/>
      <c r="AB407" s="876"/>
      <c r="AC407" s="876"/>
      <c r="AD407" s="876"/>
      <c r="AE407" s="876"/>
      <c r="AF407" s="876"/>
      <c r="AG407" s="876"/>
      <c r="AH407" s="876"/>
      <c r="AI407" s="876"/>
      <c r="AJ407" s="876"/>
      <c r="AK407" s="876"/>
      <c r="AL407" s="876"/>
      <c r="AM407" s="876"/>
      <c r="AN407" s="876"/>
      <c r="AO407" s="876"/>
      <c r="AP407" s="876"/>
      <c r="AQ407" s="876"/>
      <c r="AR407" s="876"/>
      <c r="AS407" s="876"/>
    </row>
    <row r="408" spans="1:45" s="1092" customFormat="1" ht="12.75">
      <c r="A408" s="1088" t="s">
        <v>538</v>
      </c>
      <c r="B408" s="83">
        <v>58895</v>
      </c>
      <c r="C408" s="83">
        <v>58895</v>
      </c>
      <c r="D408" s="83">
        <v>0</v>
      </c>
      <c r="E408" s="463">
        <v>0</v>
      </c>
      <c r="F408" s="83">
        <v>0</v>
      </c>
      <c r="G408" s="100"/>
      <c r="H408" s="101"/>
      <c r="I408" s="987"/>
      <c r="K408" s="100"/>
      <c r="L408" s="876"/>
      <c r="M408" s="876"/>
      <c r="N408" s="876"/>
      <c r="O408" s="876"/>
      <c r="P408" s="876"/>
      <c r="Q408" s="876"/>
      <c r="R408" s="876"/>
      <c r="S408" s="876"/>
      <c r="T408" s="876"/>
      <c r="U408" s="876"/>
      <c r="V408" s="876"/>
      <c r="W408" s="876"/>
      <c r="X408" s="876"/>
      <c r="Y408" s="876"/>
      <c r="Z408" s="876"/>
      <c r="AA408" s="876"/>
      <c r="AB408" s="876"/>
      <c r="AC408" s="876"/>
      <c r="AD408" s="876"/>
      <c r="AE408" s="876"/>
      <c r="AF408" s="876"/>
      <c r="AG408" s="876"/>
      <c r="AH408" s="876"/>
      <c r="AI408" s="876"/>
      <c r="AJ408" s="876"/>
      <c r="AK408" s="876"/>
      <c r="AL408" s="876"/>
      <c r="AM408" s="876"/>
      <c r="AN408" s="876"/>
      <c r="AO408" s="876"/>
      <c r="AP408" s="876"/>
      <c r="AQ408" s="876"/>
      <c r="AR408" s="876"/>
      <c r="AS408" s="876"/>
    </row>
    <row r="409" spans="1:45" s="1092" customFormat="1" ht="12.75">
      <c r="A409" s="1087" t="s">
        <v>279</v>
      </c>
      <c r="B409" s="83">
        <v>82061</v>
      </c>
      <c r="C409" s="83">
        <v>82061</v>
      </c>
      <c r="D409" s="83">
        <v>17125</v>
      </c>
      <c r="E409" s="463">
        <v>20.86862212256736</v>
      </c>
      <c r="F409" s="83">
        <v>17125</v>
      </c>
      <c r="G409" s="100"/>
      <c r="H409" s="101"/>
      <c r="I409" s="987"/>
      <c r="K409" s="100"/>
      <c r="L409" s="876"/>
      <c r="M409" s="876"/>
      <c r="N409" s="876"/>
      <c r="O409" s="876"/>
      <c r="P409" s="876"/>
      <c r="Q409" s="876"/>
      <c r="R409" s="876"/>
      <c r="S409" s="876"/>
      <c r="T409" s="876"/>
      <c r="U409" s="876"/>
      <c r="V409" s="876"/>
      <c r="W409" s="876"/>
      <c r="X409" s="876"/>
      <c r="Y409" s="876"/>
      <c r="Z409" s="876"/>
      <c r="AA409" s="876"/>
      <c r="AB409" s="876"/>
      <c r="AC409" s="876"/>
      <c r="AD409" s="876"/>
      <c r="AE409" s="876"/>
      <c r="AF409" s="876"/>
      <c r="AG409" s="876"/>
      <c r="AH409" s="876"/>
      <c r="AI409" s="876"/>
      <c r="AJ409" s="876"/>
      <c r="AK409" s="876"/>
      <c r="AL409" s="876"/>
      <c r="AM409" s="876"/>
      <c r="AN409" s="876"/>
      <c r="AO409" s="876"/>
      <c r="AP409" s="876"/>
      <c r="AQ409" s="876"/>
      <c r="AR409" s="876"/>
      <c r="AS409" s="876"/>
    </row>
    <row r="410" spans="1:45" s="1092" customFormat="1" ht="12.75">
      <c r="A410" s="1089" t="s">
        <v>307</v>
      </c>
      <c r="B410" s="83">
        <v>82061</v>
      </c>
      <c r="C410" s="83">
        <v>82061</v>
      </c>
      <c r="D410" s="83">
        <v>17125</v>
      </c>
      <c r="E410" s="463">
        <v>20.86862212256736</v>
      </c>
      <c r="F410" s="83">
        <v>17125</v>
      </c>
      <c r="G410" s="100"/>
      <c r="H410" s="101"/>
      <c r="I410" s="987"/>
      <c r="K410" s="100"/>
      <c r="L410" s="876"/>
      <c r="M410" s="876"/>
      <c r="N410" s="876"/>
      <c r="O410" s="876"/>
      <c r="P410" s="876"/>
      <c r="Q410" s="876"/>
      <c r="R410" s="876"/>
      <c r="S410" s="876"/>
      <c r="T410" s="876"/>
      <c r="U410" s="876"/>
      <c r="V410" s="876"/>
      <c r="W410" s="876"/>
      <c r="X410" s="876"/>
      <c r="Y410" s="876"/>
      <c r="Z410" s="876"/>
      <c r="AA410" s="876"/>
      <c r="AB410" s="876"/>
      <c r="AC410" s="876"/>
      <c r="AD410" s="876"/>
      <c r="AE410" s="876"/>
      <c r="AF410" s="876"/>
      <c r="AG410" s="876"/>
      <c r="AH410" s="876"/>
      <c r="AI410" s="876"/>
      <c r="AJ410" s="876"/>
      <c r="AK410" s="876"/>
      <c r="AL410" s="876"/>
      <c r="AM410" s="876"/>
      <c r="AN410" s="876"/>
      <c r="AO410" s="876"/>
      <c r="AP410" s="876"/>
      <c r="AQ410" s="876"/>
      <c r="AR410" s="876"/>
      <c r="AS410" s="876"/>
    </row>
    <row r="411" spans="1:45" s="1092" customFormat="1" ht="12.75">
      <c r="A411" s="1090" t="s">
        <v>716</v>
      </c>
      <c r="B411" s="83">
        <v>82061</v>
      </c>
      <c r="C411" s="83">
        <v>82061</v>
      </c>
      <c r="D411" s="83">
        <v>17125</v>
      </c>
      <c r="E411" s="463">
        <v>20.86862212256736</v>
      </c>
      <c r="F411" s="83">
        <v>17125</v>
      </c>
      <c r="G411" s="100"/>
      <c r="H411" s="101"/>
      <c r="I411" s="987"/>
      <c r="K411" s="100"/>
      <c r="L411" s="876"/>
      <c r="M411" s="876"/>
      <c r="N411" s="876"/>
      <c r="O411" s="876"/>
      <c r="P411" s="876"/>
      <c r="Q411" s="876"/>
      <c r="R411" s="876"/>
      <c r="S411" s="876"/>
      <c r="T411" s="876"/>
      <c r="U411" s="876"/>
      <c r="V411" s="876"/>
      <c r="W411" s="876"/>
      <c r="X411" s="876"/>
      <c r="Y411" s="876"/>
      <c r="Z411" s="876"/>
      <c r="AA411" s="876"/>
      <c r="AB411" s="876"/>
      <c r="AC411" s="876"/>
      <c r="AD411" s="876"/>
      <c r="AE411" s="876"/>
      <c r="AF411" s="876"/>
      <c r="AG411" s="876"/>
      <c r="AH411" s="876"/>
      <c r="AI411" s="876"/>
      <c r="AJ411" s="876"/>
      <c r="AK411" s="876"/>
      <c r="AL411" s="876"/>
      <c r="AM411" s="876"/>
      <c r="AN411" s="876"/>
      <c r="AO411" s="876"/>
      <c r="AP411" s="876"/>
      <c r="AQ411" s="876"/>
      <c r="AR411" s="876"/>
      <c r="AS411" s="876"/>
    </row>
    <row r="412" spans="1:45" s="1092" customFormat="1" ht="25.5">
      <c r="A412" s="401" t="s">
        <v>1134</v>
      </c>
      <c r="B412" s="83"/>
      <c r="C412" s="83"/>
      <c r="D412" s="83"/>
      <c r="E412" s="463"/>
      <c r="F412" s="83"/>
      <c r="G412" s="100"/>
      <c r="H412" s="101">
        <f>D412-'[3]Oktobris'!D392</f>
        <v>0</v>
      </c>
      <c r="I412" s="987">
        <f aca="true" t="shared" si="21" ref="I412:I431">F412-H412</f>
        <v>0</v>
      </c>
      <c r="J412" s="1100"/>
      <c r="K412" s="100"/>
      <c r="L412" s="876"/>
      <c r="M412" s="876"/>
      <c r="N412" s="876"/>
      <c r="O412" s="876"/>
      <c r="P412" s="876"/>
      <c r="Q412" s="876"/>
      <c r="R412" s="876"/>
      <c r="S412" s="876"/>
      <c r="T412" s="876"/>
      <c r="U412" s="876"/>
      <c r="V412" s="876"/>
      <c r="W412" s="876"/>
      <c r="X412" s="876"/>
      <c r="Y412" s="876"/>
      <c r="Z412" s="876"/>
      <c r="AA412" s="876"/>
      <c r="AB412" s="876"/>
      <c r="AC412" s="876"/>
      <c r="AD412" s="876"/>
      <c r="AE412" s="876"/>
      <c r="AF412" s="876"/>
      <c r="AG412" s="876"/>
      <c r="AH412" s="876"/>
      <c r="AI412" s="876"/>
      <c r="AJ412" s="876"/>
      <c r="AK412" s="876"/>
      <c r="AL412" s="876"/>
      <c r="AM412" s="876"/>
      <c r="AN412" s="876"/>
      <c r="AO412" s="876"/>
      <c r="AP412" s="876"/>
      <c r="AQ412" s="876"/>
      <c r="AR412" s="876"/>
      <c r="AS412" s="876"/>
    </row>
    <row r="413" spans="1:45" s="1095" customFormat="1" ht="12.75">
      <c r="A413" s="1087" t="s">
        <v>1078</v>
      </c>
      <c r="B413" s="83">
        <v>15724234</v>
      </c>
      <c r="C413" s="83">
        <v>15548234</v>
      </c>
      <c r="D413" s="83">
        <v>15548234</v>
      </c>
      <c r="E413" s="463">
        <v>98.88070859286373</v>
      </c>
      <c r="F413" s="83">
        <v>877538</v>
      </c>
      <c r="G413" s="100"/>
      <c r="H413" s="101">
        <f>D413-'[3]Oktobris'!D393</f>
        <v>15548234</v>
      </c>
      <c r="I413" s="987">
        <f t="shared" si="21"/>
        <v>-14670696</v>
      </c>
      <c r="J413" s="1101"/>
      <c r="K413" s="100"/>
      <c r="L413" s="876"/>
      <c r="M413" s="876"/>
      <c r="N413" s="876"/>
      <c r="O413" s="876"/>
      <c r="P413" s="876"/>
      <c r="Q413" s="876"/>
      <c r="R413" s="876"/>
      <c r="S413" s="876"/>
      <c r="T413" s="876"/>
      <c r="U413" s="876"/>
      <c r="V413" s="876"/>
      <c r="W413" s="876"/>
      <c r="X413" s="876"/>
      <c r="Y413" s="876"/>
      <c r="Z413" s="876"/>
      <c r="AA413" s="876"/>
      <c r="AB413" s="876"/>
      <c r="AC413" s="876"/>
      <c r="AD413" s="876"/>
      <c r="AE413" s="876"/>
      <c r="AF413" s="876"/>
      <c r="AG413" s="876"/>
      <c r="AH413" s="876"/>
      <c r="AI413" s="876"/>
      <c r="AJ413" s="876"/>
      <c r="AK413" s="876"/>
      <c r="AL413" s="876"/>
      <c r="AM413" s="876"/>
      <c r="AN413" s="876"/>
      <c r="AO413" s="876"/>
      <c r="AP413" s="876"/>
      <c r="AQ413" s="876"/>
      <c r="AR413" s="876"/>
      <c r="AS413" s="876"/>
    </row>
    <row r="414" spans="1:45" s="1095" customFormat="1" ht="12.75">
      <c r="A414" s="1088" t="s">
        <v>1079</v>
      </c>
      <c r="B414" s="83">
        <v>15724234</v>
      </c>
      <c r="C414" s="264">
        <v>15548234</v>
      </c>
      <c r="D414" s="83">
        <v>15548234</v>
      </c>
      <c r="E414" s="463">
        <v>98.88070859286373</v>
      </c>
      <c r="F414" s="83">
        <v>877538</v>
      </c>
      <c r="G414" s="100"/>
      <c r="H414" s="101">
        <f>D414-'[3]Oktobris'!D394</f>
        <v>15548234</v>
      </c>
      <c r="I414" s="987">
        <f t="shared" si="21"/>
        <v>-14670696</v>
      </c>
      <c r="J414" s="987"/>
      <c r="K414" s="100"/>
      <c r="L414" s="876"/>
      <c r="M414" s="876"/>
      <c r="N414" s="876"/>
      <c r="O414" s="876"/>
      <c r="P414" s="876"/>
      <c r="Q414" s="876"/>
      <c r="R414" s="876"/>
      <c r="S414" s="876"/>
      <c r="T414" s="876"/>
      <c r="U414" s="876"/>
      <c r="V414" s="876"/>
      <c r="W414" s="876"/>
      <c r="X414" s="876"/>
      <c r="Y414" s="876"/>
      <c r="Z414" s="876"/>
      <c r="AA414" s="876"/>
      <c r="AB414" s="876"/>
      <c r="AC414" s="876"/>
      <c r="AD414" s="876"/>
      <c r="AE414" s="876"/>
      <c r="AF414" s="876"/>
      <c r="AG414" s="876"/>
      <c r="AH414" s="876"/>
      <c r="AI414" s="876"/>
      <c r="AJ414" s="876"/>
      <c r="AK414" s="876"/>
      <c r="AL414" s="876"/>
      <c r="AM414" s="876"/>
      <c r="AN414" s="876"/>
      <c r="AO414" s="876"/>
      <c r="AP414" s="876"/>
      <c r="AQ414" s="876"/>
      <c r="AR414" s="876"/>
      <c r="AS414" s="876"/>
    </row>
    <row r="415" spans="1:45" s="1095" customFormat="1" ht="12.75" hidden="1">
      <c r="A415" s="1099" t="s">
        <v>537</v>
      </c>
      <c r="B415" s="488">
        <v>0</v>
      </c>
      <c r="C415" s="488">
        <v>0</v>
      </c>
      <c r="D415" s="488">
        <v>0</v>
      </c>
      <c r="E415" s="1102">
        <v>0</v>
      </c>
      <c r="F415" s="83">
        <v>0</v>
      </c>
      <c r="G415" s="100"/>
      <c r="H415" s="101">
        <f>D415-'[3]Oktobris'!D395</f>
        <v>0</v>
      </c>
      <c r="I415" s="987">
        <f t="shared" si="21"/>
        <v>0</v>
      </c>
      <c r="J415" s="987"/>
      <c r="K415" s="100"/>
      <c r="L415" s="876"/>
      <c r="M415" s="876"/>
      <c r="N415" s="876"/>
      <c r="O415" s="876"/>
      <c r="P415" s="876"/>
      <c r="Q415" s="876"/>
      <c r="R415" s="876"/>
      <c r="S415" s="876"/>
      <c r="T415" s="876"/>
      <c r="U415" s="876"/>
      <c r="V415" s="876"/>
      <c r="W415" s="876"/>
      <c r="X415" s="876"/>
      <c r="Y415" s="876"/>
      <c r="Z415" s="876"/>
      <c r="AA415" s="876"/>
      <c r="AB415" s="876"/>
      <c r="AC415" s="876"/>
      <c r="AD415" s="876"/>
      <c r="AE415" s="876"/>
      <c r="AF415" s="876"/>
      <c r="AG415" s="876"/>
      <c r="AH415" s="876"/>
      <c r="AI415" s="876"/>
      <c r="AJ415" s="876"/>
      <c r="AK415" s="876"/>
      <c r="AL415" s="876"/>
      <c r="AM415" s="876"/>
      <c r="AN415" s="876"/>
      <c r="AO415" s="876"/>
      <c r="AP415" s="876"/>
      <c r="AQ415" s="876"/>
      <c r="AR415" s="876"/>
      <c r="AS415" s="876"/>
    </row>
    <row r="416" spans="1:45" s="1095" customFormat="1" ht="12.75">
      <c r="A416" s="1087" t="s">
        <v>279</v>
      </c>
      <c r="B416" s="83">
        <v>15724234</v>
      </c>
      <c r="C416" s="264">
        <v>15548234</v>
      </c>
      <c r="D416" s="83">
        <v>11694830</v>
      </c>
      <c r="E416" s="463">
        <v>74.37456094840613</v>
      </c>
      <c r="F416" s="83">
        <v>708026</v>
      </c>
      <c r="G416" s="100"/>
      <c r="H416" s="101">
        <f>D416-'[3]Oktobris'!D396</f>
        <v>11694830</v>
      </c>
      <c r="I416" s="987">
        <f t="shared" si="21"/>
        <v>-10986804</v>
      </c>
      <c r="J416" s="987"/>
      <c r="K416" s="100"/>
      <c r="L416" s="876"/>
      <c r="M416" s="876"/>
      <c r="N416" s="876"/>
      <c r="O416" s="876"/>
      <c r="P416" s="876"/>
      <c r="Q416" s="876"/>
      <c r="R416" s="876"/>
      <c r="S416" s="876"/>
      <c r="T416" s="876"/>
      <c r="U416" s="876"/>
      <c r="V416" s="876"/>
      <c r="W416" s="876"/>
      <c r="X416" s="876"/>
      <c r="Y416" s="876"/>
      <c r="Z416" s="876"/>
      <c r="AA416" s="876"/>
      <c r="AB416" s="876"/>
      <c r="AC416" s="876"/>
      <c r="AD416" s="876"/>
      <c r="AE416" s="876"/>
      <c r="AF416" s="876"/>
      <c r="AG416" s="876"/>
      <c r="AH416" s="876"/>
      <c r="AI416" s="876"/>
      <c r="AJ416" s="876"/>
      <c r="AK416" s="876"/>
      <c r="AL416" s="876"/>
      <c r="AM416" s="876"/>
      <c r="AN416" s="876"/>
      <c r="AO416" s="876"/>
      <c r="AP416" s="876"/>
      <c r="AQ416" s="876"/>
      <c r="AR416" s="876"/>
      <c r="AS416" s="876"/>
    </row>
    <row r="417" spans="1:45" s="1092" customFormat="1" ht="12.75">
      <c r="A417" s="1088" t="s">
        <v>290</v>
      </c>
      <c r="B417" s="83">
        <v>15724234</v>
      </c>
      <c r="C417" s="264">
        <v>15548234</v>
      </c>
      <c r="D417" s="83">
        <v>11694830</v>
      </c>
      <c r="E417" s="463">
        <v>74.37456094840613</v>
      </c>
      <c r="F417" s="83">
        <v>708026</v>
      </c>
      <c r="G417" s="100"/>
      <c r="H417" s="101">
        <f>D417-'[3]Oktobris'!D397</f>
        <v>11694830</v>
      </c>
      <c r="I417" s="987">
        <f t="shared" si="21"/>
        <v>-10986804</v>
      </c>
      <c r="J417" s="987"/>
      <c r="K417" s="100"/>
      <c r="L417" s="876"/>
      <c r="M417" s="876"/>
      <c r="N417" s="876"/>
      <c r="O417" s="876"/>
      <c r="P417" s="876"/>
      <c r="Q417" s="876"/>
      <c r="R417" s="876"/>
      <c r="S417" s="876"/>
      <c r="T417" s="876"/>
      <c r="U417" s="876"/>
      <c r="V417" s="876"/>
      <c r="W417" s="876"/>
      <c r="X417" s="876"/>
      <c r="Y417" s="876"/>
      <c r="Z417" s="876"/>
      <c r="AA417" s="876"/>
      <c r="AB417" s="876"/>
      <c r="AC417" s="876"/>
      <c r="AD417" s="876"/>
      <c r="AE417" s="876"/>
      <c r="AF417" s="876"/>
      <c r="AG417" s="876"/>
      <c r="AH417" s="876"/>
      <c r="AI417" s="876"/>
      <c r="AJ417" s="876"/>
      <c r="AK417" s="876"/>
      <c r="AL417" s="876"/>
      <c r="AM417" s="876"/>
      <c r="AN417" s="876"/>
      <c r="AO417" s="876"/>
      <c r="AP417" s="876"/>
      <c r="AQ417" s="876"/>
      <c r="AR417" s="876"/>
      <c r="AS417" s="876"/>
    </row>
    <row r="418" spans="1:45" s="1092" customFormat="1" ht="12.75">
      <c r="A418" s="1090" t="s">
        <v>1403</v>
      </c>
      <c r="B418" s="83">
        <v>15724234</v>
      </c>
      <c r="C418" s="264">
        <v>15548234</v>
      </c>
      <c r="D418" s="83">
        <v>11694830</v>
      </c>
      <c r="E418" s="463">
        <v>74.37456094840613</v>
      </c>
      <c r="F418" s="83">
        <v>708026</v>
      </c>
      <c r="G418" s="100"/>
      <c r="H418" s="101">
        <f>D418-'[3]Oktobris'!D398</f>
        <v>11694830</v>
      </c>
      <c r="I418" s="987">
        <f t="shared" si="21"/>
        <v>-10986804</v>
      </c>
      <c r="J418" s="987"/>
      <c r="K418" s="100"/>
      <c r="L418" s="876"/>
      <c r="M418" s="876"/>
      <c r="N418" s="876"/>
      <c r="O418" s="876"/>
      <c r="P418" s="876"/>
      <c r="Q418" s="876"/>
      <c r="R418" s="876"/>
      <c r="S418" s="876"/>
      <c r="T418" s="876"/>
      <c r="U418" s="876"/>
      <c r="V418" s="876"/>
      <c r="W418" s="876"/>
      <c r="X418" s="876"/>
      <c r="Y418" s="876"/>
      <c r="Z418" s="876"/>
      <c r="AA418" s="876"/>
      <c r="AB418" s="876"/>
      <c r="AC418" s="876"/>
      <c r="AD418" s="876"/>
      <c r="AE418" s="876"/>
      <c r="AF418" s="876"/>
      <c r="AG418" s="876"/>
      <c r="AH418" s="876"/>
      <c r="AI418" s="876"/>
      <c r="AJ418" s="876"/>
      <c r="AK418" s="876"/>
      <c r="AL418" s="876"/>
      <c r="AM418" s="876"/>
      <c r="AN418" s="876"/>
      <c r="AO418" s="876"/>
      <c r="AP418" s="876"/>
      <c r="AQ418" s="876"/>
      <c r="AR418" s="876"/>
      <c r="AS418" s="876"/>
    </row>
    <row r="419" spans="1:45" s="1092" customFormat="1" ht="12.75">
      <c r="A419" s="323" t="s">
        <v>1127</v>
      </c>
      <c r="B419" s="83"/>
      <c r="C419" s="264"/>
      <c r="D419" s="83"/>
      <c r="E419" s="463"/>
      <c r="F419" s="83"/>
      <c r="G419" s="100"/>
      <c r="H419" s="101">
        <f>D419-'[3]Oktobris'!D399</f>
        <v>0</v>
      </c>
      <c r="I419" s="987">
        <f t="shared" si="21"/>
        <v>0</v>
      </c>
      <c r="J419" s="987"/>
      <c r="K419" s="100"/>
      <c r="L419" s="876"/>
      <c r="M419" s="876"/>
      <c r="N419" s="876"/>
      <c r="O419" s="876"/>
      <c r="P419" s="876"/>
      <c r="Q419" s="876"/>
      <c r="R419" s="876"/>
      <c r="S419" s="876"/>
      <c r="T419" s="876"/>
      <c r="U419" s="876"/>
      <c r="V419" s="876"/>
      <c r="W419" s="876"/>
      <c r="X419" s="876"/>
      <c r="Y419" s="876"/>
      <c r="Z419" s="876"/>
      <c r="AA419" s="876"/>
      <c r="AB419" s="876"/>
      <c r="AC419" s="876"/>
      <c r="AD419" s="876"/>
      <c r="AE419" s="876"/>
      <c r="AF419" s="876"/>
      <c r="AG419" s="876"/>
      <c r="AH419" s="876"/>
      <c r="AI419" s="876"/>
      <c r="AJ419" s="876"/>
      <c r="AK419" s="876"/>
      <c r="AL419" s="876"/>
      <c r="AM419" s="876"/>
      <c r="AN419" s="876"/>
      <c r="AO419" s="876"/>
      <c r="AP419" s="876"/>
      <c r="AQ419" s="876"/>
      <c r="AR419" s="876"/>
      <c r="AS419" s="876"/>
    </row>
    <row r="420" spans="1:45" s="1092" customFormat="1" ht="12.75">
      <c r="A420" s="1087" t="s">
        <v>1078</v>
      </c>
      <c r="B420" s="83">
        <v>1531559</v>
      </c>
      <c r="C420" s="83">
        <v>1355888</v>
      </c>
      <c r="D420" s="83">
        <v>1355888</v>
      </c>
      <c r="E420" s="463">
        <v>88.52992277803206</v>
      </c>
      <c r="F420" s="83">
        <v>-407453</v>
      </c>
      <c r="G420" s="100"/>
      <c r="H420" s="101">
        <f>D420-'[3]Oktobris'!D400</f>
        <v>-13314808</v>
      </c>
      <c r="I420" s="987">
        <f t="shared" si="21"/>
        <v>12907355</v>
      </c>
      <c r="J420" s="987"/>
      <c r="K420" s="100"/>
      <c r="L420" s="876"/>
      <c r="M420" s="876"/>
      <c r="N420" s="876"/>
      <c r="O420" s="876"/>
      <c r="P420" s="876"/>
      <c r="Q420" s="876"/>
      <c r="R420" s="876"/>
      <c r="S420" s="876"/>
      <c r="T420" s="876"/>
      <c r="U420" s="876"/>
      <c r="V420" s="876"/>
      <c r="W420" s="876"/>
      <c r="X420" s="876"/>
      <c r="Y420" s="876"/>
      <c r="Z420" s="876"/>
      <c r="AA420" s="876"/>
      <c r="AB420" s="876"/>
      <c r="AC420" s="876"/>
      <c r="AD420" s="876"/>
      <c r="AE420" s="876"/>
      <c r="AF420" s="876"/>
      <c r="AG420" s="876"/>
      <c r="AH420" s="876"/>
      <c r="AI420" s="876"/>
      <c r="AJ420" s="876"/>
      <c r="AK420" s="876"/>
      <c r="AL420" s="876"/>
      <c r="AM420" s="876"/>
      <c r="AN420" s="876"/>
      <c r="AO420" s="876"/>
      <c r="AP420" s="876"/>
      <c r="AQ420" s="876"/>
      <c r="AR420" s="876"/>
      <c r="AS420" s="876"/>
    </row>
    <row r="421" spans="1:45" s="1092" customFormat="1" ht="12.75">
      <c r="A421" s="1088" t="s">
        <v>1079</v>
      </c>
      <c r="B421" s="83">
        <v>1531559</v>
      </c>
      <c r="C421" s="264">
        <v>1355888</v>
      </c>
      <c r="D421" s="83">
        <v>1355888</v>
      </c>
      <c r="E421" s="463">
        <v>88.52992277803206</v>
      </c>
      <c r="F421" s="83">
        <v>-407453</v>
      </c>
      <c r="G421" s="100"/>
      <c r="H421" s="101">
        <f>D421-'[3]Oktobris'!D401</f>
        <v>-13314808</v>
      </c>
      <c r="I421" s="987">
        <f t="shared" si="21"/>
        <v>12907355</v>
      </c>
      <c r="J421" s="987"/>
      <c r="K421" s="100"/>
      <c r="L421" s="876"/>
      <c r="M421" s="876"/>
      <c r="N421" s="876"/>
      <c r="O421" s="876"/>
      <c r="P421" s="876"/>
      <c r="Q421" s="876"/>
      <c r="R421" s="876"/>
      <c r="S421" s="876"/>
      <c r="T421" s="876"/>
      <c r="U421" s="876"/>
      <c r="V421" s="876"/>
      <c r="W421" s="876"/>
      <c r="X421" s="876"/>
      <c r="Y421" s="876"/>
      <c r="Z421" s="876"/>
      <c r="AA421" s="876"/>
      <c r="AB421" s="876"/>
      <c r="AC421" s="876"/>
      <c r="AD421" s="876"/>
      <c r="AE421" s="876"/>
      <c r="AF421" s="876"/>
      <c r="AG421" s="876"/>
      <c r="AH421" s="876"/>
      <c r="AI421" s="876"/>
      <c r="AJ421" s="876"/>
      <c r="AK421" s="876"/>
      <c r="AL421" s="876"/>
      <c r="AM421" s="876"/>
      <c r="AN421" s="876"/>
      <c r="AO421" s="876"/>
      <c r="AP421" s="876"/>
      <c r="AQ421" s="876"/>
      <c r="AR421" s="876"/>
      <c r="AS421" s="876"/>
    </row>
    <row r="422" spans="1:45" s="1092" customFormat="1" ht="12.75">
      <c r="A422" s="1087" t="s">
        <v>279</v>
      </c>
      <c r="B422" s="83">
        <v>1531559</v>
      </c>
      <c r="C422" s="83">
        <v>1355888</v>
      </c>
      <c r="D422" s="83">
        <v>892364</v>
      </c>
      <c r="E422" s="463">
        <v>58.26507499874312</v>
      </c>
      <c r="F422" s="83">
        <v>85614</v>
      </c>
      <c r="G422" s="100"/>
      <c r="H422" s="101">
        <f>D422-'[3]Oktobris'!D402</f>
        <v>892364</v>
      </c>
      <c r="I422" s="987">
        <f t="shared" si="21"/>
        <v>-806750</v>
      </c>
      <c r="J422" s="987"/>
      <c r="K422" s="100"/>
      <c r="L422" s="876"/>
      <c r="M422" s="876"/>
      <c r="N422" s="876"/>
      <c r="O422" s="876"/>
      <c r="P422" s="876"/>
      <c r="Q422" s="876"/>
      <c r="R422" s="876"/>
      <c r="S422" s="876"/>
      <c r="T422" s="876"/>
      <c r="U422" s="876"/>
      <c r="V422" s="876"/>
      <c r="W422" s="876"/>
      <c r="X422" s="876"/>
      <c r="Y422" s="876"/>
      <c r="Z422" s="876"/>
      <c r="AA422" s="876"/>
      <c r="AB422" s="876"/>
      <c r="AC422" s="876"/>
      <c r="AD422" s="876"/>
      <c r="AE422" s="876"/>
      <c r="AF422" s="876"/>
      <c r="AG422" s="876"/>
      <c r="AH422" s="876"/>
      <c r="AI422" s="876"/>
      <c r="AJ422" s="876"/>
      <c r="AK422" s="876"/>
      <c r="AL422" s="876"/>
      <c r="AM422" s="876"/>
      <c r="AN422" s="876"/>
      <c r="AO422" s="876"/>
      <c r="AP422" s="876"/>
      <c r="AQ422" s="876"/>
      <c r="AR422" s="876"/>
      <c r="AS422" s="876"/>
    </row>
    <row r="423" spans="1:45" s="1092" customFormat="1" ht="12.75">
      <c r="A423" s="1089" t="s">
        <v>307</v>
      </c>
      <c r="B423" s="83">
        <v>1531559</v>
      </c>
      <c r="C423" s="83">
        <v>1355888</v>
      </c>
      <c r="D423" s="83">
        <v>892364</v>
      </c>
      <c r="E423" s="463">
        <v>58.26507499874312</v>
      </c>
      <c r="F423" s="83">
        <v>85614</v>
      </c>
      <c r="G423" s="100"/>
      <c r="H423" s="101">
        <f>D423-'[3]Oktobris'!D403</f>
        <v>-10094440</v>
      </c>
      <c r="I423" s="987">
        <f t="shared" si="21"/>
        <v>10180054</v>
      </c>
      <c r="J423" s="987"/>
      <c r="K423" s="100"/>
      <c r="L423" s="876"/>
      <c r="M423" s="876"/>
      <c r="N423" s="876"/>
      <c r="O423" s="876"/>
      <c r="P423" s="876"/>
      <c r="Q423" s="876"/>
      <c r="R423" s="876"/>
      <c r="S423" s="876"/>
      <c r="T423" s="876"/>
      <c r="U423" s="876"/>
      <c r="V423" s="876"/>
      <c r="W423" s="876"/>
      <c r="X423" s="876"/>
      <c r="Y423" s="876"/>
      <c r="Z423" s="876"/>
      <c r="AA423" s="876"/>
      <c r="AB423" s="876"/>
      <c r="AC423" s="876"/>
      <c r="AD423" s="876"/>
      <c r="AE423" s="876"/>
      <c r="AF423" s="876"/>
      <c r="AG423" s="876"/>
      <c r="AH423" s="876"/>
      <c r="AI423" s="876"/>
      <c r="AJ423" s="876"/>
      <c r="AK423" s="876"/>
      <c r="AL423" s="876"/>
      <c r="AM423" s="876"/>
      <c r="AN423" s="876"/>
      <c r="AO423" s="876"/>
      <c r="AP423" s="876"/>
      <c r="AQ423" s="876"/>
      <c r="AR423" s="876"/>
      <c r="AS423" s="876"/>
    </row>
    <row r="424" spans="1:45" s="1092" customFormat="1" ht="12.75">
      <c r="A424" s="1090" t="s">
        <v>1004</v>
      </c>
      <c r="B424" s="83">
        <v>1531559</v>
      </c>
      <c r="C424" s="83">
        <v>1355888</v>
      </c>
      <c r="D424" s="83">
        <v>892364</v>
      </c>
      <c r="E424" s="463">
        <v>58.26507499874312</v>
      </c>
      <c r="F424" s="83">
        <v>85614</v>
      </c>
      <c r="G424" s="100"/>
      <c r="H424" s="101">
        <f>D424-'[3]Oktobris'!D404</f>
        <v>-10094440</v>
      </c>
      <c r="I424" s="987">
        <f t="shared" si="21"/>
        <v>10180054</v>
      </c>
      <c r="J424" s="987"/>
      <c r="K424" s="100"/>
      <c r="L424" s="876"/>
      <c r="M424" s="876"/>
      <c r="N424" s="876"/>
      <c r="O424" s="876"/>
      <c r="P424" s="876"/>
      <c r="Q424" s="876"/>
      <c r="R424" s="876"/>
      <c r="S424" s="876"/>
      <c r="T424" s="876"/>
      <c r="U424" s="876"/>
      <c r="V424" s="876"/>
      <c r="W424" s="876"/>
      <c r="X424" s="876"/>
      <c r="Y424" s="876"/>
      <c r="Z424" s="876"/>
      <c r="AA424" s="876"/>
      <c r="AB424" s="876"/>
      <c r="AC424" s="876"/>
      <c r="AD424" s="876"/>
      <c r="AE424" s="876"/>
      <c r="AF424" s="876"/>
      <c r="AG424" s="876"/>
      <c r="AH424" s="876"/>
      <c r="AI424" s="876"/>
      <c r="AJ424" s="876"/>
      <c r="AK424" s="876"/>
      <c r="AL424" s="876"/>
      <c r="AM424" s="876"/>
      <c r="AN424" s="876"/>
      <c r="AO424" s="876"/>
      <c r="AP424" s="876"/>
      <c r="AQ424" s="876"/>
      <c r="AR424" s="876"/>
      <c r="AS424" s="876"/>
    </row>
    <row r="425" spans="1:45" s="1092" customFormat="1" ht="12.75">
      <c r="A425" s="1091" t="s">
        <v>1120</v>
      </c>
      <c r="B425" s="83">
        <v>1531559</v>
      </c>
      <c r="C425" s="264">
        <v>1355888</v>
      </c>
      <c r="D425" s="83">
        <v>892364</v>
      </c>
      <c r="E425" s="463">
        <v>58.26507499874312</v>
      </c>
      <c r="F425" s="83">
        <v>85614</v>
      </c>
      <c r="G425" s="100"/>
      <c r="H425" s="101">
        <f>D425-'[3]Oktobris'!D405</f>
        <v>-10094440</v>
      </c>
      <c r="I425" s="987">
        <f t="shared" si="21"/>
        <v>10180054</v>
      </c>
      <c r="J425" s="987"/>
      <c r="K425" s="100"/>
      <c r="L425" s="876"/>
      <c r="M425" s="876"/>
      <c r="N425" s="876"/>
      <c r="O425" s="876"/>
      <c r="P425" s="876"/>
      <c r="Q425" s="876"/>
      <c r="R425" s="876"/>
      <c r="S425" s="876"/>
      <c r="T425" s="876"/>
      <c r="U425" s="876"/>
      <c r="V425" s="876"/>
      <c r="W425" s="876"/>
      <c r="X425" s="876"/>
      <c r="Y425" s="876"/>
      <c r="Z425" s="876"/>
      <c r="AA425" s="876"/>
      <c r="AB425" s="876"/>
      <c r="AC425" s="876"/>
      <c r="AD425" s="876"/>
      <c r="AE425" s="876"/>
      <c r="AF425" s="876"/>
      <c r="AG425" s="876"/>
      <c r="AH425" s="876"/>
      <c r="AI425" s="876"/>
      <c r="AJ425" s="876"/>
      <c r="AK425" s="876"/>
      <c r="AL425" s="876"/>
      <c r="AM425" s="876"/>
      <c r="AN425" s="876"/>
      <c r="AO425" s="876"/>
      <c r="AP425" s="876"/>
      <c r="AQ425" s="876"/>
      <c r="AR425" s="876"/>
      <c r="AS425" s="876"/>
    </row>
    <row r="426" spans="1:45" s="1092" customFormat="1" ht="12.75">
      <c r="A426" s="323" t="s">
        <v>1128</v>
      </c>
      <c r="B426" s="83"/>
      <c r="C426" s="264"/>
      <c r="D426" s="83"/>
      <c r="E426" s="463"/>
      <c r="F426" s="83"/>
      <c r="G426" s="100"/>
      <c r="H426" s="101">
        <f>D426-'[3]Oktobris'!D406</f>
        <v>0</v>
      </c>
      <c r="I426" s="987">
        <f t="shared" si="21"/>
        <v>0</v>
      </c>
      <c r="J426" s="987"/>
      <c r="K426" s="100"/>
      <c r="L426" s="876"/>
      <c r="M426" s="876"/>
      <c r="N426" s="876"/>
      <c r="O426" s="876"/>
      <c r="P426" s="876"/>
      <c r="Q426" s="876"/>
      <c r="R426" s="876"/>
      <c r="S426" s="876"/>
      <c r="T426" s="876"/>
      <c r="U426" s="876"/>
      <c r="V426" s="876"/>
      <c r="W426" s="876"/>
      <c r="X426" s="876"/>
      <c r="Y426" s="876"/>
      <c r="Z426" s="876"/>
      <c r="AA426" s="876"/>
      <c r="AB426" s="876"/>
      <c r="AC426" s="876"/>
      <c r="AD426" s="876"/>
      <c r="AE426" s="876"/>
      <c r="AF426" s="876"/>
      <c r="AG426" s="876"/>
      <c r="AH426" s="876"/>
      <c r="AI426" s="876"/>
      <c r="AJ426" s="876"/>
      <c r="AK426" s="876"/>
      <c r="AL426" s="876"/>
      <c r="AM426" s="876"/>
      <c r="AN426" s="876"/>
      <c r="AO426" s="876"/>
      <c r="AP426" s="876"/>
      <c r="AQ426" s="876"/>
      <c r="AR426" s="876"/>
      <c r="AS426" s="876"/>
    </row>
    <row r="427" spans="1:45" s="1092" customFormat="1" ht="12.75">
      <c r="A427" s="1087" t="s">
        <v>1078</v>
      </c>
      <c r="B427" s="83">
        <v>977434</v>
      </c>
      <c r="C427" s="83">
        <v>0</v>
      </c>
      <c r="D427" s="83">
        <v>0</v>
      </c>
      <c r="E427" s="463">
        <v>0</v>
      </c>
      <c r="F427" s="83">
        <v>0</v>
      </c>
      <c r="G427" s="100"/>
      <c r="H427" s="101">
        <f>D427-'[3]Oktobris'!D407</f>
        <v>-1763341</v>
      </c>
      <c r="I427" s="987">
        <f t="shared" si="21"/>
        <v>1763341</v>
      </c>
      <c r="J427" s="987"/>
      <c r="K427" s="100"/>
      <c r="L427" s="876"/>
      <c r="M427" s="876"/>
      <c r="N427" s="876"/>
      <c r="O427" s="876"/>
      <c r="P427" s="876"/>
      <c r="Q427" s="876"/>
      <c r="R427" s="876"/>
      <c r="S427" s="876"/>
      <c r="T427" s="876"/>
      <c r="U427" s="876"/>
      <c r="V427" s="876"/>
      <c r="W427" s="876"/>
      <c r="X427" s="876"/>
      <c r="Y427" s="876"/>
      <c r="Z427" s="876"/>
      <c r="AA427" s="876"/>
      <c r="AB427" s="876"/>
      <c r="AC427" s="876"/>
      <c r="AD427" s="876"/>
      <c r="AE427" s="876"/>
      <c r="AF427" s="876"/>
      <c r="AG427" s="876"/>
      <c r="AH427" s="876"/>
      <c r="AI427" s="876"/>
      <c r="AJ427" s="876"/>
      <c r="AK427" s="876"/>
      <c r="AL427" s="876"/>
      <c r="AM427" s="876"/>
      <c r="AN427" s="876"/>
      <c r="AO427" s="876"/>
      <c r="AP427" s="876"/>
      <c r="AQ427" s="876"/>
      <c r="AR427" s="876"/>
      <c r="AS427" s="876"/>
    </row>
    <row r="428" spans="1:45" s="1092" customFormat="1" ht="12.75">
      <c r="A428" s="475" t="s">
        <v>538</v>
      </c>
      <c r="B428" s="83">
        <v>977434</v>
      </c>
      <c r="C428" s="264">
        <v>0</v>
      </c>
      <c r="D428" s="83">
        <v>0</v>
      </c>
      <c r="E428" s="463">
        <v>0</v>
      </c>
      <c r="F428" s="83">
        <v>0</v>
      </c>
      <c r="G428" s="100"/>
      <c r="H428" s="101">
        <f>D428-'[3]Oktobris'!D408</f>
        <v>-1763341</v>
      </c>
      <c r="I428" s="987">
        <f t="shared" si="21"/>
        <v>1763341</v>
      </c>
      <c r="J428" s="987"/>
      <c r="K428" s="100"/>
      <c r="L428" s="876"/>
      <c r="M428" s="876"/>
      <c r="N428" s="876"/>
      <c r="O428" s="876"/>
      <c r="P428" s="876"/>
      <c r="Q428" s="876"/>
      <c r="R428" s="876"/>
      <c r="S428" s="876"/>
      <c r="T428" s="876"/>
      <c r="U428" s="876"/>
      <c r="V428" s="876"/>
      <c r="W428" s="876"/>
      <c r="X428" s="876"/>
      <c r="Y428" s="876"/>
      <c r="Z428" s="876"/>
      <c r="AA428" s="876"/>
      <c r="AB428" s="876"/>
      <c r="AC428" s="876"/>
      <c r="AD428" s="876"/>
      <c r="AE428" s="876"/>
      <c r="AF428" s="876"/>
      <c r="AG428" s="876"/>
      <c r="AH428" s="876"/>
      <c r="AI428" s="876"/>
      <c r="AJ428" s="876"/>
      <c r="AK428" s="876"/>
      <c r="AL428" s="876"/>
      <c r="AM428" s="876"/>
      <c r="AN428" s="876"/>
      <c r="AO428" s="876"/>
      <c r="AP428" s="876"/>
      <c r="AQ428" s="876"/>
      <c r="AR428" s="876"/>
      <c r="AS428" s="876"/>
    </row>
    <row r="429" spans="1:45" s="1092" customFormat="1" ht="12.75">
      <c r="A429" s="1087" t="s">
        <v>279</v>
      </c>
      <c r="B429" s="83">
        <v>977434</v>
      </c>
      <c r="C429" s="83">
        <v>0</v>
      </c>
      <c r="D429" s="83">
        <v>0</v>
      </c>
      <c r="E429" s="463">
        <v>0</v>
      </c>
      <c r="F429" s="83">
        <v>0</v>
      </c>
      <c r="G429" s="100"/>
      <c r="H429" s="101">
        <f>D429-'[3]Oktobris'!D409</f>
        <v>-806750</v>
      </c>
      <c r="I429" s="987">
        <f t="shared" si="21"/>
        <v>806750</v>
      </c>
      <c r="J429" s="987"/>
      <c r="K429" s="100"/>
      <c r="L429" s="876"/>
      <c r="M429" s="876"/>
      <c r="N429" s="876"/>
      <c r="O429" s="876"/>
      <c r="P429" s="876"/>
      <c r="Q429" s="876"/>
      <c r="R429" s="876"/>
      <c r="S429" s="876"/>
      <c r="T429" s="876"/>
      <c r="U429" s="876"/>
      <c r="V429" s="876"/>
      <c r="W429" s="876"/>
      <c r="X429" s="876"/>
      <c r="Y429" s="876"/>
      <c r="Z429" s="876"/>
      <c r="AA429" s="876"/>
      <c r="AB429" s="876"/>
      <c r="AC429" s="876"/>
      <c r="AD429" s="876"/>
      <c r="AE429" s="876"/>
      <c r="AF429" s="876"/>
      <c r="AG429" s="876"/>
      <c r="AH429" s="876"/>
      <c r="AI429" s="876"/>
      <c r="AJ429" s="876"/>
      <c r="AK429" s="876"/>
      <c r="AL429" s="876"/>
      <c r="AM429" s="876"/>
      <c r="AN429" s="876"/>
      <c r="AO429" s="876"/>
      <c r="AP429" s="876"/>
      <c r="AQ429" s="876"/>
      <c r="AR429" s="876"/>
      <c r="AS429" s="876"/>
    </row>
    <row r="430" spans="1:45" s="1092" customFormat="1" ht="12.75">
      <c r="A430" s="1088" t="s">
        <v>290</v>
      </c>
      <c r="B430" s="83">
        <v>977434</v>
      </c>
      <c r="C430" s="83">
        <v>0</v>
      </c>
      <c r="D430" s="83">
        <v>0</v>
      </c>
      <c r="E430" s="463">
        <v>0</v>
      </c>
      <c r="F430" s="83">
        <v>0</v>
      </c>
      <c r="G430" s="100"/>
      <c r="H430" s="101">
        <f>D430-'[3]Oktobris'!D410</f>
        <v>-806750</v>
      </c>
      <c r="I430" s="987">
        <f t="shared" si="21"/>
        <v>806750</v>
      </c>
      <c r="J430" s="987"/>
      <c r="K430" s="100"/>
      <c r="L430" s="876"/>
      <c r="M430" s="876"/>
      <c r="N430" s="876"/>
      <c r="O430" s="876"/>
      <c r="P430" s="876"/>
      <c r="Q430" s="876"/>
      <c r="R430" s="876"/>
      <c r="S430" s="876"/>
      <c r="T430" s="876"/>
      <c r="U430" s="876"/>
      <c r="V430" s="876"/>
      <c r="W430" s="876"/>
      <c r="X430" s="876"/>
      <c r="Y430" s="876"/>
      <c r="Z430" s="876"/>
      <c r="AA430" s="876"/>
      <c r="AB430" s="876"/>
      <c r="AC430" s="876"/>
      <c r="AD430" s="876"/>
      <c r="AE430" s="876"/>
      <c r="AF430" s="876"/>
      <c r="AG430" s="876"/>
      <c r="AH430" s="876"/>
      <c r="AI430" s="876"/>
      <c r="AJ430" s="876"/>
      <c r="AK430" s="876"/>
      <c r="AL430" s="876"/>
      <c r="AM430" s="876"/>
      <c r="AN430" s="876"/>
      <c r="AO430" s="876"/>
      <c r="AP430" s="876"/>
      <c r="AQ430" s="876"/>
      <c r="AR430" s="876"/>
      <c r="AS430" s="876"/>
    </row>
    <row r="431" spans="1:45" s="1092" customFormat="1" ht="12.75">
      <c r="A431" s="1090" t="s">
        <v>1399</v>
      </c>
      <c r="B431" s="83">
        <v>977434</v>
      </c>
      <c r="C431" s="264">
        <v>0</v>
      </c>
      <c r="D431" s="83">
        <v>0</v>
      </c>
      <c r="E431" s="463">
        <v>0</v>
      </c>
      <c r="F431" s="83">
        <v>0</v>
      </c>
      <c r="G431" s="100"/>
      <c r="H431" s="101">
        <f>D431-'[3]Oktobris'!D411</f>
        <v>-806750</v>
      </c>
      <c r="I431" s="987">
        <f t="shared" si="21"/>
        <v>806750</v>
      </c>
      <c r="J431" s="987"/>
      <c r="K431" s="100"/>
      <c r="L431" s="876"/>
      <c r="M431" s="876"/>
      <c r="N431" s="876"/>
      <c r="O431" s="876"/>
      <c r="P431" s="876"/>
      <c r="Q431" s="876"/>
      <c r="R431" s="876"/>
      <c r="S431" s="876"/>
      <c r="T431" s="876"/>
      <c r="U431" s="876"/>
      <c r="V431" s="876"/>
      <c r="W431" s="876"/>
      <c r="X431" s="876"/>
      <c r="Y431" s="876"/>
      <c r="Z431" s="876"/>
      <c r="AA431" s="876"/>
      <c r="AB431" s="876"/>
      <c r="AC431" s="876"/>
      <c r="AD431" s="876"/>
      <c r="AE431" s="876"/>
      <c r="AF431" s="876"/>
      <c r="AG431" s="876"/>
      <c r="AH431" s="876"/>
      <c r="AI431" s="876"/>
      <c r="AJ431" s="876"/>
      <c r="AK431" s="876"/>
      <c r="AL431" s="876"/>
      <c r="AM431" s="876"/>
      <c r="AN431" s="876"/>
      <c r="AO431" s="876"/>
      <c r="AP431" s="876"/>
      <c r="AQ431" s="876"/>
      <c r="AR431" s="876"/>
      <c r="AS431" s="876"/>
    </row>
    <row r="432" spans="1:45" s="1092" customFormat="1" ht="12.75">
      <c r="A432" s="401" t="s">
        <v>1122</v>
      </c>
      <c r="B432" s="83"/>
      <c r="C432" s="264"/>
      <c r="D432" s="83"/>
      <c r="E432" s="463"/>
      <c r="F432" s="83"/>
      <c r="G432" s="1098"/>
      <c r="H432" s="101"/>
      <c r="I432" s="987"/>
      <c r="J432" s="987"/>
      <c r="K432" s="100"/>
      <c r="L432" s="876"/>
      <c r="M432" s="876"/>
      <c r="N432" s="876"/>
      <c r="O432" s="876"/>
      <c r="P432" s="876"/>
      <c r="Q432" s="876"/>
      <c r="R432" s="876"/>
      <c r="S432" s="876"/>
      <c r="T432" s="876"/>
      <c r="U432" s="876"/>
      <c r="V432" s="876"/>
      <c r="W432" s="876"/>
      <c r="X432" s="876"/>
      <c r="Y432" s="876"/>
      <c r="Z432" s="876"/>
      <c r="AA432" s="876"/>
      <c r="AB432" s="876"/>
      <c r="AC432" s="876"/>
      <c r="AD432" s="876"/>
      <c r="AE432" s="876"/>
      <c r="AF432" s="876"/>
      <c r="AG432" s="876"/>
      <c r="AH432" s="876"/>
      <c r="AI432" s="876"/>
      <c r="AJ432" s="876"/>
      <c r="AK432" s="876"/>
      <c r="AL432" s="876"/>
      <c r="AM432" s="876"/>
      <c r="AN432" s="876"/>
      <c r="AO432" s="876"/>
      <c r="AP432" s="876"/>
      <c r="AQ432" s="876"/>
      <c r="AR432" s="876"/>
      <c r="AS432" s="876"/>
    </row>
    <row r="433" spans="1:45" s="1092" customFormat="1" ht="12.75">
      <c r="A433" s="1087" t="s">
        <v>1078</v>
      </c>
      <c r="B433" s="83">
        <v>127251</v>
      </c>
      <c r="C433" s="83">
        <v>127251</v>
      </c>
      <c r="D433" s="83">
        <v>127251</v>
      </c>
      <c r="E433" s="463">
        <v>100</v>
      </c>
      <c r="F433" s="83">
        <v>127251</v>
      </c>
      <c r="G433" s="100"/>
      <c r="H433" s="101"/>
      <c r="I433" s="987"/>
      <c r="J433" s="987"/>
      <c r="K433" s="100"/>
      <c r="L433" s="876"/>
      <c r="M433" s="876"/>
      <c r="N433" s="876"/>
      <c r="O433" s="876"/>
      <c r="P433" s="876"/>
      <c r="Q433" s="876"/>
      <c r="R433" s="876"/>
      <c r="S433" s="876"/>
      <c r="T433" s="876"/>
      <c r="U433" s="876"/>
      <c r="V433" s="876"/>
      <c r="W433" s="876"/>
      <c r="X433" s="876"/>
      <c r="Y433" s="876"/>
      <c r="Z433" s="876"/>
      <c r="AA433" s="876"/>
      <c r="AB433" s="876"/>
      <c r="AC433" s="876"/>
      <c r="AD433" s="876"/>
      <c r="AE433" s="876"/>
      <c r="AF433" s="876"/>
      <c r="AG433" s="876"/>
      <c r="AH433" s="876"/>
      <c r="AI433" s="876"/>
      <c r="AJ433" s="876"/>
      <c r="AK433" s="876"/>
      <c r="AL433" s="876"/>
      <c r="AM433" s="876"/>
      <c r="AN433" s="876"/>
      <c r="AO433" s="876"/>
      <c r="AP433" s="876"/>
      <c r="AQ433" s="876"/>
      <c r="AR433" s="876"/>
      <c r="AS433" s="876"/>
    </row>
    <row r="434" spans="1:45" s="1092" customFormat="1" ht="12.75">
      <c r="A434" s="1089" t="s">
        <v>538</v>
      </c>
      <c r="B434" s="83">
        <v>127251</v>
      </c>
      <c r="C434" s="264">
        <v>127251</v>
      </c>
      <c r="D434" s="83">
        <v>127251</v>
      </c>
      <c r="E434" s="463">
        <v>100</v>
      </c>
      <c r="F434" s="83">
        <v>127251</v>
      </c>
      <c r="G434" s="100"/>
      <c r="H434" s="101"/>
      <c r="I434" s="987"/>
      <c r="J434" s="987"/>
      <c r="K434" s="100"/>
      <c r="L434" s="876"/>
      <c r="M434" s="876"/>
      <c r="N434" s="876"/>
      <c r="O434" s="876"/>
      <c r="P434" s="876"/>
      <c r="Q434" s="876"/>
      <c r="R434" s="876"/>
      <c r="S434" s="876"/>
      <c r="T434" s="876"/>
      <c r="U434" s="876"/>
      <c r="V434" s="876"/>
      <c r="W434" s="876"/>
      <c r="X434" s="876"/>
      <c r="Y434" s="876"/>
      <c r="Z434" s="876"/>
      <c r="AA434" s="876"/>
      <c r="AB434" s="876"/>
      <c r="AC434" s="876"/>
      <c r="AD434" s="876"/>
      <c r="AE434" s="876"/>
      <c r="AF434" s="876"/>
      <c r="AG434" s="876"/>
      <c r="AH434" s="876"/>
      <c r="AI434" s="876"/>
      <c r="AJ434" s="876"/>
      <c r="AK434" s="876"/>
      <c r="AL434" s="876"/>
      <c r="AM434" s="876"/>
      <c r="AN434" s="876"/>
      <c r="AO434" s="876"/>
      <c r="AP434" s="876"/>
      <c r="AQ434" s="876"/>
      <c r="AR434" s="876"/>
      <c r="AS434" s="876"/>
    </row>
    <row r="435" spans="1:45" s="1092" customFormat="1" ht="12.75">
      <c r="A435" s="1103" t="s">
        <v>279</v>
      </c>
      <c r="B435" s="83">
        <v>127251</v>
      </c>
      <c r="C435" s="83">
        <v>127251</v>
      </c>
      <c r="D435" s="83">
        <v>0</v>
      </c>
      <c r="E435" s="463">
        <v>0</v>
      </c>
      <c r="F435" s="83">
        <v>0</v>
      </c>
      <c r="G435" s="100"/>
      <c r="H435" s="101"/>
      <c r="I435" s="987"/>
      <c r="J435" s="987"/>
      <c r="K435" s="100"/>
      <c r="L435" s="876"/>
      <c r="M435" s="876"/>
      <c r="N435" s="876"/>
      <c r="O435" s="876"/>
      <c r="P435" s="876"/>
      <c r="Q435" s="876"/>
      <c r="R435" s="876"/>
      <c r="S435" s="876"/>
      <c r="T435" s="876"/>
      <c r="U435" s="876"/>
      <c r="V435" s="876"/>
      <c r="W435" s="876"/>
      <c r="X435" s="876"/>
      <c r="Y435" s="876"/>
      <c r="Z435" s="876"/>
      <c r="AA435" s="876"/>
      <c r="AB435" s="876"/>
      <c r="AC435" s="876"/>
      <c r="AD435" s="876"/>
      <c r="AE435" s="876"/>
      <c r="AF435" s="876"/>
      <c r="AG435" s="876"/>
      <c r="AH435" s="876"/>
      <c r="AI435" s="876"/>
      <c r="AJ435" s="876"/>
      <c r="AK435" s="876"/>
      <c r="AL435" s="876"/>
      <c r="AM435" s="876"/>
      <c r="AN435" s="876"/>
      <c r="AO435" s="876"/>
      <c r="AP435" s="876"/>
      <c r="AQ435" s="876"/>
      <c r="AR435" s="876"/>
      <c r="AS435" s="876"/>
    </row>
    <row r="436" spans="1:45" s="1092" customFormat="1" ht="12.75">
      <c r="A436" s="1089" t="s">
        <v>307</v>
      </c>
      <c r="B436" s="83">
        <v>27843</v>
      </c>
      <c r="C436" s="83">
        <v>27843</v>
      </c>
      <c r="D436" s="83">
        <v>0</v>
      </c>
      <c r="E436" s="463">
        <v>0</v>
      </c>
      <c r="F436" s="83">
        <v>0</v>
      </c>
      <c r="G436" s="100"/>
      <c r="H436" s="101"/>
      <c r="I436" s="987"/>
      <c r="J436" s="987"/>
      <c r="K436" s="100"/>
      <c r="L436" s="876"/>
      <c r="M436" s="876"/>
      <c r="N436" s="876"/>
      <c r="O436" s="876"/>
      <c r="P436" s="876"/>
      <c r="Q436" s="876"/>
      <c r="R436" s="876"/>
      <c r="S436" s="876"/>
      <c r="T436" s="876"/>
      <c r="U436" s="876"/>
      <c r="V436" s="876"/>
      <c r="W436" s="876"/>
      <c r="X436" s="876"/>
      <c r="Y436" s="876"/>
      <c r="Z436" s="876"/>
      <c r="AA436" s="876"/>
      <c r="AB436" s="876"/>
      <c r="AC436" s="876"/>
      <c r="AD436" s="876"/>
      <c r="AE436" s="876"/>
      <c r="AF436" s="876"/>
      <c r="AG436" s="876"/>
      <c r="AH436" s="876"/>
      <c r="AI436" s="876"/>
      <c r="AJ436" s="876"/>
      <c r="AK436" s="876"/>
      <c r="AL436" s="876"/>
      <c r="AM436" s="876"/>
      <c r="AN436" s="876"/>
      <c r="AO436" s="876"/>
      <c r="AP436" s="876"/>
      <c r="AQ436" s="876"/>
      <c r="AR436" s="876"/>
      <c r="AS436" s="876"/>
    </row>
    <row r="437" spans="1:45" s="1092" customFormat="1" ht="12.75">
      <c r="A437" s="1100" t="s">
        <v>716</v>
      </c>
      <c r="B437" s="83">
        <v>27843</v>
      </c>
      <c r="C437" s="83">
        <v>27843</v>
      </c>
      <c r="D437" s="83">
        <v>0</v>
      </c>
      <c r="E437" s="463">
        <v>0</v>
      </c>
      <c r="F437" s="83">
        <v>0</v>
      </c>
      <c r="G437" s="100"/>
      <c r="H437" s="101"/>
      <c r="I437" s="987"/>
      <c r="J437" s="987"/>
      <c r="K437" s="100"/>
      <c r="L437" s="876"/>
      <c r="M437" s="876"/>
      <c r="N437" s="876"/>
      <c r="O437" s="876"/>
      <c r="P437" s="876"/>
      <c r="Q437" s="876"/>
      <c r="R437" s="876"/>
      <c r="S437" s="876"/>
      <c r="T437" s="876"/>
      <c r="U437" s="876"/>
      <c r="V437" s="876"/>
      <c r="W437" s="876"/>
      <c r="X437" s="876"/>
      <c r="Y437" s="876"/>
      <c r="Z437" s="876"/>
      <c r="AA437" s="876"/>
      <c r="AB437" s="876"/>
      <c r="AC437" s="876"/>
      <c r="AD437" s="876"/>
      <c r="AE437" s="876"/>
      <c r="AF437" s="876"/>
      <c r="AG437" s="876"/>
      <c r="AH437" s="876"/>
      <c r="AI437" s="876"/>
      <c r="AJ437" s="876"/>
      <c r="AK437" s="876"/>
      <c r="AL437" s="876"/>
      <c r="AM437" s="876"/>
      <c r="AN437" s="876"/>
      <c r="AO437" s="876"/>
      <c r="AP437" s="876"/>
      <c r="AQ437" s="876"/>
      <c r="AR437" s="876"/>
      <c r="AS437" s="876"/>
    </row>
    <row r="438" spans="1:45" s="1092" customFormat="1" ht="12.75">
      <c r="A438" s="1088" t="s">
        <v>290</v>
      </c>
      <c r="B438" s="83">
        <v>99408</v>
      </c>
      <c r="C438" s="83">
        <v>99408</v>
      </c>
      <c r="D438" s="83">
        <v>0</v>
      </c>
      <c r="E438" s="463">
        <v>0</v>
      </c>
      <c r="F438" s="83">
        <v>0</v>
      </c>
      <c r="G438" s="100"/>
      <c r="H438" s="101"/>
      <c r="I438" s="987"/>
      <c r="J438" s="987"/>
      <c r="K438" s="100"/>
      <c r="L438" s="876"/>
      <c r="M438" s="876"/>
      <c r="N438" s="876"/>
      <c r="O438" s="876"/>
      <c r="P438" s="876"/>
      <c r="Q438" s="876"/>
      <c r="R438" s="876"/>
      <c r="S438" s="876"/>
      <c r="T438" s="876"/>
      <c r="U438" s="876"/>
      <c r="V438" s="876"/>
      <c r="W438" s="876"/>
      <c r="X438" s="876"/>
      <c r="Y438" s="876"/>
      <c r="Z438" s="876"/>
      <c r="AA438" s="876"/>
      <c r="AB438" s="876"/>
      <c r="AC438" s="876"/>
      <c r="AD438" s="876"/>
      <c r="AE438" s="876"/>
      <c r="AF438" s="876"/>
      <c r="AG438" s="876"/>
      <c r="AH438" s="876"/>
      <c r="AI438" s="876"/>
      <c r="AJ438" s="876"/>
      <c r="AK438" s="876"/>
      <c r="AL438" s="876"/>
      <c r="AM438" s="876"/>
      <c r="AN438" s="876"/>
      <c r="AO438" s="876"/>
      <c r="AP438" s="876"/>
      <c r="AQ438" s="876"/>
      <c r="AR438" s="876"/>
      <c r="AS438" s="876"/>
    </row>
    <row r="439" spans="1:45" s="1092" customFormat="1" ht="12.75">
      <c r="A439" s="1090" t="s">
        <v>1399</v>
      </c>
      <c r="B439" s="83">
        <v>99408</v>
      </c>
      <c r="C439" s="264">
        <v>99408</v>
      </c>
      <c r="D439" s="83">
        <v>0</v>
      </c>
      <c r="E439" s="463">
        <v>0</v>
      </c>
      <c r="F439" s="83">
        <v>0</v>
      </c>
      <c r="G439" s="100"/>
      <c r="H439" s="101"/>
      <c r="I439" s="987"/>
      <c r="J439" s="987"/>
      <c r="K439" s="100"/>
      <c r="L439" s="876"/>
      <c r="M439" s="876"/>
      <c r="N439" s="876"/>
      <c r="O439" s="876"/>
      <c r="P439" s="876"/>
      <c r="Q439" s="876"/>
      <c r="R439" s="876"/>
      <c r="S439" s="876"/>
      <c r="T439" s="876"/>
      <c r="U439" s="876"/>
      <c r="V439" s="876"/>
      <c r="W439" s="876"/>
      <c r="X439" s="876"/>
      <c r="Y439" s="876"/>
      <c r="Z439" s="876"/>
      <c r="AA439" s="876"/>
      <c r="AB439" s="876"/>
      <c r="AC439" s="876"/>
      <c r="AD439" s="876"/>
      <c r="AE439" s="876"/>
      <c r="AF439" s="876"/>
      <c r="AG439" s="876"/>
      <c r="AH439" s="876"/>
      <c r="AI439" s="876"/>
      <c r="AJ439" s="876"/>
      <c r="AK439" s="876"/>
      <c r="AL439" s="876"/>
      <c r="AM439" s="876"/>
      <c r="AN439" s="876"/>
      <c r="AO439" s="876"/>
      <c r="AP439" s="876"/>
      <c r="AQ439" s="876"/>
      <c r="AR439" s="876"/>
      <c r="AS439" s="876"/>
    </row>
    <row r="440" spans="1:45" s="1092" customFormat="1" ht="12.75">
      <c r="A440" s="323" t="s">
        <v>1135</v>
      </c>
      <c r="B440" s="83"/>
      <c r="C440" s="264"/>
      <c r="D440" s="83"/>
      <c r="E440" s="463"/>
      <c r="F440" s="83"/>
      <c r="G440" s="100"/>
      <c r="H440" s="101">
        <f>D440-'[3]Oktobris'!D412</f>
        <v>-806750</v>
      </c>
      <c r="I440" s="987">
        <f aca="true" t="shared" si="22" ref="I440:I446">F440-H440</f>
        <v>806750</v>
      </c>
      <c r="J440" s="987"/>
      <c r="K440" s="100"/>
      <c r="L440" s="876"/>
      <c r="M440" s="876"/>
      <c r="N440" s="876"/>
      <c r="O440" s="876"/>
      <c r="P440" s="876"/>
      <c r="Q440" s="876"/>
      <c r="R440" s="876"/>
      <c r="S440" s="876"/>
      <c r="T440" s="876"/>
      <c r="U440" s="876"/>
      <c r="V440" s="876"/>
      <c r="W440" s="876"/>
      <c r="X440" s="876"/>
      <c r="Y440" s="876"/>
      <c r="Z440" s="876"/>
      <c r="AA440" s="876"/>
      <c r="AB440" s="876"/>
      <c r="AC440" s="876"/>
      <c r="AD440" s="876"/>
      <c r="AE440" s="876"/>
      <c r="AF440" s="876"/>
      <c r="AG440" s="876"/>
      <c r="AH440" s="876"/>
      <c r="AI440" s="876"/>
      <c r="AJ440" s="876"/>
      <c r="AK440" s="876"/>
      <c r="AL440" s="876"/>
      <c r="AM440" s="876"/>
      <c r="AN440" s="876"/>
      <c r="AO440" s="876"/>
      <c r="AP440" s="876"/>
      <c r="AQ440" s="876"/>
      <c r="AR440" s="876"/>
      <c r="AS440" s="876"/>
    </row>
    <row r="441" spans="1:45" s="1092" customFormat="1" ht="12.75">
      <c r="A441" s="323" t="s">
        <v>1127</v>
      </c>
      <c r="B441" s="83"/>
      <c r="C441" s="264"/>
      <c r="D441" s="83"/>
      <c r="E441" s="463"/>
      <c r="F441" s="83"/>
      <c r="G441" s="100"/>
      <c r="H441" s="101">
        <f>D441-'[3]Oktobris'!D413</f>
        <v>0</v>
      </c>
      <c r="I441" s="987">
        <f t="shared" si="22"/>
        <v>0</v>
      </c>
      <c r="J441" s="987"/>
      <c r="K441" s="100"/>
      <c r="L441" s="876"/>
      <c r="M441" s="876"/>
      <c r="N441" s="876"/>
      <c r="O441" s="876"/>
      <c r="P441" s="876"/>
      <c r="Q441" s="876"/>
      <c r="R441" s="876"/>
      <c r="S441" s="876"/>
      <c r="T441" s="876"/>
      <c r="U441" s="876"/>
      <c r="V441" s="876"/>
      <c r="W441" s="876"/>
      <c r="X441" s="876"/>
      <c r="Y441" s="876"/>
      <c r="Z441" s="876"/>
      <c r="AA441" s="876"/>
      <c r="AB441" s="876"/>
      <c r="AC441" s="876"/>
      <c r="AD441" s="876"/>
      <c r="AE441" s="876"/>
      <c r="AF441" s="876"/>
      <c r="AG441" s="876"/>
      <c r="AH441" s="876"/>
      <c r="AI441" s="876"/>
      <c r="AJ441" s="876"/>
      <c r="AK441" s="876"/>
      <c r="AL441" s="876"/>
      <c r="AM441" s="876"/>
      <c r="AN441" s="876"/>
      <c r="AO441" s="876"/>
      <c r="AP441" s="876"/>
      <c r="AQ441" s="876"/>
      <c r="AR441" s="876"/>
      <c r="AS441" s="876"/>
    </row>
    <row r="442" spans="1:45" s="1092" customFormat="1" ht="12.75">
      <c r="A442" s="1087" t="s">
        <v>1078</v>
      </c>
      <c r="B442" s="83">
        <v>2274952</v>
      </c>
      <c r="C442" s="83">
        <v>0</v>
      </c>
      <c r="D442" s="83">
        <v>0</v>
      </c>
      <c r="E442" s="463">
        <v>0</v>
      </c>
      <c r="F442" s="83">
        <v>0</v>
      </c>
      <c r="G442" s="100"/>
      <c r="H442" s="101">
        <f>D442-'[3]Oktobris'!D414</f>
        <v>0</v>
      </c>
      <c r="I442" s="987">
        <f t="shared" si="22"/>
        <v>0</v>
      </c>
      <c r="J442" s="987"/>
      <c r="K442" s="100"/>
      <c r="L442" s="876"/>
      <c r="M442" s="876"/>
      <c r="N442" s="876"/>
      <c r="O442" s="876"/>
      <c r="P442" s="876"/>
      <c r="Q442" s="876"/>
      <c r="R442" s="876"/>
      <c r="S442" s="876"/>
      <c r="T442" s="876"/>
      <c r="U442" s="876"/>
      <c r="V442" s="876"/>
      <c r="W442" s="876"/>
      <c r="X442" s="876"/>
      <c r="Y442" s="876"/>
      <c r="Z442" s="876"/>
      <c r="AA442" s="876"/>
      <c r="AB442" s="876"/>
      <c r="AC442" s="876"/>
      <c r="AD442" s="876"/>
      <c r="AE442" s="876"/>
      <c r="AF442" s="876"/>
      <c r="AG442" s="876"/>
      <c r="AH442" s="876"/>
      <c r="AI442" s="876"/>
      <c r="AJ442" s="876"/>
      <c r="AK442" s="876"/>
      <c r="AL442" s="876"/>
      <c r="AM442" s="876"/>
      <c r="AN442" s="876"/>
      <c r="AO442" s="876"/>
      <c r="AP442" s="876"/>
      <c r="AQ442" s="876"/>
      <c r="AR442" s="876"/>
      <c r="AS442" s="876"/>
    </row>
    <row r="443" spans="1:45" s="1092" customFormat="1" ht="12.75">
      <c r="A443" s="1088" t="s">
        <v>1079</v>
      </c>
      <c r="B443" s="83">
        <v>2274952</v>
      </c>
      <c r="C443" s="264">
        <v>0</v>
      </c>
      <c r="D443" s="83">
        <v>0</v>
      </c>
      <c r="E443" s="463">
        <v>0</v>
      </c>
      <c r="F443" s="83">
        <v>0</v>
      </c>
      <c r="G443" s="100"/>
      <c r="H443" s="101">
        <f>D443-'[3]Oktobris'!D415</f>
        <v>0</v>
      </c>
      <c r="I443" s="987">
        <f t="shared" si="22"/>
        <v>0</v>
      </c>
      <c r="J443" s="987"/>
      <c r="K443" s="100"/>
      <c r="L443" s="876"/>
      <c r="M443" s="876"/>
      <c r="N443" s="876"/>
      <c r="O443" s="876"/>
      <c r="P443" s="876"/>
      <c r="Q443" s="876"/>
      <c r="R443" s="876"/>
      <c r="S443" s="876"/>
      <c r="T443" s="876"/>
      <c r="U443" s="876"/>
      <c r="V443" s="876"/>
      <c r="W443" s="876"/>
      <c r="X443" s="876"/>
      <c r="Y443" s="876"/>
      <c r="Z443" s="876"/>
      <c r="AA443" s="876"/>
      <c r="AB443" s="876"/>
      <c r="AC443" s="876"/>
      <c r="AD443" s="876"/>
      <c r="AE443" s="876"/>
      <c r="AF443" s="876"/>
      <c r="AG443" s="876"/>
      <c r="AH443" s="876"/>
      <c r="AI443" s="876"/>
      <c r="AJ443" s="876"/>
      <c r="AK443" s="876"/>
      <c r="AL443" s="876"/>
      <c r="AM443" s="876"/>
      <c r="AN443" s="876"/>
      <c r="AO443" s="876"/>
      <c r="AP443" s="876"/>
      <c r="AQ443" s="876"/>
      <c r="AR443" s="876"/>
      <c r="AS443" s="876"/>
    </row>
    <row r="444" spans="1:45" s="1092" customFormat="1" ht="12.75">
      <c r="A444" s="1087" t="s">
        <v>279</v>
      </c>
      <c r="B444" s="83">
        <v>2274952</v>
      </c>
      <c r="C444" s="83">
        <v>0</v>
      </c>
      <c r="D444" s="83">
        <v>0</v>
      </c>
      <c r="E444" s="463">
        <v>0</v>
      </c>
      <c r="F444" s="83">
        <v>0</v>
      </c>
      <c r="G444" s="100"/>
      <c r="H444" s="101">
        <f>D444-'[3]Oktobris'!D416</f>
        <v>0</v>
      </c>
      <c r="I444" s="987">
        <f t="shared" si="22"/>
        <v>0</v>
      </c>
      <c r="J444" s="987"/>
      <c r="K444" s="100"/>
      <c r="L444" s="876"/>
      <c r="M444" s="876"/>
      <c r="N444" s="876"/>
      <c r="O444" s="876"/>
      <c r="P444" s="876"/>
      <c r="Q444" s="876"/>
      <c r="R444" s="876"/>
      <c r="S444" s="876"/>
      <c r="T444" s="876"/>
      <c r="U444" s="876"/>
      <c r="V444" s="876"/>
      <c r="W444" s="876"/>
      <c r="X444" s="876"/>
      <c r="Y444" s="876"/>
      <c r="Z444" s="876"/>
      <c r="AA444" s="876"/>
      <c r="AB444" s="876"/>
      <c r="AC444" s="876"/>
      <c r="AD444" s="876"/>
      <c r="AE444" s="876"/>
      <c r="AF444" s="876"/>
      <c r="AG444" s="876"/>
      <c r="AH444" s="876"/>
      <c r="AI444" s="876"/>
      <c r="AJ444" s="876"/>
      <c r="AK444" s="876"/>
      <c r="AL444" s="876"/>
      <c r="AM444" s="876"/>
      <c r="AN444" s="876"/>
      <c r="AO444" s="876"/>
      <c r="AP444" s="876"/>
      <c r="AQ444" s="876"/>
      <c r="AR444" s="876"/>
      <c r="AS444" s="876"/>
    </row>
    <row r="445" spans="1:45" s="1092" customFormat="1" ht="12.75">
      <c r="A445" s="1089" t="s">
        <v>307</v>
      </c>
      <c r="B445" s="83">
        <v>1200151</v>
      </c>
      <c r="C445" s="83">
        <v>0</v>
      </c>
      <c r="D445" s="83">
        <v>0</v>
      </c>
      <c r="E445" s="463">
        <v>0</v>
      </c>
      <c r="F445" s="83">
        <v>0</v>
      </c>
      <c r="G445" s="100"/>
      <c r="H445" s="101">
        <f>D445-'[3]Oktobris'!D417</f>
        <v>0</v>
      </c>
      <c r="I445" s="987">
        <f t="shared" si="22"/>
        <v>0</v>
      </c>
      <c r="J445" s="987"/>
      <c r="K445" s="100"/>
      <c r="L445" s="876"/>
      <c r="M445" s="876"/>
      <c r="N445" s="876"/>
      <c r="O445" s="876"/>
      <c r="P445" s="876"/>
      <c r="Q445" s="876"/>
      <c r="R445" s="876"/>
      <c r="S445" s="876"/>
      <c r="T445" s="876"/>
      <c r="U445" s="876"/>
      <c r="V445" s="876"/>
      <c r="W445" s="876"/>
      <c r="X445" s="876"/>
      <c r="Y445" s="876"/>
      <c r="Z445" s="876"/>
      <c r="AA445" s="876"/>
      <c r="AB445" s="876"/>
      <c r="AC445" s="876"/>
      <c r="AD445" s="876"/>
      <c r="AE445" s="876"/>
      <c r="AF445" s="876"/>
      <c r="AG445" s="876"/>
      <c r="AH445" s="876"/>
      <c r="AI445" s="876"/>
      <c r="AJ445" s="876"/>
      <c r="AK445" s="876"/>
      <c r="AL445" s="876"/>
      <c r="AM445" s="876"/>
      <c r="AN445" s="876"/>
      <c r="AO445" s="876"/>
      <c r="AP445" s="876"/>
      <c r="AQ445" s="876"/>
      <c r="AR445" s="876"/>
      <c r="AS445" s="876"/>
    </row>
    <row r="446" spans="1:45" s="1092" customFormat="1" ht="12.75">
      <c r="A446" s="1090" t="s">
        <v>716</v>
      </c>
      <c r="B446" s="83">
        <v>121111</v>
      </c>
      <c r="C446" s="264">
        <v>0</v>
      </c>
      <c r="D446" s="83">
        <v>0</v>
      </c>
      <c r="E446" s="463">
        <v>0</v>
      </c>
      <c r="F446" s="83">
        <v>0</v>
      </c>
      <c r="G446" s="100"/>
      <c r="H446" s="101">
        <f>D446-'[3]Oktobris'!D418</f>
        <v>0</v>
      </c>
      <c r="I446" s="987">
        <f t="shared" si="22"/>
        <v>0</v>
      </c>
      <c r="J446" s="987"/>
      <c r="K446" s="100"/>
      <c r="L446" s="876"/>
      <c r="M446" s="876"/>
      <c r="N446" s="876"/>
      <c r="O446" s="876"/>
      <c r="P446" s="876"/>
      <c r="Q446" s="876"/>
      <c r="R446" s="876"/>
      <c r="S446" s="876"/>
      <c r="T446" s="876"/>
      <c r="U446" s="876"/>
      <c r="V446" s="876"/>
      <c r="W446" s="876"/>
      <c r="X446" s="876"/>
      <c r="Y446" s="876"/>
      <c r="Z446" s="876"/>
      <c r="AA446" s="876"/>
      <c r="AB446" s="876"/>
      <c r="AC446" s="876"/>
      <c r="AD446" s="876"/>
      <c r="AE446" s="876"/>
      <c r="AF446" s="876"/>
      <c r="AG446" s="876"/>
      <c r="AH446" s="876"/>
      <c r="AI446" s="876"/>
      <c r="AJ446" s="876"/>
      <c r="AK446" s="876"/>
      <c r="AL446" s="876"/>
      <c r="AM446" s="876"/>
      <c r="AN446" s="876"/>
      <c r="AO446" s="876"/>
      <c r="AP446" s="876"/>
      <c r="AQ446" s="876"/>
      <c r="AR446" s="876"/>
      <c r="AS446" s="876"/>
    </row>
    <row r="447" spans="1:45" s="1092" customFormat="1" ht="12.75">
      <c r="A447" s="1090" t="s">
        <v>283</v>
      </c>
      <c r="B447" s="83">
        <v>250965</v>
      </c>
      <c r="C447" s="264">
        <v>0</v>
      </c>
      <c r="D447" s="83">
        <v>0</v>
      </c>
      <c r="E447" s="463">
        <v>0</v>
      </c>
      <c r="F447" s="83">
        <v>0</v>
      </c>
      <c r="G447" s="100"/>
      <c r="H447" s="101"/>
      <c r="I447" s="987"/>
      <c r="J447" s="987"/>
      <c r="K447" s="100"/>
      <c r="L447" s="876"/>
      <c r="M447" s="876"/>
      <c r="N447" s="876"/>
      <c r="O447" s="876"/>
      <c r="P447" s="876"/>
      <c r="Q447" s="876"/>
      <c r="R447" s="876"/>
      <c r="S447" s="876"/>
      <c r="T447" s="876"/>
      <c r="U447" s="876"/>
      <c r="V447" s="876"/>
      <c r="W447" s="876"/>
      <c r="X447" s="876"/>
      <c r="Y447" s="876"/>
      <c r="Z447" s="876"/>
      <c r="AA447" s="876"/>
      <c r="AB447" s="876"/>
      <c r="AC447" s="876"/>
      <c r="AD447" s="876"/>
      <c r="AE447" s="876"/>
      <c r="AF447" s="876"/>
      <c r="AG447" s="876"/>
      <c r="AH447" s="876"/>
      <c r="AI447" s="876"/>
      <c r="AJ447" s="876"/>
      <c r="AK447" s="876"/>
      <c r="AL447" s="876"/>
      <c r="AM447" s="876"/>
      <c r="AN447" s="876"/>
      <c r="AO447" s="876"/>
      <c r="AP447" s="876"/>
      <c r="AQ447" s="876"/>
      <c r="AR447" s="876"/>
      <c r="AS447" s="876"/>
    </row>
    <row r="448" spans="1:45" s="1092" customFormat="1" ht="12.75">
      <c r="A448" s="1090" t="s">
        <v>1004</v>
      </c>
      <c r="B448" s="83">
        <v>828075</v>
      </c>
      <c r="C448" s="83">
        <v>0</v>
      </c>
      <c r="D448" s="83">
        <v>0</v>
      </c>
      <c r="E448" s="463">
        <v>0</v>
      </c>
      <c r="F448" s="83">
        <v>0</v>
      </c>
      <c r="G448" s="100"/>
      <c r="H448" s="101">
        <f>D448-'[3]Oktobris'!D419</f>
        <v>0</v>
      </c>
      <c r="I448" s="987">
        <f aca="true" t="shared" si="23" ref="I448:I463">F448-H448</f>
        <v>0</v>
      </c>
      <c r="J448" s="987"/>
      <c r="K448" s="100"/>
      <c r="L448" s="876"/>
      <c r="M448" s="876"/>
      <c r="N448" s="876"/>
      <c r="O448" s="876"/>
      <c r="P448" s="876"/>
      <c r="Q448" s="876"/>
      <c r="R448" s="876"/>
      <c r="S448" s="876"/>
      <c r="T448" s="876"/>
      <c r="U448" s="876"/>
      <c r="V448" s="876"/>
      <c r="W448" s="876"/>
      <c r="X448" s="876"/>
      <c r="Y448" s="876"/>
      <c r="Z448" s="876"/>
      <c r="AA448" s="876"/>
      <c r="AB448" s="876"/>
      <c r="AC448" s="876"/>
      <c r="AD448" s="876"/>
      <c r="AE448" s="876"/>
      <c r="AF448" s="876"/>
      <c r="AG448" s="876"/>
      <c r="AH448" s="876"/>
      <c r="AI448" s="876"/>
      <c r="AJ448" s="876"/>
      <c r="AK448" s="876"/>
      <c r="AL448" s="876"/>
      <c r="AM448" s="876"/>
      <c r="AN448" s="876"/>
      <c r="AO448" s="876"/>
      <c r="AP448" s="876"/>
      <c r="AQ448" s="876"/>
      <c r="AR448" s="876"/>
      <c r="AS448" s="876"/>
    </row>
    <row r="449" spans="1:45" s="1092" customFormat="1" ht="12.75">
      <c r="A449" s="1091" t="s">
        <v>1120</v>
      </c>
      <c r="B449" s="83">
        <v>828075</v>
      </c>
      <c r="C449" s="264">
        <v>0</v>
      </c>
      <c r="D449" s="83">
        <v>0</v>
      </c>
      <c r="E449" s="463">
        <v>0</v>
      </c>
      <c r="F449" s="83">
        <v>0</v>
      </c>
      <c r="G449" s="100"/>
      <c r="H449" s="101">
        <f>D449-'[3]Oktobris'!D420</f>
        <v>0</v>
      </c>
      <c r="I449" s="987">
        <f t="shared" si="23"/>
        <v>0</v>
      </c>
      <c r="J449" s="987"/>
      <c r="K449" s="100"/>
      <c r="L449" s="876"/>
      <c r="M449" s="876"/>
      <c r="N449" s="876"/>
      <c r="O449" s="876"/>
      <c r="P449" s="876"/>
      <c r="Q449" s="876"/>
      <c r="R449" s="876"/>
      <c r="S449" s="876"/>
      <c r="T449" s="876"/>
      <c r="U449" s="876"/>
      <c r="V449" s="876"/>
      <c r="W449" s="876"/>
      <c r="X449" s="876"/>
      <c r="Y449" s="876"/>
      <c r="Z449" s="876"/>
      <c r="AA449" s="876"/>
      <c r="AB449" s="876"/>
      <c r="AC449" s="876"/>
      <c r="AD449" s="876"/>
      <c r="AE449" s="876"/>
      <c r="AF449" s="876"/>
      <c r="AG449" s="876"/>
      <c r="AH449" s="876"/>
      <c r="AI449" s="876"/>
      <c r="AJ449" s="876"/>
      <c r="AK449" s="876"/>
      <c r="AL449" s="876"/>
      <c r="AM449" s="876"/>
      <c r="AN449" s="876"/>
      <c r="AO449" s="876"/>
      <c r="AP449" s="876"/>
      <c r="AQ449" s="876"/>
      <c r="AR449" s="876"/>
      <c r="AS449" s="876"/>
    </row>
    <row r="450" spans="1:45" s="1092" customFormat="1" ht="12.75">
      <c r="A450" s="1088" t="s">
        <v>290</v>
      </c>
      <c r="B450" s="83">
        <v>1074801</v>
      </c>
      <c r="C450" s="264">
        <v>0</v>
      </c>
      <c r="D450" s="83">
        <v>0</v>
      </c>
      <c r="E450" s="463">
        <v>0</v>
      </c>
      <c r="F450" s="83">
        <v>0</v>
      </c>
      <c r="G450" s="100"/>
      <c r="H450" s="101">
        <f>D450-'[3]Oktobris'!D421</f>
        <v>0</v>
      </c>
      <c r="I450" s="987">
        <f t="shared" si="23"/>
        <v>0</v>
      </c>
      <c r="J450" s="987"/>
      <c r="K450" s="100"/>
      <c r="L450" s="876"/>
      <c r="M450" s="876"/>
      <c r="N450" s="876"/>
      <c r="O450" s="876"/>
      <c r="P450" s="876"/>
      <c r="Q450" s="876"/>
      <c r="R450" s="876"/>
      <c r="S450" s="876"/>
      <c r="T450" s="876"/>
      <c r="U450" s="876"/>
      <c r="V450" s="876"/>
      <c r="W450" s="876"/>
      <c r="X450" s="876"/>
      <c r="Y450" s="876"/>
      <c r="Z450" s="876"/>
      <c r="AA450" s="876"/>
      <c r="AB450" s="876"/>
      <c r="AC450" s="876"/>
      <c r="AD450" s="876"/>
      <c r="AE450" s="876"/>
      <c r="AF450" s="876"/>
      <c r="AG450" s="876"/>
      <c r="AH450" s="876"/>
      <c r="AI450" s="876"/>
      <c r="AJ450" s="876"/>
      <c r="AK450" s="876"/>
      <c r="AL450" s="876"/>
      <c r="AM450" s="876"/>
      <c r="AN450" s="876"/>
      <c r="AO450" s="876"/>
      <c r="AP450" s="876"/>
      <c r="AQ450" s="876"/>
      <c r="AR450" s="876"/>
      <c r="AS450" s="876"/>
    </row>
    <row r="451" spans="1:45" s="1092" customFormat="1" ht="12.75">
      <c r="A451" s="1090" t="s">
        <v>1399</v>
      </c>
      <c r="B451" s="83">
        <v>1074801</v>
      </c>
      <c r="C451" s="264">
        <v>0</v>
      </c>
      <c r="D451" s="83">
        <v>0</v>
      </c>
      <c r="E451" s="463">
        <v>0</v>
      </c>
      <c r="F451" s="83">
        <v>0</v>
      </c>
      <c r="G451" s="100"/>
      <c r="H451" s="101">
        <f>D451-'[3]Oktobris'!D422</f>
        <v>0</v>
      </c>
      <c r="I451" s="987">
        <f t="shared" si="23"/>
        <v>0</v>
      </c>
      <c r="J451" s="987"/>
      <c r="K451" s="100"/>
      <c r="L451" s="876"/>
      <c r="M451" s="876"/>
      <c r="N451" s="876"/>
      <c r="O451" s="876"/>
      <c r="P451" s="876"/>
      <c r="Q451" s="876"/>
      <c r="R451" s="876"/>
      <c r="S451" s="876"/>
      <c r="T451" s="876"/>
      <c r="U451" s="876"/>
      <c r="V451" s="876"/>
      <c r="W451" s="876"/>
      <c r="X451" s="876"/>
      <c r="Y451" s="876"/>
      <c r="Z451" s="876"/>
      <c r="AA451" s="876"/>
      <c r="AB451" s="876"/>
      <c r="AC451" s="876"/>
      <c r="AD451" s="876"/>
      <c r="AE451" s="876"/>
      <c r="AF451" s="876"/>
      <c r="AG451" s="876"/>
      <c r="AH451" s="876"/>
      <c r="AI451" s="876"/>
      <c r="AJ451" s="876"/>
      <c r="AK451" s="876"/>
      <c r="AL451" s="876"/>
      <c r="AM451" s="876"/>
      <c r="AN451" s="876"/>
      <c r="AO451" s="876"/>
      <c r="AP451" s="876"/>
      <c r="AQ451" s="876"/>
      <c r="AR451" s="876"/>
      <c r="AS451" s="876"/>
    </row>
    <row r="452" spans="1:10" ht="12.75">
      <c r="A452" s="324" t="s">
        <v>1136</v>
      </c>
      <c r="B452" s="42"/>
      <c r="C452" s="42"/>
      <c r="D452" s="42"/>
      <c r="E452" s="463"/>
      <c r="F452" s="83"/>
      <c r="H452" s="101">
        <f>D452-'[3]Oktobris'!D423</f>
        <v>0</v>
      </c>
      <c r="I452" s="987">
        <f t="shared" si="23"/>
        <v>0</v>
      </c>
      <c r="J452" s="987"/>
    </row>
    <row r="453" spans="1:45" s="1094" customFormat="1" ht="12" customHeight="1">
      <c r="A453" s="404" t="s">
        <v>1132</v>
      </c>
      <c r="B453" s="83"/>
      <c r="C453" s="83"/>
      <c r="D453" s="83"/>
      <c r="E453" s="463"/>
      <c r="F453" s="83"/>
      <c r="G453" s="100"/>
      <c r="H453" s="101">
        <f>D453-'[3]Oktobris'!D424</f>
        <v>0</v>
      </c>
      <c r="I453" s="987">
        <f t="shared" si="23"/>
        <v>0</v>
      </c>
      <c r="J453" s="987"/>
      <c r="K453" s="100"/>
      <c r="L453" s="1093"/>
      <c r="M453" s="1093"/>
      <c r="N453" s="1093"/>
      <c r="O453" s="1093"/>
      <c r="P453" s="1093"/>
      <c r="Q453" s="1093"/>
      <c r="R453" s="1093"/>
      <c r="S453" s="1093"/>
      <c r="T453" s="1093"/>
      <c r="U453" s="1093"/>
      <c r="V453" s="1093"/>
      <c r="W453" s="1093"/>
      <c r="X453" s="1093"/>
      <c r="Y453" s="1093"/>
      <c r="Z453" s="1093"/>
      <c r="AA453" s="1093"/>
      <c r="AB453" s="1093"/>
      <c r="AC453" s="1093"/>
      <c r="AD453" s="1093"/>
      <c r="AE453" s="1093"/>
      <c r="AF453" s="1093"/>
      <c r="AG453" s="1093"/>
      <c r="AH453" s="1093"/>
      <c r="AI453" s="1093"/>
      <c r="AJ453" s="1093"/>
      <c r="AK453" s="1093"/>
      <c r="AL453" s="1093"/>
      <c r="AM453" s="1093"/>
      <c r="AN453" s="1093"/>
      <c r="AO453" s="1093"/>
      <c r="AP453" s="1093"/>
      <c r="AQ453" s="1093"/>
      <c r="AR453" s="1093"/>
      <c r="AS453" s="1093"/>
    </row>
    <row r="454" spans="1:45" s="1104" customFormat="1" ht="12.75">
      <c r="A454" s="1087" t="s">
        <v>1078</v>
      </c>
      <c r="B454" s="83">
        <v>765596</v>
      </c>
      <c r="C454" s="83">
        <v>765596</v>
      </c>
      <c r="D454" s="83">
        <v>604514</v>
      </c>
      <c r="E454" s="463">
        <v>78.95992142069707</v>
      </c>
      <c r="F454" s="83">
        <v>39628</v>
      </c>
      <c r="G454" s="100"/>
      <c r="H454" s="101">
        <f>D454-'[3]Oktobris'!D425</f>
        <v>604514</v>
      </c>
      <c r="I454" s="987">
        <f t="shared" si="23"/>
        <v>-564886</v>
      </c>
      <c r="J454" s="987"/>
      <c r="K454" s="100"/>
      <c r="L454" s="1093"/>
      <c r="M454" s="1093"/>
      <c r="N454" s="1093"/>
      <c r="O454" s="1093"/>
      <c r="P454" s="1093"/>
      <c r="Q454" s="1093"/>
      <c r="R454" s="1093"/>
      <c r="S454" s="1093"/>
      <c r="T454" s="1093"/>
      <c r="U454" s="1093"/>
      <c r="V454" s="1093"/>
      <c r="W454" s="1093"/>
      <c r="X454" s="1093"/>
      <c r="Y454" s="1093"/>
      <c r="Z454" s="1093"/>
      <c r="AA454" s="1093"/>
      <c r="AB454" s="1093"/>
      <c r="AC454" s="1093"/>
      <c r="AD454" s="1093"/>
      <c r="AE454" s="1093"/>
      <c r="AF454" s="1093"/>
      <c r="AG454" s="1093"/>
      <c r="AH454" s="1093"/>
      <c r="AI454" s="1093"/>
      <c r="AJ454" s="1093"/>
      <c r="AK454" s="1093"/>
      <c r="AL454" s="1093"/>
      <c r="AM454" s="1093"/>
      <c r="AN454" s="1093"/>
      <c r="AO454" s="1093"/>
      <c r="AP454" s="1093"/>
      <c r="AQ454" s="1093"/>
      <c r="AR454" s="1093"/>
      <c r="AS454" s="1093"/>
    </row>
    <row r="455" spans="1:45" s="1104" customFormat="1" ht="12.75">
      <c r="A455" s="1089" t="s">
        <v>1079</v>
      </c>
      <c r="B455" s="83">
        <v>144033</v>
      </c>
      <c r="C455" s="83">
        <v>144033</v>
      </c>
      <c r="D455" s="264">
        <v>144033</v>
      </c>
      <c r="E455" s="463">
        <v>100</v>
      </c>
      <c r="F455" s="83">
        <v>24635</v>
      </c>
      <c r="G455" s="100"/>
      <c r="H455" s="101">
        <f>D455-'[3]Oktobris'!D426</f>
        <v>144033</v>
      </c>
      <c r="I455" s="987">
        <f t="shared" si="23"/>
        <v>-119398</v>
      </c>
      <c r="J455" s="987"/>
      <c r="K455" s="100"/>
      <c r="L455" s="1093"/>
      <c r="M455" s="1093"/>
      <c r="N455" s="1093"/>
      <c r="O455" s="1093"/>
      <c r="P455" s="1093"/>
      <c r="Q455" s="1093"/>
      <c r="R455" s="1093"/>
      <c r="S455" s="1093"/>
      <c r="T455" s="1093"/>
      <c r="U455" s="1093"/>
      <c r="V455" s="1093"/>
      <c r="W455" s="1093"/>
      <c r="X455" s="1093"/>
      <c r="Y455" s="1093"/>
      <c r="Z455" s="1093"/>
      <c r="AA455" s="1093"/>
      <c r="AB455" s="1093"/>
      <c r="AC455" s="1093"/>
      <c r="AD455" s="1093"/>
      <c r="AE455" s="1093"/>
      <c r="AF455" s="1093"/>
      <c r="AG455" s="1093"/>
      <c r="AH455" s="1093"/>
      <c r="AI455" s="1093"/>
      <c r="AJ455" s="1093"/>
      <c r="AK455" s="1093"/>
      <c r="AL455" s="1093"/>
      <c r="AM455" s="1093"/>
      <c r="AN455" s="1093"/>
      <c r="AO455" s="1093"/>
      <c r="AP455" s="1093"/>
      <c r="AQ455" s="1093"/>
      <c r="AR455" s="1093"/>
      <c r="AS455" s="1093"/>
    </row>
    <row r="456" spans="1:45" s="1104" customFormat="1" ht="12.75">
      <c r="A456" s="1089" t="s">
        <v>312</v>
      </c>
      <c r="B456" s="83">
        <v>40346</v>
      </c>
      <c r="C456" s="83">
        <v>40346</v>
      </c>
      <c r="D456" s="264">
        <v>7700</v>
      </c>
      <c r="E456" s="463">
        <v>19.084915481088583</v>
      </c>
      <c r="F456" s="83">
        <v>0</v>
      </c>
      <c r="G456" s="100"/>
      <c r="H456" s="101">
        <f>D456-'[3]Oktobris'!D427</f>
        <v>7700</v>
      </c>
      <c r="I456" s="987">
        <f t="shared" si="23"/>
        <v>-7700</v>
      </c>
      <c r="J456" s="987"/>
      <c r="K456" s="100"/>
      <c r="L456" s="1093"/>
      <c r="M456" s="1093"/>
      <c r="N456" s="1093"/>
      <c r="O456" s="1093"/>
      <c r="P456" s="1093"/>
      <c r="Q456" s="1093"/>
      <c r="R456" s="1093"/>
      <c r="S456" s="1093"/>
      <c r="T456" s="1093"/>
      <c r="U456" s="1093"/>
      <c r="V456" s="1093"/>
      <c r="W456" s="1093"/>
      <c r="X456" s="1093"/>
      <c r="Y456" s="1093"/>
      <c r="Z456" s="1093"/>
      <c r="AA456" s="1093"/>
      <c r="AB456" s="1093"/>
      <c r="AC456" s="1093"/>
      <c r="AD456" s="1093"/>
      <c r="AE456" s="1093"/>
      <c r="AF456" s="1093"/>
      <c r="AG456" s="1093"/>
      <c r="AH456" s="1093"/>
      <c r="AI456" s="1093"/>
      <c r="AJ456" s="1093"/>
      <c r="AK456" s="1093"/>
      <c r="AL456" s="1093"/>
      <c r="AM456" s="1093"/>
      <c r="AN456" s="1093"/>
      <c r="AO456" s="1093"/>
      <c r="AP456" s="1093"/>
      <c r="AQ456" s="1093"/>
      <c r="AR456" s="1093"/>
      <c r="AS456" s="1093"/>
    </row>
    <row r="457" spans="1:45" s="1104" customFormat="1" ht="12.75" hidden="1">
      <c r="A457" s="1099" t="s">
        <v>537</v>
      </c>
      <c r="B457" s="488">
        <v>0</v>
      </c>
      <c r="C457" s="488">
        <v>0</v>
      </c>
      <c r="D457" s="488">
        <v>0</v>
      </c>
      <c r="E457" s="463" t="e">
        <v>#DIV/0!</v>
      </c>
      <c r="F457" s="83">
        <v>0</v>
      </c>
      <c r="G457" s="100"/>
      <c r="H457" s="101">
        <f>D457-'[3]Oktobris'!D428</f>
        <v>0</v>
      </c>
      <c r="I457" s="987">
        <f t="shared" si="23"/>
        <v>0</v>
      </c>
      <c r="J457" s="987"/>
      <c r="K457" s="100"/>
      <c r="L457" s="1093"/>
      <c r="M457" s="1093"/>
      <c r="N457" s="1093"/>
      <c r="O457" s="1093"/>
      <c r="P457" s="1093"/>
      <c r="Q457" s="1093"/>
      <c r="R457" s="1093"/>
      <c r="S457" s="1093"/>
      <c r="T457" s="1093"/>
      <c r="U457" s="1093"/>
      <c r="V457" s="1093"/>
      <c r="W457" s="1093"/>
      <c r="X457" s="1093"/>
      <c r="Y457" s="1093"/>
      <c r="Z457" s="1093"/>
      <c r="AA457" s="1093"/>
      <c r="AB457" s="1093"/>
      <c r="AC457" s="1093"/>
      <c r="AD457" s="1093"/>
      <c r="AE457" s="1093"/>
      <c r="AF457" s="1093"/>
      <c r="AG457" s="1093"/>
      <c r="AH457" s="1093"/>
      <c r="AI457" s="1093"/>
      <c r="AJ457" s="1093"/>
      <c r="AK457" s="1093"/>
      <c r="AL457" s="1093"/>
      <c r="AM457" s="1093"/>
      <c r="AN457" s="1093"/>
      <c r="AO457" s="1093"/>
      <c r="AP457" s="1093"/>
      <c r="AQ457" s="1093"/>
      <c r="AR457" s="1093"/>
      <c r="AS457" s="1093"/>
    </row>
    <row r="458" spans="1:45" s="1104" customFormat="1" ht="12.75">
      <c r="A458" s="1089" t="s">
        <v>538</v>
      </c>
      <c r="B458" s="83">
        <v>457618</v>
      </c>
      <c r="C458" s="83">
        <v>457618</v>
      </c>
      <c r="D458" s="83">
        <v>429208</v>
      </c>
      <c r="E458" s="463">
        <v>93.79176518406182</v>
      </c>
      <c r="F458" s="83">
        <v>14993</v>
      </c>
      <c r="G458" s="100"/>
      <c r="H458" s="101">
        <f>D458-'[3]Oktobris'!D429</f>
        <v>429208</v>
      </c>
      <c r="I458" s="987">
        <f t="shared" si="23"/>
        <v>-414215</v>
      </c>
      <c r="J458" s="987"/>
      <c r="K458" s="100"/>
      <c r="L458" s="1093"/>
      <c r="M458" s="1093"/>
      <c r="N458" s="1093"/>
      <c r="O458" s="1093"/>
      <c r="P458" s="1093"/>
      <c r="Q458" s="1093"/>
      <c r="R458" s="1093"/>
      <c r="S458" s="1093"/>
      <c r="T458" s="1093"/>
      <c r="U458" s="1093"/>
      <c r="V458" s="1093"/>
      <c r="W458" s="1093"/>
      <c r="X458" s="1093"/>
      <c r="Y458" s="1093"/>
      <c r="Z458" s="1093"/>
      <c r="AA458" s="1093"/>
      <c r="AB458" s="1093"/>
      <c r="AC458" s="1093"/>
      <c r="AD458" s="1093"/>
      <c r="AE458" s="1093"/>
      <c r="AF458" s="1093"/>
      <c r="AG458" s="1093"/>
      <c r="AH458" s="1093"/>
      <c r="AI458" s="1093"/>
      <c r="AJ458" s="1093"/>
      <c r="AK458" s="1093"/>
      <c r="AL458" s="1093"/>
      <c r="AM458" s="1093"/>
      <c r="AN458" s="1093"/>
      <c r="AO458" s="1093"/>
      <c r="AP458" s="1093"/>
      <c r="AQ458" s="1093"/>
      <c r="AR458" s="1093"/>
      <c r="AS458" s="1093"/>
    </row>
    <row r="459" spans="1:45" s="1104" customFormat="1" ht="12.75">
      <c r="A459" s="1089" t="s">
        <v>313</v>
      </c>
      <c r="B459" s="83">
        <v>123599</v>
      </c>
      <c r="C459" s="83">
        <v>123599</v>
      </c>
      <c r="D459" s="83">
        <v>23573</v>
      </c>
      <c r="E459" s="463">
        <v>19.072160777999823</v>
      </c>
      <c r="F459" s="83">
        <v>0</v>
      </c>
      <c r="G459" s="100"/>
      <c r="H459" s="101">
        <f>D459-'[3]Oktobris'!D430</f>
        <v>23573</v>
      </c>
      <c r="I459" s="987">
        <f t="shared" si="23"/>
        <v>-23573</v>
      </c>
      <c r="J459" s="987"/>
      <c r="K459" s="100"/>
      <c r="L459" s="1093"/>
      <c r="M459" s="1093"/>
      <c r="N459" s="1093"/>
      <c r="O459" s="1093"/>
      <c r="P459" s="1093"/>
      <c r="Q459" s="1093"/>
      <c r="R459" s="1093"/>
      <c r="S459" s="1093"/>
      <c r="T459" s="1093"/>
      <c r="U459" s="1093"/>
      <c r="V459" s="1093"/>
      <c r="W459" s="1093"/>
      <c r="X459" s="1093"/>
      <c r="Y459" s="1093"/>
      <c r="Z459" s="1093"/>
      <c r="AA459" s="1093"/>
      <c r="AB459" s="1093"/>
      <c r="AC459" s="1093"/>
      <c r="AD459" s="1093"/>
      <c r="AE459" s="1093"/>
      <c r="AF459" s="1093"/>
      <c r="AG459" s="1093"/>
      <c r="AH459" s="1093"/>
      <c r="AI459" s="1093"/>
      <c r="AJ459" s="1093"/>
      <c r="AK459" s="1093"/>
      <c r="AL459" s="1093"/>
      <c r="AM459" s="1093"/>
      <c r="AN459" s="1093"/>
      <c r="AO459" s="1093"/>
      <c r="AP459" s="1093"/>
      <c r="AQ459" s="1093"/>
      <c r="AR459" s="1093"/>
      <c r="AS459" s="1093"/>
    </row>
    <row r="460" spans="1:45" s="1104" customFormat="1" ht="12.75">
      <c r="A460" s="1103" t="s">
        <v>279</v>
      </c>
      <c r="B460" s="83">
        <v>857398</v>
      </c>
      <c r="C460" s="83">
        <v>857398</v>
      </c>
      <c r="D460" s="83">
        <v>546869</v>
      </c>
      <c r="E460" s="463">
        <v>63.78239743969545</v>
      </c>
      <c r="F460" s="83">
        <v>14994</v>
      </c>
      <c r="G460" s="100"/>
      <c r="H460" s="101">
        <f>D460-'[3]Oktobris'!D431</f>
        <v>546869</v>
      </c>
      <c r="I460" s="987">
        <f t="shared" si="23"/>
        <v>-531875</v>
      </c>
      <c r="J460" s="987"/>
      <c r="K460" s="100"/>
      <c r="L460" s="1093"/>
      <c r="M460" s="1093"/>
      <c r="N460" s="1093"/>
      <c r="O460" s="1093"/>
      <c r="P460" s="1093"/>
      <c r="Q460" s="1093"/>
      <c r="R460" s="1093"/>
      <c r="S460" s="1093"/>
      <c r="T460" s="1093"/>
      <c r="U460" s="1093"/>
      <c r="V460" s="1093"/>
      <c r="W460" s="1093"/>
      <c r="X460" s="1093"/>
      <c r="Y460" s="1093"/>
      <c r="Z460" s="1093"/>
      <c r="AA460" s="1093"/>
      <c r="AB460" s="1093"/>
      <c r="AC460" s="1093"/>
      <c r="AD460" s="1093"/>
      <c r="AE460" s="1093"/>
      <c r="AF460" s="1093"/>
      <c r="AG460" s="1093"/>
      <c r="AH460" s="1093"/>
      <c r="AI460" s="1093"/>
      <c r="AJ460" s="1093"/>
      <c r="AK460" s="1093"/>
      <c r="AL460" s="1093"/>
      <c r="AM460" s="1093"/>
      <c r="AN460" s="1093"/>
      <c r="AO460" s="1093"/>
      <c r="AP460" s="1093"/>
      <c r="AQ460" s="1093"/>
      <c r="AR460" s="1093"/>
      <c r="AS460" s="1093"/>
    </row>
    <row r="461" spans="1:45" s="1105" customFormat="1" ht="12.75">
      <c r="A461" s="1089" t="s">
        <v>307</v>
      </c>
      <c r="B461" s="83">
        <v>558566</v>
      </c>
      <c r="C461" s="83">
        <v>558566</v>
      </c>
      <c r="D461" s="83">
        <v>438836</v>
      </c>
      <c r="E461" s="463">
        <v>78.5647533147381</v>
      </c>
      <c r="F461" s="83">
        <v>-16279</v>
      </c>
      <c r="G461" s="100"/>
      <c r="H461" s="101">
        <f>D461-'[3]Oktobris'!D432</f>
        <v>438836</v>
      </c>
      <c r="I461" s="987">
        <f t="shared" si="23"/>
        <v>-455115</v>
      </c>
      <c r="J461" s="987"/>
      <c r="K461" s="100"/>
      <c r="L461" s="1093"/>
      <c r="M461" s="1093"/>
      <c r="N461" s="1093"/>
      <c r="O461" s="1093"/>
      <c r="P461" s="1093"/>
      <c r="Q461" s="1093"/>
      <c r="R461" s="1093"/>
      <c r="S461" s="1093"/>
      <c r="T461" s="1093"/>
      <c r="U461" s="1093"/>
      <c r="V461" s="1093"/>
      <c r="W461" s="1093"/>
      <c r="X461" s="1093"/>
      <c r="Y461" s="1093"/>
      <c r="Z461" s="1093"/>
      <c r="AA461" s="1093"/>
      <c r="AB461" s="1093"/>
      <c r="AC461" s="1093"/>
      <c r="AD461" s="1093"/>
      <c r="AE461" s="1093"/>
      <c r="AF461" s="1093"/>
      <c r="AG461" s="1093"/>
      <c r="AH461" s="1093"/>
      <c r="AI461" s="1093"/>
      <c r="AJ461" s="1093"/>
      <c r="AK461" s="1093"/>
      <c r="AL461" s="1093"/>
      <c r="AM461" s="1093"/>
      <c r="AN461" s="1093"/>
      <c r="AO461" s="1093"/>
      <c r="AP461" s="1093"/>
      <c r="AQ461" s="1093"/>
      <c r="AR461" s="1093"/>
      <c r="AS461" s="1093"/>
    </row>
    <row r="462" spans="1:45" s="1105" customFormat="1" ht="12.75">
      <c r="A462" s="1100" t="s">
        <v>716</v>
      </c>
      <c r="B462" s="83">
        <v>466764</v>
      </c>
      <c r="C462" s="83">
        <v>466764</v>
      </c>
      <c r="D462" s="83">
        <v>438836</v>
      </c>
      <c r="E462" s="463">
        <v>94.01667652175404</v>
      </c>
      <c r="F462" s="83">
        <v>-16279</v>
      </c>
      <c r="G462" s="100"/>
      <c r="H462" s="101">
        <f>D462-'[3]Oktobris'!D433</f>
        <v>438836</v>
      </c>
      <c r="I462" s="987">
        <f t="shared" si="23"/>
        <v>-455115</v>
      </c>
      <c r="J462" s="987"/>
      <c r="K462" s="100"/>
      <c r="L462" s="1093"/>
      <c r="M462" s="1093"/>
      <c r="N462" s="1093"/>
      <c r="O462" s="1093"/>
      <c r="P462" s="1093"/>
      <c r="Q462" s="1093"/>
      <c r="R462" s="1093"/>
      <c r="S462" s="1093"/>
      <c r="T462" s="1093"/>
      <c r="U462" s="1093"/>
      <c r="V462" s="1093"/>
      <c r="W462" s="1093"/>
      <c r="X462" s="1093"/>
      <c r="Y462" s="1093"/>
      <c r="Z462" s="1093"/>
      <c r="AA462" s="1093"/>
      <c r="AB462" s="1093"/>
      <c r="AC462" s="1093"/>
      <c r="AD462" s="1093"/>
      <c r="AE462" s="1093"/>
      <c r="AF462" s="1093"/>
      <c r="AG462" s="1093"/>
      <c r="AH462" s="1093"/>
      <c r="AI462" s="1093"/>
      <c r="AJ462" s="1093"/>
      <c r="AK462" s="1093"/>
      <c r="AL462" s="1093"/>
      <c r="AM462" s="1093"/>
      <c r="AN462" s="1093"/>
      <c r="AO462" s="1093"/>
      <c r="AP462" s="1093"/>
      <c r="AQ462" s="1093"/>
      <c r="AR462" s="1093"/>
      <c r="AS462" s="1093"/>
    </row>
    <row r="463" spans="1:45" s="1094" customFormat="1" ht="12.75">
      <c r="A463" s="1100" t="s">
        <v>1004</v>
      </c>
      <c r="B463" s="83">
        <v>91802</v>
      </c>
      <c r="C463" s="83">
        <v>91802</v>
      </c>
      <c r="D463" s="83">
        <v>0</v>
      </c>
      <c r="E463" s="463">
        <v>0</v>
      </c>
      <c r="F463" s="83">
        <v>0</v>
      </c>
      <c r="G463" s="100"/>
      <c r="H463" s="101">
        <f>D463-'[3]Oktobris'!D434</f>
        <v>0</v>
      </c>
      <c r="I463" s="987">
        <f t="shared" si="23"/>
        <v>0</v>
      </c>
      <c r="J463" s="987"/>
      <c r="K463" s="100"/>
      <c r="L463" s="1093"/>
      <c r="M463" s="1093"/>
      <c r="N463" s="1093"/>
      <c r="O463" s="1093"/>
      <c r="P463" s="1093"/>
      <c r="Q463" s="1093"/>
      <c r="R463" s="1093"/>
      <c r="S463" s="1093"/>
      <c r="T463" s="1093"/>
      <c r="U463" s="1093"/>
      <c r="V463" s="1093"/>
      <c r="W463" s="1093"/>
      <c r="X463" s="1093"/>
      <c r="Y463" s="1093"/>
      <c r="Z463" s="1093"/>
      <c r="AA463" s="1093"/>
      <c r="AB463" s="1093"/>
      <c r="AC463" s="1093"/>
      <c r="AD463" s="1093"/>
      <c r="AE463" s="1093"/>
      <c r="AF463" s="1093"/>
      <c r="AG463" s="1093"/>
      <c r="AH463" s="1093"/>
      <c r="AI463" s="1093"/>
      <c r="AJ463" s="1093"/>
      <c r="AK463" s="1093"/>
      <c r="AL463" s="1093"/>
      <c r="AM463" s="1093"/>
      <c r="AN463" s="1093"/>
      <c r="AO463" s="1093"/>
      <c r="AP463" s="1093"/>
      <c r="AQ463" s="1093"/>
      <c r="AR463" s="1093"/>
      <c r="AS463" s="1093"/>
    </row>
    <row r="464" spans="1:45" s="1109" customFormat="1" ht="12.75" hidden="1">
      <c r="A464" s="1106" t="s">
        <v>1099</v>
      </c>
      <c r="B464" s="488">
        <v>0</v>
      </c>
      <c r="C464" s="488">
        <v>91802</v>
      </c>
      <c r="D464" s="488">
        <v>0</v>
      </c>
      <c r="E464" s="1102"/>
      <c r="F464" s="1107"/>
      <c r="G464" s="511"/>
      <c r="H464" s="1034"/>
      <c r="I464" s="987"/>
      <c r="J464" s="987"/>
      <c r="K464" s="511"/>
      <c r="L464" s="1108"/>
      <c r="M464" s="1108"/>
      <c r="N464" s="1108"/>
      <c r="O464" s="1108"/>
      <c r="P464" s="1108"/>
      <c r="Q464" s="1108"/>
      <c r="R464" s="1108"/>
      <c r="S464" s="1108"/>
      <c r="T464" s="1108"/>
      <c r="U464" s="1108"/>
      <c r="V464" s="1108"/>
      <c r="W464" s="1108"/>
      <c r="X464" s="1108"/>
      <c r="Y464" s="1108"/>
      <c r="Z464" s="1108"/>
      <c r="AA464" s="1108"/>
      <c r="AB464" s="1108"/>
      <c r="AC464" s="1108"/>
      <c r="AD464" s="1108"/>
      <c r="AE464" s="1108"/>
      <c r="AF464" s="1108"/>
      <c r="AG464" s="1108"/>
      <c r="AH464" s="1108"/>
      <c r="AI464" s="1108"/>
      <c r="AJ464" s="1108"/>
      <c r="AK464" s="1108"/>
      <c r="AL464" s="1108"/>
      <c r="AM464" s="1108"/>
      <c r="AN464" s="1108"/>
      <c r="AO464" s="1108"/>
      <c r="AP464" s="1108"/>
      <c r="AQ464" s="1108"/>
      <c r="AR464" s="1108"/>
      <c r="AS464" s="1108"/>
    </row>
    <row r="465" spans="1:45" s="1092" customFormat="1" ht="12.75">
      <c r="A465" s="1088" t="s">
        <v>290</v>
      </c>
      <c r="B465" s="83">
        <v>298832</v>
      </c>
      <c r="C465" s="83">
        <v>298832</v>
      </c>
      <c r="D465" s="83">
        <v>108033</v>
      </c>
      <c r="E465" s="463">
        <v>36.15175081651229</v>
      </c>
      <c r="F465" s="83">
        <v>31273</v>
      </c>
      <c r="G465" s="100"/>
      <c r="H465" s="101">
        <f>D465-'[3]Oktobris'!D436</f>
        <v>108033</v>
      </c>
      <c r="I465" s="987">
        <f aca="true" t="shared" si="24" ref="I465:I476">F465-H465</f>
        <v>-76760</v>
      </c>
      <c r="J465" s="987"/>
      <c r="K465" s="100"/>
      <c r="L465" s="876"/>
      <c r="M465" s="876"/>
      <c r="N465" s="876"/>
      <c r="O465" s="876"/>
      <c r="P465" s="876"/>
      <c r="Q465" s="876"/>
      <c r="R465" s="876"/>
      <c r="S465" s="876"/>
      <c r="T465" s="876"/>
      <c r="U465" s="876"/>
      <c r="V465" s="876"/>
      <c r="W465" s="876"/>
      <c r="X465" s="876"/>
      <c r="Y465" s="876"/>
      <c r="Z465" s="876"/>
      <c r="AA465" s="876"/>
      <c r="AB465" s="876"/>
      <c r="AC465" s="876"/>
      <c r="AD465" s="876"/>
      <c r="AE465" s="876"/>
      <c r="AF465" s="876"/>
      <c r="AG465" s="876"/>
      <c r="AH465" s="876"/>
      <c r="AI465" s="876"/>
      <c r="AJ465" s="876"/>
      <c r="AK465" s="876"/>
      <c r="AL465" s="876"/>
      <c r="AM465" s="876"/>
      <c r="AN465" s="876"/>
      <c r="AO465" s="876"/>
      <c r="AP465" s="876"/>
      <c r="AQ465" s="876"/>
      <c r="AR465" s="876"/>
      <c r="AS465" s="876"/>
    </row>
    <row r="466" spans="1:45" s="1092" customFormat="1" ht="12.75">
      <c r="A466" s="304" t="s">
        <v>1086</v>
      </c>
      <c r="B466" s="83">
        <v>298832</v>
      </c>
      <c r="C466" s="83">
        <v>298832</v>
      </c>
      <c r="D466" s="83">
        <v>108033</v>
      </c>
      <c r="E466" s="463">
        <v>36.15175081651229</v>
      </c>
      <c r="F466" s="83">
        <v>31273</v>
      </c>
      <c r="G466" s="100"/>
      <c r="H466" s="101">
        <f>D466-'[3]Oktobris'!D437</f>
        <v>108033</v>
      </c>
      <c r="I466" s="987">
        <f t="shared" si="24"/>
        <v>-76760</v>
      </c>
      <c r="J466" s="987"/>
      <c r="K466" s="100"/>
      <c r="L466" s="876"/>
      <c r="M466" s="876"/>
      <c r="N466" s="876"/>
      <c r="O466" s="876"/>
      <c r="P466" s="876"/>
      <c r="Q466" s="876"/>
      <c r="R466" s="876"/>
      <c r="S466" s="876"/>
      <c r="T466" s="876"/>
      <c r="U466" s="876"/>
      <c r="V466" s="876"/>
      <c r="W466" s="876"/>
      <c r="X466" s="876"/>
      <c r="Y466" s="876"/>
      <c r="Z466" s="876"/>
      <c r="AA466" s="876"/>
      <c r="AB466" s="876"/>
      <c r="AC466" s="876"/>
      <c r="AD466" s="876"/>
      <c r="AE466" s="876"/>
      <c r="AF466" s="876"/>
      <c r="AG466" s="876"/>
      <c r="AH466" s="876"/>
      <c r="AI466" s="876"/>
      <c r="AJ466" s="876"/>
      <c r="AK466" s="876"/>
      <c r="AL466" s="876"/>
      <c r="AM466" s="876"/>
      <c r="AN466" s="876"/>
      <c r="AO466" s="876"/>
      <c r="AP466" s="876"/>
      <c r="AQ466" s="876"/>
      <c r="AR466" s="876"/>
      <c r="AS466" s="876"/>
    </row>
    <row r="467" spans="1:45" s="1092" customFormat="1" ht="12.75">
      <c r="A467" s="1087" t="s">
        <v>294</v>
      </c>
      <c r="B467" s="83">
        <v>-91802</v>
      </c>
      <c r="C467" s="83">
        <v>-91802</v>
      </c>
      <c r="D467" s="83">
        <v>57645</v>
      </c>
      <c r="E467" s="463" t="s">
        <v>1464</v>
      </c>
      <c r="F467" s="83">
        <v>24634</v>
      </c>
      <c r="G467" s="100"/>
      <c r="H467" s="101">
        <f>D467-'[3]Oktobris'!D438</f>
        <v>57645</v>
      </c>
      <c r="I467" s="987">
        <f t="shared" si="24"/>
        <v>-33011</v>
      </c>
      <c r="J467" s="987"/>
      <c r="K467" s="100"/>
      <c r="L467" s="876"/>
      <c r="M467" s="876"/>
      <c r="N467" s="876"/>
      <c r="O467" s="876"/>
      <c r="P467" s="876"/>
      <c r="Q467" s="876"/>
      <c r="R467" s="876"/>
      <c r="S467" s="876"/>
      <c r="T467" s="876"/>
      <c r="U467" s="876"/>
      <c r="V467" s="876"/>
      <c r="W467" s="876"/>
      <c r="X467" s="876"/>
      <c r="Y467" s="876"/>
      <c r="Z467" s="876"/>
      <c r="AA467" s="876"/>
      <c r="AB467" s="876"/>
      <c r="AC467" s="876"/>
      <c r="AD467" s="876"/>
      <c r="AE467" s="876"/>
      <c r="AF467" s="876"/>
      <c r="AG467" s="876"/>
      <c r="AH467" s="876"/>
      <c r="AI467" s="876"/>
      <c r="AJ467" s="876"/>
      <c r="AK467" s="876"/>
      <c r="AL467" s="876"/>
      <c r="AM467" s="876"/>
      <c r="AN467" s="876"/>
      <c r="AO467" s="876"/>
      <c r="AP467" s="876"/>
      <c r="AQ467" s="876"/>
      <c r="AR467" s="876"/>
      <c r="AS467" s="876"/>
    </row>
    <row r="468" spans="1:45" s="1092" customFormat="1" ht="25.5">
      <c r="A468" s="471" t="s">
        <v>327</v>
      </c>
      <c r="B468" s="83">
        <v>91802</v>
      </c>
      <c r="C468" s="83">
        <v>91802</v>
      </c>
      <c r="D468" s="83" t="s">
        <v>1464</v>
      </c>
      <c r="E468" s="463" t="s">
        <v>1464</v>
      </c>
      <c r="F468" s="83" t="s">
        <v>1464</v>
      </c>
      <c r="G468" s="100"/>
      <c r="H468" s="101" t="e">
        <f>D468-'[3]Oktobris'!D439</f>
        <v>#VALUE!</v>
      </c>
      <c r="I468" s="987" t="e">
        <f t="shared" si="24"/>
        <v>#VALUE!</v>
      </c>
      <c r="J468" s="987"/>
      <c r="K468" s="100"/>
      <c r="L468" s="876"/>
      <c r="M468" s="876"/>
      <c r="N468" s="876"/>
      <c r="O468" s="876"/>
      <c r="P468" s="876"/>
      <c r="Q468" s="876"/>
      <c r="R468" s="876"/>
      <c r="S468" s="876"/>
      <c r="T468" s="876"/>
      <c r="U468" s="876"/>
      <c r="V468" s="876"/>
      <c r="W468" s="876"/>
      <c r="X468" s="876"/>
      <c r="Y468" s="876"/>
      <c r="Z468" s="876"/>
      <c r="AA468" s="876"/>
      <c r="AB468" s="876"/>
      <c r="AC468" s="876"/>
      <c r="AD468" s="876"/>
      <c r="AE468" s="876"/>
      <c r="AF468" s="876"/>
      <c r="AG468" s="876"/>
      <c r="AH468" s="876"/>
      <c r="AI468" s="876"/>
      <c r="AJ468" s="876"/>
      <c r="AK468" s="876"/>
      <c r="AL468" s="876"/>
      <c r="AM468" s="876"/>
      <c r="AN468" s="876"/>
      <c r="AO468" s="876"/>
      <c r="AP468" s="876"/>
      <c r="AQ468" s="876"/>
      <c r="AR468" s="876"/>
      <c r="AS468" s="876"/>
    </row>
    <row r="469" spans="1:45" s="1092" customFormat="1" ht="12.75">
      <c r="A469" s="323" t="s">
        <v>1100</v>
      </c>
      <c r="B469" s="83"/>
      <c r="C469" s="83"/>
      <c r="D469" s="83"/>
      <c r="E469" s="463"/>
      <c r="F469" s="83"/>
      <c r="G469" s="100"/>
      <c r="H469" s="101">
        <f>D469-'[3]Oktobris'!D440</f>
        <v>-564886</v>
      </c>
      <c r="I469" s="987">
        <f t="shared" si="24"/>
        <v>564886</v>
      </c>
      <c r="J469" s="987"/>
      <c r="K469" s="100"/>
      <c r="L469" s="876"/>
      <c r="M469" s="876"/>
      <c r="N469" s="876"/>
      <c r="O469" s="876"/>
      <c r="P469" s="876"/>
      <c r="Q469" s="876"/>
      <c r="R469" s="876"/>
      <c r="S469" s="876"/>
      <c r="T469" s="876"/>
      <c r="U469" s="876"/>
      <c r="V469" s="876"/>
      <c r="W469" s="876"/>
      <c r="X469" s="876"/>
      <c r="Y469" s="876"/>
      <c r="Z469" s="876"/>
      <c r="AA469" s="876"/>
      <c r="AB469" s="876"/>
      <c r="AC469" s="876"/>
      <c r="AD469" s="876"/>
      <c r="AE469" s="876"/>
      <c r="AF469" s="876"/>
      <c r="AG469" s="876"/>
      <c r="AH469" s="876"/>
      <c r="AI469" s="876"/>
      <c r="AJ469" s="876"/>
      <c r="AK469" s="876"/>
      <c r="AL469" s="876"/>
      <c r="AM469" s="876"/>
      <c r="AN469" s="876"/>
      <c r="AO469" s="876"/>
      <c r="AP469" s="876"/>
      <c r="AQ469" s="876"/>
      <c r="AR469" s="876"/>
      <c r="AS469" s="876"/>
    </row>
    <row r="470" spans="1:45" s="1092" customFormat="1" ht="12.75">
      <c r="A470" s="1087" t="s">
        <v>1078</v>
      </c>
      <c r="B470" s="83">
        <v>1539109</v>
      </c>
      <c r="C470" s="83">
        <v>1349243</v>
      </c>
      <c r="D470" s="83">
        <v>981801</v>
      </c>
      <c r="E470" s="463">
        <v>63.790218886381666</v>
      </c>
      <c r="F470" s="83">
        <v>-80435</v>
      </c>
      <c r="G470" s="100"/>
      <c r="H470" s="101">
        <f>D470-'[3]Oktobris'!D441</f>
        <v>862403</v>
      </c>
      <c r="I470" s="987">
        <f t="shared" si="24"/>
        <v>-942838</v>
      </c>
      <c r="J470" s="987"/>
      <c r="K470" s="100"/>
      <c r="L470" s="876"/>
      <c r="M470" s="876"/>
      <c r="N470" s="876"/>
      <c r="O470" s="876"/>
      <c r="P470" s="876"/>
      <c r="Q470" s="876"/>
      <c r="R470" s="876"/>
      <c r="S470" s="876"/>
      <c r="T470" s="876"/>
      <c r="U470" s="876"/>
      <c r="V470" s="876"/>
      <c r="W470" s="876"/>
      <c r="X470" s="876"/>
      <c r="Y470" s="876"/>
      <c r="Z470" s="876"/>
      <c r="AA470" s="876"/>
      <c r="AB470" s="876"/>
      <c r="AC470" s="876"/>
      <c r="AD470" s="876"/>
      <c r="AE470" s="876"/>
      <c r="AF470" s="876"/>
      <c r="AG470" s="876"/>
      <c r="AH470" s="876"/>
      <c r="AI470" s="876"/>
      <c r="AJ470" s="876"/>
      <c r="AK470" s="876"/>
      <c r="AL470" s="876"/>
      <c r="AM470" s="876"/>
      <c r="AN470" s="876"/>
      <c r="AO470" s="876"/>
      <c r="AP470" s="876"/>
      <c r="AQ470" s="876"/>
      <c r="AR470" s="876"/>
      <c r="AS470" s="876"/>
    </row>
    <row r="471" spans="1:45" s="1092" customFormat="1" ht="12.75">
      <c r="A471" s="1088" t="s">
        <v>1079</v>
      </c>
      <c r="B471" s="83">
        <v>323626</v>
      </c>
      <c r="C471" s="83">
        <v>322151</v>
      </c>
      <c r="D471" s="83">
        <v>322151</v>
      </c>
      <c r="E471" s="463">
        <v>99.54422697805492</v>
      </c>
      <c r="F471" s="83">
        <v>-83553</v>
      </c>
      <c r="G471" s="100"/>
      <c r="H471" s="101">
        <f>D471-'[3]Oktobris'!D442</f>
        <v>314451</v>
      </c>
      <c r="I471" s="987">
        <f t="shared" si="24"/>
        <v>-398004</v>
      </c>
      <c r="J471" s="987"/>
      <c r="K471" s="100"/>
      <c r="L471" s="876"/>
      <c r="M471" s="876"/>
      <c r="N471" s="876"/>
      <c r="O471" s="876"/>
      <c r="P471" s="876"/>
      <c r="Q471" s="876"/>
      <c r="R471" s="876"/>
      <c r="S471" s="876"/>
      <c r="T471" s="876"/>
      <c r="U471" s="876"/>
      <c r="V471" s="876"/>
      <c r="W471" s="876"/>
      <c r="X471" s="876"/>
      <c r="Y471" s="876"/>
      <c r="Z471" s="876"/>
      <c r="AA471" s="876"/>
      <c r="AB471" s="876"/>
      <c r="AC471" s="876"/>
      <c r="AD471" s="876"/>
      <c r="AE471" s="876"/>
      <c r="AF471" s="876"/>
      <c r="AG471" s="876"/>
      <c r="AH471" s="876"/>
      <c r="AI471" s="876"/>
      <c r="AJ471" s="876"/>
      <c r="AK471" s="876"/>
      <c r="AL471" s="876"/>
      <c r="AM471" s="876"/>
      <c r="AN471" s="876"/>
      <c r="AO471" s="876"/>
      <c r="AP471" s="876"/>
      <c r="AQ471" s="876"/>
      <c r="AR471" s="876"/>
      <c r="AS471" s="876"/>
    </row>
    <row r="472" spans="1:45" s="1092" customFormat="1" ht="12.75">
      <c r="A472" s="1088" t="s">
        <v>537</v>
      </c>
      <c r="B472" s="264">
        <v>14056</v>
      </c>
      <c r="C472" s="264">
        <v>14056</v>
      </c>
      <c r="D472" s="264">
        <v>14056</v>
      </c>
      <c r="E472" s="463">
        <v>100</v>
      </c>
      <c r="F472" s="83">
        <v>0</v>
      </c>
      <c r="G472" s="100"/>
      <c r="H472" s="101">
        <f>D472-'[3]Oktobris'!D443</f>
        <v>14056</v>
      </c>
      <c r="I472" s="987">
        <f t="shared" si="24"/>
        <v>-14056</v>
      </c>
      <c r="J472" s="987"/>
      <c r="K472" s="100"/>
      <c r="L472" s="876"/>
      <c r="M472" s="876"/>
      <c r="N472" s="876"/>
      <c r="O472" s="876"/>
      <c r="P472" s="876"/>
      <c r="Q472" s="876"/>
      <c r="R472" s="876"/>
      <c r="S472" s="876"/>
      <c r="T472" s="876"/>
      <c r="U472" s="876"/>
      <c r="V472" s="876"/>
      <c r="W472" s="876"/>
      <c r="X472" s="876"/>
      <c r="Y472" s="876"/>
      <c r="Z472" s="876"/>
      <c r="AA472" s="876"/>
      <c r="AB472" s="876"/>
      <c r="AC472" s="876"/>
      <c r="AD472" s="876"/>
      <c r="AE472" s="876"/>
      <c r="AF472" s="876"/>
      <c r="AG472" s="876"/>
      <c r="AH472" s="876"/>
      <c r="AI472" s="876"/>
      <c r="AJ472" s="876"/>
      <c r="AK472" s="876"/>
      <c r="AL472" s="876"/>
      <c r="AM472" s="876"/>
      <c r="AN472" s="876"/>
      <c r="AO472" s="876"/>
      <c r="AP472" s="876"/>
      <c r="AQ472" s="876"/>
      <c r="AR472" s="876"/>
      <c r="AS472" s="876"/>
    </row>
    <row r="473" spans="1:45" s="1092" customFormat="1" ht="12.75">
      <c r="A473" s="1088" t="s">
        <v>538</v>
      </c>
      <c r="B473" s="83">
        <v>1201427</v>
      </c>
      <c r="C473" s="83">
        <v>1013036</v>
      </c>
      <c r="D473" s="83">
        <v>645594</v>
      </c>
      <c r="E473" s="463">
        <v>53.735599416360714</v>
      </c>
      <c r="F473" s="83">
        <v>3118</v>
      </c>
      <c r="G473" s="100"/>
      <c r="H473" s="101">
        <f>D473-'[3]Oktobris'!D444</f>
        <v>231379</v>
      </c>
      <c r="I473" s="987">
        <f t="shared" si="24"/>
        <v>-228261</v>
      </c>
      <c r="J473" s="987"/>
      <c r="K473" s="100"/>
      <c r="L473" s="876"/>
      <c r="M473" s="876"/>
      <c r="N473" s="876"/>
      <c r="O473" s="876"/>
      <c r="P473" s="876"/>
      <c r="Q473" s="876"/>
      <c r="R473" s="876"/>
      <c r="S473" s="876"/>
      <c r="T473" s="876"/>
      <c r="U473" s="876"/>
      <c r="V473" s="876"/>
      <c r="W473" s="876"/>
      <c r="X473" s="876"/>
      <c r="Y473" s="876"/>
      <c r="Z473" s="876"/>
      <c r="AA473" s="876"/>
      <c r="AB473" s="876"/>
      <c r="AC473" s="876"/>
      <c r="AD473" s="876"/>
      <c r="AE473" s="876"/>
      <c r="AF473" s="876"/>
      <c r="AG473" s="876"/>
      <c r="AH473" s="876"/>
      <c r="AI473" s="876"/>
      <c r="AJ473" s="876"/>
      <c r="AK473" s="876"/>
      <c r="AL473" s="876"/>
      <c r="AM473" s="876"/>
      <c r="AN473" s="876"/>
      <c r="AO473" s="876"/>
      <c r="AP473" s="876"/>
      <c r="AQ473" s="876"/>
      <c r="AR473" s="876"/>
      <c r="AS473" s="876"/>
    </row>
    <row r="474" spans="1:45" s="1092" customFormat="1" ht="12.75">
      <c r="A474" s="1087" t="s">
        <v>304</v>
      </c>
      <c r="B474" s="83">
        <v>1539109</v>
      </c>
      <c r="C474" s="83">
        <v>1349243</v>
      </c>
      <c r="D474" s="83">
        <v>952532</v>
      </c>
      <c r="E474" s="463">
        <v>61.888534210377564</v>
      </c>
      <c r="F474" s="83">
        <v>143806</v>
      </c>
      <c r="G474" s="100"/>
      <c r="H474" s="101">
        <f>D474-'[3]Oktobris'!D445</f>
        <v>928959</v>
      </c>
      <c r="I474" s="987">
        <f t="shared" si="24"/>
        <v>-785153</v>
      </c>
      <c r="J474" s="987"/>
      <c r="K474" s="100"/>
      <c r="L474" s="876"/>
      <c r="M474" s="876"/>
      <c r="N474" s="876"/>
      <c r="O474" s="876"/>
      <c r="P474" s="876"/>
      <c r="Q474" s="876"/>
      <c r="R474" s="876"/>
      <c r="S474" s="876"/>
      <c r="T474" s="876"/>
      <c r="U474" s="876"/>
      <c r="V474" s="876"/>
      <c r="W474" s="876"/>
      <c r="X474" s="876"/>
      <c r="Y474" s="876"/>
      <c r="Z474" s="876"/>
      <c r="AA474" s="876"/>
      <c r="AB474" s="876"/>
      <c r="AC474" s="876"/>
      <c r="AD474" s="876"/>
      <c r="AE474" s="876"/>
      <c r="AF474" s="876"/>
      <c r="AG474" s="876"/>
      <c r="AH474" s="876"/>
      <c r="AI474" s="876"/>
      <c r="AJ474" s="876"/>
      <c r="AK474" s="876"/>
      <c r="AL474" s="876"/>
      <c r="AM474" s="876"/>
      <c r="AN474" s="876"/>
      <c r="AO474" s="876"/>
      <c r="AP474" s="876"/>
      <c r="AQ474" s="876"/>
      <c r="AR474" s="876"/>
      <c r="AS474" s="876"/>
    </row>
    <row r="475" spans="1:45" s="1092" customFormat="1" ht="12.75">
      <c r="A475" s="1088" t="s">
        <v>307</v>
      </c>
      <c r="B475" s="83">
        <v>1493386</v>
      </c>
      <c r="C475" s="83">
        <v>1304995</v>
      </c>
      <c r="D475" s="83">
        <v>937895</v>
      </c>
      <c r="E475" s="463">
        <v>62.80325381381638</v>
      </c>
      <c r="F475" s="83">
        <v>140266</v>
      </c>
      <c r="G475" s="100"/>
      <c r="H475" s="101">
        <f>D475-'[3]Oktobris'!D446</f>
        <v>406020</v>
      </c>
      <c r="I475" s="987">
        <f t="shared" si="24"/>
        <v>-265754</v>
      </c>
      <c r="J475" s="987"/>
      <c r="K475" s="100"/>
      <c r="L475" s="876"/>
      <c r="M475" s="876"/>
      <c r="N475" s="876"/>
      <c r="O475" s="876"/>
      <c r="P475" s="876"/>
      <c r="Q475" s="876"/>
      <c r="R475" s="876"/>
      <c r="S475" s="876"/>
      <c r="T475" s="876"/>
      <c r="U475" s="876"/>
      <c r="V475" s="876"/>
      <c r="W475" s="876"/>
      <c r="X475" s="876"/>
      <c r="Y475" s="876"/>
      <c r="Z475" s="876"/>
      <c r="AA475" s="876"/>
      <c r="AB475" s="876"/>
      <c r="AC475" s="876"/>
      <c r="AD475" s="876"/>
      <c r="AE475" s="876"/>
      <c r="AF475" s="876"/>
      <c r="AG475" s="876"/>
      <c r="AH475" s="876"/>
      <c r="AI475" s="876"/>
      <c r="AJ475" s="876"/>
      <c r="AK475" s="876"/>
      <c r="AL475" s="876"/>
      <c r="AM475" s="876"/>
      <c r="AN475" s="876"/>
      <c r="AO475" s="876"/>
      <c r="AP475" s="876"/>
      <c r="AQ475" s="876"/>
      <c r="AR475" s="876"/>
      <c r="AS475" s="876"/>
    </row>
    <row r="476" spans="1:45" s="1092" customFormat="1" ht="12.75">
      <c r="A476" s="1090" t="s">
        <v>716</v>
      </c>
      <c r="B476" s="83">
        <v>1463934</v>
      </c>
      <c r="C476" s="83">
        <v>1275543</v>
      </c>
      <c r="D476" s="83">
        <v>937895</v>
      </c>
      <c r="E476" s="463">
        <v>64.06675437553879</v>
      </c>
      <c r="F476" s="83">
        <v>140266</v>
      </c>
      <c r="G476" s="100"/>
      <c r="H476" s="101">
        <f>D476-'[3]Oktobris'!D447</f>
        <v>482780</v>
      </c>
      <c r="I476" s="987">
        <f t="shared" si="24"/>
        <v>-342514</v>
      </c>
      <c r="J476" s="987"/>
      <c r="K476" s="100"/>
      <c r="L476" s="876"/>
      <c r="M476" s="876"/>
      <c r="N476" s="876"/>
      <c r="O476" s="876"/>
      <c r="P476" s="876"/>
      <c r="Q476" s="876"/>
      <c r="R476" s="876"/>
      <c r="S476" s="876"/>
      <c r="T476" s="876"/>
      <c r="U476" s="876"/>
      <c r="V476" s="876"/>
      <c r="W476" s="876"/>
      <c r="X476" s="876"/>
      <c r="Y476" s="876"/>
      <c r="Z476" s="876"/>
      <c r="AA476" s="876"/>
      <c r="AB476" s="876"/>
      <c r="AC476" s="876"/>
      <c r="AD476" s="876"/>
      <c r="AE476" s="876"/>
      <c r="AF476" s="876"/>
      <c r="AG476" s="876"/>
      <c r="AH476" s="876"/>
      <c r="AI476" s="876"/>
      <c r="AJ476" s="876"/>
      <c r="AK476" s="876"/>
      <c r="AL476" s="876"/>
      <c r="AM476" s="876"/>
      <c r="AN476" s="876"/>
      <c r="AO476" s="876"/>
      <c r="AP476" s="876"/>
      <c r="AQ476" s="876"/>
      <c r="AR476" s="876"/>
      <c r="AS476" s="876"/>
    </row>
    <row r="477" spans="1:45" s="1092" customFormat="1" ht="12.75">
      <c r="A477" s="1100" t="s">
        <v>1004</v>
      </c>
      <c r="B477" s="83">
        <v>29452</v>
      </c>
      <c r="C477" s="83">
        <v>29452</v>
      </c>
      <c r="D477" s="83">
        <v>0</v>
      </c>
      <c r="E477" s="463">
        <v>0</v>
      </c>
      <c r="F477" s="83">
        <v>0</v>
      </c>
      <c r="G477" s="100"/>
      <c r="H477" s="101"/>
      <c r="I477" s="987"/>
      <c r="J477" s="987"/>
      <c r="K477" s="100"/>
      <c r="L477" s="876"/>
      <c r="M477" s="876"/>
      <c r="N477" s="876"/>
      <c r="O477" s="876"/>
      <c r="P477" s="876"/>
      <c r="Q477" s="876"/>
      <c r="R477" s="876"/>
      <c r="S477" s="876"/>
      <c r="T477" s="876"/>
      <c r="U477" s="876"/>
      <c r="V477" s="876"/>
      <c r="W477" s="876"/>
      <c r="X477" s="876"/>
      <c r="Y477" s="876"/>
      <c r="Z477" s="876"/>
      <c r="AA477" s="876"/>
      <c r="AB477" s="876"/>
      <c r="AC477" s="876"/>
      <c r="AD477" s="876"/>
      <c r="AE477" s="876"/>
      <c r="AF477" s="876"/>
      <c r="AG477" s="876"/>
      <c r="AH477" s="876"/>
      <c r="AI477" s="876"/>
      <c r="AJ477" s="876"/>
      <c r="AK477" s="876"/>
      <c r="AL477" s="876"/>
      <c r="AM477" s="876"/>
      <c r="AN477" s="876"/>
      <c r="AO477" s="876"/>
      <c r="AP477" s="876"/>
      <c r="AQ477" s="876"/>
      <c r="AR477" s="876"/>
      <c r="AS477" s="876"/>
    </row>
    <row r="478" spans="1:45" s="1092" customFormat="1" ht="12.75">
      <c r="A478" s="1088" t="s">
        <v>290</v>
      </c>
      <c r="B478" s="83">
        <v>45723</v>
      </c>
      <c r="C478" s="83">
        <v>44248</v>
      </c>
      <c r="D478" s="83">
        <v>14637</v>
      </c>
      <c r="E478" s="463">
        <v>32.012335148612294</v>
      </c>
      <c r="F478" s="83">
        <v>3540</v>
      </c>
      <c r="G478" s="100"/>
      <c r="H478" s="101">
        <f>D478-'[3]Oktobris'!D448</f>
        <v>-440478</v>
      </c>
      <c r="I478" s="987">
        <f aca="true" t="shared" si="25" ref="I478:I497">F478-H478</f>
        <v>444018</v>
      </c>
      <c r="J478" s="987"/>
      <c r="K478" s="100"/>
      <c r="L478" s="876"/>
      <c r="M478" s="876"/>
      <c r="N478" s="876"/>
      <c r="O478" s="876"/>
      <c r="P478" s="876"/>
      <c r="Q478" s="876"/>
      <c r="R478" s="876"/>
      <c r="S478" s="876"/>
      <c r="T478" s="876"/>
      <c r="U478" s="876"/>
      <c r="V478" s="876"/>
      <c r="W478" s="876"/>
      <c r="X478" s="876"/>
      <c r="Y478" s="876"/>
      <c r="Z478" s="876"/>
      <c r="AA478" s="876"/>
      <c r="AB478" s="876"/>
      <c r="AC478" s="876"/>
      <c r="AD478" s="876"/>
      <c r="AE478" s="876"/>
      <c r="AF478" s="876"/>
      <c r="AG478" s="876"/>
      <c r="AH478" s="876"/>
      <c r="AI478" s="876"/>
      <c r="AJ478" s="876"/>
      <c r="AK478" s="876"/>
      <c r="AL478" s="876"/>
      <c r="AM478" s="876"/>
      <c r="AN478" s="876"/>
      <c r="AO478" s="876"/>
      <c r="AP478" s="876"/>
      <c r="AQ478" s="876"/>
      <c r="AR478" s="876"/>
      <c r="AS478" s="876"/>
    </row>
    <row r="479" spans="1:45" s="1092" customFormat="1" ht="12.75">
      <c r="A479" s="1090" t="s">
        <v>1399</v>
      </c>
      <c r="B479" s="83">
        <v>45723</v>
      </c>
      <c r="C479" s="83">
        <v>44248</v>
      </c>
      <c r="D479" s="83">
        <v>14637</v>
      </c>
      <c r="E479" s="463">
        <v>32.012335148612294</v>
      </c>
      <c r="F479" s="83">
        <v>3540</v>
      </c>
      <c r="G479" s="100"/>
      <c r="H479" s="101">
        <f>D479-'[3]Oktobris'!D449</f>
        <v>14637</v>
      </c>
      <c r="I479" s="987">
        <f t="shared" si="25"/>
        <v>-11097</v>
      </c>
      <c r="J479" s="987"/>
      <c r="K479" s="100"/>
      <c r="L479" s="876"/>
      <c r="M479" s="876"/>
      <c r="N479" s="876"/>
      <c r="O479" s="876"/>
      <c r="P479" s="876"/>
      <c r="Q479" s="876"/>
      <c r="R479" s="876"/>
      <c r="S479" s="876"/>
      <c r="T479" s="876"/>
      <c r="U479" s="876"/>
      <c r="V479" s="876"/>
      <c r="W479" s="876"/>
      <c r="X479" s="876"/>
      <c r="Y479" s="876"/>
      <c r="Z479" s="876"/>
      <c r="AA479" s="876"/>
      <c r="AB479" s="876"/>
      <c r="AC479" s="876"/>
      <c r="AD479" s="876"/>
      <c r="AE479" s="876"/>
      <c r="AF479" s="876"/>
      <c r="AG479" s="876"/>
      <c r="AH479" s="876"/>
      <c r="AI479" s="876"/>
      <c r="AJ479" s="876"/>
      <c r="AK479" s="876"/>
      <c r="AL479" s="876"/>
      <c r="AM479" s="876"/>
      <c r="AN479" s="876"/>
      <c r="AO479" s="876"/>
      <c r="AP479" s="876"/>
      <c r="AQ479" s="876"/>
      <c r="AR479" s="876"/>
      <c r="AS479" s="876"/>
    </row>
    <row r="480" spans="1:51" s="1110" customFormat="1" ht="12.75">
      <c r="A480" s="401" t="s">
        <v>1108</v>
      </c>
      <c r="B480" s="83"/>
      <c r="C480" s="83"/>
      <c r="D480" s="83"/>
      <c r="E480" s="463"/>
      <c r="F480" s="83"/>
      <c r="G480" s="1026"/>
      <c r="H480" s="101">
        <f>D480-'[3]Oktobris'!D450</f>
        <v>0</v>
      </c>
      <c r="I480" s="987">
        <f t="shared" si="25"/>
        <v>0</v>
      </c>
      <c r="J480" s="987"/>
      <c r="K480" s="1026"/>
      <c r="L480" s="1074"/>
      <c r="M480" s="1074"/>
      <c r="N480" s="1074"/>
      <c r="O480" s="1074"/>
      <c r="P480" s="1074"/>
      <c r="Q480" s="1074"/>
      <c r="R480" s="1074"/>
      <c r="S480" s="1074"/>
      <c r="T480" s="1074"/>
      <c r="U480" s="1074"/>
      <c r="V480" s="1074"/>
      <c r="W480" s="1074"/>
      <c r="X480" s="1074"/>
      <c r="Y480" s="1074"/>
      <c r="Z480" s="1074"/>
      <c r="AA480" s="1074"/>
      <c r="AB480" s="1074"/>
      <c r="AC480" s="1074"/>
      <c r="AD480" s="1074"/>
      <c r="AE480" s="1074"/>
      <c r="AF480" s="1074"/>
      <c r="AG480" s="1074"/>
      <c r="AH480" s="1074"/>
      <c r="AI480" s="1074"/>
      <c r="AJ480" s="1074"/>
      <c r="AK480" s="1074"/>
      <c r="AL480" s="1074"/>
      <c r="AM480" s="1074"/>
      <c r="AN480" s="1074"/>
      <c r="AO480" s="1074"/>
      <c r="AP480" s="1074"/>
      <c r="AQ480" s="1074"/>
      <c r="AR480" s="1074"/>
      <c r="AS480" s="1074"/>
      <c r="AT480" s="1074"/>
      <c r="AU480" s="1074"/>
      <c r="AV480" s="1074"/>
      <c r="AW480" s="1074"/>
      <c r="AX480" s="1074"/>
      <c r="AY480" s="1075"/>
    </row>
    <row r="481" spans="1:51" s="1110" customFormat="1" ht="12.75">
      <c r="A481" s="1087" t="s">
        <v>1078</v>
      </c>
      <c r="B481" s="83">
        <v>22782645</v>
      </c>
      <c r="C481" s="83">
        <v>22744953</v>
      </c>
      <c r="D481" s="83">
        <v>22744953</v>
      </c>
      <c r="E481" s="463">
        <v>99.83455827890046</v>
      </c>
      <c r="F481" s="83">
        <v>4849017</v>
      </c>
      <c r="G481" s="1026"/>
      <c r="H481" s="101">
        <f>D481-'[3]Oktobris'!D451</f>
        <v>22668193</v>
      </c>
      <c r="I481" s="987">
        <f t="shared" si="25"/>
        <v>-17819176</v>
      </c>
      <c r="J481" s="987"/>
      <c r="K481" s="1026"/>
      <c r="L481" s="1074"/>
      <c r="M481" s="1074"/>
      <c r="N481" s="1074"/>
      <c r="O481" s="1074"/>
      <c r="P481" s="1074"/>
      <c r="Q481" s="1074"/>
      <c r="R481" s="1074"/>
      <c r="S481" s="1074"/>
      <c r="T481" s="1074"/>
      <c r="U481" s="1074"/>
      <c r="V481" s="1074"/>
      <c r="W481" s="1074"/>
      <c r="X481" s="1074"/>
      <c r="Y481" s="1074"/>
      <c r="Z481" s="1074"/>
      <c r="AA481" s="1074"/>
      <c r="AB481" s="1074"/>
      <c r="AC481" s="1074"/>
      <c r="AD481" s="1074"/>
      <c r="AE481" s="1074"/>
      <c r="AF481" s="1074"/>
      <c r="AG481" s="1074"/>
      <c r="AH481" s="1074"/>
      <c r="AI481" s="1074"/>
      <c r="AJ481" s="1074"/>
      <c r="AK481" s="1074"/>
      <c r="AL481" s="1074"/>
      <c r="AM481" s="1074"/>
      <c r="AN481" s="1074"/>
      <c r="AO481" s="1074"/>
      <c r="AP481" s="1074"/>
      <c r="AQ481" s="1074"/>
      <c r="AR481" s="1074"/>
      <c r="AS481" s="1074"/>
      <c r="AT481" s="1074"/>
      <c r="AU481" s="1074"/>
      <c r="AV481" s="1074"/>
      <c r="AW481" s="1074"/>
      <c r="AX481" s="1074"/>
      <c r="AY481" s="1075"/>
    </row>
    <row r="482" spans="1:51" s="1110" customFormat="1" ht="12.75">
      <c r="A482" s="1089" t="s">
        <v>1079</v>
      </c>
      <c r="B482" s="83">
        <v>22782645</v>
      </c>
      <c r="C482" s="83">
        <v>22744953</v>
      </c>
      <c r="D482" s="83">
        <v>22744953</v>
      </c>
      <c r="E482" s="463">
        <v>99.83455827890046</v>
      </c>
      <c r="F482" s="83">
        <v>4849017</v>
      </c>
      <c r="G482" s="1026"/>
      <c r="H482" s="101">
        <f>D482-'[3]Oktobris'!D452</f>
        <v>22668193</v>
      </c>
      <c r="I482" s="987">
        <f t="shared" si="25"/>
        <v>-17819176</v>
      </c>
      <c r="J482" s="987"/>
      <c r="K482" s="1026"/>
      <c r="L482" s="1074"/>
      <c r="M482" s="1074"/>
      <c r="N482" s="1074"/>
      <c r="O482" s="1074"/>
      <c r="P482" s="1074"/>
      <c r="Q482" s="1074"/>
      <c r="R482" s="1074"/>
      <c r="S482" s="1074"/>
      <c r="T482" s="1074"/>
      <c r="U482" s="1074"/>
      <c r="V482" s="1074"/>
      <c r="W482" s="1074"/>
      <c r="X482" s="1074"/>
      <c r="Y482" s="1074"/>
      <c r="Z482" s="1074"/>
      <c r="AA482" s="1074"/>
      <c r="AB482" s="1074"/>
      <c r="AC482" s="1074"/>
      <c r="AD482" s="1074"/>
      <c r="AE482" s="1074"/>
      <c r="AF482" s="1074"/>
      <c r="AG482" s="1074"/>
      <c r="AH482" s="1074"/>
      <c r="AI482" s="1074"/>
      <c r="AJ482" s="1074"/>
      <c r="AK482" s="1074"/>
      <c r="AL482" s="1074"/>
      <c r="AM482" s="1074"/>
      <c r="AN482" s="1074"/>
      <c r="AO482" s="1074"/>
      <c r="AP482" s="1074"/>
      <c r="AQ482" s="1074"/>
      <c r="AR482" s="1074"/>
      <c r="AS482" s="1074"/>
      <c r="AT482" s="1074"/>
      <c r="AU482" s="1074"/>
      <c r="AV482" s="1074"/>
      <c r="AW482" s="1074"/>
      <c r="AX482" s="1074"/>
      <c r="AY482" s="1075"/>
    </row>
    <row r="483" spans="1:51" s="400" customFormat="1" ht="12.75">
      <c r="A483" s="1103" t="s">
        <v>279</v>
      </c>
      <c r="B483" s="83">
        <v>22782645</v>
      </c>
      <c r="C483" s="83">
        <v>22744953</v>
      </c>
      <c r="D483" s="83">
        <v>14907093</v>
      </c>
      <c r="E483" s="463">
        <v>65.43179248941465</v>
      </c>
      <c r="F483" s="83">
        <v>2589077</v>
      </c>
      <c r="G483" s="1026"/>
      <c r="H483" s="101">
        <f>D483-'[3]Oktobris'!D453</f>
        <v>14874082</v>
      </c>
      <c r="I483" s="987">
        <f t="shared" si="25"/>
        <v>-12285005</v>
      </c>
      <c r="J483" s="987"/>
      <c r="K483" s="1026"/>
      <c r="L483" s="1074"/>
      <c r="M483" s="1074"/>
      <c r="N483" s="1074"/>
      <c r="O483" s="1074"/>
      <c r="P483" s="1074"/>
      <c r="Q483" s="1074"/>
      <c r="R483" s="1074"/>
      <c r="S483" s="1074"/>
      <c r="T483" s="1074"/>
      <c r="U483" s="1074"/>
      <c r="V483" s="1074"/>
      <c r="W483" s="1074"/>
      <c r="X483" s="1074"/>
      <c r="Y483" s="1074"/>
      <c r="Z483" s="1074"/>
      <c r="AA483" s="1074"/>
      <c r="AB483" s="1074"/>
      <c r="AC483" s="1074"/>
      <c r="AD483" s="1074"/>
      <c r="AE483" s="1074"/>
      <c r="AF483" s="1074"/>
      <c r="AG483" s="1074"/>
      <c r="AH483" s="1074"/>
      <c r="AI483" s="1074"/>
      <c r="AJ483" s="1074"/>
      <c r="AK483" s="1074"/>
      <c r="AL483" s="1074"/>
      <c r="AM483" s="1074"/>
      <c r="AN483" s="1074"/>
      <c r="AO483" s="1074"/>
      <c r="AP483" s="1074"/>
      <c r="AQ483" s="1074"/>
      <c r="AR483" s="1074"/>
      <c r="AS483" s="1074"/>
      <c r="AT483" s="1074"/>
      <c r="AU483" s="1074"/>
      <c r="AV483" s="1074"/>
      <c r="AW483" s="1074"/>
      <c r="AX483" s="1074"/>
      <c r="AY483" s="1075"/>
    </row>
    <row r="484" spans="1:51" s="400" customFormat="1" ht="12.75">
      <c r="A484" s="1089" t="s">
        <v>307</v>
      </c>
      <c r="B484" s="83">
        <v>22761067</v>
      </c>
      <c r="C484" s="83">
        <v>22723375</v>
      </c>
      <c r="D484" s="83">
        <v>14896054</v>
      </c>
      <c r="E484" s="463">
        <v>65.44532380665635</v>
      </c>
      <c r="F484" s="83">
        <v>2585212</v>
      </c>
      <c r="G484" s="1026"/>
      <c r="H484" s="101" t="e">
        <f>D484-'[3]Oktobris'!D454</f>
        <v>#VALUE!</v>
      </c>
      <c r="I484" s="987" t="e">
        <f t="shared" si="25"/>
        <v>#VALUE!</v>
      </c>
      <c r="J484" s="987"/>
      <c r="K484" s="1026"/>
      <c r="L484" s="1074"/>
      <c r="M484" s="1074"/>
      <c r="N484" s="1074"/>
      <c r="O484" s="1074"/>
      <c r="P484" s="1074"/>
      <c r="Q484" s="1074"/>
      <c r="R484" s="1074"/>
      <c r="S484" s="1074"/>
      <c r="T484" s="1074"/>
      <c r="U484" s="1074"/>
      <c r="V484" s="1074"/>
      <c r="W484" s="1074"/>
      <c r="X484" s="1074"/>
      <c r="Y484" s="1074"/>
      <c r="Z484" s="1074"/>
      <c r="AA484" s="1074"/>
      <c r="AB484" s="1074"/>
      <c r="AC484" s="1074"/>
      <c r="AD484" s="1074"/>
      <c r="AE484" s="1074"/>
      <c r="AF484" s="1074"/>
      <c r="AG484" s="1074"/>
      <c r="AH484" s="1074"/>
      <c r="AI484" s="1074"/>
      <c r="AJ484" s="1074"/>
      <c r="AK484" s="1074"/>
      <c r="AL484" s="1074"/>
      <c r="AM484" s="1074"/>
      <c r="AN484" s="1074"/>
      <c r="AO484" s="1074"/>
      <c r="AP484" s="1074"/>
      <c r="AQ484" s="1074"/>
      <c r="AR484" s="1074"/>
      <c r="AS484" s="1074"/>
      <c r="AT484" s="1074"/>
      <c r="AU484" s="1074"/>
      <c r="AV484" s="1074"/>
      <c r="AW484" s="1074"/>
      <c r="AX484" s="1074"/>
      <c r="AY484" s="1075"/>
    </row>
    <row r="485" spans="1:51" s="1074" customFormat="1" ht="12.75">
      <c r="A485" s="1100" t="s">
        <v>716</v>
      </c>
      <c r="B485" s="83">
        <v>657376</v>
      </c>
      <c r="C485" s="83">
        <v>619684</v>
      </c>
      <c r="D485" s="83">
        <v>403287</v>
      </c>
      <c r="E485" s="463">
        <v>61.34799566762401</v>
      </c>
      <c r="F485" s="83">
        <v>154262</v>
      </c>
      <c r="G485" s="1026"/>
      <c r="H485" s="101">
        <f>D485-'[3]Oktobris'!D455</f>
        <v>403287</v>
      </c>
      <c r="I485" s="987">
        <f t="shared" si="25"/>
        <v>-249025</v>
      </c>
      <c r="J485" s="987"/>
      <c r="K485" s="1026"/>
      <c r="AY485" s="1075"/>
    </row>
    <row r="486" spans="1:51" s="1074" customFormat="1" ht="12.75">
      <c r="A486" s="1100" t="s">
        <v>1004</v>
      </c>
      <c r="B486" s="83">
        <v>22103691</v>
      </c>
      <c r="C486" s="83">
        <v>22103691</v>
      </c>
      <c r="D486" s="83">
        <v>14492767</v>
      </c>
      <c r="E486" s="463">
        <v>65.56718061250494</v>
      </c>
      <c r="F486" s="83">
        <v>2430950</v>
      </c>
      <c r="G486" s="1026"/>
      <c r="H486" s="101">
        <f>D486-'[3]Oktobris'!D456</f>
        <v>13430531</v>
      </c>
      <c r="I486" s="987">
        <f t="shared" si="25"/>
        <v>-10999581</v>
      </c>
      <c r="J486" s="987"/>
      <c r="K486" s="1026"/>
      <c r="AY486" s="1075"/>
    </row>
    <row r="487" spans="1:51" s="1074" customFormat="1" ht="12.75">
      <c r="A487" s="1101" t="s">
        <v>1114</v>
      </c>
      <c r="B487" s="83">
        <v>22103691</v>
      </c>
      <c r="C487" s="83">
        <v>22103691</v>
      </c>
      <c r="D487" s="83">
        <v>14492767</v>
      </c>
      <c r="E487" s="463">
        <v>65.56718061250494</v>
      </c>
      <c r="F487" s="83">
        <v>2430950</v>
      </c>
      <c r="G487" s="1026"/>
      <c r="H487" s="101">
        <f>D487-'[3]Oktobris'!D457</f>
        <v>14087063</v>
      </c>
      <c r="I487" s="987">
        <f t="shared" si="25"/>
        <v>-11656113</v>
      </c>
      <c r="J487" s="987"/>
      <c r="K487" s="1026"/>
      <c r="AY487" s="1075"/>
    </row>
    <row r="488" spans="1:51" s="1074" customFormat="1" ht="12.75">
      <c r="A488" s="1089" t="s">
        <v>290</v>
      </c>
      <c r="B488" s="83">
        <v>21578</v>
      </c>
      <c r="C488" s="83">
        <v>21578</v>
      </c>
      <c r="D488" s="83">
        <v>11039</v>
      </c>
      <c r="E488" s="463">
        <v>51.15858745018074</v>
      </c>
      <c r="F488" s="83">
        <v>3865</v>
      </c>
      <c r="G488" s="1026"/>
      <c r="H488" s="101">
        <f>D488-'[3]Oktobris'!D458</f>
        <v>-3017</v>
      </c>
      <c r="I488" s="987">
        <f t="shared" si="25"/>
        <v>6882</v>
      </c>
      <c r="J488" s="987"/>
      <c r="K488" s="1026"/>
      <c r="AY488" s="1075"/>
    </row>
    <row r="489" spans="1:51" s="1074" customFormat="1" ht="12.75">
      <c r="A489" s="1100" t="s">
        <v>1399</v>
      </c>
      <c r="B489" s="83">
        <v>21578</v>
      </c>
      <c r="C489" s="83">
        <v>21578</v>
      </c>
      <c r="D489" s="83">
        <v>11039</v>
      </c>
      <c r="E489" s="463">
        <v>51.15858745018074</v>
      </c>
      <c r="F489" s="83">
        <v>3865</v>
      </c>
      <c r="G489" s="1026"/>
      <c r="H489" s="101">
        <f>D489-'[3]Oktobris'!D459</f>
        <v>-631437</v>
      </c>
      <c r="I489" s="987">
        <f t="shared" si="25"/>
        <v>635302</v>
      </c>
      <c r="J489" s="987"/>
      <c r="K489" s="1026"/>
      <c r="AY489" s="1075"/>
    </row>
    <row r="490" spans="1:51" s="1074" customFormat="1" ht="12.75">
      <c r="A490" s="401" t="s">
        <v>1111</v>
      </c>
      <c r="B490" s="83"/>
      <c r="C490" s="83"/>
      <c r="D490" s="83"/>
      <c r="E490" s="463"/>
      <c r="F490" s="83"/>
      <c r="G490" s="1026"/>
      <c r="H490" s="101">
        <f>D490-'[3]Oktobris'!D460</f>
        <v>-808726</v>
      </c>
      <c r="I490" s="987">
        <f t="shared" si="25"/>
        <v>808726</v>
      </c>
      <c r="J490" s="987"/>
      <c r="K490" s="1026"/>
      <c r="AY490" s="1075"/>
    </row>
    <row r="491" spans="1:51" s="1074" customFormat="1" ht="12.75">
      <c r="A491" s="1087" t="s">
        <v>1078</v>
      </c>
      <c r="B491" s="83">
        <v>4093705</v>
      </c>
      <c r="C491" s="83">
        <v>4093705</v>
      </c>
      <c r="D491" s="83">
        <v>4093705</v>
      </c>
      <c r="E491" s="463">
        <v>100</v>
      </c>
      <c r="F491" s="83">
        <v>0</v>
      </c>
      <c r="G491" s="1026"/>
      <c r="H491" s="101">
        <f>D491-'[3]Oktobris'!D461</f>
        <v>3296076</v>
      </c>
      <c r="I491" s="987">
        <f t="shared" si="25"/>
        <v>-3296076</v>
      </c>
      <c r="J491" s="987"/>
      <c r="K491" s="1026"/>
      <c r="AY491" s="1075"/>
    </row>
    <row r="492" spans="1:51" s="1026" customFormat="1" ht="12.75">
      <c r="A492" s="1089" t="s">
        <v>1079</v>
      </c>
      <c r="B492" s="83">
        <v>4093705</v>
      </c>
      <c r="C492" s="83">
        <v>4093705</v>
      </c>
      <c r="D492" s="83">
        <v>4093705</v>
      </c>
      <c r="E492" s="463">
        <v>100</v>
      </c>
      <c r="F492" s="83">
        <v>0</v>
      </c>
      <c r="H492" s="101">
        <f>D492-'[3]Oktobris'!D462</f>
        <v>3296076</v>
      </c>
      <c r="I492" s="987">
        <f t="shared" si="25"/>
        <v>-3296076</v>
      </c>
      <c r="J492" s="987"/>
      <c r="AY492" s="237"/>
    </row>
    <row r="493" spans="1:51" s="1111" customFormat="1" ht="12.75">
      <c r="A493" s="1103" t="s">
        <v>279</v>
      </c>
      <c r="B493" s="83">
        <v>4093705</v>
      </c>
      <c r="C493" s="83">
        <v>4093705</v>
      </c>
      <c r="D493" s="83">
        <v>3507809</v>
      </c>
      <c r="E493" s="463">
        <v>85.68787931714668</v>
      </c>
      <c r="F493" s="83">
        <v>61944</v>
      </c>
      <c r="G493" s="1026"/>
      <c r="H493" s="101">
        <f>D493-'[3]Oktobris'!D463</f>
        <v>3496712</v>
      </c>
      <c r="I493" s="987">
        <f t="shared" si="25"/>
        <v>-3434768</v>
      </c>
      <c r="J493" s="987"/>
      <c r="K493" s="1026"/>
      <c r="L493" s="1026"/>
      <c r="M493" s="1026"/>
      <c r="N493" s="1026"/>
      <c r="O493" s="1026"/>
      <c r="P493" s="1026"/>
      <c r="Q493" s="1026"/>
      <c r="R493" s="1026"/>
      <c r="S493" s="1026"/>
      <c r="T493" s="1026"/>
      <c r="U493" s="1026"/>
      <c r="V493" s="1026"/>
      <c r="W493" s="1026"/>
      <c r="X493" s="1026"/>
      <c r="Y493" s="1026"/>
      <c r="Z493" s="1026"/>
      <c r="AA493" s="1026"/>
      <c r="AB493" s="1026"/>
      <c r="AC493" s="1026"/>
      <c r="AD493" s="1026"/>
      <c r="AE493" s="1026"/>
      <c r="AF493" s="1026"/>
      <c r="AG493" s="1026"/>
      <c r="AH493" s="1026"/>
      <c r="AI493" s="1026"/>
      <c r="AJ493" s="1026"/>
      <c r="AK493" s="1026"/>
      <c r="AL493" s="1026"/>
      <c r="AM493" s="1026"/>
      <c r="AN493" s="1026"/>
      <c r="AO493" s="1026"/>
      <c r="AP493" s="1026"/>
      <c r="AQ493" s="1026"/>
      <c r="AR493" s="1026"/>
      <c r="AS493" s="1026"/>
      <c r="AT493" s="1026"/>
      <c r="AU493" s="1026"/>
      <c r="AV493" s="1026"/>
      <c r="AW493" s="1026"/>
      <c r="AX493" s="1026"/>
      <c r="AY493" s="237"/>
    </row>
    <row r="494" spans="1:51" s="1111" customFormat="1" ht="12.75">
      <c r="A494" s="1089" t="s">
        <v>307</v>
      </c>
      <c r="B494" s="83">
        <v>4088365</v>
      </c>
      <c r="C494" s="83">
        <v>4088365</v>
      </c>
      <c r="D494" s="83">
        <v>3507809</v>
      </c>
      <c r="E494" s="463">
        <v>85.79980016461349</v>
      </c>
      <c r="F494" s="83">
        <v>61944</v>
      </c>
      <c r="G494" s="1026"/>
      <c r="H494" s="101">
        <f>D494-'[3]Oktobris'!D464</f>
        <v>3496712</v>
      </c>
      <c r="I494" s="987">
        <f t="shared" si="25"/>
        <v>-3434768</v>
      </c>
      <c r="J494" s="987"/>
      <c r="K494" s="1026"/>
      <c r="L494" s="1026"/>
      <c r="M494" s="1026"/>
      <c r="N494" s="1026"/>
      <c r="O494" s="1026"/>
      <c r="P494" s="1026"/>
      <c r="Q494" s="1026"/>
      <c r="R494" s="1026"/>
      <c r="S494" s="1026"/>
      <c r="T494" s="1026"/>
      <c r="U494" s="1026"/>
      <c r="V494" s="1026"/>
      <c r="W494" s="1026"/>
      <c r="X494" s="1026"/>
      <c r="Y494" s="1026"/>
      <c r="Z494" s="1026"/>
      <c r="AA494" s="1026"/>
      <c r="AB494" s="1026"/>
      <c r="AC494" s="1026"/>
      <c r="AD494" s="1026"/>
      <c r="AE494" s="1026"/>
      <c r="AF494" s="1026"/>
      <c r="AG494" s="1026"/>
      <c r="AH494" s="1026"/>
      <c r="AI494" s="1026"/>
      <c r="AJ494" s="1026"/>
      <c r="AK494" s="1026"/>
      <c r="AL494" s="1026"/>
      <c r="AM494" s="1026"/>
      <c r="AN494" s="1026"/>
      <c r="AO494" s="1026"/>
      <c r="AP494" s="1026"/>
      <c r="AQ494" s="1026"/>
      <c r="AR494" s="1026"/>
      <c r="AS494" s="1026"/>
      <c r="AT494" s="1026"/>
      <c r="AU494" s="1026"/>
      <c r="AV494" s="1026"/>
      <c r="AW494" s="1026"/>
      <c r="AX494" s="1026"/>
      <c r="AY494" s="237"/>
    </row>
    <row r="495" spans="1:51" s="1111" customFormat="1" ht="12.75">
      <c r="A495" s="1100" t="s">
        <v>716</v>
      </c>
      <c r="B495" s="83">
        <v>541832</v>
      </c>
      <c r="C495" s="83">
        <v>541832</v>
      </c>
      <c r="D495" s="83">
        <v>98292</v>
      </c>
      <c r="E495" s="463">
        <v>18.140678291426124</v>
      </c>
      <c r="F495" s="83">
        <v>100</v>
      </c>
      <c r="G495" s="1026"/>
      <c r="H495" s="101">
        <f>D495-'[3]Oktobris'!D465</f>
        <v>98292</v>
      </c>
      <c r="I495" s="987">
        <f t="shared" si="25"/>
        <v>-98192</v>
      </c>
      <c r="J495" s="987"/>
      <c r="K495" s="1026"/>
      <c r="L495" s="1026"/>
      <c r="M495" s="1026"/>
      <c r="N495" s="1026"/>
      <c r="O495" s="1026"/>
      <c r="P495" s="1026"/>
      <c r="Q495" s="1026"/>
      <c r="R495" s="1026"/>
      <c r="S495" s="1026"/>
      <c r="T495" s="1026"/>
      <c r="U495" s="1026"/>
      <c r="V495" s="1026"/>
      <c r="W495" s="1026"/>
      <c r="X495" s="1026"/>
      <c r="Y495" s="1026"/>
      <c r="Z495" s="1026"/>
      <c r="AA495" s="1026"/>
      <c r="AB495" s="1026"/>
      <c r="AC495" s="1026"/>
      <c r="AD495" s="1026"/>
      <c r="AE495" s="1026"/>
      <c r="AF495" s="1026"/>
      <c r="AG495" s="1026"/>
      <c r="AH495" s="1026"/>
      <c r="AI495" s="1026"/>
      <c r="AJ495" s="1026"/>
      <c r="AK495" s="1026"/>
      <c r="AL495" s="1026"/>
      <c r="AM495" s="1026"/>
      <c r="AN495" s="1026"/>
      <c r="AO495" s="1026"/>
      <c r="AP495" s="1026"/>
      <c r="AQ495" s="1026"/>
      <c r="AR495" s="1026"/>
      <c r="AS495" s="1026"/>
      <c r="AT495" s="1026"/>
      <c r="AU495" s="1026"/>
      <c r="AV495" s="1026"/>
      <c r="AW495" s="1026"/>
      <c r="AX495" s="1026"/>
      <c r="AY495" s="237"/>
    </row>
    <row r="496" spans="1:51" s="1112" customFormat="1" ht="12.75">
      <c r="A496" s="1100" t="s">
        <v>1004</v>
      </c>
      <c r="B496" s="83">
        <v>3546533</v>
      </c>
      <c r="C496" s="83">
        <v>3546533</v>
      </c>
      <c r="D496" s="83">
        <v>3409517</v>
      </c>
      <c r="E496" s="463">
        <v>96.13662131439352</v>
      </c>
      <c r="F496" s="83">
        <v>61844</v>
      </c>
      <c r="G496" s="1026"/>
      <c r="H496" s="101">
        <f>D496-'[3]Oktobris'!D466</f>
        <v>-14486419</v>
      </c>
      <c r="I496" s="987">
        <f t="shared" si="25"/>
        <v>14548263</v>
      </c>
      <c r="J496" s="987"/>
      <c r="K496" s="1026"/>
      <c r="L496" s="1026"/>
      <c r="M496" s="1026"/>
      <c r="N496" s="1026"/>
      <c r="O496" s="1026"/>
      <c r="P496" s="1026"/>
      <c r="Q496" s="1026"/>
      <c r="R496" s="1026"/>
      <c r="S496" s="1026"/>
      <c r="T496" s="1026"/>
      <c r="U496" s="1026"/>
      <c r="V496" s="1026"/>
      <c r="W496" s="1026"/>
      <c r="X496" s="1026"/>
      <c r="Y496" s="1026"/>
      <c r="Z496" s="1026"/>
      <c r="AA496" s="1026"/>
      <c r="AB496" s="1026"/>
      <c r="AC496" s="1026"/>
      <c r="AD496" s="1026"/>
      <c r="AE496" s="1026"/>
      <c r="AF496" s="1026"/>
      <c r="AG496" s="1026"/>
      <c r="AH496" s="1026"/>
      <c r="AI496" s="1026"/>
      <c r="AJ496" s="1026"/>
      <c r="AK496" s="1026"/>
      <c r="AL496" s="1026"/>
      <c r="AM496" s="1026"/>
      <c r="AN496" s="1026"/>
      <c r="AO496" s="1026"/>
      <c r="AP496" s="1026"/>
      <c r="AQ496" s="1026"/>
      <c r="AR496" s="1026"/>
      <c r="AS496" s="1026"/>
      <c r="AT496" s="1026"/>
      <c r="AU496" s="1026"/>
      <c r="AV496" s="1026"/>
      <c r="AW496" s="1026"/>
      <c r="AX496" s="1026"/>
      <c r="AY496" s="237"/>
    </row>
    <row r="497" spans="1:51" s="1112" customFormat="1" ht="12.75">
      <c r="A497" s="1101" t="s">
        <v>1114</v>
      </c>
      <c r="B497" s="83">
        <v>3546533</v>
      </c>
      <c r="C497" s="83">
        <v>3546533</v>
      </c>
      <c r="D497" s="83">
        <v>3409517</v>
      </c>
      <c r="E497" s="463">
        <v>96.13662131439352</v>
      </c>
      <c r="F497" s="83">
        <v>61844</v>
      </c>
      <c r="G497" s="1026"/>
      <c r="H497" s="101">
        <f>D497-'[3]Oktobris'!D467</f>
        <v>-14486419</v>
      </c>
      <c r="I497" s="987">
        <f t="shared" si="25"/>
        <v>14548263</v>
      </c>
      <c r="J497" s="987"/>
      <c r="K497" s="1026"/>
      <c r="L497" s="1026"/>
      <c r="M497" s="1026"/>
      <c r="N497" s="1026"/>
      <c r="O497" s="1026"/>
      <c r="P497" s="1026"/>
      <c r="Q497" s="1026"/>
      <c r="R497" s="1026"/>
      <c r="S497" s="1026"/>
      <c r="T497" s="1026"/>
      <c r="U497" s="1026"/>
      <c r="V497" s="1026"/>
      <c r="W497" s="1026"/>
      <c r="X497" s="1026"/>
      <c r="Y497" s="1026"/>
      <c r="Z497" s="1026"/>
      <c r="AA497" s="1026"/>
      <c r="AB497" s="1026"/>
      <c r="AC497" s="1026"/>
      <c r="AD497" s="1026"/>
      <c r="AE497" s="1026"/>
      <c r="AF497" s="1026"/>
      <c r="AG497" s="1026"/>
      <c r="AH497" s="1026"/>
      <c r="AI497" s="1026"/>
      <c r="AJ497" s="1026"/>
      <c r="AK497" s="1026"/>
      <c r="AL497" s="1026"/>
      <c r="AM497" s="1026"/>
      <c r="AN497" s="1026"/>
      <c r="AO497" s="1026"/>
      <c r="AP497" s="1026"/>
      <c r="AQ497" s="1026"/>
      <c r="AR497" s="1026"/>
      <c r="AS497" s="1026"/>
      <c r="AT497" s="1026"/>
      <c r="AU497" s="1026"/>
      <c r="AV497" s="1026"/>
      <c r="AW497" s="1026"/>
      <c r="AX497" s="1026"/>
      <c r="AY497" s="237"/>
    </row>
    <row r="498" spans="1:51" s="1112" customFormat="1" ht="12.75">
      <c r="A498" s="1089" t="s">
        <v>290</v>
      </c>
      <c r="B498" s="83">
        <v>5340</v>
      </c>
      <c r="C498" s="83">
        <v>5340</v>
      </c>
      <c r="D498" s="83">
        <v>0</v>
      </c>
      <c r="E498" s="463">
        <v>0</v>
      </c>
      <c r="F498" s="83">
        <v>0</v>
      </c>
      <c r="G498" s="1026"/>
      <c r="H498" s="101"/>
      <c r="I498" s="987"/>
      <c r="J498" s="987"/>
      <c r="K498" s="1026"/>
      <c r="L498" s="1026"/>
      <c r="M498" s="1026"/>
      <c r="N498" s="1026"/>
      <c r="O498" s="1026"/>
      <c r="P498" s="1026"/>
      <c r="Q498" s="1026"/>
      <c r="R498" s="1026"/>
      <c r="S498" s="1026"/>
      <c r="T498" s="1026"/>
      <c r="U498" s="1026"/>
      <c r="V498" s="1026"/>
      <c r="W498" s="1026"/>
      <c r="X498" s="1026"/>
      <c r="Y498" s="1026"/>
      <c r="Z498" s="1026"/>
      <c r="AA498" s="1026"/>
      <c r="AB498" s="1026"/>
      <c r="AC498" s="1026"/>
      <c r="AD498" s="1026"/>
      <c r="AE498" s="1026"/>
      <c r="AF498" s="1026"/>
      <c r="AG498" s="1026"/>
      <c r="AH498" s="1026"/>
      <c r="AI498" s="1026"/>
      <c r="AJ498" s="1026"/>
      <c r="AK498" s="1026"/>
      <c r="AL498" s="1026"/>
      <c r="AM498" s="1026"/>
      <c r="AN498" s="1026"/>
      <c r="AO498" s="1026"/>
      <c r="AP498" s="1026"/>
      <c r="AQ498" s="1026"/>
      <c r="AR498" s="1026"/>
      <c r="AS498" s="1026"/>
      <c r="AT498" s="1026"/>
      <c r="AU498" s="1026"/>
      <c r="AV498" s="1026"/>
      <c r="AW498" s="1026"/>
      <c r="AX498" s="1026"/>
      <c r="AY498" s="237"/>
    </row>
    <row r="499" spans="1:51" s="1112" customFormat="1" ht="12.75">
      <c r="A499" s="1100" t="s">
        <v>1399</v>
      </c>
      <c r="B499" s="83">
        <v>5340</v>
      </c>
      <c r="C499" s="83">
        <v>5340</v>
      </c>
      <c r="D499" s="83">
        <v>0</v>
      </c>
      <c r="E499" s="463">
        <v>0</v>
      </c>
      <c r="F499" s="83">
        <v>0</v>
      </c>
      <c r="G499" s="1026"/>
      <c r="H499" s="101"/>
      <c r="I499" s="987"/>
      <c r="J499" s="987"/>
      <c r="K499" s="1026"/>
      <c r="L499" s="1026"/>
      <c r="M499" s="1026"/>
      <c r="N499" s="1026"/>
      <c r="O499" s="1026"/>
      <c r="P499" s="1026"/>
      <c r="Q499" s="1026"/>
      <c r="R499" s="1026"/>
      <c r="S499" s="1026"/>
      <c r="T499" s="1026"/>
      <c r="U499" s="1026"/>
      <c r="V499" s="1026"/>
      <c r="W499" s="1026"/>
      <c r="X499" s="1026"/>
      <c r="Y499" s="1026"/>
      <c r="Z499" s="1026"/>
      <c r="AA499" s="1026"/>
      <c r="AB499" s="1026"/>
      <c r="AC499" s="1026"/>
      <c r="AD499" s="1026"/>
      <c r="AE499" s="1026"/>
      <c r="AF499" s="1026"/>
      <c r="AG499" s="1026"/>
      <c r="AH499" s="1026"/>
      <c r="AI499" s="1026"/>
      <c r="AJ499" s="1026"/>
      <c r="AK499" s="1026"/>
      <c r="AL499" s="1026"/>
      <c r="AM499" s="1026"/>
      <c r="AN499" s="1026"/>
      <c r="AO499" s="1026"/>
      <c r="AP499" s="1026"/>
      <c r="AQ499" s="1026"/>
      <c r="AR499" s="1026"/>
      <c r="AS499" s="1026"/>
      <c r="AT499" s="1026"/>
      <c r="AU499" s="1026"/>
      <c r="AV499" s="1026"/>
      <c r="AW499" s="1026"/>
      <c r="AX499" s="1026"/>
      <c r="AY499" s="237"/>
    </row>
    <row r="500" spans="1:51" s="1112" customFormat="1" ht="12.75">
      <c r="A500" s="401" t="s">
        <v>1118</v>
      </c>
      <c r="B500" s="83"/>
      <c r="C500" s="83"/>
      <c r="D500" s="83"/>
      <c r="E500" s="463"/>
      <c r="F500" s="83"/>
      <c r="G500" s="1026"/>
      <c r="H500" s="101">
        <f>D500-'[3]Oktobris'!D468</f>
        <v>-12318016</v>
      </c>
      <c r="I500" s="987">
        <f aca="true" t="shared" si="26" ref="I500:I538">F500-H500</f>
        <v>12318016</v>
      </c>
      <c r="J500" s="987"/>
      <c r="K500" s="1026"/>
      <c r="L500" s="1026"/>
      <c r="M500" s="1026"/>
      <c r="N500" s="1026"/>
      <c r="O500" s="1026"/>
      <c r="P500" s="1026"/>
      <c r="Q500" s="1026"/>
      <c r="R500" s="1026"/>
      <c r="S500" s="1026"/>
      <c r="T500" s="1026"/>
      <c r="U500" s="1026"/>
      <c r="V500" s="1026"/>
      <c r="W500" s="1026"/>
      <c r="X500" s="1026"/>
      <c r="Y500" s="1026"/>
      <c r="Z500" s="1026"/>
      <c r="AA500" s="1026"/>
      <c r="AB500" s="1026"/>
      <c r="AC500" s="1026"/>
      <c r="AD500" s="1026"/>
      <c r="AE500" s="1026"/>
      <c r="AF500" s="1026"/>
      <c r="AG500" s="1026"/>
      <c r="AH500" s="1026"/>
      <c r="AI500" s="1026"/>
      <c r="AJ500" s="1026"/>
      <c r="AK500" s="1026"/>
      <c r="AL500" s="1026"/>
      <c r="AM500" s="1026"/>
      <c r="AN500" s="1026"/>
      <c r="AO500" s="1026"/>
      <c r="AP500" s="1026"/>
      <c r="AQ500" s="1026"/>
      <c r="AR500" s="1026"/>
      <c r="AS500" s="1026"/>
      <c r="AT500" s="1026"/>
      <c r="AU500" s="1026"/>
      <c r="AV500" s="1026"/>
      <c r="AW500" s="1026"/>
      <c r="AX500" s="1026"/>
      <c r="AY500" s="237"/>
    </row>
    <row r="501" spans="1:51" s="1112" customFormat="1" ht="12.75">
      <c r="A501" s="1087" t="s">
        <v>1078</v>
      </c>
      <c r="B501" s="83">
        <v>635996</v>
      </c>
      <c r="C501" s="83">
        <v>605204</v>
      </c>
      <c r="D501" s="83">
        <v>1009007</v>
      </c>
      <c r="E501" s="463">
        <v>158.64989716916457</v>
      </c>
      <c r="F501" s="83">
        <v>-62650</v>
      </c>
      <c r="G501" s="1026"/>
      <c r="H501" s="101">
        <f>D501-'[3]Oktobris'!D469</f>
        <v>-11301835</v>
      </c>
      <c r="I501" s="987">
        <f t="shared" si="26"/>
        <v>11239185</v>
      </c>
      <c r="J501" s="987"/>
      <c r="K501" s="1026"/>
      <c r="L501" s="1026"/>
      <c r="M501" s="1026"/>
      <c r="N501" s="1026"/>
      <c r="O501" s="1026"/>
      <c r="P501" s="1026"/>
      <c r="Q501" s="1026"/>
      <c r="R501" s="1026"/>
      <c r="S501" s="1026"/>
      <c r="T501" s="1026"/>
      <c r="U501" s="1026"/>
      <c r="V501" s="1026"/>
      <c r="W501" s="1026"/>
      <c r="X501" s="1026"/>
      <c r="Y501" s="1026"/>
      <c r="Z501" s="1026"/>
      <c r="AA501" s="1026"/>
      <c r="AB501" s="1026"/>
      <c r="AC501" s="1026"/>
      <c r="AD501" s="1026"/>
      <c r="AE501" s="1026"/>
      <c r="AF501" s="1026"/>
      <c r="AG501" s="1026"/>
      <c r="AH501" s="1026"/>
      <c r="AI501" s="1026"/>
      <c r="AJ501" s="1026"/>
      <c r="AK501" s="1026"/>
      <c r="AL501" s="1026"/>
      <c r="AM501" s="1026"/>
      <c r="AN501" s="1026"/>
      <c r="AO501" s="1026"/>
      <c r="AP501" s="1026"/>
      <c r="AQ501" s="1026"/>
      <c r="AR501" s="1026"/>
      <c r="AS501" s="1026"/>
      <c r="AT501" s="1026"/>
      <c r="AU501" s="1026"/>
      <c r="AV501" s="1026"/>
      <c r="AW501" s="1026"/>
      <c r="AX501" s="1026"/>
      <c r="AY501" s="237"/>
    </row>
    <row r="502" spans="1:51" s="1112" customFormat="1" ht="12.75">
      <c r="A502" s="1089" t="s">
        <v>1079</v>
      </c>
      <c r="B502" s="83">
        <v>565976</v>
      </c>
      <c r="C502" s="83">
        <v>552184</v>
      </c>
      <c r="D502" s="83">
        <v>552184</v>
      </c>
      <c r="E502" s="463">
        <v>97.56314755395988</v>
      </c>
      <c r="F502" s="83">
        <v>-62650</v>
      </c>
      <c r="G502" s="1026"/>
      <c r="H502" s="101">
        <f>D502-'[3]Oktobris'!D470</f>
        <v>303159</v>
      </c>
      <c r="I502" s="987">
        <f t="shared" si="26"/>
        <v>-365809</v>
      </c>
      <c r="J502" s="987"/>
      <c r="K502" s="1026"/>
      <c r="L502" s="1026"/>
      <c r="M502" s="1026"/>
      <c r="N502" s="1026"/>
      <c r="O502" s="1026"/>
      <c r="P502" s="1026"/>
      <c r="Q502" s="1026"/>
      <c r="R502" s="1026"/>
      <c r="S502" s="1026"/>
      <c r="T502" s="1026"/>
      <c r="U502" s="1026"/>
      <c r="V502" s="1026"/>
      <c r="W502" s="1026"/>
      <c r="X502" s="1026"/>
      <c r="Y502" s="1026"/>
      <c r="Z502" s="1026"/>
      <c r="AA502" s="1026"/>
      <c r="AB502" s="1026"/>
      <c r="AC502" s="1026"/>
      <c r="AD502" s="1026"/>
      <c r="AE502" s="1026"/>
      <c r="AF502" s="1026"/>
      <c r="AG502" s="1026"/>
      <c r="AH502" s="1026"/>
      <c r="AI502" s="1026"/>
      <c r="AJ502" s="1026"/>
      <c r="AK502" s="1026"/>
      <c r="AL502" s="1026"/>
      <c r="AM502" s="1026"/>
      <c r="AN502" s="1026"/>
      <c r="AO502" s="1026"/>
      <c r="AP502" s="1026"/>
      <c r="AQ502" s="1026"/>
      <c r="AR502" s="1026"/>
      <c r="AS502" s="1026"/>
      <c r="AT502" s="1026"/>
      <c r="AU502" s="1026"/>
      <c r="AV502" s="1026"/>
      <c r="AW502" s="1026"/>
      <c r="AX502" s="1026"/>
      <c r="AY502" s="237"/>
    </row>
    <row r="503" spans="1:51" s="1112" customFormat="1" ht="12.75">
      <c r="A503" s="1089" t="s">
        <v>538</v>
      </c>
      <c r="B503" s="83">
        <v>70020</v>
      </c>
      <c r="C503" s="83">
        <v>53020</v>
      </c>
      <c r="D503" s="83">
        <v>456823</v>
      </c>
      <c r="E503" s="463">
        <v>652.4178806055413</v>
      </c>
      <c r="F503" s="83">
        <v>0</v>
      </c>
      <c r="G503" s="1026"/>
      <c r="H503" s="101">
        <f>D503-'[3]Oktobris'!D471</f>
        <v>-11604994</v>
      </c>
      <c r="I503" s="987">
        <f t="shared" si="26"/>
        <v>11604994</v>
      </c>
      <c r="J503" s="987"/>
      <c r="K503" s="1026"/>
      <c r="L503" s="1026"/>
      <c r="M503" s="1026"/>
      <c r="N503" s="1026"/>
      <c r="O503" s="1026"/>
      <c r="P503" s="1026"/>
      <c r="Q503" s="1026"/>
      <c r="R503" s="1026"/>
      <c r="S503" s="1026"/>
      <c r="T503" s="1026"/>
      <c r="U503" s="1026"/>
      <c r="V503" s="1026"/>
      <c r="W503" s="1026"/>
      <c r="X503" s="1026"/>
      <c r="Y503" s="1026"/>
      <c r="Z503" s="1026"/>
      <c r="AA503" s="1026"/>
      <c r="AB503" s="1026"/>
      <c r="AC503" s="1026"/>
      <c r="AD503" s="1026"/>
      <c r="AE503" s="1026"/>
      <c r="AF503" s="1026"/>
      <c r="AG503" s="1026"/>
      <c r="AH503" s="1026"/>
      <c r="AI503" s="1026"/>
      <c r="AJ503" s="1026"/>
      <c r="AK503" s="1026"/>
      <c r="AL503" s="1026"/>
      <c r="AM503" s="1026"/>
      <c r="AN503" s="1026"/>
      <c r="AO503" s="1026"/>
      <c r="AP503" s="1026"/>
      <c r="AQ503" s="1026"/>
      <c r="AR503" s="1026"/>
      <c r="AS503" s="1026"/>
      <c r="AT503" s="1026"/>
      <c r="AU503" s="1026"/>
      <c r="AV503" s="1026"/>
      <c r="AW503" s="1026"/>
      <c r="AX503" s="1026"/>
      <c r="AY503" s="237"/>
    </row>
    <row r="504" spans="1:51" s="1112" customFormat="1" ht="12.75">
      <c r="A504" s="1103" t="s">
        <v>279</v>
      </c>
      <c r="B504" s="83">
        <v>635996</v>
      </c>
      <c r="C504" s="83">
        <v>605204</v>
      </c>
      <c r="D504" s="83">
        <v>473132</v>
      </c>
      <c r="E504" s="463">
        <v>74.39229177541998</v>
      </c>
      <c r="F504" s="83">
        <v>48308</v>
      </c>
      <c r="G504" s="1026"/>
      <c r="H504" s="101">
        <f>D504-'[3]Oktobris'!D472</f>
        <v>-11588685</v>
      </c>
      <c r="I504" s="987">
        <f t="shared" si="26"/>
        <v>11636993</v>
      </c>
      <c r="J504" s="987"/>
      <c r="K504" s="1026"/>
      <c r="L504" s="1026"/>
      <c r="M504" s="1026"/>
      <c r="N504" s="1026"/>
      <c r="O504" s="1026"/>
      <c r="P504" s="1026"/>
      <c r="Q504" s="1026"/>
      <c r="R504" s="1026"/>
      <c r="S504" s="1026"/>
      <c r="T504" s="1026"/>
      <c r="U504" s="1026"/>
      <c r="V504" s="1026"/>
      <c r="W504" s="1026"/>
      <c r="X504" s="1026"/>
      <c r="Y504" s="1026"/>
      <c r="Z504" s="1026"/>
      <c r="AA504" s="1026"/>
      <c r="AB504" s="1026"/>
      <c r="AC504" s="1026"/>
      <c r="AD504" s="1026"/>
      <c r="AE504" s="1026"/>
      <c r="AF504" s="1026"/>
      <c r="AG504" s="1026"/>
      <c r="AH504" s="1026"/>
      <c r="AI504" s="1026"/>
      <c r="AJ504" s="1026"/>
      <c r="AK504" s="1026"/>
      <c r="AL504" s="1026"/>
      <c r="AM504" s="1026"/>
      <c r="AN504" s="1026"/>
      <c r="AO504" s="1026"/>
      <c r="AP504" s="1026"/>
      <c r="AQ504" s="1026"/>
      <c r="AR504" s="1026"/>
      <c r="AS504" s="1026"/>
      <c r="AT504" s="1026"/>
      <c r="AU504" s="1026"/>
      <c r="AV504" s="1026"/>
      <c r="AW504" s="1026"/>
      <c r="AX504" s="1026"/>
      <c r="AY504" s="237"/>
    </row>
    <row r="505" spans="1:51" s="1112" customFormat="1" ht="12.75">
      <c r="A505" s="1089" t="s">
        <v>307</v>
      </c>
      <c r="B505" s="83">
        <v>625289</v>
      </c>
      <c r="C505" s="83">
        <v>594497</v>
      </c>
      <c r="D505" s="83">
        <v>463532</v>
      </c>
      <c r="E505" s="463">
        <v>74.13084189870604</v>
      </c>
      <c r="F505" s="83">
        <v>48308</v>
      </c>
      <c r="G505" s="1026"/>
      <c r="H505" s="101">
        <f>D505-'[3]Oktobris'!D473</f>
        <v>456358</v>
      </c>
      <c r="I505" s="987">
        <f t="shared" si="26"/>
        <v>-408050</v>
      </c>
      <c r="J505" s="987"/>
      <c r="K505" s="1026"/>
      <c r="L505" s="1026"/>
      <c r="M505" s="1026"/>
      <c r="N505" s="1026"/>
      <c r="O505" s="1026"/>
      <c r="P505" s="1026"/>
      <c r="Q505" s="1026"/>
      <c r="R505" s="1026"/>
      <c r="S505" s="1026"/>
      <c r="T505" s="1026"/>
      <c r="U505" s="1026"/>
      <c r="V505" s="1026"/>
      <c r="W505" s="1026"/>
      <c r="X505" s="1026"/>
      <c r="Y505" s="1026"/>
      <c r="Z505" s="1026"/>
      <c r="AA505" s="1026"/>
      <c r="AB505" s="1026"/>
      <c r="AC505" s="1026"/>
      <c r="AD505" s="1026"/>
      <c r="AE505" s="1026"/>
      <c r="AF505" s="1026"/>
      <c r="AG505" s="1026"/>
      <c r="AH505" s="1026"/>
      <c r="AI505" s="1026"/>
      <c r="AJ505" s="1026"/>
      <c r="AK505" s="1026"/>
      <c r="AL505" s="1026"/>
      <c r="AM505" s="1026"/>
      <c r="AN505" s="1026"/>
      <c r="AO505" s="1026"/>
      <c r="AP505" s="1026"/>
      <c r="AQ505" s="1026"/>
      <c r="AR505" s="1026"/>
      <c r="AS505" s="1026"/>
      <c r="AT505" s="1026"/>
      <c r="AU505" s="1026"/>
      <c r="AV505" s="1026"/>
      <c r="AW505" s="1026"/>
      <c r="AX505" s="1026"/>
      <c r="AY505" s="237"/>
    </row>
    <row r="506" spans="1:51" s="1112" customFormat="1" ht="12.75">
      <c r="A506" s="1100" t="s">
        <v>716</v>
      </c>
      <c r="B506" s="83">
        <v>612969</v>
      </c>
      <c r="C506" s="83">
        <v>582177</v>
      </c>
      <c r="D506" s="83">
        <v>463532</v>
      </c>
      <c r="E506" s="463">
        <v>75.62078995838289</v>
      </c>
      <c r="F506" s="83">
        <v>48308</v>
      </c>
      <c r="G506" s="1026"/>
      <c r="H506" s="101">
        <f>D506-'[3]Oktobris'!D474</f>
        <v>456358</v>
      </c>
      <c r="I506" s="987">
        <f t="shared" si="26"/>
        <v>-408050</v>
      </c>
      <c r="J506" s="987"/>
      <c r="K506" s="1026"/>
      <c r="L506" s="1026"/>
      <c r="M506" s="1026"/>
      <c r="N506" s="1026"/>
      <c r="O506" s="1026"/>
      <c r="P506" s="1026"/>
      <c r="Q506" s="1026"/>
      <c r="R506" s="1026"/>
      <c r="S506" s="1026"/>
      <c r="T506" s="1026"/>
      <c r="U506" s="1026"/>
      <c r="V506" s="1026"/>
      <c r="W506" s="1026"/>
      <c r="X506" s="1026"/>
      <c r="Y506" s="1026"/>
      <c r="Z506" s="1026"/>
      <c r="AA506" s="1026"/>
      <c r="AB506" s="1026"/>
      <c r="AC506" s="1026"/>
      <c r="AD506" s="1026"/>
      <c r="AE506" s="1026"/>
      <c r="AF506" s="1026"/>
      <c r="AG506" s="1026"/>
      <c r="AH506" s="1026"/>
      <c r="AI506" s="1026"/>
      <c r="AJ506" s="1026"/>
      <c r="AK506" s="1026"/>
      <c r="AL506" s="1026"/>
      <c r="AM506" s="1026"/>
      <c r="AN506" s="1026"/>
      <c r="AO506" s="1026"/>
      <c r="AP506" s="1026"/>
      <c r="AQ506" s="1026"/>
      <c r="AR506" s="1026"/>
      <c r="AS506" s="1026"/>
      <c r="AT506" s="1026"/>
      <c r="AU506" s="1026"/>
      <c r="AV506" s="1026"/>
      <c r="AW506" s="1026"/>
      <c r="AX506" s="1026"/>
      <c r="AY506" s="237"/>
    </row>
    <row r="507" spans="1:51" s="1112" customFormat="1" ht="12.75">
      <c r="A507" s="1100" t="s">
        <v>1004</v>
      </c>
      <c r="B507" s="83">
        <v>12320</v>
      </c>
      <c r="C507" s="83">
        <v>12320</v>
      </c>
      <c r="D507" s="83">
        <v>0</v>
      </c>
      <c r="E507" s="463">
        <v>0</v>
      </c>
      <c r="F507" s="83">
        <v>0</v>
      </c>
      <c r="G507" s="1026"/>
      <c r="H507" s="101">
        <f>D507-'[3]Oktobris'!D475</f>
        <v>0</v>
      </c>
      <c r="I507" s="987">
        <f t="shared" si="26"/>
        <v>0</v>
      </c>
      <c r="J507" s="987"/>
      <c r="K507" s="1026"/>
      <c r="L507" s="1026"/>
      <c r="M507" s="1026"/>
      <c r="N507" s="1026"/>
      <c r="O507" s="1026"/>
      <c r="P507" s="1026"/>
      <c r="Q507" s="1026"/>
      <c r="R507" s="1026"/>
      <c r="S507" s="1026"/>
      <c r="T507" s="1026"/>
      <c r="U507" s="1026"/>
      <c r="V507" s="1026"/>
      <c r="W507" s="1026"/>
      <c r="X507" s="1026"/>
      <c r="Y507" s="1026"/>
      <c r="Z507" s="1026"/>
      <c r="AA507" s="1026"/>
      <c r="AB507" s="1026"/>
      <c r="AC507" s="1026"/>
      <c r="AD507" s="1026"/>
      <c r="AE507" s="1026"/>
      <c r="AF507" s="1026"/>
      <c r="AG507" s="1026"/>
      <c r="AH507" s="1026"/>
      <c r="AI507" s="1026"/>
      <c r="AJ507" s="1026"/>
      <c r="AK507" s="1026"/>
      <c r="AL507" s="1026"/>
      <c r="AM507" s="1026"/>
      <c r="AN507" s="1026"/>
      <c r="AO507" s="1026"/>
      <c r="AP507" s="1026"/>
      <c r="AQ507" s="1026"/>
      <c r="AR507" s="1026"/>
      <c r="AS507" s="1026"/>
      <c r="AT507" s="1026"/>
      <c r="AU507" s="1026"/>
      <c r="AV507" s="1026"/>
      <c r="AW507" s="1026"/>
      <c r="AX507" s="1026"/>
      <c r="AY507" s="237"/>
    </row>
    <row r="508" spans="1:51" s="1115" customFormat="1" ht="12.75" hidden="1">
      <c r="A508" s="1113" t="s">
        <v>1025</v>
      </c>
      <c r="B508" s="1107">
        <v>0</v>
      </c>
      <c r="C508" s="1107">
        <v>0</v>
      </c>
      <c r="D508" s="1107">
        <v>0</v>
      </c>
      <c r="E508" s="1102" t="e">
        <v>#DIV/0!</v>
      </c>
      <c r="F508" s="1107">
        <v>0</v>
      </c>
      <c r="G508" s="1033"/>
      <c r="H508" s="1034">
        <f>D508-'[3]Oktobris'!D476</f>
        <v>-4093705</v>
      </c>
      <c r="I508" s="987">
        <f t="shared" si="26"/>
        <v>4093705</v>
      </c>
      <c r="J508" s="987"/>
      <c r="K508" s="1033"/>
      <c r="L508" s="1033"/>
      <c r="M508" s="1033"/>
      <c r="N508" s="1033"/>
      <c r="O508" s="1033"/>
      <c r="P508" s="1033"/>
      <c r="Q508" s="1033"/>
      <c r="R508" s="1033"/>
      <c r="S508" s="1033"/>
      <c r="T508" s="1033"/>
      <c r="U508" s="1033"/>
      <c r="V508" s="1033"/>
      <c r="W508" s="1033"/>
      <c r="X508" s="1033"/>
      <c r="Y508" s="1033"/>
      <c r="Z508" s="1033"/>
      <c r="AA508" s="1033"/>
      <c r="AB508" s="1033"/>
      <c r="AC508" s="1033"/>
      <c r="AD508" s="1033"/>
      <c r="AE508" s="1033"/>
      <c r="AF508" s="1033"/>
      <c r="AG508" s="1033"/>
      <c r="AH508" s="1033"/>
      <c r="AI508" s="1033"/>
      <c r="AJ508" s="1033"/>
      <c r="AK508" s="1033"/>
      <c r="AL508" s="1033"/>
      <c r="AM508" s="1033"/>
      <c r="AN508" s="1033"/>
      <c r="AO508" s="1033"/>
      <c r="AP508" s="1033"/>
      <c r="AQ508" s="1033"/>
      <c r="AR508" s="1033"/>
      <c r="AS508" s="1033"/>
      <c r="AT508" s="1033"/>
      <c r="AU508" s="1033"/>
      <c r="AV508" s="1033"/>
      <c r="AW508" s="1033"/>
      <c r="AX508" s="1033"/>
      <c r="AY508" s="1114"/>
    </row>
    <row r="509" spans="1:51" s="1112" customFormat="1" ht="12.75">
      <c r="A509" s="1089" t="s">
        <v>290</v>
      </c>
      <c r="B509" s="83">
        <v>10707</v>
      </c>
      <c r="C509" s="83">
        <v>10707</v>
      </c>
      <c r="D509" s="83">
        <v>9600</v>
      </c>
      <c r="E509" s="463">
        <v>89.66096945923228</v>
      </c>
      <c r="F509" s="83">
        <v>0</v>
      </c>
      <c r="G509" s="1026"/>
      <c r="H509" s="101">
        <f>D509-'[3]Oktobris'!D477</f>
        <v>-4084105</v>
      </c>
      <c r="I509" s="987">
        <f t="shared" si="26"/>
        <v>4084105</v>
      </c>
      <c r="J509" s="987"/>
      <c r="K509" s="1026"/>
      <c r="L509" s="1026"/>
      <c r="M509" s="1026"/>
      <c r="N509" s="1026"/>
      <c r="O509" s="1026"/>
      <c r="P509" s="1026"/>
      <c r="Q509" s="1026"/>
      <c r="R509" s="1026"/>
      <c r="S509" s="1026"/>
      <c r="T509" s="1026"/>
      <c r="U509" s="1026"/>
      <c r="V509" s="1026"/>
      <c r="W509" s="1026"/>
      <c r="X509" s="1026"/>
      <c r="Y509" s="1026"/>
      <c r="Z509" s="1026"/>
      <c r="AA509" s="1026"/>
      <c r="AB509" s="1026"/>
      <c r="AC509" s="1026"/>
      <c r="AD509" s="1026"/>
      <c r="AE509" s="1026"/>
      <c r="AF509" s="1026"/>
      <c r="AG509" s="1026"/>
      <c r="AH509" s="1026"/>
      <c r="AI509" s="1026"/>
      <c r="AJ509" s="1026"/>
      <c r="AK509" s="1026"/>
      <c r="AL509" s="1026"/>
      <c r="AM509" s="1026"/>
      <c r="AN509" s="1026"/>
      <c r="AO509" s="1026"/>
      <c r="AP509" s="1026"/>
      <c r="AQ509" s="1026"/>
      <c r="AR509" s="1026"/>
      <c r="AS509" s="1026"/>
      <c r="AT509" s="1026"/>
      <c r="AU509" s="1026"/>
      <c r="AV509" s="1026"/>
      <c r="AW509" s="1026"/>
      <c r="AX509" s="1026"/>
      <c r="AY509" s="237"/>
    </row>
    <row r="510" spans="1:51" s="1112" customFormat="1" ht="12.75">
      <c r="A510" s="1100" t="s">
        <v>1399</v>
      </c>
      <c r="B510" s="83">
        <v>10707</v>
      </c>
      <c r="C510" s="83">
        <v>10707</v>
      </c>
      <c r="D510" s="83">
        <v>9600</v>
      </c>
      <c r="E510" s="463">
        <v>89.66096945923228</v>
      </c>
      <c r="F510" s="83">
        <v>0</v>
      </c>
      <c r="G510" s="1026"/>
      <c r="H510" s="101">
        <f>D510-'[3]Oktobris'!D478</f>
        <v>-3436265</v>
      </c>
      <c r="I510" s="987">
        <f t="shared" si="26"/>
        <v>3436265</v>
      </c>
      <c r="J510" s="987"/>
      <c r="K510" s="1026"/>
      <c r="L510" s="1026"/>
      <c r="M510" s="1026"/>
      <c r="N510" s="1026"/>
      <c r="O510" s="1026"/>
      <c r="P510" s="1026"/>
      <c r="Q510" s="1026"/>
      <c r="R510" s="1026"/>
      <c r="S510" s="1026"/>
      <c r="T510" s="1026"/>
      <c r="U510" s="1026"/>
      <c r="V510" s="1026"/>
      <c r="W510" s="1026"/>
      <c r="X510" s="1026"/>
      <c r="Y510" s="1026"/>
      <c r="Z510" s="1026"/>
      <c r="AA510" s="1026"/>
      <c r="AB510" s="1026"/>
      <c r="AC510" s="1026"/>
      <c r="AD510" s="1026"/>
      <c r="AE510" s="1026"/>
      <c r="AF510" s="1026"/>
      <c r="AG510" s="1026"/>
      <c r="AH510" s="1026"/>
      <c r="AI510" s="1026"/>
      <c r="AJ510" s="1026"/>
      <c r="AK510" s="1026"/>
      <c r="AL510" s="1026"/>
      <c r="AM510" s="1026"/>
      <c r="AN510" s="1026"/>
      <c r="AO510" s="1026"/>
      <c r="AP510" s="1026"/>
      <c r="AQ510" s="1026"/>
      <c r="AR510" s="1026"/>
      <c r="AS510" s="1026"/>
      <c r="AT510" s="1026"/>
      <c r="AU510" s="1026"/>
      <c r="AV510" s="1026"/>
      <c r="AW510" s="1026"/>
      <c r="AX510" s="1026"/>
      <c r="AY510" s="237"/>
    </row>
    <row r="511" spans="1:45" s="1092" customFormat="1" ht="12.75">
      <c r="A511" s="323" t="s">
        <v>1127</v>
      </c>
      <c r="B511" s="83"/>
      <c r="C511" s="83"/>
      <c r="D511" s="83"/>
      <c r="E511" s="463"/>
      <c r="F511" s="83"/>
      <c r="G511" s="100"/>
      <c r="H511" s="101">
        <f>D511-'[3]Oktobris'!D479</f>
        <v>-3445865</v>
      </c>
      <c r="I511" s="987">
        <f t="shared" si="26"/>
        <v>3445865</v>
      </c>
      <c r="J511" s="987"/>
      <c r="K511" s="100"/>
      <c r="L511" s="876"/>
      <c r="M511" s="876"/>
      <c r="N511" s="876"/>
      <c r="O511" s="876"/>
      <c r="P511" s="876"/>
      <c r="Q511" s="876"/>
      <c r="R511" s="876"/>
      <c r="S511" s="876"/>
      <c r="T511" s="876"/>
      <c r="U511" s="876"/>
      <c r="V511" s="876"/>
      <c r="W511" s="876"/>
      <c r="X511" s="876"/>
      <c r="Y511" s="876"/>
      <c r="Z511" s="876"/>
      <c r="AA511" s="876"/>
      <c r="AB511" s="876"/>
      <c r="AC511" s="876"/>
      <c r="AD511" s="876"/>
      <c r="AE511" s="876"/>
      <c r="AF511" s="876"/>
      <c r="AG511" s="876"/>
      <c r="AH511" s="876"/>
      <c r="AI511" s="876"/>
      <c r="AJ511" s="876"/>
      <c r="AK511" s="876"/>
      <c r="AL511" s="876"/>
      <c r="AM511" s="876"/>
      <c r="AN511" s="876"/>
      <c r="AO511" s="876"/>
      <c r="AP511" s="876"/>
      <c r="AQ511" s="876"/>
      <c r="AR511" s="876"/>
      <c r="AS511" s="876"/>
    </row>
    <row r="512" spans="1:45" s="1092" customFormat="1" ht="12.75">
      <c r="A512" s="1087" t="s">
        <v>1078</v>
      </c>
      <c r="B512" s="83">
        <v>3882712</v>
      </c>
      <c r="C512" s="83">
        <v>3794384</v>
      </c>
      <c r="D512" s="83">
        <v>3794384</v>
      </c>
      <c r="E512" s="463">
        <v>97.72509524270664</v>
      </c>
      <c r="F512" s="83">
        <v>174947</v>
      </c>
      <c r="G512" s="100"/>
      <c r="H512" s="101">
        <f>D512-'[3]Oktobris'!D480</f>
        <v>3696192</v>
      </c>
      <c r="I512" s="987">
        <f t="shared" si="26"/>
        <v>-3521245</v>
      </c>
      <c r="J512" s="987"/>
      <c r="K512" s="100"/>
      <c r="L512" s="876"/>
      <c r="M512" s="876"/>
      <c r="N512" s="876"/>
      <c r="O512" s="876"/>
      <c r="P512" s="876"/>
      <c r="Q512" s="876"/>
      <c r="R512" s="876"/>
      <c r="S512" s="876"/>
      <c r="T512" s="876"/>
      <c r="U512" s="876"/>
      <c r="V512" s="876"/>
      <c r="W512" s="876"/>
      <c r="X512" s="876"/>
      <c r="Y512" s="876"/>
      <c r="Z512" s="876"/>
      <c r="AA512" s="876"/>
      <c r="AB512" s="876"/>
      <c r="AC512" s="876"/>
      <c r="AD512" s="876"/>
      <c r="AE512" s="876"/>
      <c r="AF512" s="876"/>
      <c r="AG512" s="876"/>
      <c r="AH512" s="876"/>
      <c r="AI512" s="876"/>
      <c r="AJ512" s="876"/>
      <c r="AK512" s="876"/>
      <c r="AL512" s="876"/>
      <c r="AM512" s="876"/>
      <c r="AN512" s="876"/>
      <c r="AO512" s="876"/>
      <c r="AP512" s="876"/>
      <c r="AQ512" s="876"/>
      <c r="AR512" s="876"/>
      <c r="AS512" s="876"/>
    </row>
    <row r="513" spans="1:45" s="1092" customFormat="1" ht="12.75">
      <c r="A513" s="1088" t="s">
        <v>1079</v>
      </c>
      <c r="B513" s="83">
        <v>3874530</v>
      </c>
      <c r="C513" s="83">
        <v>3786202</v>
      </c>
      <c r="D513" s="83">
        <v>3786202</v>
      </c>
      <c r="E513" s="463">
        <v>97.72029123532403</v>
      </c>
      <c r="F513" s="83">
        <v>174947</v>
      </c>
      <c r="G513" s="100"/>
      <c r="H513" s="101">
        <f>D513-'[3]Oktobris'!D481</f>
        <v>438529</v>
      </c>
      <c r="I513" s="987">
        <f t="shared" si="26"/>
        <v>-263582</v>
      </c>
      <c r="J513" s="987"/>
      <c r="K513" s="100"/>
      <c r="L513" s="876"/>
      <c r="M513" s="876"/>
      <c r="N513" s="876"/>
      <c r="O513" s="876"/>
      <c r="P513" s="876"/>
      <c r="Q513" s="876"/>
      <c r="R513" s="876"/>
      <c r="S513" s="876"/>
      <c r="T513" s="876"/>
      <c r="U513" s="876"/>
      <c r="V513" s="876"/>
      <c r="W513" s="876"/>
      <c r="X513" s="876"/>
      <c r="Y513" s="876"/>
      <c r="Z513" s="876"/>
      <c r="AA513" s="876"/>
      <c r="AB513" s="876"/>
      <c r="AC513" s="876"/>
      <c r="AD513" s="876"/>
      <c r="AE513" s="876"/>
      <c r="AF513" s="876"/>
      <c r="AG513" s="876"/>
      <c r="AH513" s="876"/>
      <c r="AI513" s="876"/>
      <c r="AJ513" s="876"/>
      <c r="AK513" s="876"/>
      <c r="AL513" s="876"/>
      <c r="AM513" s="876"/>
      <c r="AN513" s="876"/>
      <c r="AO513" s="876"/>
      <c r="AP513" s="876"/>
      <c r="AQ513" s="876"/>
      <c r="AR513" s="876"/>
      <c r="AS513" s="876"/>
    </row>
    <row r="514" spans="1:45" s="1092" customFormat="1" ht="12.75">
      <c r="A514" s="1088" t="s">
        <v>537</v>
      </c>
      <c r="B514" s="264">
        <v>8182</v>
      </c>
      <c r="C514" s="264">
        <v>8182</v>
      </c>
      <c r="D514" s="264">
        <v>8182</v>
      </c>
      <c r="E514" s="463">
        <v>100</v>
      </c>
      <c r="F514" s="83">
        <v>0</v>
      </c>
      <c r="G514" s="100"/>
      <c r="H514" s="101">
        <f>D514-'[3]Oktobris'!D482</f>
        <v>-3339491</v>
      </c>
      <c r="I514" s="987">
        <f t="shared" si="26"/>
        <v>3339491</v>
      </c>
      <c r="J514" s="987"/>
      <c r="K514" s="100"/>
      <c r="L514" s="876"/>
      <c r="M514" s="876"/>
      <c r="N514" s="876"/>
      <c r="O514" s="876"/>
      <c r="P514" s="876"/>
      <c r="Q514" s="876"/>
      <c r="R514" s="876"/>
      <c r="S514" s="876"/>
      <c r="T514" s="876"/>
      <c r="U514" s="876"/>
      <c r="V514" s="876"/>
      <c r="W514" s="876"/>
      <c r="X514" s="876"/>
      <c r="Y514" s="876"/>
      <c r="Z514" s="876"/>
      <c r="AA514" s="876"/>
      <c r="AB514" s="876"/>
      <c r="AC514" s="876"/>
      <c r="AD514" s="876"/>
      <c r="AE514" s="876"/>
      <c r="AF514" s="876"/>
      <c r="AG514" s="876"/>
      <c r="AH514" s="876"/>
      <c r="AI514" s="876"/>
      <c r="AJ514" s="876"/>
      <c r="AK514" s="876"/>
      <c r="AL514" s="876"/>
      <c r="AM514" s="876"/>
      <c r="AN514" s="876"/>
      <c r="AO514" s="876"/>
      <c r="AP514" s="876"/>
      <c r="AQ514" s="876"/>
      <c r="AR514" s="876"/>
      <c r="AS514" s="876"/>
    </row>
    <row r="515" spans="1:45" s="1092" customFormat="1" ht="12.75">
      <c r="A515" s="1087" t="s">
        <v>279</v>
      </c>
      <c r="B515" s="83">
        <v>3882712</v>
      </c>
      <c r="C515" s="83">
        <v>3794384</v>
      </c>
      <c r="D515" s="83">
        <v>1452228</v>
      </c>
      <c r="E515" s="463">
        <v>37.40241357072067</v>
      </c>
      <c r="F515" s="83">
        <v>132550</v>
      </c>
      <c r="G515" s="100"/>
      <c r="H515" s="101">
        <f>D515-'[3]Oktobris'!D483</f>
        <v>1452228</v>
      </c>
      <c r="I515" s="987">
        <f t="shared" si="26"/>
        <v>-1319678</v>
      </c>
      <c r="J515" s="987"/>
      <c r="K515" s="100"/>
      <c r="L515" s="876"/>
      <c r="M515" s="876"/>
      <c r="N515" s="876"/>
      <c r="O515" s="876"/>
      <c r="P515" s="876"/>
      <c r="Q515" s="876"/>
      <c r="R515" s="876"/>
      <c r="S515" s="876"/>
      <c r="T515" s="876"/>
      <c r="U515" s="876"/>
      <c r="V515" s="876"/>
      <c r="W515" s="876"/>
      <c r="X515" s="876"/>
      <c r="Y515" s="876"/>
      <c r="Z515" s="876"/>
      <c r="AA515" s="876"/>
      <c r="AB515" s="876"/>
      <c r="AC515" s="876"/>
      <c r="AD515" s="876"/>
      <c r="AE515" s="876"/>
      <c r="AF515" s="876"/>
      <c r="AG515" s="876"/>
      <c r="AH515" s="876"/>
      <c r="AI515" s="876"/>
      <c r="AJ515" s="876"/>
      <c r="AK515" s="876"/>
      <c r="AL515" s="876"/>
      <c r="AM515" s="876"/>
      <c r="AN515" s="876"/>
      <c r="AO515" s="876"/>
      <c r="AP515" s="876"/>
      <c r="AQ515" s="876"/>
      <c r="AR515" s="876"/>
      <c r="AS515" s="876"/>
    </row>
    <row r="516" spans="1:45" s="1092" customFormat="1" ht="12.75">
      <c r="A516" s="1089" t="s">
        <v>307</v>
      </c>
      <c r="B516" s="83">
        <v>3882712</v>
      </c>
      <c r="C516" s="83">
        <v>3794384</v>
      </c>
      <c r="D516" s="83">
        <v>1452228</v>
      </c>
      <c r="E516" s="463">
        <v>37.40241357072067</v>
      </c>
      <c r="F516" s="83">
        <v>132550</v>
      </c>
      <c r="G516" s="100"/>
      <c r="H516" s="101">
        <f>D516-'[3]Oktobris'!D484</f>
        <v>380571</v>
      </c>
      <c r="I516" s="987">
        <f t="shared" si="26"/>
        <v>-248021</v>
      </c>
      <c r="J516" s="987"/>
      <c r="K516" s="100"/>
      <c r="L516" s="876"/>
      <c r="M516" s="876"/>
      <c r="N516" s="876"/>
      <c r="O516" s="876"/>
      <c r="P516" s="876"/>
      <c r="Q516" s="876"/>
      <c r="R516" s="876"/>
      <c r="S516" s="876"/>
      <c r="T516" s="876"/>
      <c r="U516" s="876"/>
      <c r="V516" s="876"/>
      <c r="W516" s="876"/>
      <c r="X516" s="876"/>
      <c r="Y516" s="876"/>
      <c r="Z516" s="876"/>
      <c r="AA516" s="876"/>
      <c r="AB516" s="876"/>
      <c r="AC516" s="876"/>
      <c r="AD516" s="876"/>
      <c r="AE516" s="876"/>
      <c r="AF516" s="876"/>
      <c r="AG516" s="876"/>
      <c r="AH516" s="876"/>
      <c r="AI516" s="876"/>
      <c r="AJ516" s="876"/>
      <c r="AK516" s="876"/>
      <c r="AL516" s="876"/>
      <c r="AM516" s="876"/>
      <c r="AN516" s="876"/>
      <c r="AO516" s="876"/>
      <c r="AP516" s="876"/>
      <c r="AQ516" s="876"/>
      <c r="AR516" s="876"/>
      <c r="AS516" s="876"/>
    </row>
    <row r="517" spans="1:45" s="1092" customFormat="1" ht="12.75">
      <c r="A517" s="1090" t="s">
        <v>716</v>
      </c>
      <c r="B517" s="83">
        <v>3409778</v>
      </c>
      <c r="C517" s="83">
        <v>3333450</v>
      </c>
      <c r="D517" s="83">
        <v>1027057</v>
      </c>
      <c r="E517" s="463">
        <v>30.120934559376007</v>
      </c>
      <c r="F517" s="83">
        <v>98822</v>
      </c>
      <c r="G517" s="100"/>
      <c r="H517" s="101">
        <f>D517-'[3]Oktobris'!D485</f>
        <v>412223</v>
      </c>
      <c r="I517" s="987">
        <f t="shared" si="26"/>
        <v>-313401</v>
      </c>
      <c r="J517" s="987"/>
      <c r="K517" s="100"/>
      <c r="L517" s="876"/>
      <c r="M517" s="876"/>
      <c r="N517" s="876"/>
      <c r="O517" s="876"/>
      <c r="P517" s="876"/>
      <c r="Q517" s="876"/>
      <c r="R517" s="876"/>
      <c r="S517" s="876"/>
      <c r="T517" s="876"/>
      <c r="U517" s="876"/>
      <c r="V517" s="876"/>
      <c r="W517" s="876"/>
      <c r="X517" s="876"/>
      <c r="Y517" s="876"/>
      <c r="Z517" s="876"/>
      <c r="AA517" s="876"/>
      <c r="AB517" s="876"/>
      <c r="AC517" s="876"/>
      <c r="AD517" s="876"/>
      <c r="AE517" s="876"/>
      <c r="AF517" s="876"/>
      <c r="AG517" s="876"/>
      <c r="AH517" s="876"/>
      <c r="AI517" s="876"/>
      <c r="AJ517" s="876"/>
      <c r="AK517" s="876"/>
      <c r="AL517" s="876"/>
      <c r="AM517" s="876"/>
      <c r="AN517" s="876"/>
      <c r="AO517" s="876"/>
      <c r="AP517" s="876"/>
      <c r="AQ517" s="876"/>
      <c r="AR517" s="876"/>
      <c r="AS517" s="876"/>
    </row>
    <row r="518" spans="1:45" s="1092" customFormat="1" ht="12.75">
      <c r="A518" s="1090" t="s">
        <v>1004</v>
      </c>
      <c r="B518" s="83">
        <v>472934</v>
      </c>
      <c r="C518" s="83">
        <v>460934</v>
      </c>
      <c r="D518" s="83">
        <v>425171</v>
      </c>
      <c r="E518" s="463">
        <v>89.90070496094592</v>
      </c>
      <c r="F518" s="83">
        <v>33728</v>
      </c>
      <c r="G518" s="100"/>
      <c r="H518" s="101">
        <f>D518-'[3]Oktobris'!D486</f>
        <v>-31652</v>
      </c>
      <c r="I518" s="987">
        <f t="shared" si="26"/>
        <v>65380</v>
      </c>
      <c r="J518" s="987"/>
      <c r="K518" s="100"/>
      <c r="L518" s="876"/>
      <c r="M518" s="876"/>
      <c r="N518" s="876"/>
      <c r="O518" s="876"/>
      <c r="P518" s="876"/>
      <c r="Q518" s="876"/>
      <c r="R518" s="876"/>
      <c r="S518" s="876"/>
      <c r="T518" s="876"/>
      <c r="U518" s="876"/>
      <c r="V518" s="876"/>
      <c r="W518" s="876"/>
      <c r="X518" s="876"/>
      <c r="Y518" s="876"/>
      <c r="Z518" s="876"/>
      <c r="AA518" s="876"/>
      <c r="AB518" s="876"/>
      <c r="AC518" s="876"/>
      <c r="AD518" s="876"/>
      <c r="AE518" s="876"/>
      <c r="AF518" s="876"/>
      <c r="AG518" s="876"/>
      <c r="AH518" s="876"/>
      <c r="AI518" s="876"/>
      <c r="AJ518" s="876"/>
      <c r="AK518" s="876"/>
      <c r="AL518" s="876"/>
      <c r="AM518" s="876"/>
      <c r="AN518" s="876"/>
      <c r="AO518" s="876"/>
      <c r="AP518" s="876"/>
      <c r="AQ518" s="876"/>
      <c r="AR518" s="876"/>
      <c r="AS518" s="876"/>
    </row>
    <row r="519" spans="1:45" s="1092" customFormat="1" ht="12.75">
      <c r="A519" s="1091" t="s">
        <v>1120</v>
      </c>
      <c r="B519" s="83">
        <v>472934</v>
      </c>
      <c r="C519" s="83">
        <v>460934</v>
      </c>
      <c r="D519" s="83">
        <v>425171</v>
      </c>
      <c r="E519" s="463">
        <v>89.90070496094592</v>
      </c>
      <c r="F519" s="83">
        <v>33728</v>
      </c>
      <c r="G519" s="100"/>
      <c r="H519" s="101">
        <f>D519-'[3]Oktobris'!D487</f>
        <v>347</v>
      </c>
      <c r="I519" s="987">
        <f t="shared" si="26"/>
        <v>33381</v>
      </c>
      <c r="J519" s="987"/>
      <c r="K519" s="100"/>
      <c r="L519" s="876"/>
      <c r="M519" s="876"/>
      <c r="N519" s="876"/>
      <c r="O519" s="876"/>
      <c r="P519" s="876"/>
      <c r="Q519" s="876"/>
      <c r="R519" s="876"/>
      <c r="S519" s="876"/>
      <c r="T519" s="876"/>
      <c r="U519" s="876"/>
      <c r="V519" s="876"/>
      <c r="W519" s="876"/>
      <c r="X519" s="876"/>
      <c r="Y519" s="876"/>
      <c r="Z519" s="876"/>
      <c r="AA519" s="876"/>
      <c r="AB519" s="876"/>
      <c r="AC519" s="876"/>
      <c r="AD519" s="876"/>
      <c r="AE519" s="876"/>
      <c r="AF519" s="876"/>
      <c r="AG519" s="876"/>
      <c r="AH519" s="876"/>
      <c r="AI519" s="876"/>
      <c r="AJ519" s="876"/>
      <c r="AK519" s="876"/>
      <c r="AL519" s="876"/>
      <c r="AM519" s="876"/>
      <c r="AN519" s="876"/>
      <c r="AO519" s="876"/>
      <c r="AP519" s="876"/>
      <c r="AQ519" s="876"/>
      <c r="AR519" s="876"/>
      <c r="AS519" s="876"/>
    </row>
    <row r="520" spans="1:45" s="1092" customFormat="1" ht="12.75">
      <c r="A520" s="323" t="s">
        <v>1129</v>
      </c>
      <c r="B520" s="83"/>
      <c r="C520" s="83"/>
      <c r="D520" s="83"/>
      <c r="E520" s="463"/>
      <c r="F520" s="83"/>
      <c r="G520" s="100"/>
      <c r="H520" s="101">
        <f>D520-'[3]Oktobris'!D488</f>
        <v>-415224</v>
      </c>
      <c r="I520" s="987">
        <f t="shared" si="26"/>
        <v>415224</v>
      </c>
      <c r="J520" s="987"/>
      <c r="K520" s="100"/>
      <c r="L520" s="876"/>
      <c r="M520" s="876"/>
      <c r="N520" s="876"/>
      <c r="O520" s="876"/>
      <c r="P520" s="876"/>
      <c r="Q520" s="876"/>
      <c r="R520" s="876"/>
      <c r="S520" s="876"/>
      <c r="T520" s="876"/>
      <c r="U520" s="876"/>
      <c r="V520" s="876"/>
      <c r="W520" s="876"/>
      <c r="X520" s="876"/>
      <c r="Y520" s="876"/>
      <c r="Z520" s="876"/>
      <c r="AA520" s="876"/>
      <c r="AB520" s="876"/>
      <c r="AC520" s="876"/>
      <c r="AD520" s="876"/>
      <c r="AE520" s="876"/>
      <c r="AF520" s="876"/>
      <c r="AG520" s="876"/>
      <c r="AH520" s="876"/>
      <c r="AI520" s="876"/>
      <c r="AJ520" s="876"/>
      <c r="AK520" s="876"/>
      <c r="AL520" s="876"/>
      <c r="AM520" s="876"/>
      <c r="AN520" s="876"/>
      <c r="AO520" s="876"/>
      <c r="AP520" s="876"/>
      <c r="AQ520" s="876"/>
      <c r="AR520" s="876"/>
      <c r="AS520" s="876"/>
    </row>
    <row r="521" spans="1:45" s="1092" customFormat="1" ht="12.75">
      <c r="A521" s="1087" t="s">
        <v>1078</v>
      </c>
      <c r="B521" s="83">
        <v>665000</v>
      </c>
      <c r="C521" s="83">
        <v>665000</v>
      </c>
      <c r="D521" s="83">
        <v>665000</v>
      </c>
      <c r="E521" s="463">
        <v>100</v>
      </c>
      <c r="F521" s="83">
        <v>0</v>
      </c>
      <c r="G521" s="100"/>
      <c r="H521" s="101">
        <f>D521-'[3]Oktobris'!D489</f>
        <v>249776</v>
      </c>
      <c r="I521" s="987">
        <f t="shared" si="26"/>
        <v>-249776</v>
      </c>
      <c r="J521" s="987"/>
      <c r="K521" s="100"/>
      <c r="L521" s="876"/>
      <c r="M521" s="876"/>
      <c r="N521" s="876"/>
      <c r="O521" s="876"/>
      <c r="P521" s="876"/>
      <c r="Q521" s="876"/>
      <c r="R521" s="876"/>
      <c r="S521" s="876"/>
      <c r="T521" s="876"/>
      <c r="U521" s="876"/>
      <c r="V521" s="876"/>
      <c r="W521" s="876"/>
      <c r="X521" s="876"/>
      <c r="Y521" s="876"/>
      <c r="Z521" s="876"/>
      <c r="AA521" s="876"/>
      <c r="AB521" s="876"/>
      <c r="AC521" s="876"/>
      <c r="AD521" s="876"/>
      <c r="AE521" s="876"/>
      <c r="AF521" s="876"/>
      <c r="AG521" s="876"/>
      <c r="AH521" s="876"/>
      <c r="AI521" s="876"/>
      <c r="AJ521" s="876"/>
      <c r="AK521" s="876"/>
      <c r="AL521" s="876"/>
      <c r="AM521" s="876"/>
      <c r="AN521" s="876"/>
      <c r="AO521" s="876"/>
      <c r="AP521" s="876"/>
      <c r="AQ521" s="876"/>
      <c r="AR521" s="876"/>
      <c r="AS521" s="876"/>
    </row>
    <row r="522" spans="1:45" s="1092" customFormat="1" ht="12.75">
      <c r="A522" s="475" t="s">
        <v>538</v>
      </c>
      <c r="B522" s="83">
        <v>665000</v>
      </c>
      <c r="C522" s="83">
        <v>665000</v>
      </c>
      <c r="D522" s="83">
        <v>665000</v>
      </c>
      <c r="E522" s="463">
        <v>100</v>
      </c>
      <c r="F522" s="83">
        <v>0</v>
      </c>
      <c r="G522" s="100"/>
      <c r="H522" s="101">
        <f>D522-'[3]Oktobris'!D490</f>
        <v>665000</v>
      </c>
      <c r="I522" s="987">
        <f t="shared" si="26"/>
        <v>-665000</v>
      </c>
      <c r="J522" s="987"/>
      <c r="K522" s="100"/>
      <c r="L522" s="876"/>
      <c r="M522" s="876"/>
      <c r="N522" s="876"/>
      <c r="O522" s="876"/>
      <c r="P522" s="876"/>
      <c r="Q522" s="876"/>
      <c r="R522" s="876"/>
      <c r="S522" s="876"/>
      <c r="T522" s="876"/>
      <c r="U522" s="876"/>
      <c r="V522" s="876"/>
      <c r="W522" s="876"/>
      <c r="X522" s="876"/>
      <c r="Y522" s="876"/>
      <c r="Z522" s="876"/>
      <c r="AA522" s="876"/>
      <c r="AB522" s="876"/>
      <c r="AC522" s="876"/>
      <c r="AD522" s="876"/>
      <c r="AE522" s="876"/>
      <c r="AF522" s="876"/>
      <c r="AG522" s="876"/>
      <c r="AH522" s="876"/>
      <c r="AI522" s="876"/>
      <c r="AJ522" s="876"/>
      <c r="AK522" s="876"/>
      <c r="AL522" s="876"/>
      <c r="AM522" s="876"/>
      <c r="AN522" s="876"/>
      <c r="AO522" s="876"/>
      <c r="AP522" s="876"/>
      <c r="AQ522" s="876"/>
      <c r="AR522" s="876"/>
      <c r="AS522" s="876"/>
    </row>
    <row r="523" spans="1:45" s="1092" customFormat="1" ht="12.75">
      <c r="A523" s="1087" t="s">
        <v>279</v>
      </c>
      <c r="B523" s="83">
        <v>665000</v>
      </c>
      <c r="C523" s="83">
        <v>665000</v>
      </c>
      <c r="D523" s="83">
        <v>665000</v>
      </c>
      <c r="E523" s="463">
        <v>100</v>
      </c>
      <c r="F523" s="83">
        <v>0</v>
      </c>
      <c r="G523" s="100"/>
      <c r="H523" s="101">
        <f>D523-'[3]Oktobris'!D491</f>
        <v>665000</v>
      </c>
      <c r="I523" s="987">
        <f t="shared" si="26"/>
        <v>-665000</v>
      </c>
      <c r="J523" s="987"/>
      <c r="K523" s="100"/>
      <c r="L523" s="876"/>
      <c r="M523" s="876"/>
      <c r="N523" s="876"/>
      <c r="O523" s="876"/>
      <c r="P523" s="876"/>
      <c r="Q523" s="876"/>
      <c r="R523" s="876"/>
      <c r="S523" s="876"/>
      <c r="T523" s="876"/>
      <c r="U523" s="876"/>
      <c r="V523" s="876"/>
      <c r="W523" s="876"/>
      <c r="X523" s="876"/>
      <c r="Y523" s="876"/>
      <c r="Z523" s="876"/>
      <c r="AA523" s="876"/>
      <c r="AB523" s="876"/>
      <c r="AC523" s="876"/>
      <c r="AD523" s="876"/>
      <c r="AE523" s="876"/>
      <c r="AF523" s="876"/>
      <c r="AG523" s="876"/>
      <c r="AH523" s="876"/>
      <c r="AI523" s="876"/>
      <c r="AJ523" s="876"/>
      <c r="AK523" s="876"/>
      <c r="AL523" s="876"/>
      <c r="AM523" s="876"/>
      <c r="AN523" s="876"/>
      <c r="AO523" s="876"/>
      <c r="AP523" s="876"/>
      <c r="AQ523" s="876"/>
      <c r="AR523" s="876"/>
      <c r="AS523" s="876"/>
    </row>
    <row r="524" spans="1:45" s="1092" customFormat="1" ht="12.75">
      <c r="A524" s="1088" t="s">
        <v>307</v>
      </c>
      <c r="B524" s="83">
        <v>665000</v>
      </c>
      <c r="C524" s="83">
        <v>665000</v>
      </c>
      <c r="D524" s="83">
        <v>665000</v>
      </c>
      <c r="E524" s="463">
        <v>100</v>
      </c>
      <c r="F524" s="83">
        <v>0</v>
      </c>
      <c r="G524" s="100"/>
      <c r="H524" s="101">
        <f>D524-'[3]Oktobris'!D492</f>
        <v>655400</v>
      </c>
      <c r="I524" s="987">
        <f t="shared" si="26"/>
        <v>-655400</v>
      </c>
      <c r="J524" s="987"/>
      <c r="K524" s="100"/>
      <c r="L524" s="876"/>
      <c r="M524" s="876"/>
      <c r="N524" s="876"/>
      <c r="O524" s="876"/>
      <c r="P524" s="876"/>
      <c r="Q524" s="876"/>
      <c r="R524" s="876"/>
      <c r="S524" s="876"/>
      <c r="T524" s="876"/>
      <c r="U524" s="876"/>
      <c r="V524" s="876"/>
      <c r="W524" s="876"/>
      <c r="X524" s="876"/>
      <c r="Y524" s="876"/>
      <c r="Z524" s="876"/>
      <c r="AA524" s="876"/>
      <c r="AB524" s="876"/>
      <c r="AC524" s="876"/>
      <c r="AD524" s="876"/>
      <c r="AE524" s="876"/>
      <c r="AF524" s="876"/>
      <c r="AG524" s="876"/>
      <c r="AH524" s="876"/>
      <c r="AI524" s="876"/>
      <c r="AJ524" s="876"/>
      <c r="AK524" s="876"/>
      <c r="AL524" s="876"/>
      <c r="AM524" s="876"/>
      <c r="AN524" s="876"/>
      <c r="AO524" s="876"/>
      <c r="AP524" s="876"/>
      <c r="AQ524" s="876"/>
      <c r="AR524" s="876"/>
      <c r="AS524" s="876"/>
    </row>
    <row r="525" spans="1:45" s="1092" customFormat="1" ht="12.75">
      <c r="A525" s="1090" t="s">
        <v>1004</v>
      </c>
      <c r="B525" s="83">
        <v>665000</v>
      </c>
      <c r="C525" s="83">
        <v>665000</v>
      </c>
      <c r="D525" s="83">
        <v>665000</v>
      </c>
      <c r="E525" s="463">
        <v>100</v>
      </c>
      <c r="F525" s="83">
        <v>0</v>
      </c>
      <c r="G525" s="100"/>
      <c r="H525" s="101">
        <f>D525-'[3]Oktobris'!D493</f>
        <v>655400</v>
      </c>
      <c r="I525" s="987">
        <f t="shared" si="26"/>
        <v>-655400</v>
      </c>
      <c r="J525" s="987"/>
      <c r="K525" s="100"/>
      <c r="L525" s="876"/>
      <c r="M525" s="876"/>
      <c r="N525" s="876"/>
      <c r="O525" s="876"/>
      <c r="P525" s="876"/>
      <c r="Q525" s="876"/>
      <c r="R525" s="876"/>
      <c r="S525" s="876"/>
      <c r="T525" s="876"/>
      <c r="U525" s="876"/>
      <c r="V525" s="876"/>
      <c r="W525" s="876"/>
      <c r="X525" s="876"/>
      <c r="Y525" s="876"/>
      <c r="Z525" s="876"/>
      <c r="AA525" s="876"/>
      <c r="AB525" s="876"/>
      <c r="AC525" s="876"/>
      <c r="AD525" s="876"/>
      <c r="AE525" s="876"/>
      <c r="AF525" s="876"/>
      <c r="AG525" s="876"/>
      <c r="AH525" s="876"/>
      <c r="AI525" s="876"/>
      <c r="AJ525" s="876"/>
      <c r="AK525" s="876"/>
      <c r="AL525" s="876"/>
      <c r="AM525" s="876"/>
      <c r="AN525" s="876"/>
      <c r="AO525" s="876"/>
      <c r="AP525" s="876"/>
      <c r="AQ525" s="876"/>
      <c r="AR525" s="876"/>
      <c r="AS525" s="876"/>
    </row>
    <row r="526" spans="1:45" s="1092" customFormat="1" ht="12.75">
      <c r="A526" s="1091" t="s">
        <v>1114</v>
      </c>
      <c r="B526" s="83">
        <v>665000</v>
      </c>
      <c r="C526" s="83">
        <v>665000</v>
      </c>
      <c r="D526" s="83">
        <v>665000</v>
      </c>
      <c r="E526" s="463">
        <v>100</v>
      </c>
      <c r="F526" s="83">
        <v>0</v>
      </c>
      <c r="G526" s="100"/>
      <c r="H526" s="101">
        <f>D526-'[3]Oktobris'!D494</f>
        <v>665000</v>
      </c>
      <c r="I526" s="987">
        <f t="shared" si="26"/>
        <v>-665000</v>
      </c>
      <c r="J526" s="987"/>
      <c r="K526" s="100"/>
      <c r="L526" s="876"/>
      <c r="M526" s="876"/>
      <c r="N526" s="876"/>
      <c r="O526" s="876"/>
      <c r="P526" s="876"/>
      <c r="Q526" s="876"/>
      <c r="R526" s="876"/>
      <c r="S526" s="876"/>
      <c r="T526" s="876"/>
      <c r="U526" s="876"/>
      <c r="V526" s="876"/>
      <c r="W526" s="876"/>
      <c r="X526" s="876"/>
      <c r="Y526" s="876"/>
      <c r="Z526" s="876"/>
      <c r="AA526" s="876"/>
      <c r="AB526" s="876"/>
      <c r="AC526" s="876"/>
      <c r="AD526" s="876"/>
      <c r="AE526" s="876"/>
      <c r="AF526" s="876"/>
      <c r="AG526" s="876"/>
      <c r="AH526" s="876"/>
      <c r="AI526" s="876"/>
      <c r="AJ526" s="876"/>
      <c r="AK526" s="876"/>
      <c r="AL526" s="876"/>
      <c r="AM526" s="876"/>
      <c r="AN526" s="876"/>
      <c r="AO526" s="876"/>
      <c r="AP526" s="876"/>
      <c r="AQ526" s="876"/>
      <c r="AR526" s="876"/>
      <c r="AS526" s="876"/>
    </row>
    <row r="527" spans="1:45" s="1094" customFormat="1" ht="12.75">
      <c r="A527" s="324" t="s">
        <v>1137</v>
      </c>
      <c r="B527" s="42"/>
      <c r="C527" s="42"/>
      <c r="D527" s="42"/>
      <c r="E527" s="463"/>
      <c r="F527" s="83"/>
      <c r="G527" s="100"/>
      <c r="H527" s="101">
        <f>D527-'[3]Oktobris'!D495</f>
        <v>-3619437</v>
      </c>
      <c r="I527" s="987">
        <f t="shared" si="26"/>
        <v>3619437</v>
      </c>
      <c r="J527" s="987"/>
      <c r="K527" s="100"/>
      <c r="L527" s="1093"/>
      <c r="M527" s="1093"/>
      <c r="N527" s="1093"/>
      <c r="O527" s="1093"/>
      <c r="P527" s="1093"/>
      <c r="Q527" s="1093"/>
      <c r="R527" s="1093"/>
      <c r="S527" s="1093"/>
      <c r="T527" s="1093"/>
      <c r="U527" s="1093"/>
      <c r="V527" s="1093"/>
      <c r="W527" s="1093"/>
      <c r="X527" s="1093"/>
      <c r="Y527" s="1093"/>
      <c r="Z527" s="1093"/>
      <c r="AA527" s="1093"/>
      <c r="AB527" s="1093"/>
      <c r="AC527" s="1093"/>
      <c r="AD527" s="1093"/>
      <c r="AE527" s="1093"/>
      <c r="AF527" s="1093"/>
      <c r="AG527" s="1093"/>
      <c r="AH527" s="1093"/>
      <c r="AI527" s="1093"/>
      <c r="AJ527" s="1093"/>
      <c r="AK527" s="1093"/>
      <c r="AL527" s="1093"/>
      <c r="AM527" s="1093"/>
      <c r="AN527" s="1093"/>
      <c r="AO527" s="1093"/>
      <c r="AP527" s="1093"/>
      <c r="AQ527" s="1093"/>
      <c r="AR527" s="1093"/>
      <c r="AS527" s="1093"/>
    </row>
    <row r="528" spans="1:45" s="1094" customFormat="1" ht="12.75">
      <c r="A528" s="404" t="s">
        <v>1132</v>
      </c>
      <c r="B528" s="83"/>
      <c r="C528" s="83"/>
      <c r="D528" s="83"/>
      <c r="E528" s="463"/>
      <c r="F528" s="83"/>
      <c r="G528" s="100"/>
      <c r="H528" s="101">
        <f>D528-'[3]Oktobris'!D496</f>
        <v>-3611255</v>
      </c>
      <c r="I528" s="987">
        <f t="shared" si="26"/>
        <v>3611255</v>
      </c>
      <c r="J528" s="987"/>
      <c r="K528" s="100"/>
      <c r="L528" s="1093"/>
      <c r="M528" s="1093"/>
      <c r="N528" s="1093"/>
      <c r="O528" s="1093"/>
      <c r="P528" s="1093"/>
      <c r="Q528" s="1093"/>
      <c r="R528" s="1093"/>
      <c r="S528" s="1093"/>
      <c r="T528" s="1093"/>
      <c r="U528" s="1093"/>
      <c r="V528" s="1093"/>
      <c r="W528" s="1093"/>
      <c r="X528" s="1093"/>
      <c r="Y528" s="1093"/>
      <c r="Z528" s="1093"/>
      <c r="AA528" s="1093"/>
      <c r="AB528" s="1093"/>
      <c r="AC528" s="1093"/>
      <c r="AD528" s="1093"/>
      <c r="AE528" s="1093"/>
      <c r="AF528" s="1093"/>
      <c r="AG528" s="1093"/>
      <c r="AH528" s="1093"/>
      <c r="AI528" s="1093"/>
      <c r="AJ528" s="1093"/>
      <c r="AK528" s="1093"/>
      <c r="AL528" s="1093"/>
      <c r="AM528" s="1093"/>
      <c r="AN528" s="1093"/>
      <c r="AO528" s="1093"/>
      <c r="AP528" s="1093"/>
      <c r="AQ528" s="1093"/>
      <c r="AR528" s="1093"/>
      <c r="AS528" s="1093"/>
    </row>
    <row r="529" spans="1:45" s="1104" customFormat="1" ht="12.75">
      <c r="A529" s="1087" t="s">
        <v>1078</v>
      </c>
      <c r="B529" s="83">
        <v>16815762</v>
      </c>
      <c r="C529" s="83">
        <v>16832697</v>
      </c>
      <c r="D529" s="83">
        <v>14163100</v>
      </c>
      <c r="E529" s="463">
        <v>84.225145432006</v>
      </c>
      <c r="F529" s="83">
        <v>2296151</v>
      </c>
      <c r="G529" s="100"/>
      <c r="H529" s="101">
        <f>D529-'[3]Oktobris'!D497</f>
        <v>14154918</v>
      </c>
      <c r="I529" s="987">
        <f t="shared" si="26"/>
        <v>-11858767</v>
      </c>
      <c r="J529" s="987"/>
      <c r="K529" s="100"/>
      <c r="L529" s="1093"/>
      <c r="M529" s="1093"/>
      <c r="N529" s="1093"/>
      <c r="O529" s="1093"/>
      <c r="P529" s="1093"/>
      <c r="Q529" s="1093"/>
      <c r="R529" s="1093"/>
      <c r="S529" s="1093"/>
      <c r="T529" s="1093"/>
      <c r="U529" s="1093"/>
      <c r="V529" s="1093"/>
      <c r="W529" s="1093"/>
      <c r="X529" s="1093"/>
      <c r="Y529" s="1093"/>
      <c r="Z529" s="1093"/>
      <c r="AA529" s="1093"/>
      <c r="AB529" s="1093"/>
      <c r="AC529" s="1093"/>
      <c r="AD529" s="1093"/>
      <c r="AE529" s="1093"/>
      <c r="AF529" s="1093"/>
      <c r="AG529" s="1093"/>
      <c r="AH529" s="1093"/>
      <c r="AI529" s="1093"/>
      <c r="AJ529" s="1093"/>
      <c r="AK529" s="1093"/>
      <c r="AL529" s="1093"/>
      <c r="AM529" s="1093"/>
      <c r="AN529" s="1093"/>
      <c r="AO529" s="1093"/>
      <c r="AP529" s="1093"/>
      <c r="AQ529" s="1093"/>
      <c r="AR529" s="1093"/>
      <c r="AS529" s="1093"/>
    </row>
    <row r="530" spans="1:45" s="1104" customFormat="1" ht="12.75">
      <c r="A530" s="1089" t="s">
        <v>1079</v>
      </c>
      <c r="B530" s="83">
        <v>3221558</v>
      </c>
      <c r="C530" s="83">
        <v>3238493</v>
      </c>
      <c r="D530" s="83">
        <v>3238493</v>
      </c>
      <c r="E530" s="463">
        <v>100.52567732755394</v>
      </c>
      <c r="F530" s="83">
        <v>1064083</v>
      </c>
      <c r="G530" s="100"/>
      <c r="H530" s="101">
        <f>D530-'[3]Oktobris'!D498</f>
        <v>1918815</v>
      </c>
      <c r="I530" s="987">
        <f t="shared" si="26"/>
        <v>-854732</v>
      </c>
      <c r="J530" s="987"/>
      <c r="K530" s="100"/>
      <c r="L530" s="1093"/>
      <c r="M530" s="1093"/>
      <c r="N530" s="1093"/>
      <c r="O530" s="1093"/>
      <c r="P530" s="1093"/>
      <c r="Q530" s="1093"/>
      <c r="R530" s="1093"/>
      <c r="S530" s="1093"/>
      <c r="T530" s="1093"/>
      <c r="U530" s="1093"/>
      <c r="V530" s="1093"/>
      <c r="W530" s="1093"/>
      <c r="X530" s="1093"/>
      <c r="Y530" s="1093"/>
      <c r="Z530" s="1093"/>
      <c r="AA530" s="1093"/>
      <c r="AB530" s="1093"/>
      <c r="AC530" s="1093"/>
      <c r="AD530" s="1093"/>
      <c r="AE530" s="1093"/>
      <c r="AF530" s="1093"/>
      <c r="AG530" s="1093"/>
      <c r="AH530" s="1093"/>
      <c r="AI530" s="1093"/>
      <c r="AJ530" s="1093"/>
      <c r="AK530" s="1093"/>
      <c r="AL530" s="1093"/>
      <c r="AM530" s="1093"/>
      <c r="AN530" s="1093"/>
      <c r="AO530" s="1093"/>
      <c r="AP530" s="1093"/>
      <c r="AQ530" s="1093"/>
      <c r="AR530" s="1093"/>
      <c r="AS530" s="1093"/>
    </row>
    <row r="531" spans="1:45" s="1104" customFormat="1" ht="12.75">
      <c r="A531" s="1089" t="s">
        <v>538</v>
      </c>
      <c r="B531" s="83">
        <v>13594204</v>
      </c>
      <c r="C531" s="83">
        <v>13594204</v>
      </c>
      <c r="D531" s="83">
        <v>10924607</v>
      </c>
      <c r="E531" s="463">
        <v>80.36224114335786</v>
      </c>
      <c r="F531" s="83">
        <v>1232068</v>
      </c>
      <c r="G531" s="100"/>
      <c r="H531" s="101">
        <f>D531-'[3]Oktobris'!D499</f>
        <v>9604929</v>
      </c>
      <c r="I531" s="987">
        <f t="shared" si="26"/>
        <v>-8372861</v>
      </c>
      <c r="J531" s="987"/>
      <c r="K531" s="100"/>
      <c r="L531" s="1093"/>
      <c r="M531" s="1093"/>
      <c r="N531" s="1093"/>
      <c r="O531" s="1093"/>
      <c r="P531" s="1093"/>
      <c r="Q531" s="1093"/>
      <c r="R531" s="1093"/>
      <c r="S531" s="1093"/>
      <c r="T531" s="1093"/>
      <c r="U531" s="1093"/>
      <c r="V531" s="1093"/>
      <c r="W531" s="1093"/>
      <c r="X531" s="1093"/>
      <c r="Y531" s="1093"/>
      <c r="Z531" s="1093"/>
      <c r="AA531" s="1093"/>
      <c r="AB531" s="1093"/>
      <c r="AC531" s="1093"/>
      <c r="AD531" s="1093"/>
      <c r="AE531" s="1093"/>
      <c r="AF531" s="1093"/>
      <c r="AG531" s="1093"/>
      <c r="AH531" s="1093"/>
      <c r="AI531" s="1093"/>
      <c r="AJ531" s="1093"/>
      <c r="AK531" s="1093"/>
      <c r="AL531" s="1093"/>
      <c r="AM531" s="1093"/>
      <c r="AN531" s="1093"/>
      <c r="AO531" s="1093"/>
      <c r="AP531" s="1093"/>
      <c r="AQ531" s="1093"/>
      <c r="AR531" s="1093"/>
      <c r="AS531" s="1093"/>
    </row>
    <row r="532" spans="1:45" s="1104" customFormat="1" ht="12.75">
      <c r="A532" s="1103" t="s">
        <v>279</v>
      </c>
      <c r="B532" s="83">
        <v>17044970</v>
      </c>
      <c r="C532" s="83">
        <v>17061905</v>
      </c>
      <c r="D532" s="83">
        <v>13467396</v>
      </c>
      <c r="E532" s="463">
        <v>79.01096921848499</v>
      </c>
      <c r="F532" s="83">
        <v>1714579</v>
      </c>
      <c r="G532" s="100"/>
      <c r="H532" s="101">
        <f>D532-'[3]Oktobris'!D500</f>
        <v>12539161</v>
      </c>
      <c r="I532" s="987">
        <f t="shared" si="26"/>
        <v>-10824582</v>
      </c>
      <c r="J532" s="987"/>
      <c r="K532" s="100"/>
      <c r="L532" s="1093"/>
      <c r="M532" s="1093"/>
      <c r="N532" s="1093"/>
      <c r="O532" s="1093"/>
      <c r="P532" s="1093"/>
      <c r="Q532" s="1093"/>
      <c r="R532" s="1093"/>
      <c r="S532" s="1093"/>
      <c r="T532" s="1093"/>
      <c r="U532" s="1093"/>
      <c r="V532" s="1093"/>
      <c r="W532" s="1093"/>
      <c r="X532" s="1093"/>
      <c r="Y532" s="1093"/>
      <c r="Z532" s="1093"/>
      <c r="AA532" s="1093"/>
      <c r="AB532" s="1093"/>
      <c r="AC532" s="1093"/>
      <c r="AD532" s="1093"/>
      <c r="AE532" s="1093"/>
      <c r="AF532" s="1093"/>
      <c r="AG532" s="1093"/>
      <c r="AH532" s="1093"/>
      <c r="AI532" s="1093"/>
      <c r="AJ532" s="1093"/>
      <c r="AK532" s="1093"/>
      <c r="AL532" s="1093"/>
      <c r="AM532" s="1093"/>
      <c r="AN532" s="1093"/>
      <c r="AO532" s="1093"/>
      <c r="AP532" s="1093"/>
      <c r="AQ532" s="1093"/>
      <c r="AR532" s="1093"/>
      <c r="AS532" s="1093"/>
    </row>
    <row r="533" spans="1:45" s="1105" customFormat="1" ht="12.75">
      <c r="A533" s="1089" t="s">
        <v>307</v>
      </c>
      <c r="B533" s="83">
        <v>15682244</v>
      </c>
      <c r="C533" s="83">
        <v>15682244</v>
      </c>
      <c r="D533" s="264">
        <v>12238158</v>
      </c>
      <c r="E533" s="463">
        <v>78.03830880325545</v>
      </c>
      <c r="F533" s="83">
        <v>1412997</v>
      </c>
      <c r="G533" s="100"/>
      <c r="H533" s="101">
        <f>D533-'[3]Oktobris'!D501</f>
        <v>11846715</v>
      </c>
      <c r="I533" s="987">
        <f t="shared" si="26"/>
        <v>-10433718</v>
      </c>
      <c r="J533" s="987"/>
      <c r="K533" s="100"/>
      <c r="L533" s="1093"/>
      <c r="M533" s="1093"/>
      <c r="N533" s="1093"/>
      <c r="O533" s="1093"/>
      <c r="P533" s="1093"/>
      <c r="Q533" s="1093"/>
      <c r="R533" s="1093"/>
      <c r="S533" s="1093"/>
      <c r="T533" s="1093"/>
      <c r="U533" s="1093"/>
      <c r="V533" s="1093"/>
      <c r="W533" s="1093"/>
      <c r="X533" s="1093"/>
      <c r="Y533" s="1093"/>
      <c r="Z533" s="1093"/>
      <c r="AA533" s="1093"/>
      <c r="AB533" s="1093"/>
      <c r="AC533" s="1093"/>
      <c r="AD533" s="1093"/>
      <c r="AE533" s="1093"/>
      <c r="AF533" s="1093"/>
      <c r="AG533" s="1093"/>
      <c r="AH533" s="1093"/>
      <c r="AI533" s="1093"/>
      <c r="AJ533" s="1093"/>
      <c r="AK533" s="1093"/>
      <c r="AL533" s="1093"/>
      <c r="AM533" s="1093"/>
      <c r="AN533" s="1093"/>
      <c r="AO533" s="1093"/>
      <c r="AP533" s="1093"/>
      <c r="AQ533" s="1093"/>
      <c r="AR533" s="1093"/>
      <c r="AS533" s="1093"/>
    </row>
    <row r="534" spans="1:45" s="1105" customFormat="1" ht="12.75">
      <c r="A534" s="1100" t="s">
        <v>716</v>
      </c>
      <c r="B534" s="83">
        <v>1422036</v>
      </c>
      <c r="C534" s="83">
        <v>1422036</v>
      </c>
      <c r="D534" s="83">
        <v>1281203</v>
      </c>
      <c r="E534" s="463">
        <v>90.09638293264024</v>
      </c>
      <c r="F534" s="83">
        <v>89723</v>
      </c>
      <c r="G534" s="100"/>
      <c r="H534" s="101">
        <f>D534-'[3]Oktobris'!D502</f>
        <v>889760</v>
      </c>
      <c r="I534" s="987">
        <f t="shared" si="26"/>
        <v>-800037</v>
      </c>
      <c r="J534" s="987"/>
      <c r="K534" s="100"/>
      <c r="L534" s="1093"/>
      <c r="M534" s="1093"/>
      <c r="N534" s="1093"/>
      <c r="O534" s="1093"/>
      <c r="P534" s="1093"/>
      <c r="Q534" s="1093"/>
      <c r="R534" s="1093"/>
      <c r="S534" s="1093"/>
      <c r="T534" s="1093"/>
      <c r="U534" s="1093"/>
      <c r="V534" s="1093"/>
      <c r="W534" s="1093"/>
      <c r="X534" s="1093"/>
      <c r="Y534" s="1093"/>
      <c r="Z534" s="1093"/>
      <c r="AA534" s="1093"/>
      <c r="AB534" s="1093"/>
      <c r="AC534" s="1093"/>
      <c r="AD534" s="1093"/>
      <c r="AE534" s="1093"/>
      <c r="AF534" s="1093"/>
      <c r="AG534" s="1093"/>
      <c r="AH534" s="1093"/>
      <c r="AI534" s="1093"/>
      <c r="AJ534" s="1093"/>
      <c r="AK534" s="1093"/>
      <c r="AL534" s="1093"/>
      <c r="AM534" s="1093"/>
      <c r="AN534" s="1093"/>
      <c r="AO534" s="1093"/>
      <c r="AP534" s="1093"/>
      <c r="AQ534" s="1093"/>
      <c r="AR534" s="1093"/>
      <c r="AS534" s="1093"/>
    </row>
    <row r="535" spans="1:45" s="1094" customFormat="1" ht="12.75">
      <c r="A535" s="1090" t="s">
        <v>1004</v>
      </c>
      <c r="B535" s="264">
        <v>14260208</v>
      </c>
      <c r="C535" s="264">
        <v>14260208</v>
      </c>
      <c r="D535" s="264">
        <v>10956955</v>
      </c>
      <c r="E535" s="463">
        <v>76.83587083722762</v>
      </c>
      <c r="F535" s="83">
        <v>1323274</v>
      </c>
      <c r="G535" s="100"/>
      <c r="H535" s="101">
        <f>D535-'[3]Oktobris'!D503</f>
        <v>10956955</v>
      </c>
      <c r="I535" s="987">
        <f t="shared" si="26"/>
        <v>-9633681</v>
      </c>
      <c r="J535" s="987"/>
      <c r="K535" s="100"/>
      <c r="L535" s="1093"/>
      <c r="M535" s="1093"/>
      <c r="N535" s="1093"/>
      <c r="O535" s="1093"/>
      <c r="P535" s="1093"/>
      <c r="Q535" s="1093"/>
      <c r="R535" s="1093"/>
      <c r="S535" s="1093"/>
      <c r="T535" s="1093"/>
      <c r="U535" s="1093"/>
      <c r="V535" s="1093"/>
      <c r="W535" s="1093"/>
      <c r="X535" s="1093"/>
      <c r="Y535" s="1093"/>
      <c r="Z535" s="1093"/>
      <c r="AA535" s="1093"/>
      <c r="AB535" s="1093"/>
      <c r="AC535" s="1093"/>
      <c r="AD535" s="1093"/>
      <c r="AE535" s="1093"/>
      <c r="AF535" s="1093"/>
      <c r="AG535" s="1093"/>
      <c r="AH535" s="1093"/>
      <c r="AI535" s="1093"/>
      <c r="AJ535" s="1093"/>
      <c r="AK535" s="1093"/>
      <c r="AL535" s="1093"/>
      <c r="AM535" s="1093"/>
      <c r="AN535" s="1093"/>
      <c r="AO535" s="1093"/>
      <c r="AP535" s="1093"/>
      <c r="AQ535" s="1093"/>
      <c r="AR535" s="1093"/>
      <c r="AS535" s="1093"/>
    </row>
    <row r="536" spans="1:45" s="1094" customFormat="1" ht="12.75">
      <c r="A536" s="1091" t="s">
        <v>1013</v>
      </c>
      <c r="B536" s="83">
        <v>6350936</v>
      </c>
      <c r="C536" s="83">
        <v>6350936</v>
      </c>
      <c r="D536" s="83">
        <v>5215469</v>
      </c>
      <c r="E536" s="463">
        <v>82.12126527491381</v>
      </c>
      <c r="F536" s="83">
        <v>512069</v>
      </c>
      <c r="G536" s="100"/>
      <c r="H536" s="101">
        <f>D536-'[3]Oktobris'!D504</f>
        <v>4550469</v>
      </c>
      <c r="I536" s="987">
        <f t="shared" si="26"/>
        <v>-4038400</v>
      </c>
      <c r="J536" s="987"/>
      <c r="K536" s="100"/>
      <c r="L536" s="1093"/>
      <c r="M536" s="1093"/>
      <c r="N536" s="1093"/>
      <c r="O536" s="1093"/>
      <c r="P536" s="1093"/>
      <c r="Q536" s="1093"/>
      <c r="R536" s="1093"/>
      <c r="S536" s="1093"/>
      <c r="T536" s="1093"/>
      <c r="U536" s="1093"/>
      <c r="V536" s="1093"/>
      <c r="W536" s="1093"/>
      <c r="X536" s="1093"/>
      <c r="Y536" s="1093"/>
      <c r="Z536" s="1093"/>
      <c r="AA536" s="1093"/>
      <c r="AB536" s="1093"/>
      <c r="AC536" s="1093"/>
      <c r="AD536" s="1093"/>
      <c r="AE536" s="1093"/>
      <c r="AF536" s="1093"/>
      <c r="AG536" s="1093"/>
      <c r="AH536" s="1093"/>
      <c r="AI536" s="1093"/>
      <c r="AJ536" s="1093"/>
      <c r="AK536" s="1093"/>
      <c r="AL536" s="1093"/>
      <c r="AM536" s="1093"/>
      <c r="AN536" s="1093"/>
      <c r="AO536" s="1093"/>
      <c r="AP536" s="1093"/>
      <c r="AQ536" s="1093"/>
      <c r="AR536" s="1093"/>
      <c r="AS536" s="1093"/>
    </row>
    <row r="537" spans="1:45" s="1094" customFormat="1" ht="25.5">
      <c r="A537" s="1116" t="s">
        <v>1094</v>
      </c>
      <c r="B537" s="83">
        <v>569458</v>
      </c>
      <c r="C537" s="83">
        <v>569458</v>
      </c>
      <c r="D537" s="83">
        <v>478812</v>
      </c>
      <c r="E537" s="463">
        <v>84.08205697347302</v>
      </c>
      <c r="F537" s="83">
        <v>90959</v>
      </c>
      <c r="G537" s="100"/>
      <c r="H537" s="101">
        <f>D537-'[3]Oktobris'!D505</f>
        <v>-186188</v>
      </c>
      <c r="I537" s="987">
        <f t="shared" si="26"/>
        <v>277147</v>
      </c>
      <c r="J537" s="987"/>
      <c r="K537" s="100"/>
      <c r="L537" s="1093"/>
      <c r="M537" s="1093"/>
      <c r="N537" s="1093"/>
      <c r="O537" s="1093"/>
      <c r="P537" s="1093"/>
      <c r="Q537" s="1093"/>
      <c r="R537" s="1093"/>
      <c r="S537" s="1093"/>
      <c r="T537" s="1093"/>
      <c r="U537" s="1093"/>
      <c r="V537" s="1093"/>
      <c r="W537" s="1093"/>
      <c r="X537" s="1093"/>
      <c r="Y537" s="1093"/>
      <c r="Z537" s="1093"/>
      <c r="AA537" s="1093"/>
      <c r="AB537" s="1093"/>
      <c r="AC537" s="1093"/>
      <c r="AD537" s="1093"/>
      <c r="AE537" s="1093"/>
      <c r="AF537" s="1093"/>
      <c r="AG537" s="1093"/>
      <c r="AH537" s="1093"/>
      <c r="AI537" s="1093"/>
      <c r="AJ537" s="1093"/>
      <c r="AK537" s="1093"/>
      <c r="AL537" s="1093"/>
      <c r="AM537" s="1093"/>
      <c r="AN537" s="1093"/>
      <c r="AO537" s="1093"/>
      <c r="AP537" s="1093"/>
      <c r="AQ537" s="1093"/>
      <c r="AR537" s="1093"/>
      <c r="AS537" s="1093"/>
    </row>
    <row r="538" spans="1:45" s="1094" customFormat="1" ht="25.5">
      <c r="A538" s="1116" t="s">
        <v>1084</v>
      </c>
      <c r="B538" s="83">
        <v>2224351</v>
      </c>
      <c r="C538" s="83">
        <v>2224351</v>
      </c>
      <c r="D538" s="83">
        <v>1870567</v>
      </c>
      <c r="E538" s="463">
        <v>84.09495623667308</v>
      </c>
      <c r="F538" s="83">
        <v>400315</v>
      </c>
      <c r="G538" s="100"/>
      <c r="H538" s="101">
        <f>D538-'[3]Oktobris'!D507</f>
        <v>1205567</v>
      </c>
      <c r="I538" s="987">
        <f t="shared" si="26"/>
        <v>-805252</v>
      </c>
      <c r="J538" s="987"/>
      <c r="K538" s="100"/>
      <c r="L538" s="1093"/>
      <c r="M538" s="1093"/>
      <c r="N538" s="1093"/>
      <c r="O538" s="1093"/>
      <c r="P538" s="1093"/>
      <c r="Q538" s="1093"/>
      <c r="R538" s="1093"/>
      <c r="S538" s="1093"/>
      <c r="T538" s="1093"/>
      <c r="U538" s="1093"/>
      <c r="V538" s="1093"/>
      <c r="W538" s="1093"/>
      <c r="X538" s="1093"/>
      <c r="Y538" s="1093"/>
      <c r="Z538" s="1093"/>
      <c r="AA538" s="1093"/>
      <c r="AB538" s="1093"/>
      <c r="AC538" s="1093"/>
      <c r="AD538" s="1093"/>
      <c r="AE538" s="1093"/>
      <c r="AF538" s="1093"/>
      <c r="AG538" s="1093"/>
      <c r="AH538" s="1093"/>
      <c r="AI538" s="1093"/>
      <c r="AJ538" s="1093"/>
      <c r="AK538" s="1093"/>
      <c r="AL538" s="1093"/>
      <c r="AM538" s="1093"/>
      <c r="AN538" s="1093"/>
      <c r="AO538" s="1093"/>
      <c r="AP538" s="1093"/>
      <c r="AQ538" s="1093"/>
      <c r="AR538" s="1093"/>
      <c r="AS538" s="1093"/>
    </row>
    <row r="539" spans="1:45" s="1109" customFormat="1" ht="12.75" hidden="1">
      <c r="A539" s="1117" t="s">
        <v>1099</v>
      </c>
      <c r="B539" s="488"/>
      <c r="C539" s="488">
        <v>4252650</v>
      </c>
      <c r="D539" s="488">
        <v>3072176</v>
      </c>
      <c r="E539" s="1102"/>
      <c r="F539" s="83">
        <v>0</v>
      </c>
      <c r="G539" s="511"/>
      <c r="H539" s="1034"/>
      <c r="I539" s="987"/>
      <c r="J539" s="987"/>
      <c r="K539" s="511"/>
      <c r="L539" s="1108"/>
      <c r="M539" s="1108"/>
      <c r="N539" s="1108"/>
      <c r="O539" s="1108"/>
      <c r="P539" s="1108"/>
      <c r="Q539" s="1108"/>
      <c r="R539" s="1108"/>
      <c r="S539" s="1108"/>
      <c r="T539" s="1108"/>
      <c r="U539" s="1108"/>
      <c r="V539" s="1108"/>
      <c r="W539" s="1108"/>
      <c r="X539" s="1108"/>
      <c r="Y539" s="1108"/>
      <c r="Z539" s="1108"/>
      <c r="AA539" s="1108"/>
      <c r="AB539" s="1108"/>
      <c r="AC539" s="1108"/>
      <c r="AD539" s="1108"/>
      <c r="AE539" s="1108"/>
      <c r="AF539" s="1108"/>
      <c r="AG539" s="1108"/>
      <c r="AH539" s="1108"/>
      <c r="AI539" s="1108"/>
      <c r="AJ539" s="1108"/>
      <c r="AK539" s="1108"/>
      <c r="AL539" s="1108"/>
      <c r="AM539" s="1108"/>
      <c r="AN539" s="1108"/>
      <c r="AO539" s="1108"/>
      <c r="AP539" s="1108"/>
      <c r="AQ539" s="1108"/>
      <c r="AR539" s="1108"/>
      <c r="AS539" s="1108"/>
    </row>
    <row r="540" spans="1:45" s="1094" customFormat="1" ht="12.75">
      <c r="A540" s="1088" t="s">
        <v>290</v>
      </c>
      <c r="B540" s="83">
        <v>1362726</v>
      </c>
      <c r="C540" s="83">
        <v>1379661</v>
      </c>
      <c r="D540" s="83">
        <v>1229238</v>
      </c>
      <c r="E540" s="463">
        <v>90.20434041766283</v>
      </c>
      <c r="F540" s="83">
        <v>301582</v>
      </c>
      <c r="G540" s="100"/>
      <c r="H540" s="101">
        <f>D540-'[3]Oktobris'!D508</f>
        <v>564238</v>
      </c>
      <c r="I540" s="987">
        <f aca="true" t="shared" si="27" ref="I540:I571">F540-H540</f>
        <v>-262656</v>
      </c>
      <c r="J540" s="987"/>
      <c r="K540" s="100"/>
      <c r="L540" s="1093"/>
      <c r="M540" s="1093"/>
      <c r="N540" s="1093"/>
      <c r="O540" s="1093"/>
      <c r="P540" s="1093"/>
      <c r="Q540" s="1093"/>
      <c r="R540" s="1093"/>
      <c r="S540" s="1093"/>
      <c r="T540" s="1093"/>
      <c r="U540" s="1093"/>
      <c r="V540" s="1093"/>
      <c r="W540" s="1093"/>
      <c r="X540" s="1093"/>
      <c r="Y540" s="1093"/>
      <c r="Z540" s="1093"/>
      <c r="AA540" s="1093"/>
      <c r="AB540" s="1093"/>
      <c r="AC540" s="1093"/>
      <c r="AD540" s="1093"/>
      <c r="AE540" s="1093"/>
      <c r="AF540" s="1093"/>
      <c r="AG540" s="1093"/>
      <c r="AH540" s="1093"/>
      <c r="AI540" s="1093"/>
      <c r="AJ540" s="1093"/>
      <c r="AK540" s="1093"/>
      <c r="AL540" s="1093"/>
      <c r="AM540" s="1093"/>
      <c r="AN540" s="1093"/>
      <c r="AO540" s="1093"/>
      <c r="AP540" s="1093"/>
      <c r="AQ540" s="1093"/>
      <c r="AR540" s="1093"/>
      <c r="AS540" s="1093"/>
    </row>
    <row r="541" spans="1:45" s="1094" customFormat="1" ht="12.75">
      <c r="A541" s="1087" t="s">
        <v>1086</v>
      </c>
      <c r="B541" s="83">
        <v>1362726</v>
      </c>
      <c r="C541" s="83">
        <v>1379661</v>
      </c>
      <c r="D541" s="83">
        <v>1229238</v>
      </c>
      <c r="E541" s="463">
        <v>90.20434041766283</v>
      </c>
      <c r="F541" s="83">
        <v>301582</v>
      </c>
      <c r="G541" s="100"/>
      <c r="H541" s="101">
        <f>D541-'[3]Oktobris'!D509</f>
        <v>564238</v>
      </c>
      <c r="I541" s="987">
        <f t="shared" si="27"/>
        <v>-262656</v>
      </c>
      <c r="J541" s="987"/>
      <c r="K541" s="100"/>
      <c r="L541" s="1093"/>
      <c r="M541" s="1093"/>
      <c r="N541" s="1093"/>
      <c r="O541" s="1093"/>
      <c r="P541" s="1093"/>
      <c r="Q541" s="1093"/>
      <c r="R541" s="1093"/>
      <c r="S541" s="1093"/>
      <c r="T541" s="1093"/>
      <c r="U541" s="1093"/>
      <c r="V541" s="1093"/>
      <c r="W541" s="1093"/>
      <c r="X541" s="1093"/>
      <c r="Y541" s="1093"/>
      <c r="Z541" s="1093"/>
      <c r="AA541" s="1093"/>
      <c r="AB541" s="1093"/>
      <c r="AC541" s="1093"/>
      <c r="AD541" s="1093"/>
      <c r="AE541" s="1093"/>
      <c r="AF541" s="1093"/>
      <c r="AG541" s="1093"/>
      <c r="AH541" s="1093"/>
      <c r="AI541" s="1093"/>
      <c r="AJ541" s="1093"/>
      <c r="AK541" s="1093"/>
      <c r="AL541" s="1093"/>
      <c r="AM541" s="1093"/>
      <c r="AN541" s="1093"/>
      <c r="AO541" s="1093"/>
      <c r="AP541" s="1093"/>
      <c r="AQ541" s="1093"/>
      <c r="AR541" s="1093"/>
      <c r="AS541" s="1093"/>
    </row>
    <row r="542" spans="1:45" s="1094" customFormat="1" ht="12.75">
      <c r="A542" s="304" t="s">
        <v>294</v>
      </c>
      <c r="B542" s="83">
        <v>-229208</v>
      </c>
      <c r="C542" s="83">
        <v>-229208</v>
      </c>
      <c r="D542" s="83">
        <v>695704</v>
      </c>
      <c r="E542" s="463" t="s">
        <v>1464</v>
      </c>
      <c r="F542" s="83">
        <v>581572</v>
      </c>
      <c r="G542" s="100"/>
      <c r="H542" s="101">
        <f>D542-'[3]Oktobris'!D510</f>
        <v>695704</v>
      </c>
      <c r="I542" s="987">
        <f t="shared" si="27"/>
        <v>-114132</v>
      </c>
      <c r="J542" s="987"/>
      <c r="K542" s="100"/>
      <c r="L542" s="1093"/>
      <c r="M542" s="1093"/>
      <c r="N542" s="1093"/>
      <c r="O542" s="1093"/>
      <c r="P542" s="1093"/>
      <c r="Q542" s="1093"/>
      <c r="R542" s="1093"/>
      <c r="S542" s="1093"/>
      <c r="T542" s="1093"/>
      <c r="U542" s="1093"/>
      <c r="V542" s="1093"/>
      <c r="W542" s="1093"/>
      <c r="X542" s="1093"/>
      <c r="Y542" s="1093"/>
      <c r="Z542" s="1093"/>
      <c r="AA542" s="1093"/>
      <c r="AB542" s="1093"/>
      <c r="AC542" s="1093"/>
      <c r="AD542" s="1093"/>
      <c r="AE542" s="1093"/>
      <c r="AF542" s="1093"/>
      <c r="AG542" s="1093"/>
      <c r="AH542" s="1093"/>
      <c r="AI542" s="1093"/>
      <c r="AJ542" s="1093"/>
      <c r="AK542" s="1093"/>
      <c r="AL542" s="1093"/>
      <c r="AM542" s="1093"/>
      <c r="AN542" s="1093"/>
      <c r="AO542" s="1093"/>
      <c r="AP542" s="1093"/>
      <c r="AQ542" s="1093"/>
      <c r="AR542" s="1093"/>
      <c r="AS542" s="1093"/>
    </row>
    <row r="543" spans="1:45" s="1094" customFormat="1" ht="25.5">
      <c r="A543" s="97" t="s">
        <v>327</v>
      </c>
      <c r="B543" s="83">
        <v>229208</v>
      </c>
      <c r="C543" s="83">
        <v>229208</v>
      </c>
      <c r="D543" s="83" t="s">
        <v>1464</v>
      </c>
      <c r="E543" s="463" t="s">
        <v>1464</v>
      </c>
      <c r="F543" s="83" t="s">
        <v>1464</v>
      </c>
      <c r="G543" s="100"/>
      <c r="H543" s="101" t="e">
        <f>D543-'[3]Oktobris'!D511</f>
        <v>#VALUE!</v>
      </c>
      <c r="I543" s="987" t="e">
        <f t="shared" si="27"/>
        <v>#VALUE!</v>
      </c>
      <c r="J543" s="987"/>
      <c r="K543" s="100"/>
      <c r="L543" s="1093"/>
      <c r="M543" s="1093"/>
      <c r="N543" s="1093"/>
      <c r="O543" s="1093"/>
      <c r="P543" s="1093"/>
      <c r="Q543" s="1093"/>
      <c r="R543" s="1093"/>
      <c r="S543" s="1093"/>
      <c r="T543" s="1093"/>
      <c r="U543" s="1093"/>
      <c r="V543" s="1093"/>
      <c r="W543" s="1093"/>
      <c r="X543" s="1093"/>
      <c r="Y543" s="1093"/>
      <c r="Z543" s="1093"/>
      <c r="AA543" s="1093"/>
      <c r="AB543" s="1093"/>
      <c r="AC543" s="1093"/>
      <c r="AD543" s="1093"/>
      <c r="AE543" s="1093"/>
      <c r="AF543" s="1093"/>
      <c r="AG543" s="1093"/>
      <c r="AH543" s="1093"/>
      <c r="AI543" s="1093"/>
      <c r="AJ543" s="1093"/>
      <c r="AK543" s="1093"/>
      <c r="AL543" s="1093"/>
      <c r="AM543" s="1093"/>
      <c r="AN543" s="1093"/>
      <c r="AO543" s="1093"/>
      <c r="AP543" s="1093"/>
      <c r="AQ543" s="1093"/>
      <c r="AR543" s="1093"/>
      <c r="AS543" s="1093"/>
    </row>
    <row r="544" spans="1:45" s="1092" customFormat="1" ht="12.75">
      <c r="A544" s="323" t="s">
        <v>1100</v>
      </c>
      <c r="B544" s="83"/>
      <c r="C544" s="83"/>
      <c r="D544" s="83"/>
      <c r="E544" s="463"/>
      <c r="F544" s="83"/>
      <c r="G544" s="100"/>
      <c r="H544" s="101">
        <f>D544-'[3]Oktobris'!D512</f>
        <v>-11866949</v>
      </c>
      <c r="I544" s="987">
        <f t="shared" si="27"/>
        <v>11866949</v>
      </c>
      <c r="J544" s="987"/>
      <c r="K544" s="100"/>
      <c r="L544" s="876"/>
      <c r="M544" s="876"/>
      <c r="N544" s="876"/>
      <c r="O544" s="876"/>
      <c r="P544" s="876"/>
      <c r="Q544" s="876"/>
      <c r="R544" s="876"/>
      <c r="S544" s="876"/>
      <c r="T544" s="876"/>
      <c r="U544" s="876"/>
      <c r="V544" s="876"/>
      <c r="W544" s="876"/>
      <c r="X544" s="876"/>
      <c r="Y544" s="876"/>
      <c r="Z544" s="876"/>
      <c r="AA544" s="876"/>
      <c r="AB544" s="876"/>
      <c r="AC544" s="876"/>
      <c r="AD544" s="876"/>
      <c r="AE544" s="876"/>
      <c r="AF544" s="876"/>
      <c r="AG544" s="876"/>
      <c r="AH544" s="876"/>
      <c r="AI544" s="876"/>
      <c r="AJ544" s="876"/>
      <c r="AK544" s="876"/>
      <c r="AL544" s="876"/>
      <c r="AM544" s="876"/>
      <c r="AN544" s="876"/>
      <c r="AO544" s="876"/>
      <c r="AP544" s="876"/>
      <c r="AQ544" s="876"/>
      <c r="AR544" s="876"/>
      <c r="AS544" s="876"/>
    </row>
    <row r="545" spans="1:45" s="1092" customFormat="1" ht="12.75">
      <c r="A545" s="1087" t="s">
        <v>1078</v>
      </c>
      <c r="B545" s="83">
        <v>120943</v>
      </c>
      <c r="C545" s="83">
        <v>120943</v>
      </c>
      <c r="D545" s="83">
        <v>26163</v>
      </c>
      <c r="E545" s="463">
        <v>21.632504568267695</v>
      </c>
      <c r="F545" s="83">
        <v>20942</v>
      </c>
      <c r="G545" s="100"/>
      <c r="H545" s="101">
        <f>D545-'[3]Oktobris'!D513</f>
        <v>-2148247</v>
      </c>
      <c r="I545" s="987">
        <f t="shared" si="27"/>
        <v>2169189</v>
      </c>
      <c r="J545" s="987"/>
      <c r="K545" s="100"/>
      <c r="L545" s="876"/>
      <c r="M545" s="876"/>
      <c r="N545" s="876"/>
      <c r="O545" s="876"/>
      <c r="P545" s="876"/>
      <c r="Q545" s="876"/>
      <c r="R545" s="876"/>
      <c r="S545" s="876"/>
      <c r="T545" s="876"/>
      <c r="U545" s="876"/>
      <c r="V545" s="876"/>
      <c r="W545" s="876"/>
      <c r="X545" s="876"/>
      <c r="Y545" s="876"/>
      <c r="Z545" s="876"/>
      <c r="AA545" s="876"/>
      <c r="AB545" s="876"/>
      <c r="AC545" s="876"/>
      <c r="AD545" s="876"/>
      <c r="AE545" s="876"/>
      <c r="AF545" s="876"/>
      <c r="AG545" s="876"/>
      <c r="AH545" s="876"/>
      <c r="AI545" s="876"/>
      <c r="AJ545" s="876"/>
      <c r="AK545" s="876"/>
      <c r="AL545" s="876"/>
      <c r="AM545" s="876"/>
      <c r="AN545" s="876"/>
      <c r="AO545" s="876"/>
      <c r="AP545" s="876"/>
      <c r="AQ545" s="876"/>
      <c r="AR545" s="876"/>
      <c r="AS545" s="876"/>
    </row>
    <row r="546" spans="1:45" s="1092" customFormat="1" ht="12.75" hidden="1">
      <c r="A546" s="1099" t="s">
        <v>1079</v>
      </c>
      <c r="B546" s="488">
        <v>0</v>
      </c>
      <c r="C546" s="488">
        <v>0</v>
      </c>
      <c r="D546" s="488">
        <v>0</v>
      </c>
      <c r="E546" s="1102" t="e">
        <v>#DIV/0!</v>
      </c>
      <c r="F546" s="488">
        <v>0</v>
      </c>
      <c r="G546" s="100"/>
      <c r="H546" s="101">
        <f>D546-'[3]Oktobris'!D514</f>
        <v>-9692539</v>
      </c>
      <c r="I546" s="987">
        <f t="shared" si="27"/>
        <v>9692539</v>
      </c>
      <c r="J546" s="987"/>
      <c r="K546" s="100"/>
      <c r="L546" s="876"/>
      <c r="M546" s="876"/>
      <c r="N546" s="876"/>
      <c r="O546" s="876"/>
      <c r="P546" s="876"/>
      <c r="Q546" s="876"/>
      <c r="R546" s="876"/>
      <c r="S546" s="876"/>
      <c r="T546" s="876"/>
      <c r="U546" s="876"/>
      <c r="V546" s="876"/>
      <c r="W546" s="876"/>
      <c r="X546" s="876"/>
      <c r="Y546" s="876"/>
      <c r="Z546" s="876"/>
      <c r="AA546" s="876"/>
      <c r="AB546" s="876"/>
      <c r="AC546" s="876"/>
      <c r="AD546" s="876"/>
      <c r="AE546" s="876"/>
      <c r="AF546" s="876"/>
      <c r="AG546" s="876"/>
      <c r="AH546" s="876"/>
      <c r="AI546" s="876"/>
      <c r="AJ546" s="876"/>
      <c r="AK546" s="876"/>
      <c r="AL546" s="876"/>
      <c r="AM546" s="876"/>
      <c r="AN546" s="876"/>
      <c r="AO546" s="876"/>
      <c r="AP546" s="876"/>
      <c r="AQ546" s="876"/>
      <c r="AR546" s="876"/>
      <c r="AS546" s="876"/>
    </row>
    <row r="547" spans="1:45" s="1092" customFormat="1" ht="12.75">
      <c r="A547" s="1088" t="s">
        <v>538</v>
      </c>
      <c r="B547" s="83">
        <v>120943</v>
      </c>
      <c r="C547" s="83">
        <v>120943</v>
      </c>
      <c r="D547" s="83">
        <v>26163</v>
      </c>
      <c r="E547" s="463">
        <v>21.632504568267695</v>
      </c>
      <c r="F547" s="83">
        <v>20942</v>
      </c>
      <c r="G547" s="100"/>
      <c r="H547" s="101">
        <f>D547-'[3]Oktobris'!D515</f>
        <v>-11726654</v>
      </c>
      <c r="I547" s="987">
        <f t="shared" si="27"/>
        <v>11747596</v>
      </c>
      <c r="J547" s="987"/>
      <c r="K547" s="100"/>
      <c r="L547" s="876"/>
      <c r="M547" s="876"/>
      <c r="N547" s="876"/>
      <c r="O547" s="876"/>
      <c r="P547" s="876"/>
      <c r="Q547" s="876"/>
      <c r="R547" s="876"/>
      <c r="S547" s="876"/>
      <c r="T547" s="876"/>
      <c r="U547" s="876"/>
      <c r="V547" s="876"/>
      <c r="W547" s="876"/>
      <c r="X547" s="876"/>
      <c r="Y547" s="876"/>
      <c r="Z547" s="876"/>
      <c r="AA547" s="876"/>
      <c r="AB547" s="876"/>
      <c r="AC547" s="876"/>
      <c r="AD547" s="876"/>
      <c r="AE547" s="876"/>
      <c r="AF547" s="876"/>
      <c r="AG547" s="876"/>
      <c r="AH547" s="876"/>
      <c r="AI547" s="876"/>
      <c r="AJ547" s="876"/>
      <c r="AK547" s="876"/>
      <c r="AL547" s="876"/>
      <c r="AM547" s="876"/>
      <c r="AN547" s="876"/>
      <c r="AO547" s="876"/>
      <c r="AP547" s="876"/>
      <c r="AQ547" s="876"/>
      <c r="AR547" s="876"/>
      <c r="AS547" s="876"/>
    </row>
    <row r="548" spans="1:45" s="1092" customFormat="1" ht="12.75">
      <c r="A548" s="1087" t="s">
        <v>304</v>
      </c>
      <c r="B548" s="83">
        <v>120943</v>
      </c>
      <c r="C548" s="83">
        <v>120943</v>
      </c>
      <c r="D548" s="83">
        <v>26163</v>
      </c>
      <c r="E548" s="463">
        <v>21.632504568267695</v>
      </c>
      <c r="F548" s="83">
        <v>20942</v>
      </c>
      <c r="G548" s="100"/>
      <c r="H548" s="101">
        <f>D548-'[3]Oktobris'!D516</f>
        <v>-10798998</v>
      </c>
      <c r="I548" s="987">
        <f t="shared" si="27"/>
        <v>10819940</v>
      </c>
      <c r="J548" s="987"/>
      <c r="K548" s="100"/>
      <c r="L548" s="876"/>
      <c r="M548" s="876"/>
      <c r="N548" s="876"/>
      <c r="O548" s="876"/>
      <c r="P548" s="876"/>
      <c r="Q548" s="876"/>
      <c r="R548" s="876"/>
      <c r="S548" s="876"/>
      <c r="T548" s="876"/>
      <c r="U548" s="876"/>
      <c r="V548" s="876"/>
      <c r="W548" s="876"/>
      <c r="X548" s="876"/>
      <c r="Y548" s="876"/>
      <c r="Z548" s="876"/>
      <c r="AA548" s="876"/>
      <c r="AB548" s="876"/>
      <c r="AC548" s="876"/>
      <c r="AD548" s="876"/>
      <c r="AE548" s="876"/>
      <c r="AF548" s="876"/>
      <c r="AG548" s="876"/>
      <c r="AH548" s="876"/>
      <c r="AI548" s="876"/>
      <c r="AJ548" s="876"/>
      <c r="AK548" s="876"/>
      <c r="AL548" s="876"/>
      <c r="AM548" s="876"/>
      <c r="AN548" s="876"/>
      <c r="AO548" s="876"/>
      <c r="AP548" s="876"/>
      <c r="AQ548" s="876"/>
      <c r="AR548" s="876"/>
      <c r="AS548" s="876"/>
    </row>
    <row r="549" spans="1:45" s="1092" customFormat="1" ht="12.75">
      <c r="A549" s="1088" t="s">
        <v>307</v>
      </c>
      <c r="B549" s="83">
        <v>120943</v>
      </c>
      <c r="C549" s="83">
        <v>120943</v>
      </c>
      <c r="D549" s="83">
        <v>26163</v>
      </c>
      <c r="E549" s="463">
        <v>21.632504568267695</v>
      </c>
      <c r="F549" s="83">
        <v>20942</v>
      </c>
      <c r="G549" s="100"/>
      <c r="H549" s="101">
        <f>D549-'[3]Oktobris'!D517</f>
        <v>-1165317</v>
      </c>
      <c r="I549" s="987">
        <f t="shared" si="27"/>
        <v>1186259</v>
      </c>
      <c r="J549" s="987"/>
      <c r="K549" s="100"/>
      <c r="L549" s="876"/>
      <c r="M549" s="876"/>
      <c r="N549" s="876"/>
      <c r="O549" s="876"/>
      <c r="P549" s="876"/>
      <c r="Q549" s="876"/>
      <c r="R549" s="876"/>
      <c r="S549" s="876"/>
      <c r="T549" s="876"/>
      <c r="U549" s="876"/>
      <c r="V549" s="876"/>
      <c r="W549" s="876"/>
      <c r="X549" s="876"/>
      <c r="Y549" s="876"/>
      <c r="Z549" s="876"/>
      <c r="AA549" s="876"/>
      <c r="AB549" s="876"/>
      <c r="AC549" s="876"/>
      <c r="AD549" s="876"/>
      <c r="AE549" s="876"/>
      <c r="AF549" s="876"/>
      <c r="AG549" s="876"/>
      <c r="AH549" s="876"/>
      <c r="AI549" s="876"/>
      <c r="AJ549" s="876"/>
      <c r="AK549" s="876"/>
      <c r="AL549" s="876"/>
      <c r="AM549" s="876"/>
      <c r="AN549" s="876"/>
      <c r="AO549" s="876"/>
      <c r="AP549" s="876"/>
      <c r="AQ549" s="876"/>
      <c r="AR549" s="876"/>
      <c r="AS549" s="876"/>
    </row>
    <row r="550" spans="1:45" s="1092" customFormat="1" ht="12.75">
      <c r="A550" s="1090" t="s">
        <v>716</v>
      </c>
      <c r="B550" s="83">
        <v>120943</v>
      </c>
      <c r="C550" s="83">
        <v>120943</v>
      </c>
      <c r="D550" s="83">
        <v>26163</v>
      </c>
      <c r="E550" s="463">
        <v>21.632504568267695</v>
      </c>
      <c r="F550" s="83">
        <v>20942</v>
      </c>
      <c r="G550" s="100"/>
      <c r="H550" s="101">
        <f>D550-'[3]Oktobris'!D518</f>
        <v>-9607518</v>
      </c>
      <c r="I550" s="987">
        <f t="shared" si="27"/>
        <v>9628460</v>
      </c>
      <c r="J550" s="987"/>
      <c r="K550" s="100"/>
      <c r="L550" s="876"/>
      <c r="M550" s="876"/>
      <c r="N550" s="876"/>
      <c r="O550" s="876"/>
      <c r="P550" s="876"/>
      <c r="Q550" s="876"/>
      <c r="R550" s="876"/>
      <c r="S550" s="876"/>
      <c r="T550" s="876"/>
      <c r="U550" s="876"/>
      <c r="V550" s="876"/>
      <c r="W550" s="876"/>
      <c r="X550" s="876"/>
      <c r="Y550" s="876"/>
      <c r="Z550" s="876"/>
      <c r="AA550" s="876"/>
      <c r="AB550" s="876"/>
      <c r="AC550" s="876"/>
      <c r="AD550" s="876"/>
      <c r="AE550" s="876"/>
      <c r="AF550" s="876"/>
      <c r="AG550" s="876"/>
      <c r="AH550" s="876"/>
      <c r="AI550" s="876"/>
      <c r="AJ550" s="876"/>
      <c r="AK550" s="876"/>
      <c r="AL550" s="876"/>
      <c r="AM550" s="876"/>
      <c r="AN550" s="876"/>
      <c r="AO550" s="876"/>
      <c r="AP550" s="876"/>
      <c r="AQ550" s="876"/>
      <c r="AR550" s="876"/>
      <c r="AS550" s="876"/>
    </row>
    <row r="551" spans="1:45" s="1119" customFormat="1" ht="12.75" customHeight="1" hidden="1">
      <c r="A551" s="1099" t="s">
        <v>290</v>
      </c>
      <c r="B551" s="1107">
        <v>0</v>
      </c>
      <c r="C551" s="1107">
        <v>0</v>
      </c>
      <c r="D551" s="1107">
        <v>0</v>
      </c>
      <c r="E551" s="1102" t="e">
        <v>#DIV/0!</v>
      </c>
      <c r="F551" s="1107">
        <v>0</v>
      </c>
      <c r="G551" s="511"/>
      <c r="H551" s="1034">
        <f>D551-'[3]Oktobris'!D519</f>
        <v>-4703400</v>
      </c>
      <c r="I551" s="987">
        <f t="shared" si="27"/>
        <v>4703400</v>
      </c>
      <c r="J551" s="987"/>
      <c r="K551" s="511"/>
      <c r="L551" s="1118"/>
      <c r="M551" s="1118"/>
      <c r="N551" s="1118"/>
      <c r="O551" s="1118"/>
      <c r="P551" s="1118"/>
      <c r="Q551" s="1118"/>
      <c r="R551" s="1118"/>
      <c r="S551" s="1118"/>
      <c r="T551" s="1118"/>
      <c r="U551" s="1118"/>
      <c r="V551" s="1118"/>
      <c r="W551" s="1118"/>
      <c r="X551" s="1118"/>
      <c r="Y551" s="1118"/>
      <c r="Z551" s="1118"/>
      <c r="AA551" s="1118"/>
      <c r="AB551" s="1118"/>
      <c r="AC551" s="1118"/>
      <c r="AD551" s="1118"/>
      <c r="AE551" s="1118"/>
      <c r="AF551" s="1118"/>
      <c r="AG551" s="1118"/>
      <c r="AH551" s="1118"/>
      <c r="AI551" s="1118"/>
      <c r="AJ551" s="1118"/>
      <c r="AK551" s="1118"/>
      <c r="AL551" s="1118"/>
      <c r="AM551" s="1118"/>
      <c r="AN551" s="1118"/>
      <c r="AO551" s="1118"/>
      <c r="AP551" s="1118"/>
      <c r="AQ551" s="1118"/>
      <c r="AR551" s="1118"/>
      <c r="AS551" s="1118"/>
    </row>
    <row r="552" spans="1:45" s="1119" customFormat="1" ht="12.75" customHeight="1" hidden="1">
      <c r="A552" s="1120" t="s">
        <v>1399</v>
      </c>
      <c r="B552" s="1107">
        <v>0</v>
      </c>
      <c r="C552" s="1107">
        <v>0</v>
      </c>
      <c r="D552" s="1107">
        <v>0</v>
      </c>
      <c r="E552" s="1102" t="e">
        <v>#DIV/0!</v>
      </c>
      <c r="F552" s="1107">
        <v>0</v>
      </c>
      <c r="G552" s="511"/>
      <c r="H552" s="1034">
        <f>D552-'[3]Oktobris'!D520</f>
        <v>-387853</v>
      </c>
      <c r="I552" s="987">
        <f t="shared" si="27"/>
        <v>387853</v>
      </c>
      <c r="J552" s="987"/>
      <c r="K552" s="511"/>
      <c r="L552" s="1118"/>
      <c r="M552" s="1118"/>
      <c r="N552" s="1118"/>
      <c r="O552" s="1118"/>
      <c r="P552" s="1118"/>
      <c r="Q552" s="1118"/>
      <c r="R552" s="1118"/>
      <c r="S552" s="1118"/>
      <c r="T552" s="1118"/>
      <c r="U552" s="1118"/>
      <c r="V552" s="1118"/>
      <c r="W552" s="1118"/>
      <c r="X552" s="1118"/>
      <c r="Y552" s="1118"/>
      <c r="Z552" s="1118"/>
      <c r="AA552" s="1118"/>
      <c r="AB552" s="1118"/>
      <c r="AC552" s="1118"/>
      <c r="AD552" s="1118"/>
      <c r="AE552" s="1118"/>
      <c r="AF552" s="1118"/>
      <c r="AG552" s="1118"/>
      <c r="AH552" s="1118"/>
      <c r="AI552" s="1118"/>
      <c r="AJ552" s="1118"/>
      <c r="AK552" s="1118"/>
      <c r="AL552" s="1118"/>
      <c r="AM552" s="1118"/>
      <c r="AN552" s="1118"/>
      <c r="AO552" s="1118"/>
      <c r="AP552" s="1118"/>
      <c r="AQ552" s="1118"/>
      <c r="AR552" s="1118"/>
      <c r="AS552" s="1118"/>
    </row>
    <row r="553" spans="1:45" s="1092" customFormat="1" ht="12.75">
      <c r="A553" s="323" t="s">
        <v>1102</v>
      </c>
      <c r="B553" s="83"/>
      <c r="C553" s="83"/>
      <c r="D553" s="83"/>
      <c r="E553" s="463"/>
      <c r="F553" s="83"/>
      <c r="G553" s="100"/>
      <c r="H553" s="101">
        <f>D553-'[3]Oktobris'!D521</f>
        <v>-3072176</v>
      </c>
      <c r="I553" s="987">
        <f t="shared" si="27"/>
        <v>3072176</v>
      </c>
      <c r="J553" s="987"/>
      <c r="K553" s="100"/>
      <c r="L553" s="876"/>
      <c r="M553" s="876"/>
      <c r="N553" s="876"/>
      <c r="O553" s="876"/>
      <c r="P553" s="876"/>
      <c r="Q553" s="876"/>
      <c r="R553" s="876"/>
      <c r="S553" s="876"/>
      <c r="T553" s="876"/>
      <c r="U553" s="876"/>
      <c r="V553" s="876"/>
      <c r="W553" s="876"/>
      <c r="X553" s="876"/>
      <c r="Y553" s="876"/>
      <c r="Z553" s="876"/>
      <c r="AA553" s="876"/>
      <c r="AB553" s="876"/>
      <c r="AC553" s="876"/>
      <c r="AD553" s="876"/>
      <c r="AE553" s="876"/>
      <c r="AF553" s="876"/>
      <c r="AG553" s="876"/>
      <c r="AH553" s="876"/>
      <c r="AI553" s="876"/>
      <c r="AJ553" s="876"/>
      <c r="AK553" s="876"/>
      <c r="AL553" s="876"/>
      <c r="AM553" s="876"/>
      <c r="AN553" s="876"/>
      <c r="AO553" s="876"/>
      <c r="AP553" s="876"/>
      <c r="AQ553" s="876"/>
      <c r="AR553" s="876"/>
      <c r="AS553" s="876"/>
    </row>
    <row r="554" spans="1:45" s="1092" customFormat="1" ht="12.75">
      <c r="A554" s="1087" t="s">
        <v>1078</v>
      </c>
      <c r="B554" s="83">
        <v>568952</v>
      </c>
      <c r="C554" s="83">
        <v>364408</v>
      </c>
      <c r="D554" s="83">
        <v>505320</v>
      </c>
      <c r="E554" s="463">
        <v>88.81592823296167</v>
      </c>
      <c r="F554" s="83">
        <v>0</v>
      </c>
      <c r="G554" s="100"/>
      <c r="H554" s="101">
        <f>D554-'[3]Oktobris'!D522</f>
        <v>-964932</v>
      </c>
      <c r="I554" s="987">
        <f t="shared" si="27"/>
        <v>964932</v>
      </c>
      <c r="J554" s="987"/>
      <c r="K554" s="100"/>
      <c r="L554" s="876"/>
      <c r="M554" s="876"/>
      <c r="N554" s="876"/>
      <c r="O554" s="876"/>
      <c r="P554" s="876"/>
      <c r="Q554" s="876"/>
      <c r="R554" s="876"/>
      <c r="S554" s="876"/>
      <c r="T554" s="876"/>
      <c r="U554" s="876"/>
      <c r="V554" s="876"/>
      <c r="W554" s="876"/>
      <c r="X554" s="876"/>
      <c r="Y554" s="876"/>
      <c r="Z554" s="876"/>
      <c r="AA554" s="876"/>
      <c r="AB554" s="876"/>
      <c r="AC554" s="876"/>
      <c r="AD554" s="876"/>
      <c r="AE554" s="876"/>
      <c r="AF554" s="876"/>
      <c r="AG554" s="876"/>
      <c r="AH554" s="876"/>
      <c r="AI554" s="876"/>
      <c r="AJ554" s="876"/>
      <c r="AK554" s="876"/>
      <c r="AL554" s="876"/>
      <c r="AM554" s="876"/>
      <c r="AN554" s="876"/>
      <c r="AO554" s="876"/>
      <c r="AP554" s="876"/>
      <c r="AQ554" s="876"/>
      <c r="AR554" s="876"/>
      <c r="AS554" s="876"/>
    </row>
    <row r="555" spans="1:45" s="1092" customFormat="1" ht="12.75">
      <c r="A555" s="1088" t="s">
        <v>1079</v>
      </c>
      <c r="B555" s="83">
        <v>72702</v>
      </c>
      <c r="C555" s="83">
        <v>72702</v>
      </c>
      <c r="D555" s="83">
        <v>72702</v>
      </c>
      <c r="E555" s="463">
        <v>100</v>
      </c>
      <c r="F555" s="83">
        <v>0</v>
      </c>
      <c r="G555" s="100"/>
      <c r="H555" s="101">
        <f>D555-'[3]Oktobris'!D523</f>
        <v>-854954</v>
      </c>
      <c r="I555" s="987">
        <f t="shared" si="27"/>
        <v>854954</v>
      </c>
      <c r="J555" s="987"/>
      <c r="K555" s="100"/>
      <c r="L555" s="876"/>
      <c r="M555" s="876"/>
      <c r="N555" s="876"/>
      <c r="O555" s="876"/>
      <c r="P555" s="876"/>
      <c r="Q555" s="876"/>
      <c r="R555" s="876"/>
      <c r="S555" s="876"/>
      <c r="T555" s="876"/>
      <c r="U555" s="876"/>
      <c r="V555" s="876"/>
      <c r="W555" s="876"/>
      <c r="X555" s="876"/>
      <c r="Y555" s="876"/>
      <c r="Z555" s="876"/>
      <c r="AA555" s="876"/>
      <c r="AB555" s="876"/>
      <c r="AC555" s="876"/>
      <c r="AD555" s="876"/>
      <c r="AE555" s="876"/>
      <c r="AF555" s="876"/>
      <c r="AG555" s="876"/>
      <c r="AH555" s="876"/>
      <c r="AI555" s="876"/>
      <c r="AJ555" s="876"/>
      <c r="AK555" s="876"/>
      <c r="AL555" s="876"/>
      <c r="AM555" s="876"/>
      <c r="AN555" s="876"/>
      <c r="AO555" s="876"/>
      <c r="AP555" s="876"/>
      <c r="AQ555" s="876"/>
      <c r="AR555" s="876"/>
      <c r="AS555" s="876"/>
    </row>
    <row r="556" spans="1:45" s="1092" customFormat="1" ht="12.75">
      <c r="A556" s="1088" t="s">
        <v>538</v>
      </c>
      <c r="B556" s="83">
        <v>496250</v>
      </c>
      <c r="C556" s="83">
        <v>291706</v>
      </c>
      <c r="D556" s="83">
        <v>432618</v>
      </c>
      <c r="E556" s="463">
        <v>87.17743073047859</v>
      </c>
      <c r="F556" s="83">
        <v>0</v>
      </c>
      <c r="G556" s="100"/>
      <c r="H556" s="101">
        <f>D556-'[3]Oktobris'!D524</f>
        <v>-495038</v>
      </c>
      <c r="I556" s="987">
        <f t="shared" si="27"/>
        <v>495038</v>
      </c>
      <c r="J556" s="987"/>
      <c r="K556" s="100"/>
      <c r="L556" s="876"/>
      <c r="M556" s="876"/>
      <c r="N556" s="876"/>
      <c r="O556" s="876"/>
      <c r="P556" s="876"/>
      <c r="Q556" s="876"/>
      <c r="R556" s="876"/>
      <c r="S556" s="876"/>
      <c r="T556" s="876"/>
      <c r="U556" s="876"/>
      <c r="V556" s="876"/>
      <c r="W556" s="876"/>
      <c r="X556" s="876"/>
      <c r="Y556" s="876"/>
      <c r="Z556" s="876"/>
      <c r="AA556" s="876"/>
      <c r="AB556" s="876"/>
      <c r="AC556" s="876"/>
      <c r="AD556" s="876"/>
      <c r="AE556" s="876"/>
      <c r="AF556" s="876"/>
      <c r="AG556" s="876"/>
      <c r="AH556" s="876"/>
      <c r="AI556" s="876"/>
      <c r="AJ556" s="876"/>
      <c r="AK556" s="876"/>
      <c r="AL556" s="876"/>
      <c r="AM556" s="876"/>
      <c r="AN556" s="876"/>
      <c r="AO556" s="876"/>
      <c r="AP556" s="876"/>
      <c r="AQ556" s="876"/>
      <c r="AR556" s="876"/>
      <c r="AS556" s="876"/>
    </row>
    <row r="557" spans="1:45" s="1092" customFormat="1" ht="12.75">
      <c r="A557" s="1087" t="s">
        <v>279</v>
      </c>
      <c r="B557" s="83">
        <v>568952</v>
      </c>
      <c r="C557" s="83">
        <v>364408</v>
      </c>
      <c r="D557" s="83">
        <v>104078</v>
      </c>
      <c r="E557" s="463">
        <v>18.292931565404462</v>
      </c>
      <c r="F557" s="83">
        <v>2826</v>
      </c>
      <c r="G557" s="100"/>
      <c r="H557" s="101">
        <f>D557-'[3]Oktobris'!D525</f>
        <v>-10054</v>
      </c>
      <c r="I557" s="987">
        <f t="shared" si="27"/>
        <v>12880</v>
      </c>
      <c r="J557" s="987"/>
      <c r="K557" s="100"/>
      <c r="L557" s="876"/>
      <c r="M557" s="876"/>
      <c r="N557" s="876"/>
      <c r="O557" s="876"/>
      <c r="P557" s="876"/>
      <c r="Q557" s="876"/>
      <c r="R557" s="876"/>
      <c r="S557" s="876"/>
      <c r="T557" s="876"/>
      <c r="U557" s="876"/>
      <c r="V557" s="876"/>
      <c r="W557" s="876"/>
      <c r="X557" s="876"/>
      <c r="Y557" s="876"/>
      <c r="Z557" s="876"/>
      <c r="AA557" s="876"/>
      <c r="AB557" s="876"/>
      <c r="AC557" s="876"/>
      <c r="AD557" s="876"/>
      <c r="AE557" s="876"/>
      <c r="AF557" s="876"/>
      <c r="AG557" s="876"/>
      <c r="AH557" s="876"/>
      <c r="AI557" s="876"/>
      <c r="AJ557" s="876"/>
      <c r="AK557" s="876"/>
      <c r="AL557" s="876"/>
      <c r="AM557" s="876"/>
      <c r="AN557" s="876"/>
      <c r="AO557" s="876"/>
      <c r="AP557" s="876"/>
      <c r="AQ557" s="876"/>
      <c r="AR557" s="876"/>
      <c r="AS557" s="876"/>
    </row>
    <row r="558" spans="1:45" s="1092" customFormat="1" ht="12.75">
      <c r="A558" s="1088" t="s">
        <v>307</v>
      </c>
      <c r="B558" s="83">
        <v>568952</v>
      </c>
      <c r="C558" s="83">
        <v>364408</v>
      </c>
      <c r="D558" s="83">
        <v>104078</v>
      </c>
      <c r="E558" s="463">
        <v>18.292931565404462</v>
      </c>
      <c r="F558" s="83">
        <v>2826</v>
      </c>
      <c r="G558" s="100"/>
      <c r="H558" s="101" t="e">
        <f>D558-'[3]Oktobris'!D526</f>
        <v>#VALUE!</v>
      </c>
      <c r="I558" s="987" t="e">
        <f t="shared" si="27"/>
        <v>#VALUE!</v>
      </c>
      <c r="J558" s="987"/>
      <c r="K558" s="100"/>
      <c r="L558" s="876"/>
      <c r="M558" s="876"/>
      <c r="N558" s="876"/>
      <c r="O558" s="876"/>
      <c r="P558" s="876"/>
      <c r="Q558" s="876"/>
      <c r="R558" s="876"/>
      <c r="S558" s="876"/>
      <c r="T558" s="876"/>
      <c r="U558" s="876"/>
      <c r="V558" s="876"/>
      <c r="W558" s="876"/>
      <c r="X558" s="876"/>
      <c r="Y558" s="876"/>
      <c r="Z558" s="876"/>
      <c r="AA558" s="876"/>
      <c r="AB558" s="876"/>
      <c r="AC558" s="876"/>
      <c r="AD558" s="876"/>
      <c r="AE558" s="876"/>
      <c r="AF558" s="876"/>
      <c r="AG558" s="876"/>
      <c r="AH558" s="876"/>
      <c r="AI558" s="876"/>
      <c r="AJ558" s="876"/>
      <c r="AK558" s="876"/>
      <c r="AL558" s="876"/>
      <c r="AM558" s="876"/>
      <c r="AN558" s="876"/>
      <c r="AO558" s="876"/>
      <c r="AP558" s="876"/>
      <c r="AQ558" s="876"/>
      <c r="AR558" s="876"/>
      <c r="AS558" s="876"/>
    </row>
    <row r="559" spans="1:45" s="1092" customFormat="1" ht="12.75">
      <c r="A559" s="1090" t="s">
        <v>716</v>
      </c>
      <c r="B559" s="83">
        <v>476604</v>
      </c>
      <c r="C559" s="83">
        <v>364408</v>
      </c>
      <c r="D559" s="83">
        <v>104078</v>
      </c>
      <c r="E559" s="463">
        <v>21.837416387609</v>
      </c>
      <c r="F559" s="83">
        <v>2826</v>
      </c>
      <c r="G559" s="100"/>
      <c r="H559" s="101">
        <f>D559-'[3]Oktobris'!D527</f>
        <v>104078</v>
      </c>
      <c r="I559" s="987">
        <f t="shared" si="27"/>
        <v>-101252</v>
      </c>
      <c r="J559" s="987"/>
      <c r="K559" s="100"/>
      <c r="L559" s="876"/>
      <c r="M559" s="876"/>
      <c r="N559" s="876"/>
      <c r="O559" s="876"/>
      <c r="P559" s="876"/>
      <c r="Q559" s="876"/>
      <c r="R559" s="876"/>
      <c r="S559" s="876"/>
      <c r="T559" s="876"/>
      <c r="U559" s="876"/>
      <c r="V559" s="876"/>
      <c r="W559" s="876"/>
      <c r="X559" s="876"/>
      <c r="Y559" s="876"/>
      <c r="Z559" s="876"/>
      <c r="AA559" s="876"/>
      <c r="AB559" s="876"/>
      <c r="AC559" s="876"/>
      <c r="AD559" s="876"/>
      <c r="AE559" s="876"/>
      <c r="AF559" s="876"/>
      <c r="AG559" s="876"/>
      <c r="AH559" s="876"/>
      <c r="AI559" s="876"/>
      <c r="AJ559" s="876"/>
      <c r="AK559" s="876"/>
      <c r="AL559" s="876"/>
      <c r="AM559" s="876"/>
      <c r="AN559" s="876"/>
      <c r="AO559" s="876"/>
      <c r="AP559" s="876"/>
      <c r="AQ559" s="876"/>
      <c r="AR559" s="876"/>
      <c r="AS559" s="876"/>
    </row>
    <row r="560" spans="1:45" s="1092" customFormat="1" ht="12.75">
      <c r="A560" s="1090" t="s">
        <v>1004</v>
      </c>
      <c r="B560" s="83">
        <v>92348</v>
      </c>
      <c r="C560" s="83">
        <v>0</v>
      </c>
      <c r="D560" s="83">
        <v>0</v>
      </c>
      <c r="E560" s="463">
        <v>0</v>
      </c>
      <c r="F560" s="83">
        <v>0</v>
      </c>
      <c r="G560" s="100"/>
      <c r="H560" s="101">
        <f>D560-'[3]Oktobris'!D528</f>
        <v>-5221</v>
      </c>
      <c r="I560" s="987">
        <f t="shared" si="27"/>
        <v>5221</v>
      </c>
      <c r="J560" s="987"/>
      <c r="K560" s="100"/>
      <c r="L560" s="876"/>
      <c r="M560" s="876"/>
      <c r="N560" s="876"/>
      <c r="O560" s="876"/>
      <c r="P560" s="876"/>
      <c r="Q560" s="876"/>
      <c r="R560" s="876"/>
      <c r="S560" s="876"/>
      <c r="T560" s="876"/>
      <c r="U560" s="876"/>
      <c r="V560" s="876"/>
      <c r="W560" s="876"/>
      <c r="X560" s="876"/>
      <c r="Y560" s="876"/>
      <c r="Z560" s="876"/>
      <c r="AA560" s="876"/>
      <c r="AB560" s="876"/>
      <c r="AC560" s="876"/>
      <c r="AD560" s="876"/>
      <c r="AE560" s="876"/>
      <c r="AF560" s="876"/>
      <c r="AG560" s="876"/>
      <c r="AH560" s="876"/>
      <c r="AI560" s="876"/>
      <c r="AJ560" s="876"/>
      <c r="AK560" s="876"/>
      <c r="AL560" s="876"/>
      <c r="AM560" s="876"/>
      <c r="AN560" s="876"/>
      <c r="AO560" s="876"/>
      <c r="AP560" s="876"/>
      <c r="AQ560" s="876"/>
      <c r="AR560" s="876"/>
      <c r="AS560" s="876"/>
    </row>
    <row r="561" spans="1:45" s="1119" customFormat="1" ht="12.75" hidden="1">
      <c r="A561" s="1121" t="s">
        <v>1025</v>
      </c>
      <c r="B561" s="1107">
        <v>0</v>
      </c>
      <c r="C561" s="1107">
        <v>0</v>
      </c>
      <c r="D561" s="1107">
        <v>0</v>
      </c>
      <c r="E561" s="1102" t="e">
        <v>#DIV/0!</v>
      </c>
      <c r="F561" s="1107">
        <v>0</v>
      </c>
      <c r="G561" s="511"/>
      <c r="H561" s="1034">
        <f>D561-'[3]Oktobris'!D529</f>
        <v>0</v>
      </c>
      <c r="I561" s="987">
        <f t="shared" si="27"/>
        <v>0</v>
      </c>
      <c r="J561" s="987"/>
      <c r="K561" s="511"/>
      <c r="L561" s="1118"/>
      <c r="M561" s="1118"/>
      <c r="N561" s="1118"/>
      <c r="O561" s="1118"/>
      <c r="P561" s="1118"/>
      <c r="Q561" s="1118"/>
      <c r="R561" s="1118"/>
      <c r="S561" s="1118"/>
      <c r="T561" s="1118"/>
      <c r="U561" s="1118"/>
      <c r="V561" s="1118"/>
      <c r="W561" s="1118"/>
      <c r="X561" s="1118"/>
      <c r="Y561" s="1118"/>
      <c r="Z561" s="1118"/>
      <c r="AA561" s="1118"/>
      <c r="AB561" s="1118"/>
      <c r="AC561" s="1118"/>
      <c r="AD561" s="1118"/>
      <c r="AE561" s="1118"/>
      <c r="AF561" s="1118"/>
      <c r="AG561" s="1118"/>
      <c r="AH561" s="1118"/>
      <c r="AI561" s="1118"/>
      <c r="AJ561" s="1118"/>
      <c r="AK561" s="1118"/>
      <c r="AL561" s="1118"/>
      <c r="AM561" s="1118"/>
      <c r="AN561" s="1118"/>
      <c r="AO561" s="1118"/>
      <c r="AP561" s="1118"/>
      <c r="AQ561" s="1118"/>
      <c r="AR561" s="1118"/>
      <c r="AS561" s="1118"/>
    </row>
    <row r="562" spans="1:45" s="1092" customFormat="1" ht="13.5">
      <c r="A562" s="1040" t="s">
        <v>1105</v>
      </c>
      <c r="B562" s="83"/>
      <c r="C562" s="83"/>
      <c r="D562" s="83"/>
      <c r="E562" s="463"/>
      <c r="F562" s="83"/>
      <c r="G562" s="100"/>
      <c r="H562" s="101">
        <f>D562-'[3]Oktobris'!D530</f>
        <v>-5221</v>
      </c>
      <c r="I562" s="987">
        <f t="shared" si="27"/>
        <v>5221</v>
      </c>
      <c r="J562" s="987"/>
      <c r="K562" s="100"/>
      <c r="L562" s="876"/>
      <c r="M562" s="876"/>
      <c r="N562" s="876"/>
      <c r="O562" s="876"/>
      <c r="P562" s="876"/>
      <c r="Q562" s="876"/>
      <c r="R562" s="876"/>
      <c r="S562" s="876"/>
      <c r="T562" s="876"/>
      <c r="U562" s="876"/>
      <c r="V562" s="876"/>
      <c r="W562" s="876"/>
      <c r="X562" s="876"/>
      <c r="Y562" s="876"/>
      <c r="Z562" s="876"/>
      <c r="AA562" s="876"/>
      <c r="AB562" s="876"/>
      <c r="AC562" s="876"/>
      <c r="AD562" s="876"/>
      <c r="AE562" s="876"/>
      <c r="AF562" s="876"/>
      <c r="AG562" s="876"/>
      <c r="AH562" s="876"/>
      <c r="AI562" s="876"/>
      <c r="AJ562" s="876"/>
      <c r="AK562" s="876"/>
      <c r="AL562" s="876"/>
      <c r="AM562" s="876"/>
      <c r="AN562" s="876"/>
      <c r="AO562" s="876"/>
      <c r="AP562" s="876"/>
      <c r="AQ562" s="876"/>
      <c r="AR562" s="876"/>
      <c r="AS562" s="876"/>
    </row>
    <row r="563" spans="1:45" s="1092" customFormat="1" ht="12.75">
      <c r="A563" s="909" t="s">
        <v>1078</v>
      </c>
      <c r="B563" s="83">
        <v>568952</v>
      </c>
      <c r="C563" s="83">
        <v>364408</v>
      </c>
      <c r="D563" s="83">
        <v>505320</v>
      </c>
      <c r="E563" s="463">
        <v>88.81592823296167</v>
      </c>
      <c r="F563" s="83">
        <v>0</v>
      </c>
      <c r="G563" s="100"/>
      <c r="H563" s="101">
        <f>D563-'[3]Oktobris'!D531</f>
        <v>500099</v>
      </c>
      <c r="I563" s="987">
        <f t="shared" si="27"/>
        <v>-500099</v>
      </c>
      <c r="J563" s="987"/>
      <c r="K563" s="100"/>
      <c r="L563" s="876"/>
      <c r="M563" s="876"/>
      <c r="N563" s="876"/>
      <c r="O563" s="876"/>
      <c r="P563" s="876"/>
      <c r="Q563" s="876"/>
      <c r="R563" s="876"/>
      <c r="S563" s="876"/>
      <c r="T563" s="876"/>
      <c r="U563" s="876"/>
      <c r="V563" s="876"/>
      <c r="W563" s="876"/>
      <c r="X563" s="876"/>
      <c r="Y563" s="876"/>
      <c r="Z563" s="876"/>
      <c r="AA563" s="876"/>
      <c r="AB563" s="876"/>
      <c r="AC563" s="876"/>
      <c r="AD563" s="876"/>
      <c r="AE563" s="876"/>
      <c r="AF563" s="876"/>
      <c r="AG563" s="876"/>
      <c r="AH563" s="876"/>
      <c r="AI563" s="876"/>
      <c r="AJ563" s="876"/>
      <c r="AK563" s="876"/>
      <c r="AL563" s="876"/>
      <c r="AM563" s="876"/>
      <c r="AN563" s="876"/>
      <c r="AO563" s="876"/>
      <c r="AP563" s="876"/>
      <c r="AQ563" s="876"/>
      <c r="AR563" s="876"/>
      <c r="AS563" s="876"/>
    </row>
    <row r="564" spans="1:45" s="1092" customFormat="1" ht="12.75">
      <c r="A564" s="1122" t="s">
        <v>1079</v>
      </c>
      <c r="B564" s="83">
        <v>72702</v>
      </c>
      <c r="C564" s="83">
        <v>72702</v>
      </c>
      <c r="D564" s="83">
        <v>72702</v>
      </c>
      <c r="E564" s="463">
        <v>100</v>
      </c>
      <c r="F564" s="83">
        <v>0</v>
      </c>
      <c r="G564" s="100"/>
      <c r="H564" s="101">
        <f>D564-'[3]Oktobris'!D532</f>
        <v>67481</v>
      </c>
      <c r="I564" s="987">
        <f t="shared" si="27"/>
        <v>-67481</v>
      </c>
      <c r="J564" s="987"/>
      <c r="K564" s="100"/>
      <c r="L564" s="876"/>
      <c r="M564" s="876"/>
      <c r="N564" s="876"/>
      <c r="O564" s="876"/>
      <c r="P564" s="876"/>
      <c r="Q564" s="876"/>
      <c r="R564" s="876"/>
      <c r="S564" s="876"/>
      <c r="T564" s="876"/>
      <c r="U564" s="876"/>
      <c r="V564" s="876"/>
      <c r="W564" s="876"/>
      <c r="X564" s="876"/>
      <c r="Y564" s="876"/>
      <c r="Z564" s="876"/>
      <c r="AA564" s="876"/>
      <c r="AB564" s="876"/>
      <c r="AC564" s="876"/>
      <c r="AD564" s="876"/>
      <c r="AE564" s="876"/>
      <c r="AF564" s="876"/>
      <c r="AG564" s="876"/>
      <c r="AH564" s="876"/>
      <c r="AI564" s="876"/>
      <c r="AJ564" s="876"/>
      <c r="AK564" s="876"/>
      <c r="AL564" s="876"/>
      <c r="AM564" s="876"/>
      <c r="AN564" s="876"/>
      <c r="AO564" s="876"/>
      <c r="AP564" s="876"/>
      <c r="AQ564" s="876"/>
      <c r="AR564" s="876"/>
      <c r="AS564" s="876"/>
    </row>
    <row r="565" spans="1:45" s="1092" customFormat="1" ht="12.75">
      <c r="A565" s="1122" t="s">
        <v>538</v>
      </c>
      <c r="B565" s="83">
        <v>496250</v>
      </c>
      <c r="C565" s="83">
        <v>291706</v>
      </c>
      <c r="D565" s="83">
        <v>432618</v>
      </c>
      <c r="E565" s="463">
        <v>87.17743073047859</v>
      </c>
      <c r="F565" s="83">
        <v>0</v>
      </c>
      <c r="G565" s="100"/>
      <c r="H565" s="101">
        <f>D565-'[3]Oktobris'!D533</f>
        <v>427397</v>
      </c>
      <c r="I565" s="987">
        <f t="shared" si="27"/>
        <v>-427397</v>
      </c>
      <c r="J565" s="987"/>
      <c r="K565" s="100"/>
      <c r="L565" s="876"/>
      <c r="M565" s="876"/>
      <c r="N565" s="876"/>
      <c r="O565" s="876"/>
      <c r="P565" s="876"/>
      <c r="Q565" s="876"/>
      <c r="R565" s="876"/>
      <c r="S565" s="876"/>
      <c r="T565" s="876"/>
      <c r="U565" s="876"/>
      <c r="V565" s="876"/>
      <c r="W565" s="876"/>
      <c r="X565" s="876"/>
      <c r="Y565" s="876"/>
      <c r="Z565" s="876"/>
      <c r="AA565" s="876"/>
      <c r="AB565" s="876"/>
      <c r="AC565" s="876"/>
      <c r="AD565" s="876"/>
      <c r="AE565" s="876"/>
      <c r="AF565" s="876"/>
      <c r="AG565" s="876"/>
      <c r="AH565" s="876"/>
      <c r="AI565" s="876"/>
      <c r="AJ565" s="876"/>
      <c r="AK565" s="876"/>
      <c r="AL565" s="876"/>
      <c r="AM565" s="876"/>
      <c r="AN565" s="876"/>
      <c r="AO565" s="876"/>
      <c r="AP565" s="876"/>
      <c r="AQ565" s="876"/>
      <c r="AR565" s="876"/>
      <c r="AS565" s="876"/>
    </row>
    <row r="566" spans="1:45" s="1092" customFormat="1" ht="12.75">
      <c r="A566" s="909" t="s">
        <v>279</v>
      </c>
      <c r="B566" s="83">
        <v>568952</v>
      </c>
      <c r="C566" s="83">
        <v>364408</v>
      </c>
      <c r="D566" s="83">
        <v>104078</v>
      </c>
      <c r="E566" s="463">
        <v>18.292931565404462</v>
      </c>
      <c r="F566" s="83">
        <v>2826</v>
      </c>
      <c r="G566" s="100"/>
      <c r="H566" s="101">
        <f>D566-'[3]Oktobris'!D534</f>
        <v>104078</v>
      </c>
      <c r="I566" s="987">
        <f t="shared" si="27"/>
        <v>-101252</v>
      </c>
      <c r="J566" s="987"/>
      <c r="K566" s="100"/>
      <c r="L566" s="876"/>
      <c r="M566" s="876"/>
      <c r="N566" s="876"/>
      <c r="O566" s="876"/>
      <c r="P566" s="876"/>
      <c r="Q566" s="876"/>
      <c r="R566" s="876"/>
      <c r="S566" s="876"/>
      <c r="T566" s="876"/>
      <c r="U566" s="876"/>
      <c r="V566" s="876"/>
      <c r="W566" s="876"/>
      <c r="X566" s="876"/>
      <c r="Y566" s="876"/>
      <c r="Z566" s="876"/>
      <c r="AA566" s="876"/>
      <c r="AB566" s="876"/>
      <c r="AC566" s="876"/>
      <c r="AD566" s="876"/>
      <c r="AE566" s="876"/>
      <c r="AF566" s="876"/>
      <c r="AG566" s="876"/>
      <c r="AH566" s="876"/>
      <c r="AI566" s="876"/>
      <c r="AJ566" s="876"/>
      <c r="AK566" s="876"/>
      <c r="AL566" s="876"/>
      <c r="AM566" s="876"/>
      <c r="AN566" s="876"/>
      <c r="AO566" s="876"/>
      <c r="AP566" s="876"/>
      <c r="AQ566" s="876"/>
      <c r="AR566" s="876"/>
      <c r="AS566" s="876"/>
    </row>
    <row r="567" spans="1:45" s="1092" customFormat="1" ht="12.75">
      <c r="A567" s="1122" t="s">
        <v>307</v>
      </c>
      <c r="B567" s="83">
        <v>568952</v>
      </c>
      <c r="C567" s="83">
        <v>364408</v>
      </c>
      <c r="D567" s="83">
        <v>104078</v>
      </c>
      <c r="E567" s="463">
        <v>18.292931565404462</v>
      </c>
      <c r="F567" s="83">
        <v>2826</v>
      </c>
      <c r="G567" s="100"/>
      <c r="H567" s="101">
        <f>D567-'[3]Oktobris'!D535</f>
        <v>104078</v>
      </c>
      <c r="I567" s="987">
        <f t="shared" si="27"/>
        <v>-101252</v>
      </c>
      <c r="J567" s="987"/>
      <c r="K567" s="100"/>
      <c r="L567" s="876"/>
      <c r="M567" s="876"/>
      <c r="N567" s="876"/>
      <c r="O567" s="876"/>
      <c r="P567" s="876"/>
      <c r="Q567" s="876"/>
      <c r="R567" s="876"/>
      <c r="S567" s="876"/>
      <c r="T567" s="876"/>
      <c r="U567" s="876"/>
      <c r="V567" s="876"/>
      <c r="W567" s="876"/>
      <c r="X567" s="876"/>
      <c r="Y567" s="876"/>
      <c r="Z567" s="876"/>
      <c r="AA567" s="876"/>
      <c r="AB567" s="876"/>
      <c r="AC567" s="876"/>
      <c r="AD567" s="876"/>
      <c r="AE567" s="876"/>
      <c r="AF567" s="876"/>
      <c r="AG567" s="876"/>
      <c r="AH567" s="876"/>
      <c r="AI567" s="876"/>
      <c r="AJ567" s="876"/>
      <c r="AK567" s="876"/>
      <c r="AL567" s="876"/>
      <c r="AM567" s="876"/>
      <c r="AN567" s="876"/>
      <c r="AO567" s="876"/>
      <c r="AP567" s="876"/>
      <c r="AQ567" s="876"/>
      <c r="AR567" s="876"/>
      <c r="AS567" s="876"/>
    </row>
    <row r="568" spans="1:45" s="1092" customFormat="1" ht="12.75">
      <c r="A568" s="1123" t="s">
        <v>716</v>
      </c>
      <c r="B568" s="83">
        <v>476604</v>
      </c>
      <c r="C568" s="83">
        <v>364408</v>
      </c>
      <c r="D568" s="83">
        <v>104078</v>
      </c>
      <c r="E568" s="463">
        <v>21.837416387609</v>
      </c>
      <c r="F568" s="83">
        <v>2826</v>
      </c>
      <c r="G568" s="100"/>
      <c r="H568" s="101">
        <f>D568-'[3]Oktobris'!D536</f>
        <v>104078</v>
      </c>
      <c r="I568" s="987">
        <f t="shared" si="27"/>
        <v>-101252</v>
      </c>
      <c r="J568" s="987"/>
      <c r="K568" s="100"/>
      <c r="L568" s="876"/>
      <c r="M568" s="876"/>
      <c r="N568" s="876"/>
      <c r="O568" s="876"/>
      <c r="P568" s="876"/>
      <c r="Q568" s="876"/>
      <c r="R568" s="876"/>
      <c r="S568" s="876"/>
      <c r="T568" s="876"/>
      <c r="U568" s="876"/>
      <c r="V568" s="876"/>
      <c r="W568" s="876"/>
      <c r="X568" s="876"/>
      <c r="Y568" s="876"/>
      <c r="Z568" s="876"/>
      <c r="AA568" s="876"/>
      <c r="AB568" s="876"/>
      <c r="AC568" s="876"/>
      <c r="AD568" s="876"/>
      <c r="AE568" s="876"/>
      <c r="AF568" s="876"/>
      <c r="AG568" s="876"/>
      <c r="AH568" s="876"/>
      <c r="AI568" s="876"/>
      <c r="AJ568" s="876"/>
      <c r="AK568" s="876"/>
      <c r="AL568" s="876"/>
      <c r="AM568" s="876"/>
      <c r="AN568" s="876"/>
      <c r="AO568" s="876"/>
      <c r="AP568" s="876"/>
      <c r="AQ568" s="876"/>
      <c r="AR568" s="876"/>
      <c r="AS568" s="876"/>
    </row>
    <row r="569" spans="1:45" s="1092" customFormat="1" ht="12.75">
      <c r="A569" s="1123" t="s">
        <v>1004</v>
      </c>
      <c r="B569" s="83">
        <v>92348</v>
      </c>
      <c r="C569" s="83">
        <v>0</v>
      </c>
      <c r="D569" s="83">
        <v>0</v>
      </c>
      <c r="E569" s="463">
        <v>0</v>
      </c>
      <c r="F569" s="83">
        <v>0</v>
      </c>
      <c r="G569" s="100"/>
      <c r="H569" s="101">
        <f>D569-'[3]Oktobris'!D537</f>
        <v>-505320</v>
      </c>
      <c r="I569" s="987">
        <f t="shared" si="27"/>
        <v>505320</v>
      </c>
      <c r="J569" s="987"/>
      <c r="K569" s="100"/>
      <c r="L569" s="876"/>
      <c r="M569" s="876"/>
      <c r="N569" s="876"/>
      <c r="O569" s="876"/>
      <c r="P569" s="876"/>
      <c r="Q569" s="876"/>
      <c r="R569" s="876"/>
      <c r="S569" s="876"/>
      <c r="T569" s="876"/>
      <c r="U569" s="876"/>
      <c r="V569" s="876"/>
      <c r="W569" s="876"/>
      <c r="X569" s="876"/>
      <c r="Y569" s="876"/>
      <c r="Z569" s="876"/>
      <c r="AA569" s="876"/>
      <c r="AB569" s="876"/>
      <c r="AC569" s="876"/>
      <c r="AD569" s="876"/>
      <c r="AE569" s="876"/>
      <c r="AF569" s="876"/>
      <c r="AG569" s="876"/>
      <c r="AH569" s="876"/>
      <c r="AI569" s="876"/>
      <c r="AJ569" s="876"/>
      <c r="AK569" s="876"/>
      <c r="AL569" s="876"/>
      <c r="AM569" s="876"/>
      <c r="AN569" s="876"/>
      <c r="AO569" s="876"/>
      <c r="AP569" s="876"/>
      <c r="AQ569" s="876"/>
      <c r="AR569" s="876"/>
      <c r="AS569" s="876"/>
    </row>
    <row r="570" spans="1:45" s="1119" customFormat="1" ht="12.75" hidden="1">
      <c r="A570" s="1124" t="s">
        <v>1025</v>
      </c>
      <c r="B570" s="1107">
        <v>0</v>
      </c>
      <c r="C570" s="1107">
        <v>0</v>
      </c>
      <c r="D570" s="1107">
        <v>0</v>
      </c>
      <c r="E570" s="1102" t="e">
        <v>#DIV/0!</v>
      </c>
      <c r="F570" s="1107">
        <v>0</v>
      </c>
      <c r="G570" s="511"/>
      <c r="H570" s="1034">
        <f>D570-'[3]Oktobris'!D538</f>
        <v>-72702</v>
      </c>
      <c r="I570" s="987">
        <f t="shared" si="27"/>
        <v>72702</v>
      </c>
      <c r="J570" s="987"/>
      <c r="K570" s="511"/>
      <c r="L570" s="1118"/>
      <c r="M570" s="1118"/>
      <c r="N570" s="1118"/>
      <c r="O570" s="1118"/>
      <c r="P570" s="1118"/>
      <c r="Q570" s="1118"/>
      <c r="R570" s="1118"/>
      <c r="S570" s="1118"/>
      <c r="T570" s="1118"/>
      <c r="U570" s="1118"/>
      <c r="V570" s="1118"/>
      <c r="W570" s="1118"/>
      <c r="X570" s="1118"/>
      <c r="Y570" s="1118"/>
      <c r="Z570" s="1118"/>
      <c r="AA570" s="1118"/>
      <c r="AB570" s="1118"/>
      <c r="AC570" s="1118"/>
      <c r="AD570" s="1118"/>
      <c r="AE570" s="1118"/>
      <c r="AF570" s="1118"/>
      <c r="AG570" s="1118"/>
      <c r="AH570" s="1118"/>
      <c r="AI570" s="1118"/>
      <c r="AJ570" s="1118"/>
      <c r="AK570" s="1118"/>
      <c r="AL570" s="1118"/>
      <c r="AM570" s="1118"/>
      <c r="AN570" s="1118"/>
      <c r="AO570" s="1118"/>
      <c r="AP570" s="1118"/>
      <c r="AQ570" s="1118"/>
      <c r="AR570" s="1118"/>
      <c r="AS570" s="1118"/>
    </row>
    <row r="571" spans="1:51" s="1125" customFormat="1" ht="12.75">
      <c r="A571" s="401" t="s">
        <v>1108</v>
      </c>
      <c r="B571" s="83"/>
      <c r="C571" s="83"/>
      <c r="D571" s="83"/>
      <c r="E571" s="463"/>
      <c r="F571" s="83"/>
      <c r="G571" s="1026"/>
      <c r="H571" s="101">
        <f>D571-'[3]Oktobris'!D539</f>
        <v>-432618</v>
      </c>
      <c r="I571" s="987">
        <f t="shared" si="27"/>
        <v>432618</v>
      </c>
      <c r="J571" s="987"/>
      <c r="K571" s="1026"/>
      <c r="L571" s="1074"/>
      <c r="M571" s="1074"/>
      <c r="N571" s="1074"/>
      <c r="O571" s="1074"/>
      <c r="P571" s="1074"/>
      <c r="Q571" s="1074"/>
      <c r="R571" s="1074"/>
      <c r="S571" s="1074"/>
      <c r="T571" s="1074"/>
      <c r="U571" s="1074"/>
      <c r="V571" s="1074"/>
      <c r="W571" s="1074"/>
      <c r="X571" s="1074"/>
      <c r="Y571" s="1074"/>
      <c r="Z571" s="1074"/>
      <c r="AA571" s="1074"/>
      <c r="AB571" s="1074"/>
      <c r="AC571" s="1074"/>
      <c r="AD571" s="1074"/>
      <c r="AE571" s="1074"/>
      <c r="AF571" s="1074"/>
      <c r="AG571" s="1074"/>
      <c r="AH571" s="1074"/>
      <c r="AI571" s="1074"/>
      <c r="AJ571" s="1074"/>
      <c r="AK571" s="1074"/>
      <c r="AL571" s="1074"/>
      <c r="AM571" s="1074"/>
      <c r="AN571" s="1074"/>
      <c r="AO571" s="1074"/>
      <c r="AP571" s="1074"/>
      <c r="AQ571" s="1074"/>
      <c r="AR571" s="1074"/>
      <c r="AS571" s="1074"/>
      <c r="AT571" s="1074"/>
      <c r="AU571" s="1074"/>
      <c r="AV571" s="1074"/>
      <c r="AW571" s="1074"/>
      <c r="AX571" s="1074"/>
      <c r="AY571" s="1075"/>
    </row>
    <row r="572" spans="1:51" s="1074" customFormat="1" ht="12.75">
      <c r="A572" s="1087" t="s">
        <v>1078</v>
      </c>
      <c r="B572" s="83">
        <v>80516157</v>
      </c>
      <c r="C572" s="83">
        <v>84539036</v>
      </c>
      <c r="D572" s="83">
        <v>84539036</v>
      </c>
      <c r="E572" s="463">
        <v>104.9963624071129</v>
      </c>
      <c r="F572" s="83">
        <v>7234144</v>
      </c>
      <c r="G572" s="1026"/>
      <c r="H572" s="101">
        <f>D572-'[3]Oktobris'!D540</f>
        <v>84437784</v>
      </c>
      <c r="I572" s="987">
        <f aca="true" t="shared" si="28" ref="I572:I603">F572-H572</f>
        <v>-77203640</v>
      </c>
      <c r="J572" s="987"/>
      <c r="K572" s="1026"/>
      <c r="AY572" s="1075"/>
    </row>
    <row r="573" spans="1:51" s="1074" customFormat="1" ht="12.75">
      <c r="A573" s="1089" t="s">
        <v>1079</v>
      </c>
      <c r="B573" s="83">
        <v>80516157</v>
      </c>
      <c r="C573" s="83">
        <v>84539036</v>
      </c>
      <c r="D573" s="83">
        <v>84539036</v>
      </c>
      <c r="E573" s="463">
        <v>104.9963624071129</v>
      </c>
      <c r="F573" s="83">
        <v>7234144</v>
      </c>
      <c r="G573" s="1026"/>
      <c r="H573" s="101">
        <f>D573-'[3]Oktobris'!D541</f>
        <v>84437784</v>
      </c>
      <c r="I573" s="987">
        <f t="shared" si="28"/>
        <v>-77203640</v>
      </c>
      <c r="J573" s="987"/>
      <c r="K573" s="1026"/>
      <c r="AY573" s="1075"/>
    </row>
    <row r="574" spans="1:51" s="1074" customFormat="1" ht="12.75">
      <c r="A574" s="1103" t="s">
        <v>279</v>
      </c>
      <c r="B574" s="264">
        <v>80516157</v>
      </c>
      <c r="C574" s="264">
        <v>84539036</v>
      </c>
      <c r="D574" s="264">
        <v>25476824</v>
      </c>
      <c r="E574" s="463">
        <v>31.641877791062484</v>
      </c>
      <c r="F574" s="83">
        <v>523703</v>
      </c>
      <c r="G574" s="1026"/>
      <c r="H574" s="101">
        <f>D574-'[3]Oktobris'!D542</f>
        <v>25375572</v>
      </c>
      <c r="I574" s="987">
        <f t="shared" si="28"/>
        <v>-24851869</v>
      </c>
      <c r="J574" s="987"/>
      <c r="K574" s="1026"/>
      <c r="AY574" s="1075"/>
    </row>
    <row r="575" spans="1:51" s="1110" customFormat="1" ht="12.75">
      <c r="A575" s="1089" t="s">
        <v>307</v>
      </c>
      <c r="B575" s="83">
        <v>52163850</v>
      </c>
      <c r="C575" s="83">
        <v>56679609</v>
      </c>
      <c r="D575" s="83">
        <v>14356715</v>
      </c>
      <c r="E575" s="463">
        <v>27.522345455713104</v>
      </c>
      <c r="F575" s="83">
        <v>523703</v>
      </c>
      <c r="G575" s="1026"/>
      <c r="H575" s="101">
        <f>D575-'[3]Oktobris'!D543</f>
        <v>14356715</v>
      </c>
      <c r="I575" s="987">
        <f t="shared" si="28"/>
        <v>-13833012</v>
      </c>
      <c r="J575" s="987"/>
      <c r="K575" s="1026"/>
      <c r="L575" s="1074"/>
      <c r="M575" s="1074"/>
      <c r="N575" s="1074"/>
      <c r="O575" s="1074"/>
      <c r="P575" s="1074"/>
      <c r="Q575" s="1074"/>
      <c r="R575" s="1074"/>
      <c r="S575" s="1074"/>
      <c r="T575" s="1074"/>
      <c r="U575" s="1074"/>
      <c r="V575" s="1074"/>
      <c r="W575" s="1074"/>
      <c r="X575" s="1074"/>
      <c r="Y575" s="1074"/>
      <c r="Z575" s="1074"/>
      <c r="AA575" s="1074"/>
      <c r="AB575" s="1074"/>
      <c r="AC575" s="1074"/>
      <c r="AD575" s="1074"/>
      <c r="AE575" s="1074"/>
      <c r="AF575" s="1074"/>
      <c r="AG575" s="1074"/>
      <c r="AH575" s="1074"/>
      <c r="AI575" s="1074"/>
      <c r="AJ575" s="1074"/>
      <c r="AK575" s="1074"/>
      <c r="AL575" s="1074"/>
      <c r="AM575" s="1074"/>
      <c r="AN575" s="1074"/>
      <c r="AO575" s="1074"/>
      <c r="AP575" s="1074"/>
      <c r="AQ575" s="1074"/>
      <c r="AR575" s="1074"/>
      <c r="AS575" s="1074"/>
      <c r="AT575" s="1074"/>
      <c r="AU575" s="1074"/>
      <c r="AV575" s="1074"/>
      <c r="AW575" s="1074"/>
      <c r="AX575" s="1074"/>
      <c r="AY575" s="1075"/>
    </row>
    <row r="576" spans="1:51" s="1110" customFormat="1" ht="12.75">
      <c r="A576" s="1090" t="s">
        <v>716</v>
      </c>
      <c r="B576" s="83">
        <v>7707728</v>
      </c>
      <c r="C576" s="83">
        <v>7160645</v>
      </c>
      <c r="D576" s="83">
        <v>2194293</v>
      </c>
      <c r="E576" s="463">
        <v>28.46873942619667</v>
      </c>
      <c r="F576" s="83">
        <v>130254</v>
      </c>
      <c r="G576" s="1026"/>
      <c r="H576" s="101">
        <f>D576-'[3]Oktobris'!D544</f>
        <v>2194293</v>
      </c>
      <c r="I576" s="987">
        <f t="shared" si="28"/>
        <v>-2064039</v>
      </c>
      <c r="J576" s="987"/>
      <c r="K576" s="1026"/>
      <c r="L576" s="1074"/>
      <c r="M576" s="1074"/>
      <c r="N576" s="1074"/>
      <c r="O576" s="1074"/>
      <c r="P576" s="1074"/>
      <c r="Q576" s="1074"/>
      <c r="R576" s="1074"/>
      <c r="S576" s="1074"/>
      <c r="T576" s="1074"/>
      <c r="U576" s="1074"/>
      <c r="V576" s="1074"/>
      <c r="W576" s="1074"/>
      <c r="X576" s="1074"/>
      <c r="Y576" s="1074"/>
      <c r="Z576" s="1074"/>
      <c r="AA576" s="1074"/>
      <c r="AB576" s="1074"/>
      <c r="AC576" s="1074"/>
      <c r="AD576" s="1074"/>
      <c r="AE576" s="1074"/>
      <c r="AF576" s="1074"/>
      <c r="AG576" s="1074"/>
      <c r="AH576" s="1074"/>
      <c r="AI576" s="1074"/>
      <c r="AJ576" s="1074"/>
      <c r="AK576" s="1074"/>
      <c r="AL576" s="1074"/>
      <c r="AM576" s="1074"/>
      <c r="AN576" s="1074"/>
      <c r="AO576" s="1074"/>
      <c r="AP576" s="1074"/>
      <c r="AQ576" s="1074"/>
      <c r="AR576" s="1074"/>
      <c r="AS576" s="1074"/>
      <c r="AT576" s="1074"/>
      <c r="AU576" s="1074"/>
      <c r="AV576" s="1074"/>
      <c r="AW576" s="1074"/>
      <c r="AX576" s="1074"/>
      <c r="AY576" s="1075"/>
    </row>
    <row r="577" spans="1:51" s="1110" customFormat="1" ht="12.75">
      <c r="A577" s="1100" t="s">
        <v>1004</v>
      </c>
      <c r="B577" s="83">
        <v>44456122</v>
      </c>
      <c r="C577" s="83">
        <v>49518964</v>
      </c>
      <c r="D577" s="83">
        <v>12162422</v>
      </c>
      <c r="E577" s="463">
        <v>27.35826125364691</v>
      </c>
      <c r="F577" s="83">
        <v>393449</v>
      </c>
      <c r="G577" s="1026"/>
      <c r="H577" s="101">
        <f>D577-'[3]Oktobris'!D545</f>
        <v>12162422</v>
      </c>
      <c r="I577" s="987">
        <f t="shared" si="28"/>
        <v>-11768973</v>
      </c>
      <c r="J577" s="987"/>
      <c r="K577" s="1026"/>
      <c r="L577" s="1074"/>
      <c r="M577" s="1074"/>
      <c r="N577" s="1074"/>
      <c r="O577" s="1074"/>
      <c r="P577" s="1074"/>
      <c r="Q577" s="1074"/>
      <c r="R577" s="1074"/>
      <c r="S577" s="1074"/>
      <c r="T577" s="1074"/>
      <c r="U577" s="1074"/>
      <c r="V577" s="1074"/>
      <c r="W577" s="1074"/>
      <c r="X577" s="1074"/>
      <c r="Y577" s="1074"/>
      <c r="Z577" s="1074"/>
      <c r="AA577" s="1074"/>
      <c r="AB577" s="1074"/>
      <c r="AC577" s="1074"/>
      <c r="AD577" s="1074"/>
      <c r="AE577" s="1074"/>
      <c r="AF577" s="1074"/>
      <c r="AG577" s="1074"/>
      <c r="AH577" s="1074"/>
      <c r="AI577" s="1074"/>
      <c r="AJ577" s="1074"/>
      <c r="AK577" s="1074"/>
      <c r="AL577" s="1074"/>
      <c r="AM577" s="1074"/>
      <c r="AN577" s="1074"/>
      <c r="AO577" s="1074"/>
      <c r="AP577" s="1074"/>
      <c r="AQ577" s="1074"/>
      <c r="AR577" s="1074"/>
      <c r="AS577" s="1074"/>
      <c r="AT577" s="1074"/>
      <c r="AU577" s="1074"/>
      <c r="AV577" s="1074"/>
      <c r="AW577" s="1074"/>
      <c r="AX577" s="1074"/>
      <c r="AY577" s="1075"/>
    </row>
    <row r="578" spans="1:51" s="1110" customFormat="1" ht="12.75">
      <c r="A578" s="1101" t="s">
        <v>1013</v>
      </c>
      <c r="B578" s="83">
        <v>7049450</v>
      </c>
      <c r="C578" s="83">
        <v>3001329</v>
      </c>
      <c r="D578" s="83">
        <v>2660529</v>
      </c>
      <c r="E578" s="463">
        <v>37.7409443289902</v>
      </c>
      <c r="F578" s="83">
        <v>35562</v>
      </c>
      <c r="G578" s="1026"/>
      <c r="H578" s="101">
        <f>D578-'[3]Oktobris'!D546</f>
        <v>2155209</v>
      </c>
      <c r="I578" s="987">
        <f t="shared" si="28"/>
        <v>-2119647</v>
      </c>
      <c r="J578" s="987"/>
      <c r="K578" s="1026"/>
      <c r="L578" s="1074"/>
      <c r="M578" s="1074"/>
      <c r="N578" s="1074"/>
      <c r="O578" s="1074"/>
      <c r="P578" s="1074"/>
      <c r="Q578" s="1074"/>
      <c r="R578" s="1074"/>
      <c r="S578" s="1074"/>
      <c r="T578" s="1074"/>
      <c r="U578" s="1074"/>
      <c r="V578" s="1074"/>
      <c r="W578" s="1074"/>
      <c r="X578" s="1074"/>
      <c r="Y578" s="1074"/>
      <c r="Z578" s="1074"/>
      <c r="AA578" s="1074"/>
      <c r="AB578" s="1074"/>
      <c r="AC578" s="1074"/>
      <c r="AD578" s="1074"/>
      <c r="AE578" s="1074"/>
      <c r="AF578" s="1074"/>
      <c r="AG578" s="1074"/>
      <c r="AH578" s="1074"/>
      <c r="AI578" s="1074"/>
      <c r="AJ578" s="1074"/>
      <c r="AK578" s="1074"/>
      <c r="AL578" s="1074"/>
      <c r="AM578" s="1074"/>
      <c r="AN578" s="1074"/>
      <c r="AO578" s="1074"/>
      <c r="AP578" s="1074"/>
      <c r="AQ578" s="1074"/>
      <c r="AR578" s="1074"/>
      <c r="AS578" s="1074"/>
      <c r="AT578" s="1074"/>
      <c r="AU578" s="1074"/>
      <c r="AV578" s="1074"/>
      <c r="AW578" s="1074"/>
      <c r="AX578" s="1074"/>
      <c r="AY578" s="1075"/>
    </row>
    <row r="579" spans="1:51" s="1128" customFormat="1" ht="12.75" hidden="1">
      <c r="A579" s="1113" t="s">
        <v>1025</v>
      </c>
      <c r="B579" s="1107">
        <v>0</v>
      </c>
      <c r="C579" s="1107">
        <v>40517635</v>
      </c>
      <c r="D579" s="1107">
        <v>9144006</v>
      </c>
      <c r="E579" s="1102" t="e">
        <v>#DIV/0!</v>
      </c>
      <c r="F579" s="1107">
        <v>0</v>
      </c>
      <c r="G579" s="1033"/>
      <c r="H579" s="1034">
        <f>D579-'[3]Oktobris'!D547</f>
        <v>9071304</v>
      </c>
      <c r="I579" s="987">
        <f t="shared" si="28"/>
        <v>-9071304</v>
      </c>
      <c r="J579" s="987"/>
      <c r="K579" s="1033"/>
      <c r="L579" s="1126"/>
      <c r="M579" s="1126"/>
      <c r="N579" s="1126"/>
      <c r="O579" s="1126"/>
      <c r="P579" s="1126"/>
      <c r="Q579" s="1126"/>
      <c r="R579" s="1126"/>
      <c r="S579" s="1126"/>
      <c r="T579" s="1126"/>
      <c r="U579" s="1126"/>
      <c r="V579" s="1126"/>
      <c r="W579" s="1126"/>
      <c r="X579" s="1126"/>
      <c r="Y579" s="1126"/>
      <c r="Z579" s="1126"/>
      <c r="AA579" s="1126"/>
      <c r="AB579" s="1126"/>
      <c r="AC579" s="1126"/>
      <c r="AD579" s="1126"/>
      <c r="AE579" s="1126"/>
      <c r="AF579" s="1126"/>
      <c r="AG579" s="1126"/>
      <c r="AH579" s="1126"/>
      <c r="AI579" s="1126"/>
      <c r="AJ579" s="1126"/>
      <c r="AK579" s="1126"/>
      <c r="AL579" s="1126"/>
      <c r="AM579" s="1126"/>
      <c r="AN579" s="1126"/>
      <c r="AO579" s="1126"/>
      <c r="AP579" s="1126"/>
      <c r="AQ579" s="1126"/>
      <c r="AR579" s="1126"/>
      <c r="AS579" s="1126"/>
      <c r="AT579" s="1126"/>
      <c r="AU579" s="1126"/>
      <c r="AV579" s="1126"/>
      <c r="AW579" s="1126"/>
      <c r="AX579" s="1126"/>
      <c r="AY579" s="1127"/>
    </row>
    <row r="580" spans="1:51" s="1110" customFormat="1" ht="12.75">
      <c r="A580" s="1089" t="s">
        <v>290</v>
      </c>
      <c r="B580" s="83">
        <v>28352307</v>
      </c>
      <c r="C580" s="83">
        <v>27859427</v>
      </c>
      <c r="D580" s="83">
        <v>11120109</v>
      </c>
      <c r="E580" s="463">
        <v>39.221178721012016</v>
      </c>
      <c r="F580" s="83">
        <v>0</v>
      </c>
      <c r="G580" s="1026"/>
      <c r="H580" s="101">
        <f>D580-'[3]Oktobris'!D548</f>
        <v>10687491</v>
      </c>
      <c r="I580" s="987">
        <f t="shared" si="28"/>
        <v>-10687491</v>
      </c>
      <c r="J580" s="987"/>
      <c r="K580" s="1026"/>
      <c r="L580" s="1074"/>
      <c r="M580" s="1074"/>
      <c r="N580" s="1074"/>
      <c r="O580" s="1074"/>
      <c r="P580" s="1074"/>
      <c r="Q580" s="1074"/>
      <c r="R580" s="1074"/>
      <c r="S580" s="1074"/>
      <c r="T580" s="1074"/>
      <c r="U580" s="1074"/>
      <c r="V580" s="1074"/>
      <c r="W580" s="1074"/>
      <c r="X580" s="1074"/>
      <c r="Y580" s="1074"/>
      <c r="Z580" s="1074"/>
      <c r="AA580" s="1074"/>
      <c r="AB580" s="1074"/>
      <c r="AC580" s="1074"/>
      <c r="AD580" s="1074"/>
      <c r="AE580" s="1074"/>
      <c r="AF580" s="1074"/>
      <c r="AG580" s="1074"/>
      <c r="AH580" s="1074"/>
      <c r="AI580" s="1074"/>
      <c r="AJ580" s="1074"/>
      <c r="AK580" s="1074"/>
      <c r="AL580" s="1074"/>
      <c r="AM580" s="1074"/>
      <c r="AN580" s="1074"/>
      <c r="AO580" s="1074"/>
      <c r="AP580" s="1074"/>
      <c r="AQ580" s="1074"/>
      <c r="AR580" s="1074"/>
      <c r="AS580" s="1074"/>
      <c r="AT580" s="1074"/>
      <c r="AU580" s="1074"/>
      <c r="AV580" s="1074"/>
      <c r="AW580" s="1074"/>
      <c r="AX580" s="1074"/>
      <c r="AY580" s="1075"/>
    </row>
    <row r="581" spans="1:51" s="1110" customFormat="1" ht="12.75">
      <c r="A581" s="1100" t="s">
        <v>1399</v>
      </c>
      <c r="B581" s="83">
        <v>6252167</v>
      </c>
      <c r="C581" s="83">
        <v>6252167</v>
      </c>
      <c r="D581" s="83">
        <v>178970</v>
      </c>
      <c r="E581" s="463">
        <v>2.8625275044636522</v>
      </c>
      <c r="F581" s="83">
        <v>0</v>
      </c>
      <c r="G581" s="1026"/>
      <c r="H581" s="101">
        <f>D581-'[3]Oktobris'!D549</f>
        <v>77718</v>
      </c>
      <c r="I581" s="987">
        <f t="shared" si="28"/>
        <v>-77718</v>
      </c>
      <c r="J581" s="987"/>
      <c r="K581" s="1026"/>
      <c r="L581" s="1074"/>
      <c r="M581" s="1074"/>
      <c r="N581" s="1074"/>
      <c r="O581" s="1074"/>
      <c r="P581" s="1074"/>
      <c r="Q581" s="1074"/>
      <c r="R581" s="1074"/>
      <c r="S581" s="1074"/>
      <c r="T581" s="1074"/>
      <c r="U581" s="1074"/>
      <c r="V581" s="1074"/>
      <c r="W581" s="1074"/>
      <c r="X581" s="1074"/>
      <c r="Y581" s="1074"/>
      <c r="Z581" s="1074"/>
      <c r="AA581" s="1074"/>
      <c r="AB581" s="1074"/>
      <c r="AC581" s="1074"/>
      <c r="AD581" s="1074"/>
      <c r="AE581" s="1074"/>
      <c r="AF581" s="1074"/>
      <c r="AG581" s="1074"/>
      <c r="AH581" s="1074"/>
      <c r="AI581" s="1074"/>
      <c r="AJ581" s="1074"/>
      <c r="AK581" s="1074"/>
      <c r="AL581" s="1074"/>
      <c r="AM581" s="1074"/>
      <c r="AN581" s="1074"/>
      <c r="AO581" s="1074"/>
      <c r="AP581" s="1074"/>
      <c r="AQ581" s="1074"/>
      <c r="AR581" s="1074"/>
      <c r="AS581" s="1074"/>
      <c r="AT581" s="1074"/>
      <c r="AU581" s="1074"/>
      <c r="AV581" s="1074"/>
      <c r="AW581" s="1074"/>
      <c r="AX581" s="1074"/>
      <c r="AY581" s="1075"/>
    </row>
    <row r="582" spans="1:51" s="1110" customFormat="1" ht="12.75">
      <c r="A582" s="1129" t="s">
        <v>1403</v>
      </c>
      <c r="B582" s="83">
        <v>22100140</v>
      </c>
      <c r="C582" s="83">
        <v>21607260</v>
      </c>
      <c r="D582" s="83">
        <v>10941139</v>
      </c>
      <c r="E582" s="463">
        <v>49.50710266993784</v>
      </c>
      <c r="F582" s="83">
        <v>0</v>
      </c>
      <c r="G582" s="1026"/>
      <c r="H582" s="101">
        <f>D582-'[3]Oktobris'!D550</f>
        <v>10839887</v>
      </c>
      <c r="I582" s="987">
        <f t="shared" si="28"/>
        <v>-10839887</v>
      </c>
      <c r="J582" s="987"/>
      <c r="K582" s="1026"/>
      <c r="L582" s="1074"/>
      <c r="M582" s="1074"/>
      <c r="N582" s="1074"/>
      <c r="O582" s="1074"/>
      <c r="P582" s="1074"/>
      <c r="Q582" s="1074"/>
      <c r="R582" s="1074"/>
      <c r="S582" s="1074"/>
      <c r="T582" s="1074"/>
      <c r="U582" s="1074"/>
      <c r="V582" s="1074"/>
      <c r="W582" s="1074"/>
      <c r="X582" s="1074"/>
      <c r="Y582" s="1074"/>
      <c r="Z582" s="1074"/>
      <c r="AA582" s="1074"/>
      <c r="AB582" s="1074"/>
      <c r="AC582" s="1074"/>
      <c r="AD582" s="1074"/>
      <c r="AE582" s="1074"/>
      <c r="AF582" s="1074"/>
      <c r="AG582" s="1074"/>
      <c r="AH582" s="1074"/>
      <c r="AI582" s="1074"/>
      <c r="AJ582" s="1074"/>
      <c r="AK582" s="1074"/>
      <c r="AL582" s="1074"/>
      <c r="AM582" s="1074"/>
      <c r="AN582" s="1074"/>
      <c r="AO582" s="1074"/>
      <c r="AP582" s="1074"/>
      <c r="AQ582" s="1074"/>
      <c r="AR582" s="1074"/>
      <c r="AS582" s="1074"/>
      <c r="AT582" s="1074"/>
      <c r="AU582" s="1074"/>
      <c r="AV582" s="1074"/>
      <c r="AW582" s="1074"/>
      <c r="AX582" s="1074"/>
      <c r="AY582" s="1075"/>
    </row>
    <row r="583" spans="1:51" s="1074" customFormat="1" ht="25.5">
      <c r="A583" s="474" t="s">
        <v>1125</v>
      </c>
      <c r="B583" s="83"/>
      <c r="C583" s="83"/>
      <c r="D583" s="83"/>
      <c r="E583" s="463"/>
      <c r="F583" s="83"/>
      <c r="G583" s="1026"/>
      <c r="H583" s="101">
        <f>D583-'[3]Oktobris'!D551</f>
        <v>-101252</v>
      </c>
      <c r="I583" s="987">
        <f t="shared" si="28"/>
        <v>101252</v>
      </c>
      <c r="J583" s="987"/>
      <c r="K583" s="1026"/>
      <c r="AY583" s="1075"/>
    </row>
    <row r="584" spans="1:51" s="1074" customFormat="1" ht="12.75">
      <c r="A584" s="1103" t="s">
        <v>1078</v>
      </c>
      <c r="B584" s="83">
        <v>520554</v>
      </c>
      <c r="C584" s="83">
        <v>300000</v>
      </c>
      <c r="D584" s="83">
        <v>0</v>
      </c>
      <c r="E584" s="463">
        <v>0</v>
      </c>
      <c r="F584" s="83">
        <v>0</v>
      </c>
      <c r="G584" s="1026"/>
      <c r="H584" s="101">
        <f>D584-'[3]Oktobris'!D552</f>
        <v>0</v>
      </c>
      <c r="I584" s="987">
        <f t="shared" si="28"/>
        <v>0</v>
      </c>
      <c r="J584" s="987"/>
      <c r="K584" s="1026"/>
      <c r="AY584" s="1075"/>
    </row>
    <row r="585" spans="1:51" s="1074" customFormat="1" ht="12.75">
      <c r="A585" s="1089" t="s">
        <v>538</v>
      </c>
      <c r="B585" s="83">
        <v>520554</v>
      </c>
      <c r="C585" s="83">
        <v>300000</v>
      </c>
      <c r="D585" s="83">
        <v>0</v>
      </c>
      <c r="E585" s="463">
        <v>0</v>
      </c>
      <c r="F585" s="83">
        <v>0</v>
      </c>
      <c r="G585" s="1026"/>
      <c r="H585" s="101">
        <f>D585-'[3]Oktobris'!D553</f>
        <v>0</v>
      </c>
      <c r="I585" s="987">
        <f t="shared" si="28"/>
        <v>0</v>
      </c>
      <c r="J585" s="987"/>
      <c r="K585" s="1026"/>
      <c r="AY585" s="1075"/>
    </row>
    <row r="586" spans="1:51" s="1074" customFormat="1" ht="12.75">
      <c r="A586" s="1103" t="s">
        <v>279</v>
      </c>
      <c r="B586" s="83">
        <v>520554</v>
      </c>
      <c r="C586" s="83">
        <v>300000</v>
      </c>
      <c r="D586" s="83">
        <v>0</v>
      </c>
      <c r="E586" s="463">
        <v>0</v>
      </c>
      <c r="F586" s="83">
        <v>0</v>
      </c>
      <c r="G586" s="1026"/>
      <c r="H586" s="101">
        <f>D586-'[3]Oktobris'!D554</f>
        <v>0</v>
      </c>
      <c r="I586" s="987">
        <f t="shared" si="28"/>
        <v>0</v>
      </c>
      <c r="J586" s="987"/>
      <c r="K586" s="1026"/>
      <c r="AY586" s="1075"/>
    </row>
    <row r="587" spans="1:51" s="1074" customFormat="1" ht="12.75">
      <c r="A587" s="1089" t="s">
        <v>307</v>
      </c>
      <c r="B587" s="83">
        <v>520554</v>
      </c>
      <c r="C587" s="83">
        <v>300000</v>
      </c>
      <c r="D587" s="83">
        <v>0</v>
      </c>
      <c r="E587" s="463">
        <v>0</v>
      </c>
      <c r="F587" s="83">
        <v>0</v>
      </c>
      <c r="G587" s="1026"/>
      <c r="H587" s="101">
        <f>D587-'[3]Oktobris'!D555</f>
        <v>-77304892</v>
      </c>
      <c r="I587" s="987">
        <f t="shared" si="28"/>
        <v>77304892</v>
      </c>
      <c r="J587" s="987"/>
      <c r="K587" s="1026"/>
      <c r="AY587" s="1075"/>
    </row>
    <row r="588" spans="1:51" s="1074" customFormat="1" ht="12.75">
      <c r="A588" s="1100" t="s">
        <v>1004</v>
      </c>
      <c r="B588" s="83">
        <v>520554</v>
      </c>
      <c r="C588" s="83">
        <v>300000</v>
      </c>
      <c r="D588" s="83">
        <v>0</v>
      </c>
      <c r="E588" s="463">
        <v>0</v>
      </c>
      <c r="F588" s="83">
        <v>0</v>
      </c>
      <c r="G588" s="1026"/>
      <c r="H588" s="101">
        <f>D588-'[3]Oktobris'!D556</f>
        <v>-77304892</v>
      </c>
      <c r="I588" s="987">
        <f t="shared" si="28"/>
        <v>77304892</v>
      </c>
      <c r="J588" s="987"/>
      <c r="K588" s="1026"/>
      <c r="AY588" s="1075"/>
    </row>
    <row r="589" spans="1:51" s="1126" customFormat="1" ht="12.75" hidden="1">
      <c r="A589" s="1113" t="s">
        <v>1025</v>
      </c>
      <c r="B589" s="1107">
        <v>0</v>
      </c>
      <c r="C589" s="1107">
        <v>300000</v>
      </c>
      <c r="D589" s="1107">
        <v>0</v>
      </c>
      <c r="E589" s="1102" t="e">
        <v>#DIV/0!</v>
      </c>
      <c r="F589" s="1107">
        <v>0</v>
      </c>
      <c r="G589" s="1033"/>
      <c r="H589" s="1034">
        <f>D589-'[3]Oktobris'!D557</f>
        <v>-24953121</v>
      </c>
      <c r="I589" s="987">
        <f t="shared" si="28"/>
        <v>24953121</v>
      </c>
      <c r="J589" s="987"/>
      <c r="K589" s="1033"/>
      <c r="AY589" s="1127"/>
    </row>
    <row r="590" spans="1:45" s="1092" customFormat="1" ht="12.75">
      <c r="A590" s="323" t="s">
        <v>1127</v>
      </c>
      <c r="B590" s="83"/>
      <c r="C590" s="83"/>
      <c r="D590" s="83"/>
      <c r="E590" s="463"/>
      <c r="F590" s="83"/>
      <c r="G590" s="100"/>
      <c r="H590" s="101">
        <f>D590-'[3]Oktobris'!D558</f>
        <v>-13833012</v>
      </c>
      <c r="I590" s="987">
        <f t="shared" si="28"/>
        <v>13833012</v>
      </c>
      <c r="J590" s="987"/>
      <c r="K590" s="100"/>
      <c r="L590" s="876"/>
      <c r="M590" s="876"/>
      <c r="N590" s="876"/>
      <c r="O590" s="876"/>
      <c r="P590" s="876"/>
      <c r="Q590" s="876"/>
      <c r="R590" s="876"/>
      <c r="S590" s="876"/>
      <c r="T590" s="876"/>
      <c r="U590" s="876"/>
      <c r="V590" s="876"/>
      <c r="W590" s="876"/>
      <c r="X590" s="876"/>
      <c r="Y590" s="876"/>
      <c r="Z590" s="876"/>
      <c r="AA590" s="876"/>
      <c r="AB590" s="876"/>
      <c r="AC590" s="876"/>
      <c r="AD590" s="876"/>
      <c r="AE590" s="876"/>
      <c r="AF590" s="876"/>
      <c r="AG590" s="876"/>
      <c r="AH590" s="876"/>
      <c r="AI590" s="876"/>
      <c r="AJ590" s="876"/>
      <c r="AK590" s="876"/>
      <c r="AL590" s="876"/>
      <c r="AM590" s="876"/>
      <c r="AN590" s="876"/>
      <c r="AO590" s="876"/>
      <c r="AP590" s="876"/>
      <c r="AQ590" s="876"/>
      <c r="AR590" s="876"/>
      <c r="AS590" s="876"/>
    </row>
    <row r="591" spans="1:45" s="1092" customFormat="1" ht="12.75">
      <c r="A591" s="1087" t="s">
        <v>1078</v>
      </c>
      <c r="B591" s="83">
        <v>173327900</v>
      </c>
      <c r="C591" s="83">
        <v>0</v>
      </c>
      <c r="D591" s="83">
        <v>0</v>
      </c>
      <c r="E591" s="463">
        <v>0</v>
      </c>
      <c r="F591" s="83">
        <v>0</v>
      </c>
      <c r="G591" s="100"/>
      <c r="H591" s="101">
        <f>D591-'[3]Oktobris'!D559</f>
        <v>-2064039</v>
      </c>
      <c r="I591" s="987">
        <f t="shared" si="28"/>
        <v>2064039</v>
      </c>
      <c r="J591" s="987"/>
      <c r="K591" s="100"/>
      <c r="L591" s="876"/>
      <c r="M591" s="876"/>
      <c r="N591" s="876"/>
      <c r="O591" s="876"/>
      <c r="P591" s="876"/>
      <c r="Q591" s="876"/>
      <c r="R591" s="876"/>
      <c r="S591" s="876"/>
      <c r="T591" s="876"/>
      <c r="U591" s="876"/>
      <c r="V591" s="876"/>
      <c r="W591" s="876"/>
      <c r="X591" s="876"/>
      <c r="Y591" s="876"/>
      <c r="Z591" s="876"/>
      <c r="AA591" s="876"/>
      <c r="AB591" s="876"/>
      <c r="AC591" s="876"/>
      <c r="AD591" s="876"/>
      <c r="AE591" s="876"/>
      <c r="AF591" s="876"/>
      <c r="AG591" s="876"/>
      <c r="AH591" s="876"/>
      <c r="AI591" s="876"/>
      <c r="AJ591" s="876"/>
      <c r="AK591" s="876"/>
      <c r="AL591" s="876"/>
      <c r="AM591" s="876"/>
      <c r="AN591" s="876"/>
      <c r="AO591" s="876"/>
      <c r="AP591" s="876"/>
      <c r="AQ591" s="876"/>
      <c r="AR591" s="876"/>
      <c r="AS591" s="876"/>
    </row>
    <row r="592" spans="1:45" s="1092" customFormat="1" ht="12.75">
      <c r="A592" s="1088" t="s">
        <v>1079</v>
      </c>
      <c r="B592" s="83">
        <v>173327900</v>
      </c>
      <c r="C592" s="83">
        <v>0</v>
      </c>
      <c r="D592" s="83">
        <v>0</v>
      </c>
      <c r="E592" s="463">
        <v>0</v>
      </c>
      <c r="F592" s="83">
        <v>0</v>
      </c>
      <c r="G592" s="100"/>
      <c r="H592" s="101">
        <f>D592-'[3]Oktobris'!D560</f>
        <v>-11768973</v>
      </c>
      <c r="I592" s="987">
        <f t="shared" si="28"/>
        <v>11768973</v>
      </c>
      <c r="J592" s="987"/>
      <c r="K592" s="100"/>
      <c r="L592" s="876"/>
      <c r="M592" s="876"/>
      <c r="N592" s="876"/>
      <c r="O592" s="876"/>
      <c r="P592" s="876"/>
      <c r="Q592" s="876"/>
      <c r="R592" s="876"/>
      <c r="S592" s="876"/>
      <c r="T592" s="876"/>
      <c r="U592" s="876"/>
      <c r="V592" s="876"/>
      <c r="W592" s="876"/>
      <c r="X592" s="876"/>
      <c r="Y592" s="876"/>
      <c r="Z592" s="876"/>
      <c r="AA592" s="876"/>
      <c r="AB592" s="876"/>
      <c r="AC592" s="876"/>
      <c r="AD592" s="876"/>
      <c r="AE592" s="876"/>
      <c r="AF592" s="876"/>
      <c r="AG592" s="876"/>
      <c r="AH592" s="876"/>
      <c r="AI592" s="876"/>
      <c r="AJ592" s="876"/>
      <c r="AK592" s="876"/>
      <c r="AL592" s="876"/>
      <c r="AM592" s="876"/>
      <c r="AN592" s="876"/>
      <c r="AO592" s="876"/>
      <c r="AP592" s="876"/>
      <c r="AQ592" s="876"/>
      <c r="AR592" s="876"/>
      <c r="AS592" s="876"/>
    </row>
    <row r="593" spans="1:45" s="1092" customFormat="1" ht="12.75">
      <c r="A593" s="1087" t="s">
        <v>279</v>
      </c>
      <c r="B593" s="83">
        <v>173327900</v>
      </c>
      <c r="C593" s="83">
        <v>0</v>
      </c>
      <c r="D593" s="83">
        <v>0</v>
      </c>
      <c r="E593" s="463">
        <v>0</v>
      </c>
      <c r="F593" s="83">
        <v>0</v>
      </c>
      <c r="G593" s="100"/>
      <c r="H593" s="101">
        <f>D593-'[3]Oktobris'!D561</f>
        <v>-2624967</v>
      </c>
      <c r="I593" s="987">
        <f t="shared" si="28"/>
        <v>2624967</v>
      </c>
      <c r="J593" s="987"/>
      <c r="K593" s="100"/>
      <c r="L593" s="876"/>
      <c r="M593" s="876"/>
      <c r="N593" s="876"/>
      <c r="O593" s="876"/>
      <c r="P593" s="876"/>
      <c r="Q593" s="876"/>
      <c r="R593" s="876"/>
      <c r="S593" s="876"/>
      <c r="T593" s="876"/>
      <c r="U593" s="876"/>
      <c r="V593" s="876"/>
      <c r="W593" s="876"/>
      <c r="X593" s="876"/>
      <c r="Y593" s="876"/>
      <c r="Z593" s="876"/>
      <c r="AA593" s="876"/>
      <c r="AB593" s="876"/>
      <c r="AC593" s="876"/>
      <c r="AD593" s="876"/>
      <c r="AE593" s="876"/>
      <c r="AF593" s="876"/>
      <c r="AG593" s="876"/>
      <c r="AH593" s="876"/>
      <c r="AI593" s="876"/>
      <c r="AJ593" s="876"/>
      <c r="AK593" s="876"/>
      <c r="AL593" s="876"/>
      <c r="AM593" s="876"/>
      <c r="AN593" s="876"/>
      <c r="AO593" s="876"/>
      <c r="AP593" s="876"/>
      <c r="AQ593" s="876"/>
      <c r="AR593" s="876"/>
      <c r="AS593" s="876"/>
    </row>
    <row r="594" spans="1:45" s="1092" customFormat="1" ht="12.75">
      <c r="A594" s="1089" t="s">
        <v>307</v>
      </c>
      <c r="B594" s="83">
        <v>173327900</v>
      </c>
      <c r="C594" s="83">
        <v>0</v>
      </c>
      <c r="D594" s="83">
        <v>0</v>
      </c>
      <c r="E594" s="463">
        <v>0</v>
      </c>
      <c r="F594" s="83">
        <v>0</v>
      </c>
      <c r="G594" s="100"/>
      <c r="H594" s="101">
        <f>D594-'[3]Oktobris'!D562</f>
        <v>-9144006</v>
      </c>
      <c r="I594" s="987">
        <f t="shared" si="28"/>
        <v>9144006</v>
      </c>
      <c r="J594" s="987"/>
      <c r="K594" s="100"/>
      <c r="L594" s="876"/>
      <c r="M594" s="876"/>
      <c r="N594" s="876"/>
      <c r="O594" s="876"/>
      <c r="P594" s="876"/>
      <c r="Q594" s="876"/>
      <c r="R594" s="876"/>
      <c r="S594" s="876"/>
      <c r="T594" s="876"/>
      <c r="U594" s="876"/>
      <c r="V594" s="876"/>
      <c r="W594" s="876"/>
      <c r="X594" s="876"/>
      <c r="Y594" s="876"/>
      <c r="Z594" s="876"/>
      <c r="AA594" s="876"/>
      <c r="AB594" s="876"/>
      <c r="AC594" s="876"/>
      <c r="AD594" s="876"/>
      <c r="AE594" s="876"/>
      <c r="AF594" s="876"/>
      <c r="AG594" s="876"/>
      <c r="AH594" s="876"/>
      <c r="AI594" s="876"/>
      <c r="AJ594" s="876"/>
      <c r="AK594" s="876"/>
      <c r="AL594" s="876"/>
      <c r="AM594" s="876"/>
      <c r="AN594" s="876"/>
      <c r="AO594" s="876"/>
      <c r="AP594" s="876"/>
      <c r="AQ594" s="876"/>
      <c r="AR594" s="876"/>
      <c r="AS594" s="876"/>
    </row>
    <row r="595" spans="1:45" s="1092" customFormat="1" ht="12.75">
      <c r="A595" s="1090" t="s">
        <v>716</v>
      </c>
      <c r="B595" s="83">
        <v>120000</v>
      </c>
      <c r="C595" s="83">
        <v>0</v>
      </c>
      <c r="D595" s="83">
        <v>0</v>
      </c>
      <c r="E595" s="463">
        <v>0</v>
      </c>
      <c r="F595" s="83">
        <v>0</v>
      </c>
      <c r="G595" s="100"/>
      <c r="H595" s="101">
        <f>D595-'[3]Oktobris'!D563</f>
        <v>-11120109</v>
      </c>
      <c r="I595" s="987">
        <f t="shared" si="28"/>
        <v>11120109</v>
      </c>
      <c r="J595" s="987"/>
      <c r="K595" s="100"/>
      <c r="L595" s="876"/>
      <c r="M595" s="876"/>
      <c r="N595" s="876"/>
      <c r="O595" s="876"/>
      <c r="P595" s="876"/>
      <c r="Q595" s="876"/>
      <c r="R595" s="876"/>
      <c r="S595" s="876"/>
      <c r="T595" s="876"/>
      <c r="U595" s="876"/>
      <c r="V595" s="876"/>
      <c r="W595" s="876"/>
      <c r="X595" s="876"/>
      <c r="Y595" s="876"/>
      <c r="Z595" s="876"/>
      <c r="AA595" s="876"/>
      <c r="AB595" s="876"/>
      <c r="AC595" s="876"/>
      <c r="AD595" s="876"/>
      <c r="AE595" s="876"/>
      <c r="AF595" s="876"/>
      <c r="AG595" s="876"/>
      <c r="AH595" s="876"/>
      <c r="AI595" s="876"/>
      <c r="AJ595" s="876"/>
      <c r="AK595" s="876"/>
      <c r="AL595" s="876"/>
      <c r="AM595" s="876"/>
      <c r="AN595" s="876"/>
      <c r="AO595" s="876"/>
      <c r="AP595" s="876"/>
      <c r="AQ595" s="876"/>
      <c r="AR595" s="876"/>
      <c r="AS595" s="876"/>
    </row>
    <row r="596" spans="1:45" s="1092" customFormat="1" ht="12.75">
      <c r="A596" s="1090" t="s">
        <v>283</v>
      </c>
      <c r="B596" s="83">
        <v>54280000</v>
      </c>
      <c r="C596" s="83">
        <v>0</v>
      </c>
      <c r="D596" s="83">
        <v>0</v>
      </c>
      <c r="E596" s="463">
        <v>0</v>
      </c>
      <c r="F596" s="83">
        <v>0</v>
      </c>
      <c r="G596" s="100"/>
      <c r="H596" s="101">
        <f>D596-'[3]Oktobris'!D564</f>
        <v>-178970</v>
      </c>
      <c r="I596" s="987">
        <f t="shared" si="28"/>
        <v>178970</v>
      </c>
      <c r="J596" s="987"/>
      <c r="K596" s="100"/>
      <c r="L596" s="876"/>
      <c r="M596" s="876"/>
      <c r="N596" s="876"/>
      <c r="O596" s="876"/>
      <c r="P596" s="876"/>
      <c r="Q596" s="876"/>
      <c r="R596" s="876"/>
      <c r="S596" s="876"/>
      <c r="T596" s="876"/>
      <c r="U596" s="876"/>
      <c r="V596" s="876"/>
      <c r="W596" s="876"/>
      <c r="X596" s="876"/>
      <c r="Y596" s="876"/>
      <c r="Z596" s="876"/>
      <c r="AA596" s="876"/>
      <c r="AB596" s="876"/>
      <c r="AC596" s="876"/>
      <c r="AD596" s="876"/>
      <c r="AE596" s="876"/>
      <c r="AF596" s="876"/>
      <c r="AG596" s="876"/>
      <c r="AH596" s="876"/>
      <c r="AI596" s="876"/>
      <c r="AJ596" s="876"/>
      <c r="AK596" s="876"/>
      <c r="AL596" s="876"/>
      <c r="AM596" s="876"/>
      <c r="AN596" s="876"/>
      <c r="AO596" s="876"/>
      <c r="AP596" s="876"/>
      <c r="AQ596" s="876"/>
      <c r="AR596" s="876"/>
      <c r="AS596" s="876"/>
    </row>
    <row r="597" spans="1:45" s="1092" customFormat="1" ht="12.75">
      <c r="A597" s="1090" t="s">
        <v>1004</v>
      </c>
      <c r="B597" s="83">
        <v>118927900</v>
      </c>
      <c r="C597" s="83">
        <v>0</v>
      </c>
      <c r="D597" s="83">
        <v>0</v>
      </c>
      <c r="E597" s="463">
        <v>0</v>
      </c>
      <c r="F597" s="83">
        <v>0</v>
      </c>
      <c r="G597" s="100"/>
      <c r="H597" s="101">
        <f>D597-'[3]Oktobris'!D565</f>
        <v>-10941139</v>
      </c>
      <c r="I597" s="987">
        <f t="shared" si="28"/>
        <v>10941139</v>
      </c>
      <c r="J597" s="987"/>
      <c r="K597" s="100"/>
      <c r="L597" s="876"/>
      <c r="M597" s="876"/>
      <c r="N597" s="876"/>
      <c r="O597" s="876"/>
      <c r="P597" s="876"/>
      <c r="Q597" s="876"/>
      <c r="R597" s="876"/>
      <c r="S597" s="876"/>
      <c r="T597" s="876"/>
      <c r="U597" s="876"/>
      <c r="V597" s="876"/>
      <c r="W597" s="876"/>
      <c r="X597" s="876"/>
      <c r="Y597" s="876"/>
      <c r="Z597" s="876"/>
      <c r="AA597" s="876"/>
      <c r="AB597" s="876"/>
      <c r="AC597" s="876"/>
      <c r="AD597" s="876"/>
      <c r="AE597" s="876"/>
      <c r="AF597" s="876"/>
      <c r="AG597" s="876"/>
      <c r="AH597" s="876"/>
      <c r="AI597" s="876"/>
      <c r="AJ597" s="876"/>
      <c r="AK597" s="876"/>
      <c r="AL597" s="876"/>
      <c r="AM597" s="876"/>
      <c r="AN597" s="876"/>
      <c r="AO597" s="876"/>
      <c r="AP597" s="876"/>
      <c r="AQ597" s="876"/>
      <c r="AR597" s="876"/>
      <c r="AS597" s="876"/>
    </row>
    <row r="598" spans="1:45" s="1092" customFormat="1" ht="12.75">
      <c r="A598" s="1091" t="s">
        <v>1120</v>
      </c>
      <c r="B598" s="83">
        <v>3833900</v>
      </c>
      <c r="C598" s="83">
        <v>0</v>
      </c>
      <c r="D598" s="83">
        <v>0</v>
      </c>
      <c r="E598" s="463">
        <v>0</v>
      </c>
      <c r="F598" s="83">
        <v>0</v>
      </c>
      <c r="G598" s="100"/>
      <c r="H598" s="101">
        <f>D598-'[3]Oktobris'!D566</f>
        <v>0</v>
      </c>
      <c r="I598" s="987">
        <f t="shared" si="28"/>
        <v>0</v>
      </c>
      <c r="J598" s="987"/>
      <c r="K598" s="100"/>
      <c r="L598" s="876"/>
      <c r="M598" s="876"/>
      <c r="N598" s="876"/>
      <c r="O598" s="876"/>
      <c r="P598" s="876"/>
      <c r="Q598" s="876"/>
      <c r="R598" s="876"/>
      <c r="S598" s="876"/>
      <c r="T598" s="876"/>
      <c r="U598" s="876"/>
      <c r="V598" s="876"/>
      <c r="W598" s="876"/>
      <c r="X598" s="876"/>
      <c r="Y598" s="876"/>
      <c r="Z598" s="876"/>
      <c r="AA598" s="876"/>
      <c r="AB598" s="876"/>
      <c r="AC598" s="876"/>
      <c r="AD598" s="876"/>
      <c r="AE598" s="876"/>
      <c r="AF598" s="876"/>
      <c r="AG598" s="876"/>
      <c r="AH598" s="876"/>
      <c r="AI598" s="876"/>
      <c r="AJ598" s="876"/>
      <c r="AK598" s="876"/>
      <c r="AL598" s="876"/>
      <c r="AM598" s="876"/>
      <c r="AN598" s="876"/>
      <c r="AO598" s="876"/>
      <c r="AP598" s="876"/>
      <c r="AQ598" s="876"/>
      <c r="AR598" s="876"/>
      <c r="AS598" s="876"/>
    </row>
    <row r="599" spans="1:45" s="1119" customFormat="1" ht="12.75" hidden="1">
      <c r="A599" s="1121" t="s">
        <v>1025</v>
      </c>
      <c r="B599" s="1107">
        <v>0</v>
      </c>
      <c r="C599" s="1107">
        <v>0</v>
      </c>
      <c r="D599" s="1107">
        <v>0</v>
      </c>
      <c r="E599" s="1102" t="e">
        <v>#DIV/0!</v>
      </c>
      <c r="F599" s="1107">
        <v>0</v>
      </c>
      <c r="G599" s="511"/>
      <c r="H599" s="1034">
        <f>D599-'[3]Oktobris'!D567</f>
        <v>0</v>
      </c>
      <c r="I599" s="987">
        <f t="shared" si="28"/>
        <v>0</v>
      </c>
      <c r="J599" s="987"/>
      <c r="K599" s="511"/>
      <c r="L599" s="1118"/>
      <c r="M599" s="1118"/>
      <c r="N599" s="1118"/>
      <c r="O599" s="1118"/>
      <c r="P599" s="1118"/>
      <c r="Q599" s="1118"/>
      <c r="R599" s="1118"/>
      <c r="S599" s="1118"/>
      <c r="T599" s="1118"/>
      <c r="U599" s="1118"/>
      <c r="V599" s="1118"/>
      <c r="W599" s="1118"/>
      <c r="X599" s="1118"/>
      <c r="Y599" s="1118"/>
      <c r="Z599" s="1118"/>
      <c r="AA599" s="1118"/>
      <c r="AB599" s="1118"/>
      <c r="AC599" s="1118"/>
      <c r="AD599" s="1118"/>
      <c r="AE599" s="1118"/>
      <c r="AF599" s="1118"/>
      <c r="AG599" s="1118"/>
      <c r="AH599" s="1118"/>
      <c r="AI599" s="1118"/>
      <c r="AJ599" s="1118"/>
      <c r="AK599" s="1118"/>
      <c r="AL599" s="1118"/>
      <c r="AM599" s="1118"/>
      <c r="AN599" s="1118"/>
      <c r="AO599" s="1118"/>
      <c r="AP599" s="1118"/>
      <c r="AQ599" s="1118"/>
      <c r="AR599" s="1118"/>
      <c r="AS599" s="1118"/>
    </row>
    <row r="600" spans="1:45" s="1094" customFormat="1" ht="12.75">
      <c r="A600" s="324" t="s">
        <v>1138</v>
      </c>
      <c r="B600" s="42"/>
      <c r="C600" s="42"/>
      <c r="D600" s="42"/>
      <c r="E600" s="463"/>
      <c r="F600" s="83"/>
      <c r="G600" s="100"/>
      <c r="H600" s="101">
        <f>D600-'[3]Oktobris'!D568</f>
        <v>0</v>
      </c>
      <c r="I600" s="987">
        <f t="shared" si="28"/>
        <v>0</v>
      </c>
      <c r="J600" s="987"/>
      <c r="K600" s="100"/>
      <c r="L600" s="1093"/>
      <c r="M600" s="1093"/>
      <c r="N600" s="1093"/>
      <c r="O600" s="1093"/>
      <c r="P600" s="1093"/>
      <c r="Q600" s="1093"/>
      <c r="R600" s="1093"/>
      <c r="S600" s="1093"/>
      <c r="T600" s="1093"/>
      <c r="U600" s="1093"/>
      <c r="V600" s="1093"/>
      <c r="W600" s="1093"/>
      <c r="X600" s="1093"/>
      <c r="Y600" s="1093"/>
      <c r="Z600" s="1093"/>
      <c r="AA600" s="1093"/>
      <c r="AB600" s="1093"/>
      <c r="AC600" s="1093"/>
      <c r="AD600" s="1093"/>
      <c r="AE600" s="1093"/>
      <c r="AF600" s="1093"/>
      <c r="AG600" s="1093"/>
      <c r="AH600" s="1093"/>
      <c r="AI600" s="1093"/>
      <c r="AJ600" s="1093"/>
      <c r="AK600" s="1093"/>
      <c r="AL600" s="1093"/>
      <c r="AM600" s="1093"/>
      <c r="AN600" s="1093"/>
      <c r="AO600" s="1093"/>
      <c r="AP600" s="1093"/>
      <c r="AQ600" s="1093"/>
      <c r="AR600" s="1093"/>
      <c r="AS600" s="1093"/>
    </row>
    <row r="601" spans="1:45" s="1094" customFormat="1" ht="12.75">
      <c r="A601" s="404" t="s">
        <v>1132</v>
      </c>
      <c r="B601" s="83"/>
      <c r="C601" s="83"/>
      <c r="D601" s="83"/>
      <c r="E601" s="463"/>
      <c r="F601" s="83"/>
      <c r="G601" s="100"/>
      <c r="H601" s="101">
        <f>D601-'[3]Oktobris'!D569</f>
        <v>0</v>
      </c>
      <c r="I601" s="987">
        <f t="shared" si="28"/>
        <v>0</v>
      </c>
      <c r="J601" s="987"/>
      <c r="K601" s="100"/>
      <c r="L601" s="1093"/>
      <c r="M601" s="1093"/>
      <c r="N601" s="1093"/>
      <c r="O601" s="1093"/>
      <c r="P601" s="1093"/>
      <c r="Q601" s="1093"/>
      <c r="R601" s="1093"/>
      <c r="S601" s="1093"/>
      <c r="T601" s="1093"/>
      <c r="U601" s="1093"/>
      <c r="V601" s="1093"/>
      <c r="W601" s="1093"/>
      <c r="X601" s="1093"/>
      <c r="Y601" s="1093"/>
      <c r="Z601" s="1093"/>
      <c r="AA601" s="1093"/>
      <c r="AB601" s="1093"/>
      <c r="AC601" s="1093"/>
      <c r="AD601" s="1093"/>
      <c r="AE601" s="1093"/>
      <c r="AF601" s="1093"/>
      <c r="AG601" s="1093"/>
      <c r="AH601" s="1093"/>
      <c r="AI601" s="1093"/>
      <c r="AJ601" s="1093"/>
      <c r="AK601" s="1093"/>
      <c r="AL601" s="1093"/>
      <c r="AM601" s="1093"/>
      <c r="AN601" s="1093"/>
      <c r="AO601" s="1093"/>
      <c r="AP601" s="1093"/>
      <c r="AQ601" s="1093"/>
      <c r="AR601" s="1093"/>
      <c r="AS601" s="1093"/>
    </row>
    <row r="602" spans="1:45" s="1104" customFormat="1" ht="12.75">
      <c r="A602" s="1087" t="s">
        <v>1078</v>
      </c>
      <c r="B602" s="83">
        <v>4565379</v>
      </c>
      <c r="C602" s="264">
        <v>4565379</v>
      </c>
      <c r="D602" s="83">
        <v>4526652</v>
      </c>
      <c r="E602" s="463">
        <v>99.15172431467354</v>
      </c>
      <c r="F602" s="83">
        <v>337548</v>
      </c>
      <c r="G602" s="100"/>
      <c r="H602" s="101">
        <f>D602-'[3]Oktobris'!D570</f>
        <v>4526652</v>
      </c>
      <c r="I602" s="987">
        <f t="shared" si="28"/>
        <v>-4189104</v>
      </c>
      <c r="J602" s="987"/>
      <c r="K602" s="101"/>
      <c r="L602" s="1093"/>
      <c r="M602" s="1093"/>
      <c r="N602" s="1093"/>
      <c r="O602" s="1093"/>
      <c r="P602" s="1093"/>
      <c r="Q602" s="1093"/>
      <c r="R602" s="1093"/>
      <c r="S602" s="1093"/>
      <c r="T602" s="1093"/>
      <c r="U602" s="1093"/>
      <c r="V602" s="1093"/>
      <c r="W602" s="1093"/>
      <c r="X602" s="1093"/>
      <c r="Y602" s="1093"/>
      <c r="Z602" s="1093"/>
      <c r="AA602" s="1093"/>
      <c r="AB602" s="1093"/>
      <c r="AC602" s="1093"/>
      <c r="AD602" s="1093"/>
      <c r="AE602" s="1093"/>
      <c r="AF602" s="1093"/>
      <c r="AG602" s="1093"/>
      <c r="AH602" s="1093"/>
      <c r="AI602" s="1093"/>
      <c r="AJ602" s="1093"/>
      <c r="AK602" s="1093"/>
      <c r="AL602" s="1093"/>
      <c r="AM602" s="1093"/>
      <c r="AN602" s="1093"/>
      <c r="AO602" s="1093"/>
      <c r="AP602" s="1093"/>
      <c r="AQ602" s="1093"/>
      <c r="AR602" s="1093"/>
      <c r="AS602" s="1093"/>
    </row>
    <row r="603" spans="1:45" s="1104" customFormat="1" ht="12.75">
      <c r="A603" s="1089" t="s">
        <v>1079</v>
      </c>
      <c r="B603" s="83">
        <v>588216</v>
      </c>
      <c r="C603" s="83">
        <v>588216</v>
      </c>
      <c r="D603" s="83">
        <v>588216</v>
      </c>
      <c r="E603" s="463">
        <v>100</v>
      </c>
      <c r="F603" s="83">
        <v>-84</v>
      </c>
      <c r="G603" s="100"/>
      <c r="H603" s="101">
        <f>D603-'[3]Oktobris'!D571</f>
        <v>588216</v>
      </c>
      <c r="I603" s="987">
        <f t="shared" si="28"/>
        <v>-588300</v>
      </c>
      <c r="J603" s="987"/>
      <c r="K603" s="100"/>
      <c r="L603" s="1093"/>
      <c r="M603" s="1093"/>
      <c r="N603" s="1093"/>
      <c r="O603" s="1093"/>
      <c r="P603" s="1093"/>
      <c r="Q603" s="1093"/>
      <c r="R603" s="1093"/>
      <c r="S603" s="1093"/>
      <c r="T603" s="1093"/>
      <c r="U603" s="1093"/>
      <c r="V603" s="1093"/>
      <c r="W603" s="1093"/>
      <c r="X603" s="1093"/>
      <c r="Y603" s="1093"/>
      <c r="Z603" s="1093"/>
      <c r="AA603" s="1093"/>
      <c r="AB603" s="1093"/>
      <c r="AC603" s="1093"/>
      <c r="AD603" s="1093"/>
      <c r="AE603" s="1093"/>
      <c r="AF603" s="1093"/>
      <c r="AG603" s="1093"/>
      <c r="AH603" s="1093"/>
      <c r="AI603" s="1093"/>
      <c r="AJ603" s="1093"/>
      <c r="AK603" s="1093"/>
      <c r="AL603" s="1093"/>
      <c r="AM603" s="1093"/>
      <c r="AN603" s="1093"/>
      <c r="AO603" s="1093"/>
      <c r="AP603" s="1093"/>
      <c r="AQ603" s="1093"/>
      <c r="AR603" s="1093"/>
      <c r="AS603" s="1093"/>
    </row>
    <row r="604" spans="1:45" s="1104" customFormat="1" ht="12.75">
      <c r="A604" s="1089" t="s">
        <v>538</v>
      </c>
      <c r="B604" s="83">
        <v>3977163</v>
      </c>
      <c r="C604" s="83">
        <v>3977163</v>
      </c>
      <c r="D604" s="83">
        <v>3938436</v>
      </c>
      <c r="E604" s="463">
        <v>99.0262657074905</v>
      </c>
      <c r="F604" s="83">
        <v>337632</v>
      </c>
      <c r="G604" s="100"/>
      <c r="H604" s="101">
        <f>D604-'[3]Oktobris'!D572</f>
        <v>3938436</v>
      </c>
      <c r="I604" s="987">
        <f aca="true" t="shared" si="29" ref="I604:I635">F604-H604</f>
        <v>-3600804</v>
      </c>
      <c r="J604" s="987"/>
      <c r="K604" s="100"/>
      <c r="L604" s="1093"/>
      <c r="M604" s="1093"/>
      <c r="N604" s="1093"/>
      <c r="O604" s="1093"/>
      <c r="P604" s="1093"/>
      <c r="Q604" s="1093"/>
      <c r="R604" s="1093"/>
      <c r="S604" s="1093"/>
      <c r="T604" s="1093"/>
      <c r="U604" s="1093"/>
      <c r="V604" s="1093"/>
      <c r="W604" s="1093"/>
      <c r="X604" s="1093"/>
      <c r="Y604" s="1093"/>
      <c r="Z604" s="1093"/>
      <c r="AA604" s="1093"/>
      <c r="AB604" s="1093"/>
      <c r="AC604" s="1093"/>
      <c r="AD604" s="1093"/>
      <c r="AE604" s="1093"/>
      <c r="AF604" s="1093"/>
      <c r="AG604" s="1093"/>
      <c r="AH604" s="1093"/>
      <c r="AI604" s="1093"/>
      <c r="AJ604" s="1093"/>
      <c r="AK604" s="1093"/>
      <c r="AL604" s="1093"/>
      <c r="AM604" s="1093"/>
      <c r="AN604" s="1093"/>
      <c r="AO604" s="1093"/>
      <c r="AP604" s="1093"/>
      <c r="AQ604" s="1093"/>
      <c r="AR604" s="1093"/>
      <c r="AS604" s="1093"/>
    </row>
    <row r="605" spans="1:45" s="1104" customFormat="1" ht="12.75">
      <c r="A605" s="1103" t="s">
        <v>279</v>
      </c>
      <c r="B605" s="83">
        <v>4565379</v>
      </c>
      <c r="C605" s="83">
        <v>4565379</v>
      </c>
      <c r="D605" s="83">
        <v>4526651</v>
      </c>
      <c r="E605" s="463">
        <v>99.15170241068705</v>
      </c>
      <c r="F605" s="83">
        <v>337632</v>
      </c>
      <c r="G605" s="100"/>
      <c r="H605" s="101">
        <f>D605-'[3]Oktobris'!D573</f>
        <v>4526651</v>
      </c>
      <c r="I605" s="987">
        <f t="shared" si="29"/>
        <v>-4189019</v>
      </c>
      <c r="J605" s="987"/>
      <c r="K605" s="100"/>
      <c r="L605" s="1093"/>
      <c r="M605" s="1093"/>
      <c r="N605" s="1093"/>
      <c r="O605" s="1093"/>
      <c r="P605" s="1093"/>
      <c r="Q605" s="1093"/>
      <c r="R605" s="1093"/>
      <c r="S605" s="1093"/>
      <c r="T605" s="1093"/>
      <c r="U605" s="1093"/>
      <c r="V605" s="1093"/>
      <c r="W605" s="1093"/>
      <c r="X605" s="1093"/>
      <c r="Y605" s="1093"/>
      <c r="Z605" s="1093"/>
      <c r="AA605" s="1093"/>
      <c r="AB605" s="1093"/>
      <c r="AC605" s="1093"/>
      <c r="AD605" s="1093"/>
      <c r="AE605" s="1093"/>
      <c r="AF605" s="1093"/>
      <c r="AG605" s="1093"/>
      <c r="AH605" s="1093"/>
      <c r="AI605" s="1093"/>
      <c r="AJ605" s="1093"/>
      <c r="AK605" s="1093"/>
      <c r="AL605" s="1093"/>
      <c r="AM605" s="1093"/>
      <c r="AN605" s="1093"/>
      <c r="AO605" s="1093"/>
      <c r="AP605" s="1093"/>
      <c r="AQ605" s="1093"/>
      <c r="AR605" s="1093"/>
      <c r="AS605" s="1093"/>
    </row>
    <row r="606" spans="1:45" s="1105" customFormat="1" ht="12.75">
      <c r="A606" s="1089" t="s">
        <v>307</v>
      </c>
      <c r="B606" s="83">
        <v>496118</v>
      </c>
      <c r="C606" s="83">
        <v>496118</v>
      </c>
      <c r="D606" s="83">
        <v>475908</v>
      </c>
      <c r="E606" s="463">
        <v>95.92637235496395</v>
      </c>
      <c r="F606" s="83">
        <v>337632</v>
      </c>
      <c r="G606" s="100"/>
      <c r="H606" s="101">
        <f>D606-'[3]Oktobris'!D574</f>
        <v>475908</v>
      </c>
      <c r="I606" s="987">
        <f t="shared" si="29"/>
        <v>-138276</v>
      </c>
      <c r="J606" s="987"/>
      <c r="K606" s="100"/>
      <c r="L606" s="1093"/>
      <c r="M606" s="1093"/>
      <c r="N606" s="1093"/>
      <c r="O606" s="1093"/>
      <c r="P606" s="1093"/>
      <c r="Q606" s="1093"/>
      <c r="R606" s="1093"/>
      <c r="S606" s="1093"/>
      <c r="T606" s="1093"/>
      <c r="U606" s="1093"/>
      <c r="V606" s="1093"/>
      <c r="W606" s="1093"/>
      <c r="X606" s="1093"/>
      <c r="Y606" s="1093"/>
      <c r="Z606" s="1093"/>
      <c r="AA606" s="1093"/>
      <c r="AB606" s="1093"/>
      <c r="AC606" s="1093"/>
      <c r="AD606" s="1093"/>
      <c r="AE606" s="1093"/>
      <c r="AF606" s="1093"/>
      <c r="AG606" s="1093"/>
      <c r="AH606" s="1093"/>
      <c r="AI606" s="1093"/>
      <c r="AJ606" s="1093"/>
      <c r="AK606" s="1093"/>
      <c r="AL606" s="1093"/>
      <c r="AM606" s="1093"/>
      <c r="AN606" s="1093"/>
      <c r="AO606" s="1093"/>
      <c r="AP606" s="1093"/>
      <c r="AQ606" s="1093"/>
      <c r="AR606" s="1093"/>
      <c r="AS606" s="1093"/>
    </row>
    <row r="607" spans="1:45" s="1105" customFormat="1" ht="12.75">
      <c r="A607" s="1100" t="s">
        <v>716</v>
      </c>
      <c r="B607" s="83">
        <v>496118</v>
      </c>
      <c r="C607" s="83">
        <v>496118</v>
      </c>
      <c r="D607" s="83">
        <v>475908</v>
      </c>
      <c r="E607" s="463">
        <v>95.92637235496395</v>
      </c>
      <c r="F607" s="83">
        <v>337632</v>
      </c>
      <c r="G607" s="100"/>
      <c r="H607" s="101">
        <f>D607-'[3]Oktobris'!D575</f>
        <v>475908</v>
      </c>
      <c r="I607" s="987">
        <f t="shared" si="29"/>
        <v>-138276</v>
      </c>
      <c r="J607" s="987"/>
      <c r="K607" s="100"/>
      <c r="L607" s="1093"/>
      <c r="M607" s="1093"/>
      <c r="N607" s="1093"/>
      <c r="O607" s="1093"/>
      <c r="P607" s="1093"/>
      <c r="Q607" s="1093"/>
      <c r="R607" s="1093"/>
      <c r="S607" s="1093"/>
      <c r="T607" s="1093"/>
      <c r="U607" s="1093"/>
      <c r="V607" s="1093"/>
      <c r="W607" s="1093"/>
      <c r="X607" s="1093"/>
      <c r="Y607" s="1093"/>
      <c r="Z607" s="1093"/>
      <c r="AA607" s="1093"/>
      <c r="AB607" s="1093"/>
      <c r="AC607" s="1093"/>
      <c r="AD607" s="1093"/>
      <c r="AE607" s="1093"/>
      <c r="AF607" s="1093"/>
      <c r="AG607" s="1093"/>
      <c r="AH607" s="1093"/>
      <c r="AI607" s="1093"/>
      <c r="AJ607" s="1093"/>
      <c r="AK607" s="1093"/>
      <c r="AL607" s="1093"/>
      <c r="AM607" s="1093"/>
      <c r="AN607" s="1093"/>
      <c r="AO607" s="1093"/>
      <c r="AP607" s="1093"/>
      <c r="AQ607" s="1093"/>
      <c r="AR607" s="1093"/>
      <c r="AS607" s="1093"/>
    </row>
    <row r="608" spans="1:45" s="1094" customFormat="1" ht="12.75">
      <c r="A608" s="1088" t="s">
        <v>290</v>
      </c>
      <c r="B608" s="83">
        <v>4069261</v>
      </c>
      <c r="C608" s="83">
        <v>4069261</v>
      </c>
      <c r="D608" s="83">
        <v>4050743</v>
      </c>
      <c r="E608" s="463">
        <v>99.54492965676077</v>
      </c>
      <c r="F608" s="83">
        <v>0</v>
      </c>
      <c r="G608" s="100"/>
      <c r="H608" s="101">
        <f>D608-'[3]Oktobris'!D576</f>
        <v>4050743</v>
      </c>
      <c r="I608" s="987">
        <f t="shared" si="29"/>
        <v>-4050743</v>
      </c>
      <c r="J608" s="987"/>
      <c r="K608" s="100"/>
      <c r="L608" s="1093"/>
      <c r="M608" s="1093"/>
      <c r="N608" s="1093"/>
      <c r="O608" s="1093"/>
      <c r="P608" s="1093"/>
      <c r="Q608" s="1093"/>
      <c r="R608" s="1093"/>
      <c r="S608" s="1093"/>
      <c r="T608" s="1093"/>
      <c r="U608" s="1093"/>
      <c r="V608" s="1093"/>
      <c r="W608" s="1093"/>
      <c r="X608" s="1093"/>
      <c r="Y608" s="1093"/>
      <c r="Z608" s="1093"/>
      <c r="AA608" s="1093"/>
      <c r="AB608" s="1093"/>
      <c r="AC608" s="1093"/>
      <c r="AD608" s="1093"/>
      <c r="AE608" s="1093"/>
      <c r="AF608" s="1093"/>
      <c r="AG608" s="1093"/>
      <c r="AH608" s="1093"/>
      <c r="AI608" s="1093"/>
      <c r="AJ608" s="1093"/>
      <c r="AK608" s="1093"/>
      <c r="AL608" s="1093"/>
      <c r="AM608" s="1093"/>
      <c r="AN608" s="1093"/>
      <c r="AO608" s="1093"/>
      <c r="AP608" s="1093"/>
      <c r="AQ608" s="1093"/>
      <c r="AR608" s="1093"/>
      <c r="AS608" s="1093"/>
    </row>
    <row r="609" spans="1:45" s="1094" customFormat="1" ht="12.75">
      <c r="A609" s="1087" t="s">
        <v>1086</v>
      </c>
      <c r="B609" s="83">
        <v>4069261</v>
      </c>
      <c r="C609" s="83">
        <v>4069261</v>
      </c>
      <c r="D609" s="83">
        <v>4050743</v>
      </c>
      <c r="E609" s="463">
        <v>99.54492965676077</v>
      </c>
      <c r="F609" s="83">
        <v>0</v>
      </c>
      <c r="G609" s="100"/>
      <c r="H609" s="101">
        <f>D609-'[3]Oktobris'!D577</f>
        <v>4050743</v>
      </c>
      <c r="I609" s="987">
        <f t="shared" si="29"/>
        <v>-4050743</v>
      </c>
      <c r="J609" s="987"/>
      <c r="K609" s="100"/>
      <c r="L609" s="1093"/>
      <c r="M609" s="1093"/>
      <c r="N609" s="1093"/>
      <c r="O609" s="1093"/>
      <c r="P609" s="1093"/>
      <c r="Q609" s="1093"/>
      <c r="R609" s="1093"/>
      <c r="S609" s="1093"/>
      <c r="T609" s="1093"/>
      <c r="U609" s="1093"/>
      <c r="V609" s="1093"/>
      <c r="W609" s="1093"/>
      <c r="X609" s="1093"/>
      <c r="Y609" s="1093"/>
      <c r="Z609" s="1093"/>
      <c r="AA609" s="1093"/>
      <c r="AB609" s="1093"/>
      <c r="AC609" s="1093"/>
      <c r="AD609" s="1093"/>
      <c r="AE609" s="1093"/>
      <c r="AF609" s="1093"/>
      <c r="AG609" s="1093"/>
      <c r="AH609" s="1093"/>
      <c r="AI609" s="1093"/>
      <c r="AJ609" s="1093"/>
      <c r="AK609" s="1093"/>
      <c r="AL609" s="1093"/>
      <c r="AM609" s="1093"/>
      <c r="AN609" s="1093"/>
      <c r="AO609" s="1093"/>
      <c r="AP609" s="1093"/>
      <c r="AQ609" s="1093"/>
      <c r="AR609" s="1093"/>
      <c r="AS609" s="1093"/>
    </row>
    <row r="610" spans="1:51" s="1110" customFormat="1" ht="12.75">
      <c r="A610" s="401" t="s">
        <v>1100</v>
      </c>
      <c r="B610" s="83"/>
      <c r="C610" s="83"/>
      <c r="D610" s="83"/>
      <c r="E610" s="463"/>
      <c r="F610" s="83"/>
      <c r="G610" s="1026"/>
      <c r="H610" s="101">
        <f>D610-'[3]Oktobris'!D578</f>
        <v>0</v>
      </c>
      <c r="I610" s="987">
        <f t="shared" si="29"/>
        <v>0</v>
      </c>
      <c r="J610" s="987"/>
      <c r="K610" s="1026"/>
      <c r="L610" s="1074"/>
      <c r="M610" s="1074"/>
      <c r="N610" s="1074"/>
      <c r="O610" s="1074"/>
      <c r="P610" s="1074"/>
      <c r="Q610" s="1074"/>
      <c r="R610" s="1074"/>
      <c r="S610" s="1074"/>
      <c r="T610" s="1074"/>
      <c r="U610" s="1074"/>
      <c r="V610" s="1074"/>
      <c r="W610" s="1074"/>
      <c r="X610" s="1074"/>
      <c r="Y610" s="1074"/>
      <c r="Z610" s="1074"/>
      <c r="AA610" s="1074"/>
      <c r="AB610" s="1074"/>
      <c r="AC610" s="1074"/>
      <c r="AD610" s="1074"/>
      <c r="AE610" s="1074"/>
      <c r="AF610" s="1074"/>
      <c r="AG610" s="1074"/>
      <c r="AH610" s="1074"/>
      <c r="AI610" s="1074"/>
      <c r="AJ610" s="1074"/>
      <c r="AK610" s="1074"/>
      <c r="AL610" s="1074"/>
      <c r="AM610" s="1074"/>
      <c r="AN610" s="1074"/>
      <c r="AO610" s="1074"/>
      <c r="AP610" s="1074"/>
      <c r="AQ610" s="1074"/>
      <c r="AR610" s="1074"/>
      <c r="AS610" s="1074"/>
      <c r="AT610" s="1074"/>
      <c r="AU610" s="1074"/>
      <c r="AV610" s="1074"/>
      <c r="AW610" s="1074"/>
      <c r="AX610" s="1074"/>
      <c r="AY610" s="1075"/>
    </row>
    <row r="611" spans="1:51" s="1110" customFormat="1" ht="12.75">
      <c r="A611" s="1087" t="s">
        <v>1078</v>
      </c>
      <c r="B611" s="83">
        <v>27871109</v>
      </c>
      <c r="C611" s="83">
        <v>27075505</v>
      </c>
      <c r="D611" s="83">
        <v>39754572</v>
      </c>
      <c r="E611" s="463">
        <v>142.63720901812698</v>
      </c>
      <c r="F611" s="83">
        <v>21105934</v>
      </c>
      <c r="G611" s="1026"/>
      <c r="H611" s="101">
        <f>D611-'[3]Oktobris'!D579</f>
        <v>39754572</v>
      </c>
      <c r="I611" s="987">
        <f t="shared" si="29"/>
        <v>-18648638</v>
      </c>
      <c r="J611" s="987"/>
      <c r="K611" s="1026"/>
      <c r="L611" s="1074"/>
      <c r="M611" s="1074"/>
      <c r="N611" s="1074"/>
      <c r="O611" s="1074"/>
      <c r="P611" s="1074"/>
      <c r="Q611" s="1074"/>
      <c r="R611" s="1074"/>
      <c r="S611" s="1074"/>
      <c r="T611" s="1074"/>
      <c r="U611" s="1074"/>
      <c r="V611" s="1074"/>
      <c r="W611" s="1074"/>
      <c r="X611" s="1074"/>
      <c r="Y611" s="1074"/>
      <c r="Z611" s="1074"/>
      <c r="AA611" s="1074"/>
      <c r="AB611" s="1074"/>
      <c r="AC611" s="1074"/>
      <c r="AD611" s="1074"/>
      <c r="AE611" s="1074"/>
      <c r="AF611" s="1074"/>
      <c r="AG611" s="1074"/>
      <c r="AH611" s="1074"/>
      <c r="AI611" s="1074"/>
      <c r="AJ611" s="1074"/>
      <c r="AK611" s="1074"/>
      <c r="AL611" s="1074"/>
      <c r="AM611" s="1074"/>
      <c r="AN611" s="1074"/>
      <c r="AO611" s="1074"/>
      <c r="AP611" s="1074"/>
      <c r="AQ611" s="1074"/>
      <c r="AR611" s="1074"/>
      <c r="AS611" s="1074"/>
      <c r="AT611" s="1074"/>
      <c r="AU611" s="1074"/>
      <c r="AV611" s="1074"/>
      <c r="AW611" s="1074"/>
      <c r="AX611" s="1074"/>
      <c r="AY611" s="1075"/>
    </row>
    <row r="612" spans="1:51" s="1110" customFormat="1" ht="12.75">
      <c r="A612" s="1088" t="s">
        <v>1079</v>
      </c>
      <c r="B612" s="83">
        <v>2110416</v>
      </c>
      <c r="C612" s="83">
        <v>2110416</v>
      </c>
      <c r="D612" s="83">
        <v>2110416</v>
      </c>
      <c r="E612" s="463">
        <v>100</v>
      </c>
      <c r="F612" s="83">
        <v>2067662</v>
      </c>
      <c r="G612" s="1026"/>
      <c r="H612" s="101">
        <f>D612-'[3]Oktobris'!D580</f>
        <v>2110416</v>
      </c>
      <c r="I612" s="987">
        <f t="shared" si="29"/>
        <v>-42754</v>
      </c>
      <c r="J612" s="987"/>
      <c r="K612" s="1026"/>
      <c r="L612" s="1074"/>
      <c r="M612" s="1074"/>
      <c r="N612" s="1074"/>
      <c r="O612" s="1074"/>
      <c r="P612" s="1074"/>
      <c r="Q612" s="1074"/>
      <c r="R612" s="1074"/>
      <c r="S612" s="1074"/>
      <c r="T612" s="1074"/>
      <c r="U612" s="1074"/>
      <c r="V612" s="1074"/>
      <c r="W612" s="1074"/>
      <c r="X612" s="1074"/>
      <c r="Y612" s="1074"/>
      <c r="Z612" s="1074"/>
      <c r="AA612" s="1074"/>
      <c r="AB612" s="1074"/>
      <c r="AC612" s="1074"/>
      <c r="AD612" s="1074"/>
      <c r="AE612" s="1074"/>
      <c r="AF612" s="1074"/>
      <c r="AG612" s="1074"/>
      <c r="AH612" s="1074"/>
      <c r="AI612" s="1074"/>
      <c r="AJ612" s="1074"/>
      <c r="AK612" s="1074"/>
      <c r="AL612" s="1074"/>
      <c r="AM612" s="1074"/>
      <c r="AN612" s="1074"/>
      <c r="AO612" s="1074"/>
      <c r="AP612" s="1074"/>
      <c r="AQ612" s="1074"/>
      <c r="AR612" s="1074"/>
      <c r="AS612" s="1074"/>
      <c r="AT612" s="1074"/>
      <c r="AU612" s="1074"/>
      <c r="AV612" s="1074"/>
      <c r="AW612" s="1074"/>
      <c r="AX612" s="1074"/>
      <c r="AY612" s="1075"/>
    </row>
    <row r="613" spans="1:51" s="1110" customFormat="1" ht="12.75">
      <c r="A613" s="1089" t="s">
        <v>538</v>
      </c>
      <c r="B613" s="83">
        <v>25760693</v>
      </c>
      <c r="C613" s="83">
        <v>24965089</v>
      </c>
      <c r="D613" s="83">
        <v>37644156</v>
      </c>
      <c r="E613" s="463">
        <v>146.130214742282</v>
      </c>
      <c r="F613" s="83">
        <v>19038272</v>
      </c>
      <c r="G613" s="1026"/>
      <c r="H613" s="101">
        <f>D613-'[3]Oktobris'!D581</f>
        <v>37644156</v>
      </c>
      <c r="I613" s="987">
        <f t="shared" si="29"/>
        <v>-18605884</v>
      </c>
      <c r="J613" s="987"/>
      <c r="K613" s="1026"/>
      <c r="L613" s="1074"/>
      <c r="M613" s="1074"/>
      <c r="N613" s="1074"/>
      <c r="O613" s="1074"/>
      <c r="P613" s="1074"/>
      <c r="Q613" s="1074"/>
      <c r="R613" s="1074"/>
      <c r="S613" s="1074"/>
      <c r="T613" s="1074"/>
      <c r="U613" s="1074"/>
      <c r="V613" s="1074"/>
      <c r="W613" s="1074"/>
      <c r="X613" s="1074"/>
      <c r="Y613" s="1074"/>
      <c r="Z613" s="1074"/>
      <c r="AA613" s="1074"/>
      <c r="AB613" s="1074"/>
      <c r="AC613" s="1074"/>
      <c r="AD613" s="1074"/>
      <c r="AE613" s="1074"/>
      <c r="AF613" s="1074"/>
      <c r="AG613" s="1074"/>
      <c r="AH613" s="1074"/>
      <c r="AI613" s="1074"/>
      <c r="AJ613" s="1074"/>
      <c r="AK613" s="1074"/>
      <c r="AL613" s="1074"/>
      <c r="AM613" s="1074"/>
      <c r="AN613" s="1074"/>
      <c r="AO613" s="1074"/>
      <c r="AP613" s="1074"/>
      <c r="AQ613" s="1074"/>
      <c r="AR613" s="1074"/>
      <c r="AS613" s="1074"/>
      <c r="AT613" s="1074"/>
      <c r="AU613" s="1074"/>
      <c r="AV613" s="1074"/>
      <c r="AW613" s="1074"/>
      <c r="AX613" s="1074"/>
      <c r="AY613" s="1075"/>
    </row>
    <row r="614" spans="1:51" s="1074" customFormat="1" ht="12.75">
      <c r="A614" s="1103" t="s">
        <v>279</v>
      </c>
      <c r="B614" s="83">
        <v>27871109</v>
      </c>
      <c r="C614" s="83">
        <v>27075505</v>
      </c>
      <c r="D614" s="83">
        <v>13704738</v>
      </c>
      <c r="E614" s="463">
        <v>49.17184314409592</v>
      </c>
      <c r="F614" s="83">
        <v>2893074</v>
      </c>
      <c r="G614" s="1026"/>
      <c r="H614" s="101">
        <f>D614-'[3]Oktobris'!D582</f>
        <v>13704738</v>
      </c>
      <c r="I614" s="987">
        <f t="shared" si="29"/>
        <v>-10811664</v>
      </c>
      <c r="J614" s="987"/>
      <c r="K614" s="1026"/>
      <c r="AY614" s="1075"/>
    </row>
    <row r="615" spans="1:51" s="1074" customFormat="1" ht="12.75">
      <c r="A615" s="1089" t="s">
        <v>307</v>
      </c>
      <c r="B615" s="83">
        <v>4830267</v>
      </c>
      <c r="C615" s="83">
        <v>4784177</v>
      </c>
      <c r="D615" s="83">
        <v>3062191</v>
      </c>
      <c r="E615" s="463">
        <v>63.39589509234168</v>
      </c>
      <c r="F615" s="83">
        <v>189269</v>
      </c>
      <c r="G615" s="1026"/>
      <c r="H615" s="101">
        <f>D615-'[3]Oktobris'!D583</f>
        <v>3062191</v>
      </c>
      <c r="I615" s="987">
        <f t="shared" si="29"/>
        <v>-2872922</v>
      </c>
      <c r="J615" s="987"/>
      <c r="K615" s="1026"/>
      <c r="AY615" s="1075"/>
    </row>
    <row r="616" spans="1:51" s="1074" customFormat="1" ht="12.75">
      <c r="A616" s="1100" t="s">
        <v>716</v>
      </c>
      <c r="B616" s="83">
        <v>4830267</v>
      </c>
      <c r="C616" s="83">
        <v>4784177</v>
      </c>
      <c r="D616" s="83">
        <v>3062191</v>
      </c>
      <c r="E616" s="463">
        <v>63.39589509234168</v>
      </c>
      <c r="F616" s="83">
        <v>189269</v>
      </c>
      <c r="G616" s="1026"/>
      <c r="H616" s="101">
        <f>D616-'[3]Oktobris'!D584</f>
        <v>3062191</v>
      </c>
      <c r="I616" s="987">
        <f t="shared" si="29"/>
        <v>-2872922</v>
      </c>
      <c r="J616" s="987"/>
      <c r="K616" s="1026"/>
      <c r="AY616" s="1075"/>
    </row>
    <row r="617" spans="1:51" s="1074" customFormat="1" ht="12.75">
      <c r="A617" s="1089" t="s">
        <v>290</v>
      </c>
      <c r="B617" s="83">
        <v>23040842</v>
      </c>
      <c r="C617" s="83">
        <v>22291328</v>
      </c>
      <c r="D617" s="83">
        <v>10642547</v>
      </c>
      <c r="E617" s="463">
        <v>46.18992222593254</v>
      </c>
      <c r="F617" s="83">
        <v>2703805</v>
      </c>
      <c r="G617" s="1026"/>
      <c r="H617" s="101">
        <f>D617-'[3]Oktobris'!D585</f>
        <v>6453443</v>
      </c>
      <c r="I617" s="987">
        <f t="shared" si="29"/>
        <v>-3749638</v>
      </c>
      <c r="J617" s="987"/>
      <c r="K617" s="1026"/>
      <c r="AY617" s="1075"/>
    </row>
    <row r="618" spans="1:50" s="237" customFormat="1" ht="12.75">
      <c r="A618" s="406" t="s">
        <v>1139</v>
      </c>
      <c r="B618" s="522">
        <v>15321892</v>
      </c>
      <c r="C618" s="522">
        <v>14572378</v>
      </c>
      <c r="D618" s="522">
        <v>7722743</v>
      </c>
      <c r="E618" s="463">
        <v>50.403324863535126</v>
      </c>
      <c r="F618" s="83">
        <v>1924463</v>
      </c>
      <c r="G618" s="1026"/>
      <c r="H618" s="101">
        <f>D618-'[3]Oktobris'!D586</f>
        <v>7134443</v>
      </c>
      <c r="I618" s="987">
        <f t="shared" si="29"/>
        <v>-5209980</v>
      </c>
      <c r="J618" s="987"/>
      <c r="K618" s="1026"/>
      <c r="L618" s="1026"/>
      <c r="M618" s="1026"/>
      <c r="N618" s="1026"/>
      <c r="O618" s="1026"/>
      <c r="P618" s="1026"/>
      <c r="Q618" s="1026"/>
      <c r="R618" s="1026"/>
      <c r="S618" s="1026"/>
      <c r="T618" s="1026"/>
      <c r="U618" s="1026"/>
      <c r="V618" s="1026"/>
      <c r="W618" s="1026"/>
      <c r="X618" s="1026"/>
      <c r="Y618" s="1026"/>
      <c r="Z618" s="1026"/>
      <c r="AA618" s="1026"/>
      <c r="AB618" s="1026"/>
      <c r="AC618" s="1026"/>
      <c r="AD618" s="1026"/>
      <c r="AE618" s="1026"/>
      <c r="AF618" s="1026"/>
      <c r="AG618" s="1026"/>
      <c r="AH618" s="1026"/>
      <c r="AI618" s="1026"/>
      <c r="AJ618" s="1026"/>
      <c r="AK618" s="1026"/>
      <c r="AL618" s="1026"/>
      <c r="AM618" s="1026"/>
      <c r="AN618" s="1026"/>
      <c r="AO618" s="1026"/>
      <c r="AP618" s="1026"/>
      <c r="AQ618" s="1026"/>
      <c r="AR618" s="1026"/>
      <c r="AS618" s="1026"/>
      <c r="AT618" s="1026"/>
      <c r="AU618" s="1026"/>
      <c r="AV618" s="1026"/>
      <c r="AW618" s="1026"/>
      <c r="AX618" s="1026"/>
    </row>
    <row r="619" spans="1:50" s="237" customFormat="1" ht="12.75">
      <c r="A619" s="1089" t="s">
        <v>1140</v>
      </c>
      <c r="B619" s="522">
        <v>7718950</v>
      </c>
      <c r="C619" s="522">
        <v>7718950</v>
      </c>
      <c r="D619" s="522">
        <v>2919804</v>
      </c>
      <c r="E619" s="463">
        <v>37.826440124628355</v>
      </c>
      <c r="F619" s="83">
        <v>779342</v>
      </c>
      <c r="G619" s="1026"/>
      <c r="H619" s="101">
        <f>D619-'[3]Oktobris'!D587</f>
        <v>-681000</v>
      </c>
      <c r="I619" s="987">
        <f t="shared" si="29"/>
        <v>1460342</v>
      </c>
      <c r="J619" s="987"/>
      <c r="K619" s="1026"/>
      <c r="L619" s="1026"/>
      <c r="M619" s="1026"/>
      <c r="N619" s="1026"/>
      <c r="O619" s="1026"/>
      <c r="P619" s="1026"/>
      <c r="Q619" s="1026"/>
      <c r="R619" s="1026"/>
      <c r="S619" s="1026"/>
      <c r="T619" s="1026"/>
      <c r="U619" s="1026"/>
      <c r="V619" s="1026"/>
      <c r="W619" s="1026"/>
      <c r="X619" s="1026"/>
      <c r="Y619" s="1026"/>
      <c r="Z619" s="1026"/>
      <c r="AA619" s="1026"/>
      <c r="AB619" s="1026"/>
      <c r="AC619" s="1026"/>
      <c r="AD619" s="1026"/>
      <c r="AE619" s="1026"/>
      <c r="AF619" s="1026"/>
      <c r="AG619" s="1026"/>
      <c r="AH619" s="1026"/>
      <c r="AI619" s="1026"/>
      <c r="AJ619" s="1026"/>
      <c r="AK619" s="1026"/>
      <c r="AL619" s="1026"/>
      <c r="AM619" s="1026"/>
      <c r="AN619" s="1026"/>
      <c r="AO619" s="1026"/>
      <c r="AP619" s="1026"/>
      <c r="AQ619" s="1026"/>
      <c r="AR619" s="1026"/>
      <c r="AS619" s="1026"/>
      <c r="AT619" s="1026"/>
      <c r="AU619" s="1026"/>
      <c r="AV619" s="1026"/>
      <c r="AW619" s="1026"/>
      <c r="AX619" s="1026"/>
    </row>
    <row r="620" spans="1:45" s="1094" customFormat="1" ht="12.75">
      <c r="A620" s="323" t="s">
        <v>1108</v>
      </c>
      <c r="B620" s="83"/>
      <c r="C620" s="83"/>
      <c r="D620" s="83"/>
      <c r="E620" s="463"/>
      <c r="F620" s="83"/>
      <c r="G620" s="100"/>
      <c r="H620" s="101">
        <f>D620-'[3]Oktobris'!D588</f>
        <v>-4189019</v>
      </c>
      <c r="I620" s="987">
        <f t="shared" si="29"/>
        <v>4189019</v>
      </c>
      <c r="J620" s="987"/>
      <c r="K620" s="100"/>
      <c r="L620" s="1093"/>
      <c r="M620" s="1093"/>
      <c r="N620" s="1093"/>
      <c r="O620" s="1093"/>
      <c r="P620" s="1093"/>
      <c r="Q620" s="1093"/>
      <c r="R620" s="1093"/>
      <c r="S620" s="1093"/>
      <c r="T620" s="1093"/>
      <c r="U620" s="1093"/>
      <c r="V620" s="1093"/>
      <c r="W620" s="1093"/>
      <c r="X620" s="1093"/>
      <c r="Y620" s="1093"/>
      <c r="Z620" s="1093"/>
      <c r="AA620" s="1093"/>
      <c r="AB620" s="1093"/>
      <c r="AC620" s="1093"/>
      <c r="AD620" s="1093"/>
      <c r="AE620" s="1093"/>
      <c r="AF620" s="1093"/>
      <c r="AG620" s="1093"/>
      <c r="AH620" s="1093"/>
      <c r="AI620" s="1093"/>
      <c r="AJ620" s="1093"/>
      <c r="AK620" s="1093"/>
      <c r="AL620" s="1093"/>
      <c r="AM620" s="1093"/>
      <c r="AN620" s="1093"/>
      <c r="AO620" s="1093"/>
      <c r="AP620" s="1093"/>
      <c r="AQ620" s="1093"/>
      <c r="AR620" s="1093"/>
      <c r="AS620" s="1093"/>
    </row>
    <row r="621" spans="1:45" s="1094" customFormat="1" ht="12.75">
      <c r="A621" s="1087" t="s">
        <v>1078</v>
      </c>
      <c r="B621" s="83">
        <v>273640</v>
      </c>
      <c r="C621" s="83">
        <v>170111</v>
      </c>
      <c r="D621" s="83">
        <v>170111</v>
      </c>
      <c r="E621" s="463">
        <v>62.1659845051893</v>
      </c>
      <c r="F621" s="83">
        <v>536</v>
      </c>
      <c r="G621" s="100"/>
      <c r="H621" s="101">
        <f>D621-'[3]Oktobris'!D589</f>
        <v>31835</v>
      </c>
      <c r="I621" s="987">
        <f t="shared" si="29"/>
        <v>-31299</v>
      </c>
      <c r="J621" s="987"/>
      <c r="K621" s="100"/>
      <c r="L621" s="1093"/>
      <c r="M621" s="1093"/>
      <c r="N621" s="1093"/>
      <c r="O621" s="1093"/>
      <c r="P621" s="1093"/>
      <c r="Q621" s="1093"/>
      <c r="R621" s="1093"/>
      <c r="S621" s="1093"/>
      <c r="T621" s="1093"/>
      <c r="U621" s="1093"/>
      <c r="V621" s="1093"/>
      <c r="W621" s="1093"/>
      <c r="X621" s="1093"/>
      <c r="Y621" s="1093"/>
      <c r="Z621" s="1093"/>
      <c r="AA621" s="1093"/>
      <c r="AB621" s="1093"/>
      <c r="AC621" s="1093"/>
      <c r="AD621" s="1093"/>
      <c r="AE621" s="1093"/>
      <c r="AF621" s="1093"/>
      <c r="AG621" s="1093"/>
      <c r="AH621" s="1093"/>
      <c r="AI621" s="1093"/>
      <c r="AJ621" s="1093"/>
      <c r="AK621" s="1093"/>
      <c r="AL621" s="1093"/>
      <c r="AM621" s="1093"/>
      <c r="AN621" s="1093"/>
      <c r="AO621" s="1093"/>
      <c r="AP621" s="1093"/>
      <c r="AQ621" s="1093"/>
      <c r="AR621" s="1093"/>
      <c r="AS621" s="1093"/>
    </row>
    <row r="622" spans="1:45" s="1094" customFormat="1" ht="12.75">
      <c r="A622" s="1088" t="s">
        <v>1079</v>
      </c>
      <c r="B622" s="83">
        <v>273640</v>
      </c>
      <c r="C622" s="83">
        <v>170111</v>
      </c>
      <c r="D622" s="83">
        <v>170111</v>
      </c>
      <c r="E622" s="463">
        <v>62.1659845051893</v>
      </c>
      <c r="F622" s="83">
        <v>536</v>
      </c>
      <c r="G622" s="100"/>
      <c r="H622" s="101">
        <f>D622-'[3]Oktobris'!D590</f>
        <v>31835</v>
      </c>
      <c r="I622" s="987">
        <f t="shared" si="29"/>
        <v>-31299</v>
      </c>
      <c r="J622" s="987"/>
      <c r="K622" s="100"/>
      <c r="L622" s="1093"/>
      <c r="M622" s="1093"/>
      <c r="N622" s="1093"/>
      <c r="O622" s="1093"/>
      <c r="P622" s="1093"/>
      <c r="Q622" s="1093"/>
      <c r="R622" s="1093"/>
      <c r="S622" s="1093"/>
      <c r="T622" s="1093"/>
      <c r="U622" s="1093"/>
      <c r="V622" s="1093"/>
      <c r="W622" s="1093"/>
      <c r="X622" s="1093"/>
      <c r="Y622" s="1093"/>
      <c r="Z622" s="1093"/>
      <c r="AA622" s="1093"/>
      <c r="AB622" s="1093"/>
      <c r="AC622" s="1093"/>
      <c r="AD622" s="1093"/>
      <c r="AE622" s="1093"/>
      <c r="AF622" s="1093"/>
      <c r="AG622" s="1093"/>
      <c r="AH622" s="1093"/>
      <c r="AI622" s="1093"/>
      <c r="AJ622" s="1093"/>
      <c r="AK622" s="1093"/>
      <c r="AL622" s="1093"/>
      <c r="AM622" s="1093"/>
      <c r="AN622" s="1093"/>
      <c r="AO622" s="1093"/>
      <c r="AP622" s="1093"/>
      <c r="AQ622" s="1093"/>
      <c r="AR622" s="1093"/>
      <c r="AS622" s="1093"/>
    </row>
    <row r="623" spans="1:45" s="1094" customFormat="1" ht="12.75">
      <c r="A623" s="1087" t="s">
        <v>279</v>
      </c>
      <c r="B623" s="83">
        <v>273640</v>
      </c>
      <c r="C623" s="83">
        <v>170111</v>
      </c>
      <c r="D623" s="83">
        <v>151996</v>
      </c>
      <c r="E623" s="463">
        <v>55.54597281099255</v>
      </c>
      <c r="F623" s="83">
        <v>737</v>
      </c>
      <c r="G623" s="100"/>
      <c r="H623" s="101">
        <f>D623-'[3]Oktobris'!D591</f>
        <v>-3898747</v>
      </c>
      <c r="I623" s="987">
        <f t="shared" si="29"/>
        <v>3899484</v>
      </c>
      <c r="J623" s="987"/>
      <c r="K623" s="100"/>
      <c r="L623" s="1093"/>
      <c r="M623" s="1093"/>
      <c r="N623" s="1093"/>
      <c r="O623" s="1093"/>
      <c r="P623" s="1093"/>
      <c r="Q623" s="1093"/>
      <c r="R623" s="1093"/>
      <c r="S623" s="1093"/>
      <c r="T623" s="1093"/>
      <c r="U623" s="1093"/>
      <c r="V623" s="1093"/>
      <c r="W623" s="1093"/>
      <c r="X623" s="1093"/>
      <c r="Y623" s="1093"/>
      <c r="Z623" s="1093"/>
      <c r="AA623" s="1093"/>
      <c r="AB623" s="1093"/>
      <c r="AC623" s="1093"/>
      <c r="AD623" s="1093"/>
      <c r="AE623" s="1093"/>
      <c r="AF623" s="1093"/>
      <c r="AG623" s="1093"/>
      <c r="AH623" s="1093"/>
      <c r="AI623" s="1093"/>
      <c r="AJ623" s="1093"/>
      <c r="AK623" s="1093"/>
      <c r="AL623" s="1093"/>
      <c r="AM623" s="1093"/>
      <c r="AN623" s="1093"/>
      <c r="AO623" s="1093"/>
      <c r="AP623" s="1093"/>
      <c r="AQ623" s="1093"/>
      <c r="AR623" s="1093"/>
      <c r="AS623" s="1093"/>
    </row>
    <row r="624" spans="1:45" s="1094" customFormat="1" ht="12.75">
      <c r="A624" s="1088" t="s">
        <v>307</v>
      </c>
      <c r="B624" s="83">
        <v>12519</v>
      </c>
      <c r="C624" s="83">
        <v>10864</v>
      </c>
      <c r="D624" s="83">
        <v>9644</v>
      </c>
      <c r="E624" s="463">
        <v>77.034906941449</v>
      </c>
      <c r="F624" s="83">
        <v>737</v>
      </c>
      <c r="G624" s="100"/>
      <c r="H624" s="101">
        <f>D624-'[3]Oktobris'!D592</f>
        <v>-4041099</v>
      </c>
      <c r="I624" s="987">
        <f t="shared" si="29"/>
        <v>4041836</v>
      </c>
      <c r="J624" s="987"/>
      <c r="K624" s="100"/>
      <c r="L624" s="1093"/>
      <c r="M624" s="1093"/>
      <c r="N624" s="1093"/>
      <c r="O624" s="1093"/>
      <c r="P624" s="1093"/>
      <c r="Q624" s="1093"/>
      <c r="R624" s="1093"/>
      <c r="S624" s="1093"/>
      <c r="T624" s="1093"/>
      <c r="U624" s="1093"/>
      <c r="V624" s="1093"/>
      <c r="W624" s="1093"/>
      <c r="X624" s="1093"/>
      <c r="Y624" s="1093"/>
      <c r="Z624" s="1093"/>
      <c r="AA624" s="1093"/>
      <c r="AB624" s="1093"/>
      <c r="AC624" s="1093"/>
      <c r="AD624" s="1093"/>
      <c r="AE624" s="1093"/>
      <c r="AF624" s="1093"/>
      <c r="AG624" s="1093"/>
      <c r="AH624" s="1093"/>
      <c r="AI624" s="1093"/>
      <c r="AJ624" s="1093"/>
      <c r="AK624" s="1093"/>
      <c r="AL624" s="1093"/>
      <c r="AM624" s="1093"/>
      <c r="AN624" s="1093"/>
      <c r="AO624" s="1093"/>
      <c r="AP624" s="1093"/>
      <c r="AQ624" s="1093"/>
      <c r="AR624" s="1093"/>
      <c r="AS624" s="1093"/>
    </row>
    <row r="625" spans="1:45" s="1094" customFormat="1" ht="12.75">
      <c r="A625" s="1090" t="s">
        <v>716</v>
      </c>
      <c r="B625" s="83">
        <v>12519</v>
      </c>
      <c r="C625" s="83">
        <v>10864</v>
      </c>
      <c r="D625" s="83">
        <v>9644</v>
      </c>
      <c r="E625" s="463">
        <v>77.034906941449</v>
      </c>
      <c r="F625" s="83">
        <v>737</v>
      </c>
      <c r="G625" s="100"/>
      <c r="H625" s="101">
        <f>D625-'[3]Oktobris'!D593</f>
        <v>9644</v>
      </c>
      <c r="I625" s="987">
        <f t="shared" si="29"/>
        <v>-8907</v>
      </c>
      <c r="J625" s="987"/>
      <c r="K625" s="100"/>
      <c r="L625" s="1093"/>
      <c r="M625" s="1093"/>
      <c r="N625" s="1093"/>
      <c r="O625" s="1093"/>
      <c r="P625" s="1093"/>
      <c r="Q625" s="1093"/>
      <c r="R625" s="1093"/>
      <c r="S625" s="1093"/>
      <c r="T625" s="1093"/>
      <c r="U625" s="1093"/>
      <c r="V625" s="1093"/>
      <c r="W625" s="1093"/>
      <c r="X625" s="1093"/>
      <c r="Y625" s="1093"/>
      <c r="Z625" s="1093"/>
      <c r="AA625" s="1093"/>
      <c r="AB625" s="1093"/>
      <c r="AC625" s="1093"/>
      <c r="AD625" s="1093"/>
      <c r="AE625" s="1093"/>
      <c r="AF625" s="1093"/>
      <c r="AG625" s="1093"/>
      <c r="AH625" s="1093"/>
      <c r="AI625" s="1093"/>
      <c r="AJ625" s="1093"/>
      <c r="AK625" s="1093"/>
      <c r="AL625" s="1093"/>
      <c r="AM625" s="1093"/>
      <c r="AN625" s="1093"/>
      <c r="AO625" s="1093"/>
      <c r="AP625" s="1093"/>
      <c r="AQ625" s="1093"/>
      <c r="AR625" s="1093"/>
      <c r="AS625" s="1093"/>
    </row>
    <row r="626" spans="1:45" s="1094" customFormat="1" ht="12.75">
      <c r="A626" s="1088" t="s">
        <v>290</v>
      </c>
      <c r="B626" s="83">
        <v>261121</v>
      </c>
      <c r="C626" s="83">
        <v>159247</v>
      </c>
      <c r="D626" s="83">
        <v>142352</v>
      </c>
      <c r="E626" s="463">
        <v>54.515722596037854</v>
      </c>
      <c r="F626" s="83">
        <v>0</v>
      </c>
      <c r="G626" s="100"/>
      <c r="H626" s="101">
        <f>D626-'[3]Oktobris'!D594</f>
        <v>-18506286</v>
      </c>
      <c r="I626" s="987">
        <f t="shared" si="29"/>
        <v>18506286</v>
      </c>
      <c r="J626" s="987"/>
      <c r="K626" s="100"/>
      <c r="L626" s="1093"/>
      <c r="M626" s="1093"/>
      <c r="N626" s="1093"/>
      <c r="O626" s="1093"/>
      <c r="P626" s="1093"/>
      <c r="Q626" s="1093"/>
      <c r="R626" s="1093"/>
      <c r="S626" s="1093"/>
      <c r="T626" s="1093"/>
      <c r="U626" s="1093"/>
      <c r="V626" s="1093"/>
      <c r="W626" s="1093"/>
      <c r="X626" s="1093"/>
      <c r="Y626" s="1093"/>
      <c r="Z626" s="1093"/>
      <c r="AA626" s="1093"/>
      <c r="AB626" s="1093"/>
      <c r="AC626" s="1093"/>
      <c r="AD626" s="1093"/>
      <c r="AE626" s="1093"/>
      <c r="AF626" s="1093"/>
      <c r="AG626" s="1093"/>
      <c r="AH626" s="1093"/>
      <c r="AI626" s="1093"/>
      <c r="AJ626" s="1093"/>
      <c r="AK626" s="1093"/>
      <c r="AL626" s="1093"/>
      <c r="AM626" s="1093"/>
      <c r="AN626" s="1093"/>
      <c r="AO626" s="1093"/>
      <c r="AP626" s="1093"/>
      <c r="AQ626" s="1093"/>
      <c r="AR626" s="1093"/>
      <c r="AS626" s="1093"/>
    </row>
    <row r="627" spans="1:45" s="1094" customFormat="1" ht="12.75">
      <c r="A627" s="1090" t="s">
        <v>1399</v>
      </c>
      <c r="B627" s="83">
        <v>261121</v>
      </c>
      <c r="C627" s="83">
        <v>159247</v>
      </c>
      <c r="D627" s="83">
        <v>142352</v>
      </c>
      <c r="E627" s="463">
        <v>54.515722596037854</v>
      </c>
      <c r="F627" s="83">
        <v>0</v>
      </c>
      <c r="G627" s="100"/>
      <c r="H627" s="101">
        <f>D627-'[3]Oktobris'!D595</f>
        <v>99598</v>
      </c>
      <c r="I627" s="987">
        <f t="shared" si="29"/>
        <v>-99598</v>
      </c>
      <c r="J627" s="987"/>
      <c r="K627" s="100"/>
      <c r="L627" s="1093"/>
      <c r="M627" s="1093"/>
      <c r="N627" s="1093"/>
      <c r="O627" s="1093"/>
      <c r="P627" s="1093"/>
      <c r="Q627" s="1093"/>
      <c r="R627" s="1093"/>
      <c r="S627" s="1093"/>
      <c r="T627" s="1093"/>
      <c r="U627" s="1093"/>
      <c r="V627" s="1093"/>
      <c r="W627" s="1093"/>
      <c r="X627" s="1093"/>
      <c r="Y627" s="1093"/>
      <c r="Z627" s="1093"/>
      <c r="AA627" s="1093"/>
      <c r="AB627" s="1093"/>
      <c r="AC627" s="1093"/>
      <c r="AD627" s="1093"/>
      <c r="AE627" s="1093"/>
      <c r="AF627" s="1093"/>
      <c r="AG627" s="1093"/>
      <c r="AH627" s="1093"/>
      <c r="AI627" s="1093"/>
      <c r="AJ627" s="1093"/>
      <c r="AK627" s="1093"/>
      <c r="AL627" s="1093"/>
      <c r="AM627" s="1093"/>
      <c r="AN627" s="1093"/>
      <c r="AO627" s="1093"/>
      <c r="AP627" s="1093"/>
      <c r="AQ627" s="1093"/>
      <c r="AR627" s="1093"/>
      <c r="AS627" s="1093"/>
    </row>
    <row r="628" spans="1:50" s="237" customFormat="1" ht="12.75">
      <c r="A628" s="323" t="s">
        <v>1111</v>
      </c>
      <c r="B628" s="522"/>
      <c r="C628" s="522"/>
      <c r="D628" s="522"/>
      <c r="E628" s="463"/>
      <c r="F628" s="83"/>
      <c r="G628" s="1026"/>
      <c r="H628" s="101">
        <f>D628-'[3]Oktobris'!D596</f>
        <v>-18605884</v>
      </c>
      <c r="I628" s="987">
        <f t="shared" si="29"/>
        <v>18605884</v>
      </c>
      <c r="J628" s="987"/>
      <c r="K628" s="1026"/>
      <c r="L628" s="1026"/>
      <c r="M628" s="1026"/>
      <c r="N628" s="1026"/>
      <c r="O628" s="1026"/>
      <c r="P628" s="1026"/>
      <c r="Q628" s="1026"/>
      <c r="R628" s="1026"/>
      <c r="S628" s="1026"/>
      <c r="T628" s="1026"/>
      <c r="U628" s="1026"/>
      <c r="V628" s="1026"/>
      <c r="W628" s="1026"/>
      <c r="X628" s="1026"/>
      <c r="Y628" s="1026"/>
      <c r="Z628" s="1026"/>
      <c r="AA628" s="1026"/>
      <c r="AB628" s="1026"/>
      <c r="AC628" s="1026"/>
      <c r="AD628" s="1026"/>
      <c r="AE628" s="1026"/>
      <c r="AF628" s="1026"/>
      <c r="AG628" s="1026"/>
      <c r="AH628" s="1026"/>
      <c r="AI628" s="1026"/>
      <c r="AJ628" s="1026"/>
      <c r="AK628" s="1026"/>
      <c r="AL628" s="1026"/>
      <c r="AM628" s="1026"/>
      <c r="AN628" s="1026"/>
      <c r="AO628" s="1026"/>
      <c r="AP628" s="1026"/>
      <c r="AQ628" s="1026"/>
      <c r="AR628" s="1026"/>
      <c r="AS628" s="1026"/>
      <c r="AT628" s="1026"/>
      <c r="AU628" s="1026"/>
      <c r="AV628" s="1026"/>
      <c r="AW628" s="1026"/>
      <c r="AX628" s="1026"/>
    </row>
    <row r="629" spans="1:50" s="237" customFormat="1" ht="12.75">
      <c r="A629" s="1103" t="s">
        <v>1078</v>
      </c>
      <c r="B629" s="522">
        <v>11123</v>
      </c>
      <c r="C629" s="522">
        <v>9000</v>
      </c>
      <c r="D629" s="522">
        <v>9000</v>
      </c>
      <c r="E629" s="463">
        <v>80.91342263777757</v>
      </c>
      <c r="F629" s="83">
        <v>6232</v>
      </c>
      <c r="G629" s="1026"/>
      <c r="H629" s="101">
        <f>D629-'[3]Oktobris'!D597</f>
        <v>-10802664</v>
      </c>
      <c r="I629" s="987">
        <f t="shared" si="29"/>
        <v>10808896</v>
      </c>
      <c r="J629" s="987"/>
      <c r="K629" s="1026"/>
      <c r="L629" s="1026"/>
      <c r="M629" s="1026"/>
      <c r="N629" s="1026"/>
      <c r="O629" s="1026"/>
      <c r="P629" s="1026"/>
      <c r="Q629" s="1026"/>
      <c r="R629" s="1026"/>
      <c r="S629" s="1026"/>
      <c r="T629" s="1026"/>
      <c r="U629" s="1026"/>
      <c r="V629" s="1026"/>
      <c r="W629" s="1026"/>
      <c r="X629" s="1026"/>
      <c r="Y629" s="1026"/>
      <c r="Z629" s="1026"/>
      <c r="AA629" s="1026"/>
      <c r="AB629" s="1026"/>
      <c r="AC629" s="1026"/>
      <c r="AD629" s="1026"/>
      <c r="AE629" s="1026"/>
      <c r="AF629" s="1026"/>
      <c r="AG629" s="1026"/>
      <c r="AH629" s="1026"/>
      <c r="AI629" s="1026"/>
      <c r="AJ629" s="1026"/>
      <c r="AK629" s="1026"/>
      <c r="AL629" s="1026"/>
      <c r="AM629" s="1026"/>
      <c r="AN629" s="1026"/>
      <c r="AO629" s="1026"/>
      <c r="AP629" s="1026"/>
      <c r="AQ629" s="1026"/>
      <c r="AR629" s="1026"/>
      <c r="AS629" s="1026"/>
      <c r="AT629" s="1026"/>
      <c r="AU629" s="1026"/>
      <c r="AV629" s="1026"/>
      <c r="AW629" s="1026"/>
      <c r="AX629" s="1026"/>
    </row>
    <row r="630" spans="1:50" s="237" customFormat="1" ht="12.75">
      <c r="A630" s="1089" t="s">
        <v>1079</v>
      </c>
      <c r="B630" s="522">
        <v>11123</v>
      </c>
      <c r="C630" s="522">
        <v>9000</v>
      </c>
      <c r="D630" s="522">
        <v>9000</v>
      </c>
      <c r="E630" s="463">
        <v>80.91342263777757</v>
      </c>
      <c r="F630" s="83">
        <v>6232</v>
      </c>
      <c r="G630" s="1026"/>
      <c r="H630" s="101">
        <f>D630-'[3]Oktobris'!D598</f>
        <v>-2863922</v>
      </c>
      <c r="I630" s="987">
        <f t="shared" si="29"/>
        <v>2870154</v>
      </c>
      <c r="J630" s="987"/>
      <c r="K630" s="1026"/>
      <c r="L630" s="1026"/>
      <c r="M630" s="1026"/>
      <c r="N630" s="1026"/>
      <c r="O630" s="1026"/>
      <c r="P630" s="1026"/>
      <c r="Q630" s="1026"/>
      <c r="R630" s="1026"/>
      <c r="S630" s="1026"/>
      <c r="T630" s="1026"/>
      <c r="U630" s="1026"/>
      <c r="V630" s="1026"/>
      <c r="W630" s="1026"/>
      <c r="X630" s="1026"/>
      <c r="Y630" s="1026"/>
      <c r="Z630" s="1026"/>
      <c r="AA630" s="1026"/>
      <c r="AB630" s="1026"/>
      <c r="AC630" s="1026"/>
      <c r="AD630" s="1026"/>
      <c r="AE630" s="1026"/>
      <c r="AF630" s="1026"/>
      <c r="AG630" s="1026"/>
      <c r="AH630" s="1026"/>
      <c r="AI630" s="1026"/>
      <c r="AJ630" s="1026"/>
      <c r="AK630" s="1026"/>
      <c r="AL630" s="1026"/>
      <c r="AM630" s="1026"/>
      <c r="AN630" s="1026"/>
      <c r="AO630" s="1026"/>
      <c r="AP630" s="1026"/>
      <c r="AQ630" s="1026"/>
      <c r="AR630" s="1026"/>
      <c r="AS630" s="1026"/>
      <c r="AT630" s="1026"/>
      <c r="AU630" s="1026"/>
      <c r="AV630" s="1026"/>
      <c r="AW630" s="1026"/>
      <c r="AX630" s="1026"/>
    </row>
    <row r="631" spans="1:50" s="237" customFormat="1" ht="12.75">
      <c r="A631" s="1103" t="s">
        <v>279</v>
      </c>
      <c r="B631" s="522">
        <v>11123</v>
      </c>
      <c r="C631" s="522">
        <v>9000</v>
      </c>
      <c r="D631" s="522">
        <v>3411</v>
      </c>
      <c r="E631" s="463">
        <v>30.666187179717703</v>
      </c>
      <c r="F631" s="83">
        <v>643</v>
      </c>
      <c r="G631" s="1026"/>
      <c r="H631" s="101">
        <f>D631-'[3]Oktobris'!D599</f>
        <v>-2869511</v>
      </c>
      <c r="I631" s="987">
        <f t="shared" si="29"/>
        <v>2870154</v>
      </c>
      <c r="J631" s="987"/>
      <c r="K631" s="1026"/>
      <c r="L631" s="1026"/>
      <c r="M631" s="1026"/>
      <c r="N631" s="1026"/>
      <c r="O631" s="1026"/>
      <c r="P631" s="1026"/>
      <c r="Q631" s="1026"/>
      <c r="R631" s="1026"/>
      <c r="S631" s="1026"/>
      <c r="T631" s="1026"/>
      <c r="U631" s="1026"/>
      <c r="V631" s="1026"/>
      <c r="W631" s="1026"/>
      <c r="X631" s="1026"/>
      <c r="Y631" s="1026"/>
      <c r="Z631" s="1026"/>
      <c r="AA631" s="1026"/>
      <c r="AB631" s="1026"/>
      <c r="AC631" s="1026"/>
      <c r="AD631" s="1026"/>
      <c r="AE631" s="1026"/>
      <c r="AF631" s="1026"/>
      <c r="AG631" s="1026"/>
      <c r="AH631" s="1026"/>
      <c r="AI631" s="1026"/>
      <c r="AJ631" s="1026"/>
      <c r="AK631" s="1026"/>
      <c r="AL631" s="1026"/>
      <c r="AM631" s="1026"/>
      <c r="AN631" s="1026"/>
      <c r="AO631" s="1026"/>
      <c r="AP631" s="1026"/>
      <c r="AQ631" s="1026"/>
      <c r="AR631" s="1026"/>
      <c r="AS631" s="1026"/>
      <c r="AT631" s="1026"/>
      <c r="AU631" s="1026"/>
      <c r="AV631" s="1026"/>
      <c r="AW631" s="1026"/>
      <c r="AX631" s="1026"/>
    </row>
    <row r="632" spans="1:50" s="237" customFormat="1" ht="12.75">
      <c r="A632" s="1089" t="s">
        <v>307</v>
      </c>
      <c r="B632" s="522">
        <v>11123</v>
      </c>
      <c r="C632" s="522">
        <v>9000</v>
      </c>
      <c r="D632" s="522">
        <v>3411</v>
      </c>
      <c r="E632" s="463">
        <v>30.666187179717703</v>
      </c>
      <c r="F632" s="83">
        <v>643</v>
      </c>
      <c r="G632" s="1026"/>
      <c r="H632" s="101">
        <f>D632-'[3]Oktobris'!D600</f>
        <v>-7935331</v>
      </c>
      <c r="I632" s="987">
        <f t="shared" si="29"/>
        <v>7935974</v>
      </c>
      <c r="J632" s="987"/>
      <c r="K632" s="1026"/>
      <c r="L632" s="1026"/>
      <c r="M632" s="1026"/>
      <c r="N632" s="1026"/>
      <c r="O632" s="1026"/>
      <c r="P632" s="1026"/>
      <c r="Q632" s="1026"/>
      <c r="R632" s="1026"/>
      <c r="S632" s="1026"/>
      <c r="T632" s="1026"/>
      <c r="U632" s="1026"/>
      <c r="V632" s="1026"/>
      <c r="W632" s="1026"/>
      <c r="X632" s="1026"/>
      <c r="Y632" s="1026"/>
      <c r="Z632" s="1026"/>
      <c r="AA632" s="1026"/>
      <c r="AB632" s="1026"/>
      <c r="AC632" s="1026"/>
      <c r="AD632" s="1026"/>
      <c r="AE632" s="1026"/>
      <c r="AF632" s="1026"/>
      <c r="AG632" s="1026"/>
      <c r="AH632" s="1026"/>
      <c r="AI632" s="1026"/>
      <c r="AJ632" s="1026"/>
      <c r="AK632" s="1026"/>
      <c r="AL632" s="1026"/>
      <c r="AM632" s="1026"/>
      <c r="AN632" s="1026"/>
      <c r="AO632" s="1026"/>
      <c r="AP632" s="1026"/>
      <c r="AQ632" s="1026"/>
      <c r="AR632" s="1026"/>
      <c r="AS632" s="1026"/>
      <c r="AT632" s="1026"/>
      <c r="AU632" s="1026"/>
      <c r="AV632" s="1026"/>
      <c r="AW632" s="1026"/>
      <c r="AX632" s="1026"/>
    </row>
    <row r="633" spans="1:50" s="237" customFormat="1" ht="12.75">
      <c r="A633" s="1100" t="s">
        <v>716</v>
      </c>
      <c r="B633" s="522">
        <v>11123</v>
      </c>
      <c r="C633" s="522">
        <v>9000</v>
      </c>
      <c r="D633" s="522">
        <v>3411</v>
      </c>
      <c r="E633" s="463">
        <v>30.666187179717703</v>
      </c>
      <c r="F633" s="83">
        <v>643</v>
      </c>
      <c r="G633" s="1026"/>
      <c r="H633" s="101">
        <f>D633-'[3]Oktobris'!D601</f>
        <v>-5794869</v>
      </c>
      <c r="I633" s="987">
        <f t="shared" si="29"/>
        <v>5795512</v>
      </c>
      <c r="J633" s="987"/>
      <c r="K633" s="1026"/>
      <c r="L633" s="1026"/>
      <c r="M633" s="1026"/>
      <c r="N633" s="1026"/>
      <c r="O633" s="1026"/>
      <c r="P633" s="1026"/>
      <c r="Q633" s="1026"/>
      <c r="R633" s="1026"/>
      <c r="S633" s="1026"/>
      <c r="T633" s="1026"/>
      <c r="U633" s="1026"/>
      <c r="V633" s="1026"/>
      <c r="W633" s="1026"/>
      <c r="X633" s="1026"/>
      <c r="Y633" s="1026"/>
      <c r="Z633" s="1026"/>
      <c r="AA633" s="1026"/>
      <c r="AB633" s="1026"/>
      <c r="AC633" s="1026"/>
      <c r="AD633" s="1026"/>
      <c r="AE633" s="1026"/>
      <c r="AF633" s="1026"/>
      <c r="AG633" s="1026"/>
      <c r="AH633" s="1026"/>
      <c r="AI633" s="1026"/>
      <c r="AJ633" s="1026"/>
      <c r="AK633" s="1026"/>
      <c r="AL633" s="1026"/>
      <c r="AM633" s="1026"/>
      <c r="AN633" s="1026"/>
      <c r="AO633" s="1026"/>
      <c r="AP633" s="1026"/>
      <c r="AQ633" s="1026"/>
      <c r="AR633" s="1026"/>
      <c r="AS633" s="1026"/>
      <c r="AT633" s="1026"/>
      <c r="AU633" s="1026"/>
      <c r="AV633" s="1026"/>
      <c r="AW633" s="1026"/>
      <c r="AX633" s="1026"/>
    </row>
    <row r="634" spans="1:50" s="237" customFormat="1" ht="12.75">
      <c r="A634" s="323" t="s">
        <v>1118</v>
      </c>
      <c r="B634" s="522"/>
      <c r="C634" s="522"/>
      <c r="D634" s="522"/>
      <c r="E634" s="463"/>
      <c r="F634" s="83"/>
      <c r="G634" s="1026"/>
      <c r="H634" s="101">
        <f>D634-'[3]Oktobris'!D602</f>
        <v>-2140462</v>
      </c>
      <c r="I634" s="987">
        <f t="shared" si="29"/>
        <v>2140462</v>
      </c>
      <c r="J634" s="987"/>
      <c r="K634" s="1026"/>
      <c r="L634" s="1026"/>
      <c r="M634" s="1026"/>
      <c r="N634" s="1026"/>
      <c r="O634" s="1026"/>
      <c r="P634" s="1026"/>
      <c r="Q634" s="1026"/>
      <c r="R634" s="1026"/>
      <c r="S634" s="1026"/>
      <c r="T634" s="1026"/>
      <c r="U634" s="1026"/>
      <c r="V634" s="1026"/>
      <c r="W634" s="1026"/>
      <c r="X634" s="1026"/>
      <c r="Y634" s="1026"/>
      <c r="Z634" s="1026"/>
      <c r="AA634" s="1026"/>
      <c r="AB634" s="1026"/>
      <c r="AC634" s="1026"/>
      <c r="AD634" s="1026"/>
      <c r="AE634" s="1026"/>
      <c r="AF634" s="1026"/>
      <c r="AG634" s="1026"/>
      <c r="AH634" s="1026"/>
      <c r="AI634" s="1026"/>
      <c r="AJ634" s="1026"/>
      <c r="AK634" s="1026"/>
      <c r="AL634" s="1026"/>
      <c r="AM634" s="1026"/>
      <c r="AN634" s="1026"/>
      <c r="AO634" s="1026"/>
      <c r="AP634" s="1026"/>
      <c r="AQ634" s="1026"/>
      <c r="AR634" s="1026"/>
      <c r="AS634" s="1026"/>
      <c r="AT634" s="1026"/>
      <c r="AU634" s="1026"/>
      <c r="AV634" s="1026"/>
      <c r="AW634" s="1026"/>
      <c r="AX634" s="1026"/>
    </row>
    <row r="635" spans="1:50" s="237" customFormat="1" ht="12.75">
      <c r="A635" s="1103" t="s">
        <v>1078</v>
      </c>
      <c r="B635" s="522">
        <v>10535</v>
      </c>
      <c r="C635" s="522">
        <v>10035</v>
      </c>
      <c r="D635" s="522">
        <v>10035</v>
      </c>
      <c r="E635" s="463">
        <v>95.25391551969625</v>
      </c>
      <c r="F635" s="83">
        <v>500</v>
      </c>
      <c r="G635" s="1026"/>
      <c r="H635" s="101">
        <f>D635-'[3]Oktobris'!D603</f>
        <v>10035</v>
      </c>
      <c r="I635" s="987">
        <f t="shared" si="29"/>
        <v>-9535</v>
      </c>
      <c r="J635" s="987"/>
      <c r="K635" s="1026"/>
      <c r="L635" s="1026"/>
      <c r="M635" s="1026"/>
      <c r="N635" s="1026"/>
      <c r="O635" s="1026"/>
      <c r="P635" s="1026"/>
      <c r="Q635" s="1026"/>
      <c r="R635" s="1026"/>
      <c r="S635" s="1026"/>
      <c r="T635" s="1026"/>
      <c r="U635" s="1026"/>
      <c r="V635" s="1026"/>
      <c r="W635" s="1026"/>
      <c r="X635" s="1026"/>
      <c r="Y635" s="1026"/>
      <c r="Z635" s="1026"/>
      <c r="AA635" s="1026"/>
      <c r="AB635" s="1026"/>
      <c r="AC635" s="1026"/>
      <c r="AD635" s="1026"/>
      <c r="AE635" s="1026"/>
      <c r="AF635" s="1026"/>
      <c r="AG635" s="1026"/>
      <c r="AH635" s="1026"/>
      <c r="AI635" s="1026"/>
      <c r="AJ635" s="1026"/>
      <c r="AK635" s="1026"/>
      <c r="AL635" s="1026"/>
      <c r="AM635" s="1026"/>
      <c r="AN635" s="1026"/>
      <c r="AO635" s="1026"/>
      <c r="AP635" s="1026"/>
      <c r="AQ635" s="1026"/>
      <c r="AR635" s="1026"/>
      <c r="AS635" s="1026"/>
      <c r="AT635" s="1026"/>
      <c r="AU635" s="1026"/>
      <c r="AV635" s="1026"/>
      <c r="AW635" s="1026"/>
      <c r="AX635" s="1026"/>
    </row>
    <row r="636" spans="1:50" s="237" customFormat="1" ht="12.75">
      <c r="A636" s="1089" t="s">
        <v>1079</v>
      </c>
      <c r="B636" s="522">
        <v>10535</v>
      </c>
      <c r="C636" s="522">
        <v>10035</v>
      </c>
      <c r="D636" s="522">
        <v>10035</v>
      </c>
      <c r="E636" s="463">
        <v>95.25391551969625</v>
      </c>
      <c r="F636" s="83">
        <v>500</v>
      </c>
      <c r="G636" s="1026"/>
      <c r="H636" s="101">
        <f>D636-'[3]Oktobris'!D604</f>
        <v>-159540</v>
      </c>
      <c r="I636" s="987">
        <f aca="true" t="shared" si="30" ref="I636:I642">F636-H636</f>
        <v>160040</v>
      </c>
      <c r="J636" s="987"/>
      <c r="K636" s="1026"/>
      <c r="L636" s="1026"/>
      <c r="M636" s="1026"/>
      <c r="N636" s="1026"/>
      <c r="O636" s="1026"/>
      <c r="P636" s="1026"/>
      <c r="Q636" s="1026"/>
      <c r="R636" s="1026"/>
      <c r="S636" s="1026"/>
      <c r="T636" s="1026"/>
      <c r="U636" s="1026"/>
      <c r="V636" s="1026"/>
      <c r="W636" s="1026"/>
      <c r="X636" s="1026"/>
      <c r="Y636" s="1026"/>
      <c r="Z636" s="1026"/>
      <c r="AA636" s="1026"/>
      <c r="AB636" s="1026"/>
      <c r="AC636" s="1026"/>
      <c r="AD636" s="1026"/>
      <c r="AE636" s="1026"/>
      <c r="AF636" s="1026"/>
      <c r="AG636" s="1026"/>
      <c r="AH636" s="1026"/>
      <c r="AI636" s="1026"/>
      <c r="AJ636" s="1026"/>
      <c r="AK636" s="1026"/>
      <c r="AL636" s="1026"/>
      <c r="AM636" s="1026"/>
      <c r="AN636" s="1026"/>
      <c r="AO636" s="1026"/>
      <c r="AP636" s="1026"/>
      <c r="AQ636" s="1026"/>
      <c r="AR636" s="1026"/>
      <c r="AS636" s="1026"/>
      <c r="AT636" s="1026"/>
      <c r="AU636" s="1026"/>
      <c r="AV636" s="1026"/>
      <c r="AW636" s="1026"/>
      <c r="AX636" s="1026"/>
    </row>
    <row r="637" spans="1:50" s="237" customFormat="1" ht="12.75">
      <c r="A637" s="1103" t="s">
        <v>279</v>
      </c>
      <c r="B637" s="522">
        <v>10535</v>
      </c>
      <c r="C637" s="522">
        <v>10035</v>
      </c>
      <c r="D637" s="522">
        <v>2102</v>
      </c>
      <c r="E637" s="463">
        <v>19.952539155196963</v>
      </c>
      <c r="F637" s="83">
        <v>342</v>
      </c>
      <c r="G637" s="1026"/>
      <c r="H637" s="101">
        <f>D637-'[3]Oktobris'!D605</f>
        <v>-167473</v>
      </c>
      <c r="I637" s="987">
        <f t="shared" si="30"/>
        <v>167815</v>
      </c>
      <c r="J637" s="987"/>
      <c r="K637" s="1026"/>
      <c r="L637" s="1026"/>
      <c r="M637" s="1026"/>
      <c r="N637" s="1026"/>
      <c r="O637" s="1026"/>
      <c r="P637" s="1026"/>
      <c r="Q637" s="1026"/>
      <c r="R637" s="1026"/>
      <c r="S637" s="1026"/>
      <c r="T637" s="1026"/>
      <c r="U637" s="1026"/>
      <c r="V637" s="1026"/>
      <c r="W637" s="1026"/>
      <c r="X637" s="1026"/>
      <c r="Y637" s="1026"/>
      <c r="Z637" s="1026"/>
      <c r="AA637" s="1026"/>
      <c r="AB637" s="1026"/>
      <c r="AC637" s="1026"/>
      <c r="AD637" s="1026"/>
      <c r="AE637" s="1026"/>
      <c r="AF637" s="1026"/>
      <c r="AG637" s="1026"/>
      <c r="AH637" s="1026"/>
      <c r="AI637" s="1026"/>
      <c r="AJ637" s="1026"/>
      <c r="AK637" s="1026"/>
      <c r="AL637" s="1026"/>
      <c r="AM637" s="1026"/>
      <c r="AN637" s="1026"/>
      <c r="AO637" s="1026"/>
      <c r="AP637" s="1026"/>
      <c r="AQ637" s="1026"/>
      <c r="AR637" s="1026"/>
      <c r="AS637" s="1026"/>
      <c r="AT637" s="1026"/>
      <c r="AU637" s="1026"/>
      <c r="AV637" s="1026"/>
      <c r="AW637" s="1026"/>
      <c r="AX637" s="1026"/>
    </row>
    <row r="638" spans="1:50" s="237" customFormat="1" ht="12.75">
      <c r="A638" s="1089" t="s">
        <v>307</v>
      </c>
      <c r="B638" s="522">
        <v>10535</v>
      </c>
      <c r="C638" s="522">
        <v>10035</v>
      </c>
      <c r="D638" s="522">
        <v>2102</v>
      </c>
      <c r="E638" s="463">
        <v>19.952539155196963</v>
      </c>
      <c r="F638" s="83">
        <v>342</v>
      </c>
      <c r="G638" s="1026"/>
      <c r="H638" s="101">
        <f>D638-'[3]Oktobris'!D606</f>
        <v>-149157</v>
      </c>
      <c r="I638" s="987">
        <f t="shared" si="30"/>
        <v>149499</v>
      </c>
      <c r="J638" s="987"/>
      <c r="K638" s="1026"/>
      <c r="L638" s="1026"/>
      <c r="M638" s="1026"/>
      <c r="N638" s="1026"/>
      <c r="O638" s="1026"/>
      <c r="P638" s="1026"/>
      <c r="Q638" s="1026"/>
      <c r="R638" s="1026"/>
      <c r="S638" s="1026"/>
      <c r="T638" s="1026"/>
      <c r="U638" s="1026"/>
      <c r="V638" s="1026"/>
      <c r="W638" s="1026"/>
      <c r="X638" s="1026"/>
      <c r="Y638" s="1026"/>
      <c r="Z638" s="1026"/>
      <c r="AA638" s="1026"/>
      <c r="AB638" s="1026"/>
      <c r="AC638" s="1026"/>
      <c r="AD638" s="1026"/>
      <c r="AE638" s="1026"/>
      <c r="AF638" s="1026"/>
      <c r="AG638" s="1026"/>
      <c r="AH638" s="1026"/>
      <c r="AI638" s="1026"/>
      <c r="AJ638" s="1026"/>
      <c r="AK638" s="1026"/>
      <c r="AL638" s="1026"/>
      <c r="AM638" s="1026"/>
      <c r="AN638" s="1026"/>
      <c r="AO638" s="1026"/>
      <c r="AP638" s="1026"/>
      <c r="AQ638" s="1026"/>
      <c r="AR638" s="1026"/>
      <c r="AS638" s="1026"/>
      <c r="AT638" s="1026"/>
      <c r="AU638" s="1026"/>
      <c r="AV638" s="1026"/>
      <c r="AW638" s="1026"/>
      <c r="AX638" s="1026"/>
    </row>
    <row r="639" spans="1:50" s="237" customFormat="1" ht="12.75">
      <c r="A639" s="1100" t="s">
        <v>716</v>
      </c>
      <c r="B639" s="522">
        <v>10535</v>
      </c>
      <c r="C639" s="522">
        <v>10035</v>
      </c>
      <c r="D639" s="522">
        <v>2102</v>
      </c>
      <c r="E639" s="463">
        <v>19.952539155196963</v>
      </c>
      <c r="F639" s="83">
        <v>342</v>
      </c>
      <c r="G639" s="1026"/>
      <c r="H639" s="101">
        <f>D639-'[3]Oktobris'!D607</f>
        <v>-6805</v>
      </c>
      <c r="I639" s="987">
        <f t="shared" si="30"/>
        <v>7147</v>
      </c>
      <c r="J639" s="987"/>
      <c r="K639" s="1026"/>
      <c r="L639" s="1026"/>
      <c r="M639" s="1026"/>
      <c r="N639" s="1026"/>
      <c r="O639" s="1026"/>
      <c r="P639" s="1026"/>
      <c r="Q639" s="1026"/>
      <c r="R639" s="1026"/>
      <c r="S639" s="1026"/>
      <c r="T639" s="1026"/>
      <c r="U639" s="1026"/>
      <c r="V639" s="1026"/>
      <c r="W639" s="1026"/>
      <c r="X639" s="1026"/>
      <c r="Y639" s="1026"/>
      <c r="Z639" s="1026"/>
      <c r="AA639" s="1026"/>
      <c r="AB639" s="1026"/>
      <c r="AC639" s="1026"/>
      <c r="AD639" s="1026"/>
      <c r="AE639" s="1026"/>
      <c r="AF639" s="1026"/>
      <c r="AG639" s="1026"/>
      <c r="AH639" s="1026"/>
      <c r="AI639" s="1026"/>
      <c r="AJ639" s="1026"/>
      <c r="AK639" s="1026"/>
      <c r="AL639" s="1026"/>
      <c r="AM639" s="1026"/>
      <c r="AN639" s="1026"/>
      <c r="AO639" s="1026"/>
      <c r="AP639" s="1026"/>
      <c r="AQ639" s="1026"/>
      <c r="AR639" s="1026"/>
      <c r="AS639" s="1026"/>
      <c r="AT639" s="1026"/>
      <c r="AU639" s="1026"/>
      <c r="AV639" s="1026"/>
      <c r="AW639" s="1026"/>
      <c r="AX639" s="1026"/>
    </row>
    <row r="640" spans="1:51" s="1026" customFormat="1" ht="12.75">
      <c r="A640" s="401" t="s">
        <v>1122</v>
      </c>
      <c r="B640" s="83"/>
      <c r="C640" s="264"/>
      <c r="D640" s="264"/>
      <c r="E640" s="463"/>
      <c r="F640" s="83"/>
      <c r="H640" s="101">
        <f>D640-'[3]Oktobris'!D608</f>
        <v>-8907</v>
      </c>
      <c r="I640" s="987">
        <f t="shared" si="30"/>
        <v>8907</v>
      </c>
      <c r="J640" s="987"/>
      <c r="AY640" s="237"/>
    </row>
    <row r="641" spans="1:51" s="1111" customFormat="1" ht="12.75">
      <c r="A641" s="1087" t="s">
        <v>1078</v>
      </c>
      <c r="B641" s="83">
        <v>399662</v>
      </c>
      <c r="C641" s="83">
        <v>266552</v>
      </c>
      <c r="D641" s="83">
        <v>211350</v>
      </c>
      <c r="E641" s="463">
        <v>52.882185446702465</v>
      </c>
      <c r="F641" s="83">
        <v>35236</v>
      </c>
      <c r="G641" s="1026"/>
      <c r="H641" s="101">
        <f>D641-'[3]Oktobris'!D609</f>
        <v>68998</v>
      </c>
      <c r="I641" s="987">
        <f t="shared" si="30"/>
        <v>-33762</v>
      </c>
      <c r="J641" s="987"/>
      <c r="K641" s="1026"/>
      <c r="L641" s="1026"/>
      <c r="M641" s="1026"/>
      <c r="N641" s="1026"/>
      <c r="O641" s="1026"/>
      <c r="P641" s="1026"/>
      <c r="Q641" s="1026"/>
      <c r="R641" s="1026"/>
      <c r="S641" s="1026"/>
      <c r="T641" s="1026"/>
      <c r="U641" s="1026"/>
      <c r="V641" s="1026"/>
      <c r="W641" s="1026"/>
      <c r="X641" s="1026"/>
      <c r="Y641" s="1026"/>
      <c r="Z641" s="1026"/>
      <c r="AA641" s="1026"/>
      <c r="AB641" s="1026"/>
      <c r="AC641" s="1026"/>
      <c r="AD641" s="1026"/>
      <c r="AE641" s="1026"/>
      <c r="AF641" s="1026"/>
      <c r="AG641" s="1026"/>
      <c r="AH641" s="1026"/>
      <c r="AI641" s="1026"/>
      <c r="AJ641" s="1026"/>
      <c r="AK641" s="1026"/>
      <c r="AL641" s="1026"/>
      <c r="AM641" s="1026"/>
      <c r="AN641" s="1026"/>
      <c r="AO641" s="1026"/>
      <c r="AP641" s="1026"/>
      <c r="AQ641" s="1026"/>
      <c r="AR641" s="1026"/>
      <c r="AS641" s="1026"/>
      <c r="AT641" s="1026"/>
      <c r="AU641" s="1026"/>
      <c r="AV641" s="1026"/>
      <c r="AW641" s="1026"/>
      <c r="AX641" s="1026"/>
      <c r="AY641" s="237"/>
    </row>
    <row r="642" spans="1:51" s="1111" customFormat="1" ht="12.75" hidden="1">
      <c r="A642" s="1099" t="s">
        <v>537</v>
      </c>
      <c r="B642" s="488"/>
      <c r="C642" s="488">
        <v>0</v>
      </c>
      <c r="D642" s="488">
        <v>0</v>
      </c>
      <c r="E642" s="463" t="e">
        <v>#DIV/0!</v>
      </c>
      <c r="F642" s="83">
        <v>0</v>
      </c>
      <c r="G642" s="1026"/>
      <c r="H642" s="101">
        <f>D642-'[3]Oktobris'!D610</f>
        <v>-142352</v>
      </c>
      <c r="I642" s="987">
        <f t="shared" si="30"/>
        <v>142352</v>
      </c>
      <c r="J642" s="987"/>
      <c r="K642" s="1026"/>
      <c r="L642" s="1026"/>
      <c r="M642" s="1026"/>
      <c r="N642" s="1026"/>
      <c r="O642" s="1026"/>
      <c r="P642" s="1026"/>
      <c r="Q642" s="1026"/>
      <c r="R642" s="1026"/>
      <c r="S642" s="1026"/>
      <c r="T642" s="1026"/>
      <c r="U642" s="1026"/>
      <c r="V642" s="1026"/>
      <c r="W642" s="1026"/>
      <c r="X642" s="1026"/>
      <c r="Y642" s="1026"/>
      <c r="Z642" s="1026"/>
      <c r="AA642" s="1026"/>
      <c r="AB642" s="1026"/>
      <c r="AC642" s="1026"/>
      <c r="AD642" s="1026"/>
      <c r="AE642" s="1026"/>
      <c r="AF642" s="1026"/>
      <c r="AG642" s="1026"/>
      <c r="AH642" s="1026"/>
      <c r="AI642" s="1026"/>
      <c r="AJ642" s="1026"/>
      <c r="AK642" s="1026"/>
      <c r="AL642" s="1026"/>
      <c r="AM642" s="1026"/>
      <c r="AN642" s="1026"/>
      <c r="AO642" s="1026"/>
      <c r="AP642" s="1026"/>
      <c r="AQ642" s="1026"/>
      <c r="AR642" s="1026"/>
      <c r="AS642" s="1026"/>
      <c r="AT642" s="1026"/>
      <c r="AU642" s="1026"/>
      <c r="AV642" s="1026"/>
      <c r="AW642" s="1026"/>
      <c r="AX642" s="1026"/>
      <c r="AY642" s="237"/>
    </row>
    <row r="643" spans="1:51" s="1111" customFormat="1" ht="12.75">
      <c r="A643" s="1088" t="s">
        <v>1079</v>
      </c>
      <c r="B643" s="264">
        <v>43435</v>
      </c>
      <c r="C643" s="264">
        <v>35236</v>
      </c>
      <c r="D643" s="264">
        <v>35236</v>
      </c>
      <c r="E643" s="463">
        <v>81.1235179003108</v>
      </c>
      <c r="F643" s="264">
        <v>35236</v>
      </c>
      <c r="G643" s="1026"/>
      <c r="H643" s="101"/>
      <c r="I643" s="987"/>
      <c r="J643" s="987"/>
      <c r="K643" s="1026"/>
      <c r="L643" s="1026"/>
      <c r="M643" s="1026"/>
      <c r="N643" s="1026"/>
      <c r="O643" s="1026"/>
      <c r="P643" s="1026"/>
      <c r="Q643" s="1026"/>
      <c r="R643" s="1026"/>
      <c r="S643" s="1026"/>
      <c r="T643" s="1026"/>
      <c r="U643" s="1026"/>
      <c r="V643" s="1026"/>
      <c r="W643" s="1026"/>
      <c r="X643" s="1026"/>
      <c r="Y643" s="1026"/>
      <c r="Z643" s="1026"/>
      <c r="AA643" s="1026"/>
      <c r="AB643" s="1026"/>
      <c r="AC643" s="1026"/>
      <c r="AD643" s="1026"/>
      <c r="AE643" s="1026"/>
      <c r="AF643" s="1026"/>
      <c r="AG643" s="1026"/>
      <c r="AH643" s="1026"/>
      <c r="AI643" s="1026"/>
      <c r="AJ643" s="1026"/>
      <c r="AK643" s="1026"/>
      <c r="AL643" s="1026"/>
      <c r="AM643" s="1026"/>
      <c r="AN643" s="1026"/>
      <c r="AO643" s="1026"/>
      <c r="AP643" s="1026"/>
      <c r="AQ643" s="1026"/>
      <c r="AR643" s="1026"/>
      <c r="AS643" s="1026"/>
      <c r="AT643" s="1026"/>
      <c r="AU643" s="1026"/>
      <c r="AV643" s="1026"/>
      <c r="AW643" s="1026"/>
      <c r="AX643" s="1026"/>
      <c r="AY643" s="237"/>
    </row>
    <row r="644" spans="1:51" s="1111" customFormat="1" ht="12.75">
      <c r="A644" s="1089" t="s">
        <v>538</v>
      </c>
      <c r="B644" s="83">
        <v>356227</v>
      </c>
      <c r="C644" s="83">
        <v>231316</v>
      </c>
      <c r="D644" s="83">
        <v>176114</v>
      </c>
      <c r="E644" s="463">
        <v>49.43870060382846</v>
      </c>
      <c r="F644" s="83">
        <v>0</v>
      </c>
      <c r="G644" s="1026"/>
      <c r="H644" s="101">
        <f>D644-'[3]Oktobris'!D611</f>
        <v>176114</v>
      </c>
      <c r="I644" s="987">
        <f aca="true" t="shared" si="31" ref="I644:I649">F644-H644</f>
        <v>-176114</v>
      </c>
      <c r="J644" s="987"/>
      <c r="K644" s="1026"/>
      <c r="L644" s="1026"/>
      <c r="M644" s="1026"/>
      <c r="N644" s="1026"/>
      <c r="O644" s="1026"/>
      <c r="P644" s="1026"/>
      <c r="Q644" s="1026"/>
      <c r="R644" s="1026"/>
      <c r="S644" s="1026"/>
      <c r="T644" s="1026"/>
      <c r="U644" s="1026"/>
      <c r="V644" s="1026"/>
      <c r="W644" s="1026"/>
      <c r="X644" s="1026"/>
      <c r="Y644" s="1026"/>
      <c r="Z644" s="1026"/>
      <c r="AA644" s="1026"/>
      <c r="AB644" s="1026"/>
      <c r="AC644" s="1026"/>
      <c r="AD644" s="1026"/>
      <c r="AE644" s="1026"/>
      <c r="AF644" s="1026"/>
      <c r="AG644" s="1026"/>
      <c r="AH644" s="1026"/>
      <c r="AI644" s="1026"/>
      <c r="AJ644" s="1026"/>
      <c r="AK644" s="1026"/>
      <c r="AL644" s="1026"/>
      <c r="AM644" s="1026"/>
      <c r="AN644" s="1026"/>
      <c r="AO644" s="1026"/>
      <c r="AP644" s="1026"/>
      <c r="AQ644" s="1026"/>
      <c r="AR644" s="1026"/>
      <c r="AS644" s="1026"/>
      <c r="AT644" s="1026"/>
      <c r="AU644" s="1026"/>
      <c r="AV644" s="1026"/>
      <c r="AW644" s="1026"/>
      <c r="AX644" s="1026"/>
      <c r="AY644" s="237"/>
    </row>
    <row r="645" spans="1:51" s="1111" customFormat="1" ht="12.75">
      <c r="A645" s="1103" t="s">
        <v>279</v>
      </c>
      <c r="B645" s="83">
        <v>399662</v>
      </c>
      <c r="C645" s="83">
        <v>266552</v>
      </c>
      <c r="D645" s="83">
        <v>91495</v>
      </c>
      <c r="E645" s="463">
        <v>22.893094664991917</v>
      </c>
      <c r="F645" s="83">
        <v>24146</v>
      </c>
      <c r="G645" s="1026"/>
      <c r="H645" s="101">
        <f>D645-'[3]Oktobris'!D612</f>
        <v>88727</v>
      </c>
      <c r="I645" s="987">
        <f t="shared" si="31"/>
        <v>-64581</v>
      </c>
      <c r="J645" s="987"/>
      <c r="K645" s="1026"/>
      <c r="L645" s="1026"/>
      <c r="M645" s="1026"/>
      <c r="N645" s="1026"/>
      <c r="O645" s="1026"/>
      <c r="P645" s="1026"/>
      <c r="Q645" s="1026"/>
      <c r="R645" s="1026"/>
      <c r="S645" s="1026"/>
      <c r="T645" s="1026"/>
      <c r="U645" s="1026"/>
      <c r="V645" s="1026"/>
      <c r="W645" s="1026"/>
      <c r="X645" s="1026"/>
      <c r="Y645" s="1026"/>
      <c r="Z645" s="1026"/>
      <c r="AA645" s="1026"/>
      <c r="AB645" s="1026"/>
      <c r="AC645" s="1026"/>
      <c r="AD645" s="1026"/>
      <c r="AE645" s="1026"/>
      <c r="AF645" s="1026"/>
      <c r="AG645" s="1026"/>
      <c r="AH645" s="1026"/>
      <c r="AI645" s="1026"/>
      <c r="AJ645" s="1026"/>
      <c r="AK645" s="1026"/>
      <c r="AL645" s="1026"/>
      <c r="AM645" s="1026"/>
      <c r="AN645" s="1026"/>
      <c r="AO645" s="1026"/>
      <c r="AP645" s="1026"/>
      <c r="AQ645" s="1026"/>
      <c r="AR645" s="1026"/>
      <c r="AS645" s="1026"/>
      <c r="AT645" s="1026"/>
      <c r="AU645" s="1026"/>
      <c r="AV645" s="1026"/>
      <c r="AW645" s="1026"/>
      <c r="AX645" s="1026"/>
      <c r="AY645" s="237"/>
    </row>
    <row r="646" spans="1:51" s="1111" customFormat="1" ht="12.75">
      <c r="A646" s="1089" t="s">
        <v>307</v>
      </c>
      <c r="B646" s="83">
        <v>339662</v>
      </c>
      <c r="C646" s="83">
        <v>206552</v>
      </c>
      <c r="D646" s="83">
        <v>74065</v>
      </c>
      <c r="E646" s="463">
        <v>21.80550076252274</v>
      </c>
      <c r="F646" s="83">
        <v>6716</v>
      </c>
      <c r="G646" s="1026"/>
      <c r="H646" s="101">
        <f>D646-'[3]Oktobris'!D613</f>
        <v>71297</v>
      </c>
      <c r="I646" s="987">
        <f t="shared" si="31"/>
        <v>-64581</v>
      </c>
      <c r="J646" s="987"/>
      <c r="K646" s="1026"/>
      <c r="L646" s="1026"/>
      <c r="M646" s="1026"/>
      <c r="N646" s="1026"/>
      <c r="O646" s="1026"/>
      <c r="P646" s="1026"/>
      <c r="Q646" s="1026"/>
      <c r="R646" s="1026"/>
      <c r="S646" s="1026"/>
      <c r="T646" s="1026"/>
      <c r="U646" s="1026"/>
      <c r="V646" s="1026"/>
      <c r="W646" s="1026"/>
      <c r="X646" s="1026"/>
      <c r="Y646" s="1026"/>
      <c r="Z646" s="1026"/>
      <c r="AA646" s="1026"/>
      <c r="AB646" s="1026"/>
      <c r="AC646" s="1026"/>
      <c r="AD646" s="1026"/>
      <c r="AE646" s="1026"/>
      <c r="AF646" s="1026"/>
      <c r="AG646" s="1026"/>
      <c r="AH646" s="1026"/>
      <c r="AI646" s="1026"/>
      <c r="AJ646" s="1026"/>
      <c r="AK646" s="1026"/>
      <c r="AL646" s="1026"/>
      <c r="AM646" s="1026"/>
      <c r="AN646" s="1026"/>
      <c r="AO646" s="1026"/>
      <c r="AP646" s="1026"/>
      <c r="AQ646" s="1026"/>
      <c r="AR646" s="1026"/>
      <c r="AS646" s="1026"/>
      <c r="AT646" s="1026"/>
      <c r="AU646" s="1026"/>
      <c r="AV646" s="1026"/>
      <c r="AW646" s="1026"/>
      <c r="AX646" s="1026"/>
      <c r="AY646" s="237"/>
    </row>
    <row r="647" spans="1:51" s="370" customFormat="1" ht="12.75">
      <c r="A647" s="1100" t="s">
        <v>716</v>
      </c>
      <c r="B647" s="83">
        <v>257662</v>
      </c>
      <c r="C647" s="83">
        <v>164552</v>
      </c>
      <c r="D647" s="83">
        <v>74065</v>
      </c>
      <c r="E647" s="463">
        <v>28.74502254892068</v>
      </c>
      <c r="F647" s="83">
        <v>6716</v>
      </c>
      <c r="G647" s="1026"/>
      <c r="H647" s="101">
        <f>D647-'[3]Oktobris'!D614</f>
        <v>71297</v>
      </c>
      <c r="I647" s="987">
        <f t="shared" si="31"/>
        <v>-64581</v>
      </c>
      <c r="J647" s="987"/>
      <c r="K647" s="1026"/>
      <c r="L647" s="1026"/>
      <c r="M647" s="1026"/>
      <c r="N647" s="1026"/>
      <c r="O647" s="1026"/>
      <c r="P647" s="1026"/>
      <c r="Q647" s="1026"/>
      <c r="R647" s="1026"/>
      <c r="S647" s="1026"/>
      <c r="T647" s="1026"/>
      <c r="U647" s="1026"/>
      <c r="V647" s="1026"/>
      <c r="W647" s="1026"/>
      <c r="X647" s="1026"/>
      <c r="Y647" s="1026"/>
      <c r="Z647" s="1026"/>
      <c r="AA647" s="1026"/>
      <c r="AB647" s="1026"/>
      <c r="AC647" s="1026"/>
      <c r="AD647" s="1026"/>
      <c r="AE647" s="1026"/>
      <c r="AF647" s="1026"/>
      <c r="AG647" s="1026"/>
      <c r="AH647" s="1026"/>
      <c r="AI647" s="1026"/>
      <c r="AJ647" s="1026"/>
      <c r="AK647" s="1026"/>
      <c r="AL647" s="1026"/>
      <c r="AM647" s="1026"/>
      <c r="AN647" s="1026"/>
      <c r="AO647" s="1026"/>
      <c r="AP647" s="1026"/>
      <c r="AQ647" s="1026"/>
      <c r="AR647" s="1026"/>
      <c r="AS647" s="1026"/>
      <c r="AT647" s="1026"/>
      <c r="AU647" s="1026"/>
      <c r="AV647" s="1026"/>
      <c r="AW647" s="1026"/>
      <c r="AX647" s="1026"/>
      <c r="AY647" s="237"/>
    </row>
    <row r="648" spans="1:51" s="1026" customFormat="1" ht="12.75">
      <c r="A648" s="1100" t="s">
        <v>1004</v>
      </c>
      <c r="B648" s="83">
        <v>82000</v>
      </c>
      <c r="C648" s="83">
        <v>42000</v>
      </c>
      <c r="D648" s="83">
        <v>0</v>
      </c>
      <c r="E648" s="463">
        <v>0</v>
      </c>
      <c r="F648" s="83">
        <v>0</v>
      </c>
      <c r="H648" s="101">
        <f>D648-'[3]Oktobris'!D615</f>
        <v>-2768</v>
      </c>
      <c r="I648" s="987">
        <f t="shared" si="31"/>
        <v>2768</v>
      </c>
      <c r="J648" s="987"/>
      <c r="AY648" s="237"/>
    </row>
    <row r="649" spans="1:51" s="1026" customFormat="1" ht="12.75">
      <c r="A649" s="1101" t="s">
        <v>1013</v>
      </c>
      <c r="B649" s="83">
        <v>82000</v>
      </c>
      <c r="C649" s="83">
        <v>42000</v>
      </c>
      <c r="D649" s="83">
        <v>0</v>
      </c>
      <c r="E649" s="463">
        <v>0</v>
      </c>
      <c r="F649" s="83">
        <v>0</v>
      </c>
      <c r="H649" s="101">
        <f>D649-'[3]Oktobris'!D616</f>
        <v>-2768</v>
      </c>
      <c r="I649" s="987">
        <f t="shared" si="31"/>
        <v>2768</v>
      </c>
      <c r="J649" s="987"/>
      <c r="AY649" s="237"/>
    </row>
    <row r="650" spans="1:51" s="1026" customFormat="1" ht="12.75">
      <c r="A650" s="1088" t="s">
        <v>290</v>
      </c>
      <c r="B650" s="83">
        <v>60000</v>
      </c>
      <c r="C650" s="83">
        <v>60000</v>
      </c>
      <c r="D650" s="83">
        <v>17430</v>
      </c>
      <c r="E650" s="463">
        <v>29.05</v>
      </c>
      <c r="F650" s="83">
        <v>17430</v>
      </c>
      <c r="G650" s="1130">
        <f>G651</f>
        <v>0</v>
      </c>
      <c r="H650" s="1130">
        <f>H651</f>
        <v>0</v>
      </c>
      <c r="I650" s="1130">
        <f>I651</f>
        <v>0</v>
      </c>
      <c r="J650" s="987"/>
      <c r="AY650" s="237"/>
    </row>
    <row r="651" spans="1:51" s="1026" customFormat="1" ht="12.75">
      <c r="A651" s="1090" t="s">
        <v>1399</v>
      </c>
      <c r="B651" s="83">
        <v>60000</v>
      </c>
      <c r="C651" s="83">
        <v>60000</v>
      </c>
      <c r="D651" s="83">
        <v>17430</v>
      </c>
      <c r="E651" s="463">
        <v>29.05</v>
      </c>
      <c r="F651" s="83">
        <v>17430</v>
      </c>
      <c r="H651" s="101"/>
      <c r="I651" s="987"/>
      <c r="J651" s="987"/>
      <c r="AY651" s="237"/>
    </row>
    <row r="652" spans="1:45" s="1092" customFormat="1" ht="25.5">
      <c r="A652" s="401" t="s">
        <v>1134</v>
      </c>
      <c r="B652" s="83"/>
      <c r="C652" s="83"/>
      <c r="D652" s="83"/>
      <c r="E652" s="463"/>
      <c r="F652" s="83"/>
      <c r="G652" s="100"/>
      <c r="H652" s="101">
        <f>D652-'[3]Oktobris'!D617</f>
        <v>0</v>
      </c>
      <c r="I652" s="987">
        <f aca="true" t="shared" si="32" ref="I652:I683">F652-H652</f>
        <v>0</v>
      </c>
      <c r="J652" s="987"/>
      <c r="K652" s="100"/>
      <c r="L652" s="876"/>
      <c r="M652" s="876"/>
      <c r="N652" s="876"/>
      <c r="O652" s="876"/>
      <c r="P652" s="876"/>
      <c r="Q652" s="876"/>
      <c r="R652" s="876"/>
      <c r="S652" s="876"/>
      <c r="T652" s="876"/>
      <c r="U652" s="876"/>
      <c r="V652" s="876"/>
      <c r="W652" s="876"/>
      <c r="X652" s="876"/>
      <c r="Y652" s="876"/>
      <c r="Z652" s="876"/>
      <c r="AA652" s="876"/>
      <c r="AB652" s="876"/>
      <c r="AC652" s="876"/>
      <c r="AD652" s="876"/>
      <c r="AE652" s="876"/>
      <c r="AF652" s="876"/>
      <c r="AG652" s="876"/>
      <c r="AH652" s="876"/>
      <c r="AI652" s="876"/>
      <c r="AJ652" s="876"/>
      <c r="AK652" s="876"/>
      <c r="AL652" s="876"/>
      <c r="AM652" s="876"/>
      <c r="AN652" s="876"/>
      <c r="AO652" s="876"/>
      <c r="AP652" s="876"/>
      <c r="AQ652" s="876"/>
      <c r="AR652" s="876"/>
      <c r="AS652" s="876"/>
    </row>
    <row r="653" spans="1:45" s="1095" customFormat="1" ht="12.75">
      <c r="A653" s="1087" t="s">
        <v>1078</v>
      </c>
      <c r="B653" s="83">
        <v>2067584</v>
      </c>
      <c r="C653" s="83">
        <v>1401825</v>
      </c>
      <c r="D653" s="83">
        <v>1401825</v>
      </c>
      <c r="E653" s="463">
        <v>67.80014741843621</v>
      </c>
      <c r="F653" s="83">
        <v>-372043</v>
      </c>
      <c r="G653" s="100"/>
      <c r="H653" s="101">
        <f>D653-'[3]Oktobris'!D618</f>
        <v>1392290</v>
      </c>
      <c r="I653" s="987">
        <f t="shared" si="32"/>
        <v>-1764333</v>
      </c>
      <c r="J653" s="987"/>
      <c r="K653" s="100"/>
      <c r="L653" s="876"/>
      <c r="M653" s="876"/>
      <c r="N653" s="876"/>
      <c r="O653" s="876"/>
      <c r="P653" s="876"/>
      <c r="Q653" s="876"/>
      <c r="R653" s="876"/>
      <c r="S653" s="876"/>
      <c r="T653" s="876"/>
      <c r="U653" s="876"/>
      <c r="V653" s="876"/>
      <c r="W653" s="876"/>
      <c r="X653" s="876"/>
      <c r="Y653" s="876"/>
      <c r="Z653" s="876"/>
      <c r="AA653" s="876"/>
      <c r="AB653" s="876"/>
      <c r="AC653" s="876"/>
      <c r="AD653" s="876"/>
      <c r="AE653" s="876"/>
      <c r="AF653" s="876"/>
      <c r="AG653" s="876"/>
      <c r="AH653" s="876"/>
      <c r="AI653" s="876"/>
      <c r="AJ653" s="876"/>
      <c r="AK653" s="876"/>
      <c r="AL653" s="876"/>
      <c r="AM653" s="876"/>
      <c r="AN653" s="876"/>
      <c r="AO653" s="876"/>
      <c r="AP653" s="876"/>
      <c r="AQ653" s="876"/>
      <c r="AR653" s="876"/>
      <c r="AS653" s="876"/>
    </row>
    <row r="654" spans="1:45" s="1095" customFormat="1" ht="12.75">
      <c r="A654" s="1088" t="s">
        <v>1079</v>
      </c>
      <c r="B654" s="83">
        <v>2067584</v>
      </c>
      <c r="C654" s="83">
        <v>1401825</v>
      </c>
      <c r="D654" s="83">
        <v>1401825</v>
      </c>
      <c r="E654" s="463">
        <v>67.80014741843621</v>
      </c>
      <c r="F654" s="83">
        <v>-372043</v>
      </c>
      <c r="G654" s="100"/>
      <c r="H654" s="101">
        <f>D654-'[3]Oktobris'!D619</f>
        <v>1392290</v>
      </c>
      <c r="I654" s="987">
        <f t="shared" si="32"/>
        <v>-1764333</v>
      </c>
      <c r="J654" s="987"/>
      <c r="K654" s="100"/>
      <c r="L654" s="876"/>
      <c r="M654" s="876"/>
      <c r="N654" s="876"/>
      <c r="O654" s="876"/>
      <c r="P654" s="876"/>
      <c r="Q654" s="876"/>
      <c r="R654" s="876"/>
      <c r="S654" s="876"/>
      <c r="T654" s="876"/>
      <c r="U654" s="876"/>
      <c r="V654" s="876"/>
      <c r="W654" s="876"/>
      <c r="X654" s="876"/>
      <c r="Y654" s="876"/>
      <c r="Z654" s="876"/>
      <c r="AA654" s="876"/>
      <c r="AB654" s="876"/>
      <c r="AC654" s="876"/>
      <c r="AD654" s="876"/>
      <c r="AE654" s="876"/>
      <c r="AF654" s="876"/>
      <c r="AG654" s="876"/>
      <c r="AH654" s="876"/>
      <c r="AI654" s="876"/>
      <c r="AJ654" s="876"/>
      <c r="AK654" s="876"/>
      <c r="AL654" s="876"/>
      <c r="AM654" s="876"/>
      <c r="AN654" s="876"/>
      <c r="AO654" s="876"/>
      <c r="AP654" s="876"/>
      <c r="AQ654" s="876"/>
      <c r="AR654" s="876"/>
      <c r="AS654" s="876"/>
    </row>
    <row r="655" spans="1:45" s="1095" customFormat="1" ht="12.75" hidden="1">
      <c r="A655" s="1099" t="s">
        <v>537</v>
      </c>
      <c r="B655" s="488"/>
      <c r="C655" s="488">
        <v>0</v>
      </c>
      <c r="D655" s="488">
        <v>0</v>
      </c>
      <c r="E655" s="1102">
        <v>0</v>
      </c>
      <c r="F655" s="83">
        <v>0</v>
      </c>
      <c r="G655" s="100"/>
      <c r="H655" s="101">
        <f>D655-'[3]Oktobris'!D620</f>
        <v>-1760</v>
      </c>
      <c r="I655" s="987">
        <f t="shared" si="32"/>
        <v>1760</v>
      </c>
      <c r="J655" s="987"/>
      <c r="K655" s="100"/>
      <c r="L655" s="876"/>
      <c r="M655" s="876"/>
      <c r="N655" s="876"/>
      <c r="O655" s="876"/>
      <c r="P655" s="876"/>
      <c r="Q655" s="876"/>
      <c r="R655" s="876"/>
      <c r="S655" s="876"/>
      <c r="T655" s="876"/>
      <c r="U655" s="876"/>
      <c r="V655" s="876"/>
      <c r="W655" s="876"/>
      <c r="X655" s="876"/>
      <c r="Y655" s="876"/>
      <c r="Z655" s="876"/>
      <c r="AA655" s="876"/>
      <c r="AB655" s="876"/>
      <c r="AC655" s="876"/>
      <c r="AD655" s="876"/>
      <c r="AE655" s="876"/>
      <c r="AF655" s="876"/>
      <c r="AG655" s="876"/>
      <c r="AH655" s="876"/>
      <c r="AI655" s="876"/>
      <c r="AJ655" s="876"/>
      <c r="AK655" s="876"/>
      <c r="AL655" s="876"/>
      <c r="AM655" s="876"/>
      <c r="AN655" s="876"/>
      <c r="AO655" s="876"/>
      <c r="AP655" s="876"/>
      <c r="AQ655" s="876"/>
      <c r="AR655" s="876"/>
      <c r="AS655" s="876"/>
    </row>
    <row r="656" spans="1:45" s="1095" customFormat="1" ht="12.75">
      <c r="A656" s="1087" t="s">
        <v>279</v>
      </c>
      <c r="B656" s="83">
        <v>2067584</v>
      </c>
      <c r="C656" s="83">
        <v>1401825</v>
      </c>
      <c r="D656" s="83">
        <v>1238210</v>
      </c>
      <c r="E656" s="463">
        <v>59.886805082647186</v>
      </c>
      <c r="F656" s="83">
        <v>166981</v>
      </c>
      <c r="G656" s="100"/>
      <c r="H656" s="101">
        <f>D656-'[3]Oktobris'!D621</f>
        <v>1236450</v>
      </c>
      <c r="I656" s="987">
        <f t="shared" si="32"/>
        <v>-1069469</v>
      </c>
      <c r="J656" s="987"/>
      <c r="K656" s="100"/>
      <c r="L656" s="876"/>
      <c r="M656" s="876"/>
      <c r="N656" s="876"/>
      <c r="O656" s="876"/>
      <c r="P656" s="876"/>
      <c r="Q656" s="876"/>
      <c r="R656" s="876"/>
      <c r="S656" s="876"/>
      <c r="T656" s="876"/>
      <c r="U656" s="876"/>
      <c r="V656" s="876"/>
      <c r="W656" s="876"/>
      <c r="X656" s="876"/>
      <c r="Y656" s="876"/>
      <c r="Z656" s="876"/>
      <c r="AA656" s="876"/>
      <c r="AB656" s="876"/>
      <c r="AC656" s="876"/>
      <c r="AD656" s="876"/>
      <c r="AE656" s="876"/>
      <c r="AF656" s="876"/>
      <c r="AG656" s="876"/>
      <c r="AH656" s="876"/>
      <c r="AI656" s="876"/>
      <c r="AJ656" s="876"/>
      <c r="AK656" s="876"/>
      <c r="AL656" s="876"/>
      <c r="AM656" s="876"/>
      <c r="AN656" s="876"/>
      <c r="AO656" s="876"/>
      <c r="AP656" s="876"/>
      <c r="AQ656" s="876"/>
      <c r="AR656" s="876"/>
      <c r="AS656" s="876"/>
    </row>
    <row r="657" spans="1:45" s="1092" customFormat="1" ht="12.75">
      <c r="A657" s="1088" t="s">
        <v>290</v>
      </c>
      <c r="B657" s="83">
        <v>2067584</v>
      </c>
      <c r="C657" s="83">
        <v>1401825</v>
      </c>
      <c r="D657" s="83">
        <v>1238210</v>
      </c>
      <c r="E657" s="463">
        <v>59.886805082647186</v>
      </c>
      <c r="F657" s="83">
        <v>166981</v>
      </c>
      <c r="G657" s="100"/>
      <c r="H657" s="101">
        <f>D657-'[3]Oktobris'!D622</f>
        <v>1236450</v>
      </c>
      <c r="I657" s="987">
        <f t="shared" si="32"/>
        <v>-1069469</v>
      </c>
      <c r="J657" s="987"/>
      <c r="K657" s="100"/>
      <c r="L657" s="876"/>
      <c r="M657" s="876"/>
      <c r="N657" s="876"/>
      <c r="O657" s="876"/>
      <c r="P657" s="876"/>
      <c r="Q657" s="876"/>
      <c r="R657" s="876"/>
      <c r="S657" s="876"/>
      <c r="T657" s="876"/>
      <c r="U657" s="876"/>
      <c r="V657" s="876"/>
      <c r="W657" s="876"/>
      <c r="X657" s="876"/>
      <c r="Y657" s="876"/>
      <c r="Z657" s="876"/>
      <c r="AA657" s="876"/>
      <c r="AB657" s="876"/>
      <c r="AC657" s="876"/>
      <c r="AD657" s="876"/>
      <c r="AE657" s="876"/>
      <c r="AF657" s="876"/>
      <c r="AG657" s="876"/>
      <c r="AH657" s="876"/>
      <c r="AI657" s="876"/>
      <c r="AJ657" s="876"/>
      <c r="AK657" s="876"/>
      <c r="AL657" s="876"/>
      <c r="AM657" s="876"/>
      <c r="AN657" s="876"/>
      <c r="AO657" s="876"/>
      <c r="AP657" s="876"/>
      <c r="AQ657" s="876"/>
      <c r="AR657" s="876"/>
      <c r="AS657" s="876"/>
    </row>
    <row r="658" spans="1:45" s="1092" customFormat="1" ht="12.75">
      <c r="A658" s="1090" t="s">
        <v>1403</v>
      </c>
      <c r="B658" s="83">
        <v>2067584</v>
      </c>
      <c r="C658" s="83">
        <v>1401825</v>
      </c>
      <c r="D658" s="83">
        <v>1238210</v>
      </c>
      <c r="E658" s="463">
        <v>59.886805082647186</v>
      </c>
      <c r="F658" s="83">
        <v>166981</v>
      </c>
      <c r="G658" s="100"/>
      <c r="H658" s="101">
        <f>D658-'[3]Oktobris'!D623</f>
        <v>1238210</v>
      </c>
      <c r="I658" s="987">
        <f t="shared" si="32"/>
        <v>-1071229</v>
      </c>
      <c r="J658" s="987"/>
      <c r="K658" s="100"/>
      <c r="L658" s="876"/>
      <c r="M658" s="876"/>
      <c r="N658" s="876"/>
      <c r="O658" s="876"/>
      <c r="P658" s="876"/>
      <c r="Q658" s="876"/>
      <c r="R658" s="876"/>
      <c r="S658" s="876"/>
      <c r="T658" s="876"/>
      <c r="U658" s="876"/>
      <c r="V658" s="876"/>
      <c r="W658" s="876"/>
      <c r="X658" s="876"/>
      <c r="Y658" s="876"/>
      <c r="Z658" s="876"/>
      <c r="AA658" s="876"/>
      <c r="AB658" s="876"/>
      <c r="AC658" s="876"/>
      <c r="AD658" s="876"/>
      <c r="AE658" s="876"/>
      <c r="AF658" s="876"/>
      <c r="AG658" s="876"/>
      <c r="AH658" s="876"/>
      <c r="AI658" s="876"/>
      <c r="AJ658" s="876"/>
      <c r="AK658" s="876"/>
      <c r="AL658" s="876"/>
      <c r="AM658" s="876"/>
      <c r="AN658" s="876"/>
      <c r="AO658" s="876"/>
      <c r="AP658" s="876"/>
      <c r="AQ658" s="876"/>
      <c r="AR658" s="876"/>
      <c r="AS658" s="876"/>
    </row>
    <row r="659" spans="1:45" s="1092" customFormat="1" ht="12.75">
      <c r="A659" s="323" t="s">
        <v>1127</v>
      </c>
      <c r="B659" s="83"/>
      <c r="C659" s="83"/>
      <c r="D659" s="83"/>
      <c r="E659" s="463"/>
      <c r="F659" s="83"/>
      <c r="G659" s="100"/>
      <c r="H659" s="101">
        <f>D659-'[3]Oktobris'!D624</f>
        <v>-176114</v>
      </c>
      <c r="I659" s="987">
        <f t="shared" si="32"/>
        <v>176114</v>
      </c>
      <c r="J659" s="987"/>
      <c r="K659" s="100"/>
      <c r="L659" s="876"/>
      <c r="M659" s="876"/>
      <c r="N659" s="876"/>
      <c r="O659" s="876"/>
      <c r="P659" s="876"/>
      <c r="Q659" s="876"/>
      <c r="R659" s="876"/>
      <c r="S659" s="876"/>
      <c r="T659" s="876"/>
      <c r="U659" s="876"/>
      <c r="V659" s="876"/>
      <c r="W659" s="876"/>
      <c r="X659" s="876"/>
      <c r="Y659" s="876"/>
      <c r="Z659" s="876"/>
      <c r="AA659" s="876"/>
      <c r="AB659" s="876"/>
      <c r="AC659" s="876"/>
      <c r="AD659" s="876"/>
      <c r="AE659" s="876"/>
      <c r="AF659" s="876"/>
      <c r="AG659" s="876"/>
      <c r="AH659" s="876"/>
      <c r="AI659" s="876"/>
      <c r="AJ659" s="876"/>
      <c r="AK659" s="876"/>
      <c r="AL659" s="876"/>
      <c r="AM659" s="876"/>
      <c r="AN659" s="876"/>
      <c r="AO659" s="876"/>
      <c r="AP659" s="876"/>
      <c r="AQ659" s="876"/>
      <c r="AR659" s="876"/>
      <c r="AS659" s="876"/>
    </row>
    <row r="660" spans="1:45" s="1092" customFormat="1" ht="12.75">
      <c r="A660" s="1087" t="s">
        <v>1078</v>
      </c>
      <c r="B660" s="83">
        <v>789013</v>
      </c>
      <c r="C660" s="83">
        <v>0</v>
      </c>
      <c r="D660" s="83">
        <v>0</v>
      </c>
      <c r="E660" s="463">
        <v>0</v>
      </c>
      <c r="F660" s="83">
        <v>0</v>
      </c>
      <c r="G660" s="100"/>
      <c r="H660" s="101">
        <f>D660-'[3]Oktobris'!D625</f>
        <v>0</v>
      </c>
      <c r="I660" s="987">
        <f t="shared" si="32"/>
        <v>0</v>
      </c>
      <c r="J660" s="987"/>
      <c r="K660" s="100"/>
      <c r="L660" s="876"/>
      <c r="M660" s="876"/>
      <c r="N660" s="876"/>
      <c r="O660" s="876"/>
      <c r="P660" s="876"/>
      <c r="Q660" s="876"/>
      <c r="R660" s="876"/>
      <c r="S660" s="876"/>
      <c r="T660" s="876"/>
      <c r="U660" s="876"/>
      <c r="V660" s="876"/>
      <c r="W660" s="876"/>
      <c r="X660" s="876"/>
      <c r="Y660" s="876"/>
      <c r="Z660" s="876"/>
      <c r="AA660" s="876"/>
      <c r="AB660" s="876"/>
      <c r="AC660" s="876"/>
      <c r="AD660" s="876"/>
      <c r="AE660" s="876"/>
      <c r="AF660" s="876"/>
      <c r="AG660" s="876"/>
      <c r="AH660" s="876"/>
      <c r="AI660" s="876"/>
      <c r="AJ660" s="876"/>
      <c r="AK660" s="876"/>
      <c r="AL660" s="876"/>
      <c r="AM660" s="876"/>
      <c r="AN660" s="876"/>
      <c r="AO660" s="876"/>
      <c r="AP660" s="876"/>
      <c r="AQ660" s="876"/>
      <c r="AR660" s="876"/>
      <c r="AS660" s="876"/>
    </row>
    <row r="661" spans="1:45" s="1092" customFormat="1" ht="12.75">
      <c r="A661" s="1088" t="s">
        <v>1079</v>
      </c>
      <c r="B661" s="83">
        <v>789013</v>
      </c>
      <c r="C661" s="83">
        <v>0</v>
      </c>
      <c r="D661" s="83">
        <v>0</v>
      </c>
      <c r="E661" s="463">
        <v>0</v>
      </c>
      <c r="F661" s="83">
        <v>0</v>
      </c>
      <c r="G661" s="100"/>
      <c r="H661" s="101">
        <f>D661-'[3]Oktobris'!D626</f>
        <v>-176114</v>
      </c>
      <c r="I661" s="987">
        <f t="shared" si="32"/>
        <v>176114</v>
      </c>
      <c r="J661" s="987"/>
      <c r="K661" s="100"/>
      <c r="L661" s="876"/>
      <c r="M661" s="876"/>
      <c r="N661" s="876"/>
      <c r="O661" s="876"/>
      <c r="P661" s="876"/>
      <c r="Q661" s="876"/>
      <c r="R661" s="876"/>
      <c r="S661" s="876"/>
      <c r="T661" s="876"/>
      <c r="U661" s="876"/>
      <c r="V661" s="876"/>
      <c r="W661" s="876"/>
      <c r="X661" s="876"/>
      <c r="Y661" s="876"/>
      <c r="Z661" s="876"/>
      <c r="AA661" s="876"/>
      <c r="AB661" s="876"/>
      <c r="AC661" s="876"/>
      <c r="AD661" s="876"/>
      <c r="AE661" s="876"/>
      <c r="AF661" s="876"/>
      <c r="AG661" s="876"/>
      <c r="AH661" s="876"/>
      <c r="AI661" s="876"/>
      <c r="AJ661" s="876"/>
      <c r="AK661" s="876"/>
      <c r="AL661" s="876"/>
      <c r="AM661" s="876"/>
      <c r="AN661" s="876"/>
      <c r="AO661" s="876"/>
      <c r="AP661" s="876"/>
      <c r="AQ661" s="876"/>
      <c r="AR661" s="876"/>
      <c r="AS661" s="876"/>
    </row>
    <row r="662" spans="1:45" s="1092" customFormat="1" ht="12.75">
      <c r="A662" s="1087" t="s">
        <v>279</v>
      </c>
      <c r="B662" s="83">
        <v>789013</v>
      </c>
      <c r="C662" s="83">
        <v>0</v>
      </c>
      <c r="D662" s="83">
        <v>0</v>
      </c>
      <c r="E662" s="463">
        <v>0</v>
      </c>
      <c r="F662" s="83">
        <v>0</v>
      </c>
      <c r="G662" s="100"/>
      <c r="H662" s="101">
        <f>D662-'[3]Oktobris'!D627</f>
        <v>-67349</v>
      </c>
      <c r="I662" s="987">
        <f t="shared" si="32"/>
        <v>67349</v>
      </c>
      <c r="J662" s="987"/>
      <c r="K662" s="100"/>
      <c r="L662" s="876"/>
      <c r="M662" s="876"/>
      <c r="N662" s="876"/>
      <c r="O662" s="876"/>
      <c r="P662" s="876"/>
      <c r="Q662" s="876"/>
      <c r="R662" s="876"/>
      <c r="S662" s="876"/>
      <c r="T662" s="876"/>
      <c r="U662" s="876"/>
      <c r="V662" s="876"/>
      <c r="W662" s="876"/>
      <c r="X662" s="876"/>
      <c r="Y662" s="876"/>
      <c r="Z662" s="876"/>
      <c r="AA662" s="876"/>
      <c r="AB662" s="876"/>
      <c r="AC662" s="876"/>
      <c r="AD662" s="876"/>
      <c r="AE662" s="876"/>
      <c r="AF662" s="876"/>
      <c r="AG662" s="876"/>
      <c r="AH662" s="876"/>
      <c r="AI662" s="876"/>
      <c r="AJ662" s="876"/>
      <c r="AK662" s="876"/>
      <c r="AL662" s="876"/>
      <c r="AM662" s="876"/>
      <c r="AN662" s="876"/>
      <c r="AO662" s="876"/>
      <c r="AP662" s="876"/>
      <c r="AQ662" s="876"/>
      <c r="AR662" s="876"/>
      <c r="AS662" s="876"/>
    </row>
    <row r="663" spans="1:45" s="1092" customFormat="1" ht="12.75">
      <c r="A663" s="1089" t="s">
        <v>307</v>
      </c>
      <c r="B663" s="83">
        <v>737513</v>
      </c>
      <c r="C663" s="83">
        <v>0</v>
      </c>
      <c r="D663" s="83">
        <v>0</v>
      </c>
      <c r="E663" s="463">
        <v>0</v>
      </c>
      <c r="F663" s="83">
        <v>0</v>
      </c>
      <c r="G663" s="100"/>
      <c r="H663" s="101">
        <f>D663-'[3]Oktobris'!D628</f>
        <v>-67349</v>
      </c>
      <c r="I663" s="987">
        <f t="shared" si="32"/>
        <v>67349</v>
      </c>
      <c r="J663" s="987"/>
      <c r="K663" s="100"/>
      <c r="L663" s="876"/>
      <c r="M663" s="876"/>
      <c r="N663" s="876"/>
      <c r="O663" s="876"/>
      <c r="P663" s="876"/>
      <c r="Q663" s="876"/>
      <c r="R663" s="876"/>
      <c r="S663" s="876"/>
      <c r="T663" s="876"/>
      <c r="U663" s="876"/>
      <c r="V663" s="876"/>
      <c r="W663" s="876"/>
      <c r="X663" s="876"/>
      <c r="Y663" s="876"/>
      <c r="Z663" s="876"/>
      <c r="AA663" s="876"/>
      <c r="AB663" s="876"/>
      <c r="AC663" s="876"/>
      <c r="AD663" s="876"/>
      <c r="AE663" s="876"/>
      <c r="AF663" s="876"/>
      <c r="AG663" s="876"/>
      <c r="AH663" s="876"/>
      <c r="AI663" s="876"/>
      <c r="AJ663" s="876"/>
      <c r="AK663" s="876"/>
      <c r="AL663" s="876"/>
      <c r="AM663" s="876"/>
      <c r="AN663" s="876"/>
      <c r="AO663" s="876"/>
      <c r="AP663" s="876"/>
      <c r="AQ663" s="876"/>
      <c r="AR663" s="876"/>
      <c r="AS663" s="876"/>
    </row>
    <row r="664" spans="1:45" s="1092" customFormat="1" ht="12.75">
      <c r="A664" s="1090" t="s">
        <v>716</v>
      </c>
      <c r="B664" s="83">
        <v>681766</v>
      </c>
      <c r="C664" s="83">
        <v>0</v>
      </c>
      <c r="D664" s="83">
        <v>0</v>
      </c>
      <c r="E664" s="463">
        <v>0</v>
      </c>
      <c r="F664" s="83">
        <v>0</v>
      </c>
      <c r="G664" s="100"/>
      <c r="H664" s="101">
        <f>D664-'[3]Oktobris'!D629</f>
        <v>-67349</v>
      </c>
      <c r="I664" s="987">
        <f t="shared" si="32"/>
        <v>67349</v>
      </c>
      <c r="J664" s="987"/>
      <c r="K664" s="100"/>
      <c r="L664" s="876"/>
      <c r="M664" s="876"/>
      <c r="N664" s="876"/>
      <c r="O664" s="876"/>
      <c r="P664" s="876"/>
      <c r="Q664" s="876"/>
      <c r="R664" s="876"/>
      <c r="S664" s="876"/>
      <c r="T664" s="876"/>
      <c r="U664" s="876"/>
      <c r="V664" s="876"/>
      <c r="W664" s="876"/>
      <c r="X664" s="876"/>
      <c r="Y664" s="876"/>
      <c r="Z664" s="876"/>
      <c r="AA664" s="876"/>
      <c r="AB664" s="876"/>
      <c r="AC664" s="876"/>
      <c r="AD664" s="876"/>
      <c r="AE664" s="876"/>
      <c r="AF664" s="876"/>
      <c r="AG664" s="876"/>
      <c r="AH664" s="876"/>
      <c r="AI664" s="876"/>
      <c r="AJ664" s="876"/>
      <c r="AK664" s="876"/>
      <c r="AL664" s="876"/>
      <c r="AM664" s="876"/>
      <c r="AN664" s="876"/>
      <c r="AO664" s="876"/>
      <c r="AP664" s="876"/>
      <c r="AQ664" s="876"/>
      <c r="AR664" s="876"/>
      <c r="AS664" s="876"/>
    </row>
    <row r="665" spans="1:45" s="1092" customFormat="1" ht="12.75">
      <c r="A665" s="1090" t="s">
        <v>1004</v>
      </c>
      <c r="B665" s="83">
        <v>55747</v>
      </c>
      <c r="C665" s="83">
        <v>0</v>
      </c>
      <c r="D665" s="83">
        <v>0</v>
      </c>
      <c r="E665" s="463">
        <v>0</v>
      </c>
      <c r="F665" s="83">
        <v>0</v>
      </c>
      <c r="G665" s="100"/>
      <c r="H665" s="101">
        <f>D665-'[3]Oktobris'!D630</f>
        <v>0</v>
      </c>
      <c r="I665" s="987">
        <f t="shared" si="32"/>
        <v>0</v>
      </c>
      <c r="J665" s="987"/>
      <c r="K665" s="100"/>
      <c r="L665" s="876"/>
      <c r="M665" s="876"/>
      <c r="N665" s="876"/>
      <c r="O665" s="876"/>
      <c r="P665" s="876"/>
      <c r="Q665" s="876"/>
      <c r="R665" s="876"/>
      <c r="S665" s="876"/>
      <c r="T665" s="876"/>
      <c r="U665" s="876"/>
      <c r="V665" s="876"/>
      <c r="W665" s="876"/>
      <c r="X665" s="876"/>
      <c r="Y665" s="876"/>
      <c r="Z665" s="876"/>
      <c r="AA665" s="876"/>
      <c r="AB665" s="876"/>
      <c r="AC665" s="876"/>
      <c r="AD665" s="876"/>
      <c r="AE665" s="876"/>
      <c r="AF665" s="876"/>
      <c r="AG665" s="876"/>
      <c r="AH665" s="876"/>
      <c r="AI665" s="876"/>
      <c r="AJ665" s="876"/>
      <c r="AK665" s="876"/>
      <c r="AL665" s="876"/>
      <c r="AM665" s="876"/>
      <c r="AN665" s="876"/>
      <c r="AO665" s="876"/>
      <c r="AP665" s="876"/>
      <c r="AQ665" s="876"/>
      <c r="AR665" s="876"/>
      <c r="AS665" s="876"/>
    </row>
    <row r="666" spans="1:45" s="1092" customFormat="1" ht="12.75">
      <c r="A666" s="1091" t="s">
        <v>1120</v>
      </c>
      <c r="B666" s="83">
        <v>55747</v>
      </c>
      <c r="C666" s="83">
        <v>0</v>
      </c>
      <c r="D666" s="83">
        <v>0</v>
      </c>
      <c r="E666" s="463">
        <v>0</v>
      </c>
      <c r="F666" s="83">
        <v>0</v>
      </c>
      <c r="G666" s="100"/>
      <c r="H666" s="101">
        <f>D666-'[3]Oktobris'!D631</f>
        <v>0</v>
      </c>
      <c r="I666" s="987">
        <f t="shared" si="32"/>
        <v>0</v>
      </c>
      <c r="J666" s="987"/>
      <c r="K666" s="100"/>
      <c r="L666" s="876"/>
      <c r="M666" s="876"/>
      <c r="N666" s="876"/>
      <c r="O666" s="876"/>
      <c r="P666" s="876"/>
      <c r="Q666" s="876"/>
      <c r="R666" s="876"/>
      <c r="S666" s="876"/>
      <c r="T666" s="876"/>
      <c r="U666" s="876"/>
      <c r="V666" s="876"/>
      <c r="W666" s="876"/>
      <c r="X666" s="876"/>
      <c r="Y666" s="876"/>
      <c r="Z666" s="876"/>
      <c r="AA666" s="876"/>
      <c r="AB666" s="876"/>
      <c r="AC666" s="876"/>
      <c r="AD666" s="876"/>
      <c r="AE666" s="876"/>
      <c r="AF666" s="876"/>
      <c r="AG666" s="876"/>
      <c r="AH666" s="876"/>
      <c r="AI666" s="876"/>
      <c r="AJ666" s="876"/>
      <c r="AK666" s="876"/>
      <c r="AL666" s="876"/>
      <c r="AM666" s="876"/>
      <c r="AN666" s="876"/>
      <c r="AO666" s="876"/>
      <c r="AP666" s="876"/>
      <c r="AQ666" s="876"/>
      <c r="AR666" s="876"/>
      <c r="AS666" s="876"/>
    </row>
    <row r="667" spans="1:45" s="1092" customFormat="1" ht="12.75">
      <c r="A667" s="1088" t="s">
        <v>290</v>
      </c>
      <c r="B667" s="83">
        <v>51500</v>
      </c>
      <c r="C667" s="83">
        <v>0</v>
      </c>
      <c r="D667" s="83">
        <v>0</v>
      </c>
      <c r="E667" s="463">
        <v>0</v>
      </c>
      <c r="F667" s="83">
        <v>0</v>
      </c>
      <c r="G667" s="100"/>
      <c r="H667" s="101">
        <f>D667-'[3]Oktobris'!D632</f>
        <v>0</v>
      </c>
      <c r="I667" s="987">
        <f t="shared" si="32"/>
        <v>0</v>
      </c>
      <c r="J667" s="987"/>
      <c r="K667" s="100"/>
      <c r="L667" s="876"/>
      <c r="M667" s="876"/>
      <c r="N667" s="876"/>
      <c r="O667" s="876"/>
      <c r="P667" s="876"/>
      <c r="Q667" s="876"/>
      <c r="R667" s="876"/>
      <c r="S667" s="876"/>
      <c r="T667" s="876"/>
      <c r="U667" s="876"/>
      <c r="V667" s="876"/>
      <c r="W667" s="876"/>
      <c r="X667" s="876"/>
      <c r="Y667" s="876"/>
      <c r="Z667" s="876"/>
      <c r="AA667" s="876"/>
      <c r="AB667" s="876"/>
      <c r="AC667" s="876"/>
      <c r="AD667" s="876"/>
      <c r="AE667" s="876"/>
      <c r="AF667" s="876"/>
      <c r="AG667" s="876"/>
      <c r="AH667" s="876"/>
      <c r="AI667" s="876"/>
      <c r="AJ667" s="876"/>
      <c r="AK667" s="876"/>
      <c r="AL667" s="876"/>
      <c r="AM667" s="876"/>
      <c r="AN667" s="876"/>
      <c r="AO667" s="876"/>
      <c r="AP667" s="876"/>
      <c r="AQ667" s="876"/>
      <c r="AR667" s="876"/>
      <c r="AS667" s="876"/>
    </row>
    <row r="668" spans="1:45" s="1092" customFormat="1" ht="12.75">
      <c r="A668" s="1090" t="s">
        <v>1399</v>
      </c>
      <c r="B668" s="83">
        <v>51500</v>
      </c>
      <c r="C668" s="83">
        <v>0</v>
      </c>
      <c r="D668" s="83">
        <v>0</v>
      </c>
      <c r="E668" s="463">
        <v>0</v>
      </c>
      <c r="F668" s="83">
        <v>0</v>
      </c>
      <c r="G668" s="100"/>
      <c r="H668" s="101">
        <f>D668-'[3]Oktobris'!D633</f>
        <v>-1773868</v>
      </c>
      <c r="I668" s="987">
        <f t="shared" si="32"/>
        <v>1773868</v>
      </c>
      <c r="J668" s="987"/>
      <c r="K668" s="100"/>
      <c r="L668" s="876"/>
      <c r="M668" s="876"/>
      <c r="N668" s="876"/>
      <c r="O668" s="876"/>
      <c r="P668" s="876"/>
      <c r="Q668" s="876"/>
      <c r="R668" s="876"/>
      <c r="S668" s="876"/>
      <c r="T668" s="876"/>
      <c r="U668" s="876"/>
      <c r="V668" s="876"/>
      <c r="W668" s="876"/>
      <c r="X668" s="876"/>
      <c r="Y668" s="876"/>
      <c r="Z668" s="876"/>
      <c r="AA668" s="876"/>
      <c r="AB668" s="876"/>
      <c r="AC668" s="876"/>
      <c r="AD668" s="876"/>
      <c r="AE668" s="876"/>
      <c r="AF668" s="876"/>
      <c r="AG668" s="876"/>
      <c r="AH668" s="876"/>
      <c r="AI668" s="876"/>
      <c r="AJ668" s="876"/>
      <c r="AK668" s="876"/>
      <c r="AL668" s="876"/>
      <c r="AM668" s="876"/>
      <c r="AN668" s="876"/>
      <c r="AO668" s="876"/>
      <c r="AP668" s="876"/>
      <c r="AQ668" s="876"/>
      <c r="AR668" s="876"/>
      <c r="AS668" s="876"/>
    </row>
    <row r="669" spans="1:45" s="1094" customFormat="1" ht="12.75">
      <c r="A669" s="404" t="s">
        <v>1141</v>
      </c>
      <c r="B669" s="42"/>
      <c r="C669" s="42"/>
      <c r="D669" s="42"/>
      <c r="E669" s="463"/>
      <c r="F669" s="83"/>
      <c r="G669" s="100"/>
      <c r="H669" s="101">
        <f>D669-'[3]Oktobris'!D634</f>
        <v>-1773868</v>
      </c>
      <c r="I669" s="987">
        <f t="shared" si="32"/>
        <v>1773868</v>
      </c>
      <c r="J669" s="987"/>
      <c r="K669" s="100"/>
      <c r="L669" s="1093"/>
      <c r="M669" s="1093"/>
      <c r="N669" s="1093"/>
      <c r="O669" s="1093"/>
      <c r="P669" s="1093"/>
      <c r="Q669" s="1093"/>
      <c r="R669" s="1093"/>
      <c r="S669" s="1093"/>
      <c r="T669" s="1093"/>
      <c r="U669" s="1093"/>
      <c r="V669" s="1093"/>
      <c r="W669" s="1093"/>
      <c r="X669" s="1093"/>
      <c r="Y669" s="1093"/>
      <c r="Z669" s="1093"/>
      <c r="AA669" s="1093"/>
      <c r="AB669" s="1093"/>
      <c r="AC669" s="1093"/>
      <c r="AD669" s="1093"/>
      <c r="AE669" s="1093"/>
      <c r="AF669" s="1093"/>
      <c r="AG669" s="1093"/>
      <c r="AH669" s="1093"/>
      <c r="AI669" s="1093"/>
      <c r="AJ669" s="1093"/>
      <c r="AK669" s="1093"/>
      <c r="AL669" s="1093"/>
      <c r="AM669" s="1093"/>
      <c r="AN669" s="1093"/>
      <c r="AO669" s="1093"/>
      <c r="AP669" s="1093"/>
      <c r="AQ669" s="1093"/>
      <c r="AR669" s="1093"/>
      <c r="AS669" s="1093"/>
    </row>
    <row r="670" spans="1:45" s="1094" customFormat="1" ht="12.75">
      <c r="A670" s="404" t="s">
        <v>1132</v>
      </c>
      <c r="B670" s="83"/>
      <c r="C670" s="83"/>
      <c r="D670" s="83"/>
      <c r="E670" s="463"/>
      <c r="F670" s="83"/>
      <c r="G670" s="100"/>
      <c r="H670" s="101">
        <f>D670-'[3]Oktobris'!D635</f>
        <v>0</v>
      </c>
      <c r="I670" s="987">
        <f t="shared" si="32"/>
        <v>0</v>
      </c>
      <c r="J670" s="987"/>
      <c r="K670" s="100"/>
      <c r="L670" s="1093"/>
      <c r="M670" s="1093"/>
      <c r="N670" s="1093"/>
      <c r="O670" s="1093"/>
      <c r="P670" s="1093"/>
      <c r="Q670" s="1093"/>
      <c r="R670" s="1093"/>
      <c r="S670" s="1093"/>
      <c r="T670" s="1093"/>
      <c r="U670" s="1093"/>
      <c r="V670" s="1093"/>
      <c r="W670" s="1093"/>
      <c r="X670" s="1093"/>
      <c r="Y670" s="1093"/>
      <c r="Z670" s="1093"/>
      <c r="AA670" s="1093"/>
      <c r="AB670" s="1093"/>
      <c r="AC670" s="1093"/>
      <c r="AD670" s="1093"/>
      <c r="AE670" s="1093"/>
      <c r="AF670" s="1093"/>
      <c r="AG670" s="1093"/>
      <c r="AH670" s="1093"/>
      <c r="AI670" s="1093"/>
      <c r="AJ670" s="1093"/>
      <c r="AK670" s="1093"/>
      <c r="AL670" s="1093"/>
      <c r="AM670" s="1093"/>
      <c r="AN670" s="1093"/>
      <c r="AO670" s="1093"/>
      <c r="AP670" s="1093"/>
      <c r="AQ670" s="1093"/>
      <c r="AR670" s="1093"/>
      <c r="AS670" s="1093"/>
    </row>
    <row r="671" spans="1:45" s="1104" customFormat="1" ht="12.75">
      <c r="A671" s="1087" t="s">
        <v>1078</v>
      </c>
      <c r="B671" s="264">
        <v>2913522</v>
      </c>
      <c r="C671" s="264">
        <v>2913522</v>
      </c>
      <c r="D671" s="264">
        <v>2624418</v>
      </c>
      <c r="E671" s="463">
        <v>90.07716433924303</v>
      </c>
      <c r="F671" s="83">
        <v>507128</v>
      </c>
      <c r="G671" s="100"/>
      <c r="H671" s="101">
        <f>D671-'[3]Oktobris'!D636</f>
        <v>1553189</v>
      </c>
      <c r="I671" s="987">
        <f t="shared" si="32"/>
        <v>-1046061</v>
      </c>
      <c r="J671" s="987"/>
      <c r="K671" s="100"/>
      <c r="L671" s="1093"/>
      <c r="M671" s="1093"/>
      <c r="N671" s="1093"/>
      <c r="O671" s="1093"/>
      <c r="P671" s="1093"/>
      <c r="Q671" s="1093"/>
      <c r="R671" s="1093"/>
      <c r="S671" s="1093"/>
      <c r="T671" s="1093"/>
      <c r="U671" s="1093"/>
      <c r="V671" s="1093"/>
      <c r="W671" s="1093"/>
      <c r="X671" s="1093"/>
      <c r="Y671" s="1093"/>
      <c r="Z671" s="1093"/>
      <c r="AA671" s="1093"/>
      <c r="AB671" s="1093"/>
      <c r="AC671" s="1093"/>
      <c r="AD671" s="1093"/>
      <c r="AE671" s="1093"/>
      <c r="AF671" s="1093"/>
      <c r="AG671" s="1093"/>
      <c r="AH671" s="1093"/>
      <c r="AI671" s="1093"/>
      <c r="AJ671" s="1093"/>
      <c r="AK671" s="1093"/>
      <c r="AL671" s="1093"/>
      <c r="AM671" s="1093"/>
      <c r="AN671" s="1093"/>
      <c r="AO671" s="1093"/>
      <c r="AP671" s="1093"/>
      <c r="AQ671" s="1093"/>
      <c r="AR671" s="1093"/>
      <c r="AS671" s="1093"/>
    </row>
    <row r="672" spans="1:45" s="1104" customFormat="1" ht="12.75">
      <c r="A672" s="1088" t="s">
        <v>1079</v>
      </c>
      <c r="B672" s="264">
        <v>116220</v>
      </c>
      <c r="C672" s="264">
        <v>116220</v>
      </c>
      <c r="D672" s="264">
        <v>116220</v>
      </c>
      <c r="E672" s="463">
        <v>100</v>
      </c>
      <c r="F672" s="83">
        <v>0</v>
      </c>
      <c r="G672" s="100"/>
      <c r="H672" s="101">
        <f>D672-'[3]Oktobris'!D637</f>
        <v>-955009</v>
      </c>
      <c r="I672" s="987">
        <f t="shared" si="32"/>
        <v>955009</v>
      </c>
      <c r="J672" s="987"/>
      <c r="K672" s="100"/>
      <c r="L672" s="1093"/>
      <c r="M672" s="1093"/>
      <c r="N672" s="1093"/>
      <c r="O672" s="1093"/>
      <c r="P672" s="1093"/>
      <c r="Q672" s="1093"/>
      <c r="R672" s="1093"/>
      <c r="S672" s="1093"/>
      <c r="T672" s="1093"/>
      <c r="U672" s="1093"/>
      <c r="V672" s="1093"/>
      <c r="W672" s="1093"/>
      <c r="X672" s="1093"/>
      <c r="Y672" s="1093"/>
      <c r="Z672" s="1093"/>
      <c r="AA672" s="1093"/>
      <c r="AB672" s="1093"/>
      <c r="AC672" s="1093"/>
      <c r="AD672" s="1093"/>
      <c r="AE672" s="1093"/>
      <c r="AF672" s="1093"/>
      <c r="AG672" s="1093"/>
      <c r="AH672" s="1093"/>
      <c r="AI672" s="1093"/>
      <c r="AJ672" s="1093"/>
      <c r="AK672" s="1093"/>
      <c r="AL672" s="1093"/>
      <c r="AM672" s="1093"/>
      <c r="AN672" s="1093"/>
      <c r="AO672" s="1093"/>
      <c r="AP672" s="1093"/>
      <c r="AQ672" s="1093"/>
      <c r="AR672" s="1093"/>
      <c r="AS672" s="1093"/>
    </row>
    <row r="673" spans="1:45" s="1104" customFormat="1" ht="12.75" hidden="1">
      <c r="A673" s="1099" t="s">
        <v>538</v>
      </c>
      <c r="B673" s="488">
        <v>0</v>
      </c>
      <c r="C673" s="488">
        <v>0</v>
      </c>
      <c r="D673" s="488">
        <v>38088</v>
      </c>
      <c r="E673" s="463" t="e">
        <v>#DIV/0!</v>
      </c>
      <c r="F673" s="83">
        <v>37786</v>
      </c>
      <c r="G673" s="100"/>
      <c r="H673" s="101">
        <f>D673-'[3]Oktobris'!D638</f>
        <v>-1033141</v>
      </c>
      <c r="I673" s="987">
        <f t="shared" si="32"/>
        <v>1070927</v>
      </c>
      <c r="J673" s="987"/>
      <c r="K673" s="100"/>
      <c r="L673" s="1093"/>
      <c r="M673" s="1093"/>
      <c r="N673" s="1093"/>
      <c r="O673" s="1093"/>
      <c r="P673" s="1093"/>
      <c r="Q673" s="1093"/>
      <c r="R673" s="1093"/>
      <c r="S673" s="1093"/>
      <c r="T673" s="1093"/>
      <c r="U673" s="1093"/>
      <c r="V673" s="1093"/>
      <c r="W673" s="1093"/>
      <c r="X673" s="1093"/>
      <c r="Y673" s="1093"/>
      <c r="Z673" s="1093"/>
      <c r="AA673" s="1093"/>
      <c r="AB673" s="1093"/>
      <c r="AC673" s="1093"/>
      <c r="AD673" s="1093"/>
      <c r="AE673" s="1093"/>
      <c r="AF673" s="1093"/>
      <c r="AG673" s="1093"/>
      <c r="AH673" s="1093"/>
      <c r="AI673" s="1093"/>
      <c r="AJ673" s="1093"/>
      <c r="AK673" s="1093"/>
      <c r="AL673" s="1093"/>
      <c r="AM673" s="1093"/>
      <c r="AN673" s="1093"/>
      <c r="AO673" s="1093"/>
      <c r="AP673" s="1093"/>
      <c r="AQ673" s="1093"/>
      <c r="AR673" s="1093"/>
      <c r="AS673" s="1093"/>
    </row>
    <row r="674" spans="1:45" s="1104" customFormat="1" ht="12.75">
      <c r="A674" s="1088" t="s">
        <v>312</v>
      </c>
      <c r="B674" s="264">
        <v>529112</v>
      </c>
      <c r="C674" s="264">
        <v>529112</v>
      </c>
      <c r="D674" s="264">
        <v>471112</v>
      </c>
      <c r="E674" s="463">
        <v>89.03823765100772</v>
      </c>
      <c r="F674" s="83">
        <v>90959</v>
      </c>
      <c r="G674" s="100"/>
      <c r="H674" s="101">
        <f>D674-'[3]Oktobris'!D640</f>
        <v>471112</v>
      </c>
      <c r="I674" s="987">
        <f t="shared" si="32"/>
        <v>-380153</v>
      </c>
      <c r="J674" s="987"/>
      <c r="K674" s="100"/>
      <c r="L674" s="1093"/>
      <c r="M674" s="1093"/>
      <c r="N674" s="1093"/>
      <c r="O674" s="1093"/>
      <c r="P674" s="1093"/>
      <c r="Q674" s="1093"/>
      <c r="R674" s="1093"/>
      <c r="S674" s="1093"/>
      <c r="T674" s="1093"/>
      <c r="U674" s="1093"/>
      <c r="V674" s="1093"/>
      <c r="W674" s="1093"/>
      <c r="X674" s="1093"/>
      <c r="Y674" s="1093"/>
      <c r="Z674" s="1093"/>
      <c r="AA674" s="1093"/>
      <c r="AB674" s="1093"/>
      <c r="AC674" s="1093"/>
      <c r="AD674" s="1093"/>
      <c r="AE674" s="1093"/>
      <c r="AF674" s="1093"/>
      <c r="AG674" s="1093"/>
      <c r="AH674" s="1093"/>
      <c r="AI674" s="1093"/>
      <c r="AJ674" s="1093"/>
      <c r="AK674" s="1093"/>
      <c r="AL674" s="1093"/>
      <c r="AM674" s="1093"/>
      <c r="AN674" s="1093"/>
      <c r="AO674" s="1093"/>
      <c r="AP674" s="1093"/>
      <c r="AQ674" s="1093"/>
      <c r="AR674" s="1093"/>
      <c r="AS674" s="1093"/>
    </row>
    <row r="675" spans="1:45" s="1104" customFormat="1" ht="12.75">
      <c r="A675" s="1088" t="s">
        <v>537</v>
      </c>
      <c r="B675" s="264">
        <v>280363</v>
      </c>
      <c r="C675" s="264">
        <v>280363</v>
      </c>
      <c r="D675" s="264">
        <v>242344</v>
      </c>
      <c r="E675" s="463">
        <v>86.43936610751062</v>
      </c>
      <c r="F675" s="83">
        <v>-21932</v>
      </c>
      <c r="G675" s="100"/>
      <c r="H675" s="101">
        <f>D675-'[3]Oktobris'!D639</f>
        <v>242344</v>
      </c>
      <c r="I675" s="987">
        <f t="shared" si="32"/>
        <v>-264276</v>
      </c>
      <c r="J675" s="987"/>
      <c r="K675" s="100"/>
      <c r="L675" s="1093"/>
      <c r="M675" s="1093"/>
      <c r="N675" s="1093"/>
      <c r="O675" s="1093"/>
      <c r="P675" s="1093"/>
      <c r="Q675" s="1093"/>
      <c r="R675" s="1093"/>
      <c r="S675" s="1093"/>
      <c r="T675" s="1093"/>
      <c r="U675" s="1093"/>
      <c r="V675" s="1093"/>
      <c r="W675" s="1093"/>
      <c r="X675" s="1093"/>
      <c r="Y675" s="1093"/>
      <c r="Z675" s="1093"/>
      <c r="AA675" s="1093"/>
      <c r="AB675" s="1093"/>
      <c r="AC675" s="1093"/>
      <c r="AD675" s="1093"/>
      <c r="AE675" s="1093"/>
      <c r="AF675" s="1093"/>
      <c r="AG675" s="1093"/>
      <c r="AH675" s="1093"/>
      <c r="AI675" s="1093"/>
      <c r="AJ675" s="1093"/>
      <c r="AK675" s="1093"/>
      <c r="AL675" s="1093"/>
      <c r="AM675" s="1093"/>
      <c r="AN675" s="1093"/>
      <c r="AO675" s="1093"/>
      <c r="AP675" s="1093"/>
      <c r="AQ675" s="1093"/>
      <c r="AR675" s="1093"/>
      <c r="AS675" s="1093"/>
    </row>
    <row r="676" spans="1:45" s="1104" customFormat="1" ht="12" customHeight="1">
      <c r="A676" s="1088" t="s">
        <v>313</v>
      </c>
      <c r="B676" s="264">
        <v>1987827</v>
      </c>
      <c r="C676" s="264">
        <v>1987827</v>
      </c>
      <c r="D676" s="264">
        <v>1756654</v>
      </c>
      <c r="E676" s="463">
        <v>88.37056745883822</v>
      </c>
      <c r="F676" s="83">
        <v>400315</v>
      </c>
      <c r="G676" s="100"/>
      <c r="H676" s="101">
        <f>D676-'[3]Oktobris'!D641</f>
        <v>1756654</v>
      </c>
      <c r="I676" s="987">
        <f t="shared" si="32"/>
        <v>-1356339</v>
      </c>
      <c r="J676" s="987"/>
      <c r="K676" s="100"/>
      <c r="L676" s="1093"/>
      <c r="M676" s="1093"/>
      <c r="N676" s="1093"/>
      <c r="O676" s="1093"/>
      <c r="P676" s="1093"/>
      <c r="Q676" s="1093"/>
      <c r="R676" s="1093"/>
      <c r="S676" s="1093"/>
      <c r="T676" s="1093"/>
      <c r="U676" s="1093"/>
      <c r="V676" s="1093"/>
      <c r="W676" s="1093"/>
      <c r="X676" s="1093"/>
      <c r="Y676" s="1093"/>
      <c r="Z676" s="1093"/>
      <c r="AA676" s="1093"/>
      <c r="AB676" s="1093"/>
      <c r="AC676" s="1093"/>
      <c r="AD676" s="1093"/>
      <c r="AE676" s="1093"/>
      <c r="AF676" s="1093"/>
      <c r="AG676" s="1093"/>
      <c r="AH676" s="1093"/>
      <c r="AI676" s="1093"/>
      <c r="AJ676" s="1093"/>
      <c r="AK676" s="1093"/>
      <c r="AL676" s="1093"/>
      <c r="AM676" s="1093"/>
      <c r="AN676" s="1093"/>
      <c r="AO676" s="1093"/>
      <c r="AP676" s="1093"/>
      <c r="AQ676" s="1093"/>
      <c r="AR676" s="1093"/>
      <c r="AS676" s="1093"/>
    </row>
    <row r="677" spans="1:45" s="1104" customFormat="1" ht="12.75">
      <c r="A677" s="1087" t="s">
        <v>279</v>
      </c>
      <c r="B677" s="264">
        <v>2913522</v>
      </c>
      <c r="C677" s="264">
        <v>3175136</v>
      </c>
      <c r="D677" s="264">
        <v>2590267</v>
      </c>
      <c r="E677" s="463">
        <v>88.90500912641126</v>
      </c>
      <c r="F677" s="83">
        <v>547341</v>
      </c>
      <c r="G677" s="100"/>
      <c r="H677" s="101">
        <f>D677-'[3]Oktobris'!D642</f>
        <v>2590267</v>
      </c>
      <c r="I677" s="987">
        <f t="shared" si="32"/>
        <v>-2042926</v>
      </c>
      <c r="J677" s="987"/>
      <c r="K677" s="100"/>
      <c r="L677" s="1093"/>
      <c r="M677" s="1093"/>
      <c r="N677" s="1093"/>
      <c r="O677" s="1093"/>
      <c r="P677" s="1093"/>
      <c r="Q677" s="1093"/>
      <c r="R677" s="1093"/>
      <c r="S677" s="1093"/>
      <c r="T677" s="1093"/>
      <c r="U677" s="1093"/>
      <c r="V677" s="1093"/>
      <c r="W677" s="1093"/>
      <c r="X677" s="1093"/>
      <c r="Y677" s="1093"/>
      <c r="Z677" s="1093"/>
      <c r="AA677" s="1093"/>
      <c r="AB677" s="1093"/>
      <c r="AC677" s="1093"/>
      <c r="AD677" s="1093"/>
      <c r="AE677" s="1093"/>
      <c r="AF677" s="1093"/>
      <c r="AG677" s="1093"/>
      <c r="AH677" s="1093"/>
      <c r="AI677" s="1093"/>
      <c r="AJ677" s="1093"/>
      <c r="AK677" s="1093"/>
      <c r="AL677" s="1093"/>
      <c r="AM677" s="1093"/>
      <c r="AN677" s="1093"/>
      <c r="AO677" s="1093"/>
      <c r="AP677" s="1093"/>
      <c r="AQ677" s="1093"/>
      <c r="AR677" s="1093"/>
      <c r="AS677" s="1093"/>
    </row>
    <row r="678" spans="1:45" s="1105" customFormat="1" ht="12.75">
      <c r="A678" s="1089" t="s">
        <v>307</v>
      </c>
      <c r="B678" s="264">
        <v>1052338</v>
      </c>
      <c r="C678" s="264">
        <v>1313952</v>
      </c>
      <c r="D678" s="264">
        <v>872305</v>
      </c>
      <c r="E678" s="463">
        <v>82.89209360490642</v>
      </c>
      <c r="F678" s="83">
        <v>56749</v>
      </c>
      <c r="G678" s="100"/>
      <c r="H678" s="101">
        <f>D678-'[3]Oktobris'!D643</f>
        <v>872305</v>
      </c>
      <c r="I678" s="987">
        <f t="shared" si="32"/>
        <v>-815556</v>
      </c>
      <c r="J678" s="987"/>
      <c r="K678" s="100"/>
      <c r="L678" s="1093"/>
      <c r="M678" s="1093"/>
      <c r="N678" s="1093"/>
      <c r="O678" s="1093"/>
      <c r="P678" s="1093"/>
      <c r="Q678" s="1093"/>
      <c r="R678" s="1093"/>
      <c r="S678" s="1093"/>
      <c r="T678" s="1093"/>
      <c r="U678" s="1093"/>
      <c r="V678" s="1093"/>
      <c r="W678" s="1093"/>
      <c r="X678" s="1093"/>
      <c r="Y678" s="1093"/>
      <c r="Z678" s="1093"/>
      <c r="AA678" s="1093"/>
      <c r="AB678" s="1093"/>
      <c r="AC678" s="1093"/>
      <c r="AD678" s="1093"/>
      <c r="AE678" s="1093"/>
      <c r="AF678" s="1093"/>
      <c r="AG678" s="1093"/>
      <c r="AH678" s="1093"/>
      <c r="AI678" s="1093"/>
      <c r="AJ678" s="1093"/>
      <c r="AK678" s="1093"/>
      <c r="AL678" s="1093"/>
      <c r="AM678" s="1093"/>
      <c r="AN678" s="1093"/>
      <c r="AO678" s="1093"/>
      <c r="AP678" s="1093"/>
      <c r="AQ678" s="1093"/>
      <c r="AR678" s="1093"/>
      <c r="AS678" s="1093"/>
    </row>
    <row r="679" spans="1:51" s="1074" customFormat="1" ht="12.75">
      <c r="A679" s="1090" t="s">
        <v>716</v>
      </c>
      <c r="B679" s="264">
        <v>1052338</v>
      </c>
      <c r="C679" s="264">
        <v>1313952</v>
      </c>
      <c r="D679" s="264">
        <v>872305</v>
      </c>
      <c r="E679" s="463">
        <v>82.89209360490642</v>
      </c>
      <c r="F679" s="83">
        <v>56749</v>
      </c>
      <c r="G679" s="1026"/>
      <c r="H679" s="101">
        <f>D679-'[3]Oktobris'!D644</f>
        <v>872305</v>
      </c>
      <c r="I679" s="987">
        <f t="shared" si="32"/>
        <v>-815556</v>
      </c>
      <c r="J679" s="987"/>
      <c r="K679" s="1026"/>
      <c r="AY679" s="1075"/>
    </row>
    <row r="680" spans="1:51" s="1074" customFormat="1" ht="12.75">
      <c r="A680" s="1088" t="s">
        <v>290</v>
      </c>
      <c r="B680" s="264">
        <v>1861184</v>
      </c>
      <c r="C680" s="264">
        <v>1861184</v>
      </c>
      <c r="D680" s="264">
        <v>1717962</v>
      </c>
      <c r="E680" s="463">
        <v>92.30479092878512</v>
      </c>
      <c r="F680" s="83">
        <v>490592</v>
      </c>
      <c r="G680" s="1026"/>
      <c r="H680" s="101">
        <f>D680-'[3]Oktobris'!D645</f>
        <v>1717962</v>
      </c>
      <c r="I680" s="987">
        <f t="shared" si="32"/>
        <v>-1227370</v>
      </c>
      <c r="J680" s="987"/>
      <c r="K680" s="1026"/>
      <c r="AY680" s="1075"/>
    </row>
    <row r="681" spans="1:51" s="1074" customFormat="1" ht="12.75">
      <c r="A681" s="1090" t="s">
        <v>1399</v>
      </c>
      <c r="B681" s="264">
        <v>1861184</v>
      </c>
      <c r="C681" s="264">
        <v>1861184</v>
      </c>
      <c r="D681" s="264">
        <v>1717962</v>
      </c>
      <c r="E681" s="463">
        <v>92.30479092878512</v>
      </c>
      <c r="F681" s="83">
        <v>490592</v>
      </c>
      <c r="G681" s="1026"/>
      <c r="H681" s="101">
        <f>D681-'[3]Oktobris'!D646</f>
        <v>1717962</v>
      </c>
      <c r="I681" s="987">
        <f t="shared" si="32"/>
        <v>-1227370</v>
      </c>
      <c r="J681" s="987"/>
      <c r="K681" s="1026"/>
      <c r="AY681" s="1075"/>
    </row>
    <row r="682" spans="1:51" s="1074" customFormat="1" ht="12.75" hidden="1">
      <c r="A682" s="304" t="s">
        <v>294</v>
      </c>
      <c r="B682" s="264">
        <v>0</v>
      </c>
      <c r="C682" s="264">
        <v>0</v>
      </c>
      <c r="D682" s="264">
        <v>0</v>
      </c>
      <c r="E682" s="463" t="s">
        <v>1464</v>
      </c>
      <c r="F682" s="83">
        <v>-74364</v>
      </c>
      <c r="G682" s="1026"/>
      <c r="H682" s="101">
        <f>D682-'[3]Oktobris'!D647</f>
        <v>0</v>
      </c>
      <c r="I682" s="987">
        <f t="shared" si="32"/>
        <v>-74364</v>
      </c>
      <c r="J682" s="987"/>
      <c r="K682" s="1026"/>
      <c r="AY682" s="1075"/>
    </row>
    <row r="683" spans="1:51" s="1074" customFormat="1" ht="25.5" hidden="1">
      <c r="A683" s="97" t="s">
        <v>327</v>
      </c>
      <c r="B683" s="264">
        <v>0</v>
      </c>
      <c r="C683" s="264">
        <v>0</v>
      </c>
      <c r="D683" s="264" t="s">
        <v>1464</v>
      </c>
      <c r="E683" s="463" t="s">
        <v>1464</v>
      </c>
      <c r="F683" s="83" t="s">
        <v>1464</v>
      </c>
      <c r="G683" s="1026"/>
      <c r="H683" s="101" t="e">
        <f>D683-'[3]Oktobris'!D648</f>
        <v>#VALUE!</v>
      </c>
      <c r="I683" s="987" t="e">
        <f t="shared" si="32"/>
        <v>#VALUE!</v>
      </c>
      <c r="J683" s="987"/>
      <c r="K683" s="1026"/>
      <c r="AY683" s="1075"/>
    </row>
    <row r="684" spans="1:45" s="1094" customFormat="1" ht="12.75">
      <c r="A684" s="401" t="s">
        <v>1100</v>
      </c>
      <c r="B684" s="264"/>
      <c r="C684" s="264"/>
      <c r="D684" s="264"/>
      <c r="E684" s="463"/>
      <c r="F684" s="83"/>
      <c r="G684" s="1131"/>
      <c r="H684" s="101">
        <f>D684-'[3]Oktobris'!D649</f>
        <v>0</v>
      </c>
      <c r="I684" s="987">
        <f aca="true" t="shared" si="33" ref="I684:I715">F684-H684</f>
        <v>0</v>
      </c>
      <c r="J684" s="987"/>
      <c r="K684" s="100"/>
      <c r="L684" s="1093"/>
      <c r="M684" s="1093"/>
      <c r="N684" s="1093"/>
      <c r="O684" s="1093"/>
      <c r="P684" s="1093"/>
      <c r="Q684" s="1093"/>
      <c r="R684" s="1093"/>
      <c r="S684" s="1093"/>
      <c r="T684" s="1093"/>
      <c r="U684" s="1093"/>
      <c r="V684" s="1093"/>
      <c r="W684" s="1093"/>
      <c r="X684" s="1093"/>
      <c r="Y684" s="1093"/>
      <c r="Z684" s="1093"/>
      <c r="AA684" s="1093"/>
      <c r="AB684" s="1093"/>
      <c r="AC684" s="1093"/>
      <c r="AD684" s="1093"/>
      <c r="AE684" s="1093"/>
      <c r="AF684" s="1093"/>
      <c r="AG684" s="1093"/>
      <c r="AH684" s="1093"/>
      <c r="AI684" s="1093"/>
      <c r="AJ684" s="1093"/>
      <c r="AK684" s="1093"/>
      <c r="AL684" s="1093"/>
      <c r="AM684" s="1093"/>
      <c r="AN684" s="1093"/>
      <c r="AO684" s="1093"/>
      <c r="AP684" s="1093"/>
      <c r="AQ684" s="1093"/>
      <c r="AR684" s="1093"/>
      <c r="AS684" s="1093"/>
    </row>
    <row r="685" spans="1:45" s="1094" customFormat="1" ht="12.75">
      <c r="A685" s="1087" t="s">
        <v>1078</v>
      </c>
      <c r="B685" s="264">
        <v>168673</v>
      </c>
      <c r="C685" s="264">
        <v>168673</v>
      </c>
      <c r="D685" s="264">
        <v>168673</v>
      </c>
      <c r="E685" s="463">
        <v>100</v>
      </c>
      <c r="F685" s="83">
        <v>0</v>
      </c>
      <c r="G685" s="1131"/>
      <c r="H685" s="101">
        <f>D685-'[3]Oktobris'!D650</f>
        <v>168673</v>
      </c>
      <c r="I685" s="987">
        <f t="shared" si="33"/>
        <v>-168673</v>
      </c>
      <c r="J685" s="987"/>
      <c r="K685" s="100"/>
      <c r="L685" s="1093"/>
      <c r="M685" s="1093"/>
      <c r="N685" s="1093"/>
      <c r="O685" s="1093"/>
      <c r="P685" s="1093"/>
      <c r="Q685" s="1093"/>
      <c r="R685" s="1093"/>
      <c r="S685" s="1093"/>
      <c r="T685" s="1093"/>
      <c r="U685" s="1093"/>
      <c r="V685" s="1093"/>
      <c r="W685" s="1093"/>
      <c r="X685" s="1093"/>
      <c r="Y685" s="1093"/>
      <c r="Z685" s="1093"/>
      <c r="AA685" s="1093"/>
      <c r="AB685" s="1093"/>
      <c r="AC685" s="1093"/>
      <c r="AD685" s="1093"/>
      <c r="AE685" s="1093"/>
      <c r="AF685" s="1093"/>
      <c r="AG685" s="1093"/>
      <c r="AH685" s="1093"/>
      <c r="AI685" s="1093"/>
      <c r="AJ685" s="1093"/>
      <c r="AK685" s="1093"/>
      <c r="AL685" s="1093"/>
      <c r="AM685" s="1093"/>
      <c r="AN685" s="1093"/>
      <c r="AO685" s="1093"/>
      <c r="AP685" s="1093"/>
      <c r="AQ685" s="1093"/>
      <c r="AR685" s="1093"/>
      <c r="AS685" s="1093"/>
    </row>
    <row r="686" spans="1:45" s="1094" customFormat="1" ht="12.75" hidden="1">
      <c r="A686" s="1099" t="s">
        <v>1142</v>
      </c>
      <c r="B686" s="488">
        <v>0</v>
      </c>
      <c r="C686" s="488">
        <v>0</v>
      </c>
      <c r="D686" s="488">
        <v>0</v>
      </c>
      <c r="E686" s="463" t="e">
        <v>#DIV/0!</v>
      </c>
      <c r="F686" s="83">
        <v>0</v>
      </c>
      <c r="G686" s="1131"/>
      <c r="H686" s="101">
        <f>D686-'[3]Oktobris'!D651</f>
        <v>-2117290</v>
      </c>
      <c r="I686" s="987">
        <f t="shared" si="33"/>
        <v>2117290</v>
      </c>
      <c r="J686" s="987"/>
      <c r="K686" s="100"/>
      <c r="L686" s="1093"/>
      <c r="M686" s="1093"/>
      <c r="N686" s="1093"/>
      <c r="O686" s="1093"/>
      <c r="P686" s="1093"/>
      <c r="Q686" s="1093"/>
      <c r="R686" s="1093"/>
      <c r="S686" s="1093"/>
      <c r="T686" s="1093"/>
      <c r="U686" s="1093"/>
      <c r="V686" s="1093"/>
      <c r="W686" s="1093"/>
      <c r="X686" s="1093"/>
      <c r="Y686" s="1093"/>
      <c r="Z686" s="1093"/>
      <c r="AA686" s="1093"/>
      <c r="AB686" s="1093"/>
      <c r="AC686" s="1093"/>
      <c r="AD686" s="1093"/>
      <c r="AE686" s="1093"/>
      <c r="AF686" s="1093"/>
      <c r="AG686" s="1093"/>
      <c r="AH686" s="1093"/>
      <c r="AI686" s="1093"/>
      <c r="AJ686" s="1093"/>
      <c r="AK686" s="1093"/>
      <c r="AL686" s="1093"/>
      <c r="AM686" s="1093"/>
      <c r="AN686" s="1093"/>
      <c r="AO686" s="1093"/>
      <c r="AP686" s="1093"/>
      <c r="AQ686" s="1093"/>
      <c r="AR686" s="1093"/>
      <c r="AS686" s="1093"/>
    </row>
    <row r="687" spans="1:45" s="1094" customFormat="1" ht="12.75">
      <c r="A687" s="1089" t="s">
        <v>538</v>
      </c>
      <c r="B687" s="264">
        <v>168673</v>
      </c>
      <c r="C687" s="264">
        <v>168673</v>
      </c>
      <c r="D687" s="264">
        <v>168673</v>
      </c>
      <c r="E687" s="463">
        <v>100</v>
      </c>
      <c r="F687" s="83">
        <v>0</v>
      </c>
      <c r="G687" s="1131"/>
      <c r="H687" s="101">
        <f>D687-'[3]Oktobris'!D652</f>
        <v>52453</v>
      </c>
      <c r="I687" s="987">
        <f t="shared" si="33"/>
        <v>-52453</v>
      </c>
      <c r="J687" s="987"/>
      <c r="K687" s="100"/>
      <c r="L687" s="1093"/>
      <c r="M687" s="1093"/>
      <c r="N687" s="1093"/>
      <c r="O687" s="1093"/>
      <c r="P687" s="1093"/>
      <c r="Q687" s="1093"/>
      <c r="R687" s="1093"/>
      <c r="S687" s="1093"/>
      <c r="T687" s="1093"/>
      <c r="U687" s="1093"/>
      <c r="V687" s="1093"/>
      <c r="W687" s="1093"/>
      <c r="X687" s="1093"/>
      <c r="Y687" s="1093"/>
      <c r="Z687" s="1093"/>
      <c r="AA687" s="1093"/>
      <c r="AB687" s="1093"/>
      <c r="AC687" s="1093"/>
      <c r="AD687" s="1093"/>
      <c r="AE687" s="1093"/>
      <c r="AF687" s="1093"/>
      <c r="AG687" s="1093"/>
      <c r="AH687" s="1093"/>
      <c r="AI687" s="1093"/>
      <c r="AJ687" s="1093"/>
      <c r="AK687" s="1093"/>
      <c r="AL687" s="1093"/>
      <c r="AM687" s="1093"/>
      <c r="AN687" s="1093"/>
      <c r="AO687" s="1093"/>
      <c r="AP687" s="1093"/>
      <c r="AQ687" s="1093"/>
      <c r="AR687" s="1093"/>
      <c r="AS687" s="1093"/>
    </row>
    <row r="688" spans="1:45" s="1094" customFormat="1" ht="12.75" hidden="1">
      <c r="A688" s="1099" t="s">
        <v>537</v>
      </c>
      <c r="B688" s="488">
        <v>0</v>
      </c>
      <c r="C688" s="488">
        <v>0</v>
      </c>
      <c r="D688" s="488">
        <v>0</v>
      </c>
      <c r="E688" s="463" t="e">
        <v>#DIV/0!</v>
      </c>
      <c r="F688" s="83">
        <v>0</v>
      </c>
      <c r="G688" s="1131"/>
      <c r="H688" s="101">
        <f>D688-'[3]Oktobris'!D653</f>
        <v>-302</v>
      </c>
      <c r="I688" s="987">
        <f t="shared" si="33"/>
        <v>302</v>
      </c>
      <c r="J688" s="987"/>
      <c r="K688" s="100"/>
      <c r="L688" s="1093"/>
      <c r="M688" s="1093"/>
      <c r="N688" s="1093"/>
      <c r="O688" s="1093"/>
      <c r="P688" s="1093"/>
      <c r="Q688" s="1093"/>
      <c r="R688" s="1093"/>
      <c r="S688" s="1093"/>
      <c r="T688" s="1093"/>
      <c r="U688" s="1093"/>
      <c r="V688" s="1093"/>
      <c r="W688" s="1093"/>
      <c r="X688" s="1093"/>
      <c r="Y688" s="1093"/>
      <c r="Z688" s="1093"/>
      <c r="AA688" s="1093"/>
      <c r="AB688" s="1093"/>
      <c r="AC688" s="1093"/>
      <c r="AD688" s="1093"/>
      <c r="AE688" s="1093"/>
      <c r="AF688" s="1093"/>
      <c r="AG688" s="1093"/>
      <c r="AH688" s="1093"/>
      <c r="AI688" s="1093"/>
      <c r="AJ688" s="1093"/>
      <c r="AK688" s="1093"/>
      <c r="AL688" s="1093"/>
      <c r="AM688" s="1093"/>
      <c r="AN688" s="1093"/>
      <c r="AO688" s="1093"/>
      <c r="AP688" s="1093"/>
      <c r="AQ688" s="1093"/>
      <c r="AR688" s="1093"/>
      <c r="AS688" s="1093"/>
    </row>
    <row r="689" spans="1:45" s="1094" customFormat="1" ht="12.75">
      <c r="A689" s="1103" t="s">
        <v>279</v>
      </c>
      <c r="B689" s="264">
        <v>168673</v>
      </c>
      <c r="C689" s="264">
        <v>168673</v>
      </c>
      <c r="D689" s="264">
        <v>14552</v>
      </c>
      <c r="E689" s="463">
        <v>8.627344032536326</v>
      </c>
      <c r="F689" s="83">
        <v>8778</v>
      </c>
      <c r="G689" s="1131"/>
      <c r="H689" s="101">
        <f>D689-'[3]Oktobris'!D654</f>
        <v>-249724</v>
      </c>
      <c r="I689" s="987">
        <f t="shared" si="33"/>
        <v>258502</v>
      </c>
      <c r="J689" s="987"/>
      <c r="K689" s="100"/>
      <c r="L689" s="1093"/>
      <c r="M689" s="1093"/>
      <c r="N689" s="1093"/>
      <c r="O689" s="1093"/>
      <c r="P689" s="1093"/>
      <c r="Q689" s="1093"/>
      <c r="R689" s="1093"/>
      <c r="S689" s="1093"/>
      <c r="T689" s="1093"/>
      <c r="U689" s="1093"/>
      <c r="V689" s="1093"/>
      <c r="W689" s="1093"/>
      <c r="X689" s="1093"/>
      <c r="Y689" s="1093"/>
      <c r="Z689" s="1093"/>
      <c r="AA689" s="1093"/>
      <c r="AB689" s="1093"/>
      <c r="AC689" s="1093"/>
      <c r="AD689" s="1093"/>
      <c r="AE689" s="1093"/>
      <c r="AF689" s="1093"/>
      <c r="AG689" s="1093"/>
      <c r="AH689" s="1093"/>
      <c r="AI689" s="1093"/>
      <c r="AJ689" s="1093"/>
      <c r="AK689" s="1093"/>
      <c r="AL689" s="1093"/>
      <c r="AM689" s="1093"/>
      <c r="AN689" s="1093"/>
      <c r="AO689" s="1093"/>
      <c r="AP689" s="1093"/>
      <c r="AQ689" s="1093"/>
      <c r="AR689" s="1093"/>
      <c r="AS689" s="1093"/>
    </row>
    <row r="690" spans="1:45" s="1094" customFormat="1" ht="12.75">
      <c r="A690" s="1089" t="s">
        <v>307</v>
      </c>
      <c r="B690" s="264">
        <v>168673</v>
      </c>
      <c r="C690" s="264">
        <v>168673</v>
      </c>
      <c r="D690" s="264">
        <v>14552</v>
      </c>
      <c r="E690" s="463">
        <v>8.627344032536326</v>
      </c>
      <c r="F690" s="83">
        <v>8778</v>
      </c>
      <c r="G690" s="1131"/>
      <c r="H690" s="101">
        <f>D690-'[3]Oktobris'!D655</f>
        <v>-365601</v>
      </c>
      <c r="I690" s="987">
        <f t="shared" si="33"/>
        <v>374379</v>
      </c>
      <c r="J690" s="987"/>
      <c r="K690" s="100"/>
      <c r="L690" s="1093"/>
      <c r="M690" s="1093"/>
      <c r="N690" s="1093"/>
      <c r="O690" s="1093"/>
      <c r="P690" s="1093"/>
      <c r="Q690" s="1093"/>
      <c r="R690" s="1093"/>
      <c r="S690" s="1093"/>
      <c r="T690" s="1093"/>
      <c r="U690" s="1093"/>
      <c r="V690" s="1093"/>
      <c r="W690" s="1093"/>
      <c r="X690" s="1093"/>
      <c r="Y690" s="1093"/>
      <c r="Z690" s="1093"/>
      <c r="AA690" s="1093"/>
      <c r="AB690" s="1093"/>
      <c r="AC690" s="1093"/>
      <c r="AD690" s="1093"/>
      <c r="AE690" s="1093"/>
      <c r="AF690" s="1093"/>
      <c r="AG690" s="1093"/>
      <c r="AH690" s="1093"/>
      <c r="AI690" s="1093"/>
      <c r="AJ690" s="1093"/>
      <c r="AK690" s="1093"/>
      <c r="AL690" s="1093"/>
      <c r="AM690" s="1093"/>
      <c r="AN690" s="1093"/>
      <c r="AO690" s="1093"/>
      <c r="AP690" s="1093"/>
      <c r="AQ690" s="1093"/>
      <c r="AR690" s="1093"/>
      <c r="AS690" s="1093"/>
    </row>
    <row r="691" spans="1:45" s="1094" customFormat="1" ht="12.75">
      <c r="A691" s="1100" t="s">
        <v>716</v>
      </c>
      <c r="B691" s="264">
        <v>168673</v>
      </c>
      <c r="C691" s="264">
        <v>168673</v>
      </c>
      <c r="D691" s="264">
        <v>14552</v>
      </c>
      <c r="E691" s="463">
        <v>8.627344032536326</v>
      </c>
      <c r="F691" s="83">
        <v>8778</v>
      </c>
      <c r="G691" s="1131"/>
      <c r="H691" s="101">
        <f>D691-'[3]Oktobris'!D656</f>
        <v>-1341787</v>
      </c>
      <c r="I691" s="987">
        <f t="shared" si="33"/>
        <v>1350565</v>
      </c>
      <c r="J691" s="987"/>
      <c r="K691" s="100"/>
      <c r="L691" s="1093"/>
      <c r="M691" s="1093"/>
      <c r="N691" s="1093"/>
      <c r="O691" s="1093"/>
      <c r="P691" s="1093"/>
      <c r="Q691" s="1093"/>
      <c r="R691" s="1093"/>
      <c r="S691" s="1093"/>
      <c r="T691" s="1093"/>
      <c r="U691" s="1093"/>
      <c r="V691" s="1093"/>
      <c r="W691" s="1093"/>
      <c r="X691" s="1093"/>
      <c r="Y691" s="1093"/>
      <c r="Z691" s="1093"/>
      <c r="AA691" s="1093"/>
      <c r="AB691" s="1093"/>
      <c r="AC691" s="1093"/>
      <c r="AD691" s="1093"/>
      <c r="AE691" s="1093"/>
      <c r="AF691" s="1093"/>
      <c r="AG691" s="1093"/>
      <c r="AH691" s="1093"/>
      <c r="AI691" s="1093"/>
      <c r="AJ691" s="1093"/>
      <c r="AK691" s="1093"/>
      <c r="AL691" s="1093"/>
      <c r="AM691" s="1093"/>
      <c r="AN691" s="1093"/>
      <c r="AO691" s="1093"/>
      <c r="AP691" s="1093"/>
      <c r="AQ691" s="1093"/>
      <c r="AR691" s="1093"/>
      <c r="AS691" s="1093"/>
    </row>
    <row r="692" spans="1:51" s="1074" customFormat="1" ht="12.75">
      <c r="A692" s="404" t="s">
        <v>1108</v>
      </c>
      <c r="B692" s="83"/>
      <c r="C692" s="83"/>
      <c r="D692" s="83"/>
      <c r="E692" s="463"/>
      <c r="F692" s="83"/>
      <c r="G692" s="1026"/>
      <c r="H692" s="101">
        <f>D692-'[3]Oktobris'!D657</f>
        <v>-2042926</v>
      </c>
      <c r="I692" s="987">
        <f t="shared" si="33"/>
        <v>2042926</v>
      </c>
      <c r="J692" s="987"/>
      <c r="K692" s="1026"/>
      <c r="AY692" s="1075"/>
    </row>
    <row r="693" spans="1:51" s="1074" customFormat="1" ht="14.25" customHeight="1">
      <c r="A693" s="1087" t="s">
        <v>1078</v>
      </c>
      <c r="B693" s="264">
        <v>9704333</v>
      </c>
      <c r="C693" s="264">
        <v>9266892</v>
      </c>
      <c r="D693" s="264">
        <v>9305451</v>
      </c>
      <c r="E693" s="463">
        <v>95.88965053033527</v>
      </c>
      <c r="F693" s="83">
        <v>742979</v>
      </c>
      <c r="G693" s="1026"/>
      <c r="H693" s="101">
        <f>D693-'[3]Oktobris'!D658</f>
        <v>8489895</v>
      </c>
      <c r="I693" s="987">
        <f t="shared" si="33"/>
        <v>-7746916</v>
      </c>
      <c r="J693" s="987"/>
      <c r="K693" s="1026"/>
      <c r="AY693" s="1075"/>
    </row>
    <row r="694" spans="1:51" s="1110" customFormat="1" ht="12.75">
      <c r="A694" s="1088" t="s">
        <v>1079</v>
      </c>
      <c r="B694" s="83">
        <v>9704333</v>
      </c>
      <c r="C694" s="264">
        <v>9266892</v>
      </c>
      <c r="D694" s="264">
        <v>9266892</v>
      </c>
      <c r="E694" s="463">
        <v>95.49231255769975</v>
      </c>
      <c r="F694" s="264">
        <v>704420</v>
      </c>
      <c r="G694" s="1026"/>
      <c r="H694" s="101">
        <f>D694-'[3]Oktobris'!D659</f>
        <v>8451336</v>
      </c>
      <c r="I694" s="987">
        <f t="shared" si="33"/>
        <v>-7746916</v>
      </c>
      <c r="J694" s="987"/>
      <c r="K694" s="1026"/>
      <c r="L694" s="1074"/>
      <c r="M694" s="1074"/>
      <c r="N694" s="1074"/>
      <c r="O694" s="1074"/>
      <c r="P694" s="1074"/>
      <c r="Q694" s="1074"/>
      <c r="R694" s="1074"/>
      <c r="S694" s="1074"/>
      <c r="T694" s="1074"/>
      <c r="U694" s="1074"/>
      <c r="V694" s="1074"/>
      <c r="W694" s="1074"/>
      <c r="X694" s="1074"/>
      <c r="Y694" s="1074"/>
      <c r="Z694" s="1074"/>
      <c r="AA694" s="1074"/>
      <c r="AB694" s="1074"/>
      <c r="AC694" s="1074"/>
      <c r="AD694" s="1074"/>
      <c r="AE694" s="1074"/>
      <c r="AF694" s="1074"/>
      <c r="AG694" s="1074"/>
      <c r="AH694" s="1074"/>
      <c r="AI694" s="1074"/>
      <c r="AJ694" s="1074"/>
      <c r="AK694" s="1074"/>
      <c r="AL694" s="1074"/>
      <c r="AM694" s="1074"/>
      <c r="AN694" s="1074"/>
      <c r="AO694" s="1074"/>
      <c r="AP694" s="1074"/>
      <c r="AQ694" s="1074"/>
      <c r="AR694" s="1074"/>
      <c r="AS694" s="1074"/>
      <c r="AT694" s="1074"/>
      <c r="AU694" s="1074"/>
      <c r="AV694" s="1074"/>
      <c r="AW694" s="1074"/>
      <c r="AX694" s="1074"/>
      <c r="AY694" s="1075"/>
    </row>
    <row r="695" spans="1:51" s="1110" customFormat="1" ht="12.75" hidden="1">
      <c r="A695" s="1099" t="s">
        <v>537</v>
      </c>
      <c r="B695" s="488">
        <v>0</v>
      </c>
      <c r="C695" s="488">
        <v>0</v>
      </c>
      <c r="D695" s="488">
        <v>38559</v>
      </c>
      <c r="E695" s="463" t="e">
        <v>#DIV/0!</v>
      </c>
      <c r="F695" s="83">
        <v>38559</v>
      </c>
      <c r="G695" s="1026"/>
      <c r="H695" s="101">
        <f>D695-'[3]Oktobris'!D660</f>
        <v>-1188811</v>
      </c>
      <c r="I695" s="987">
        <f t="shared" si="33"/>
        <v>1227370</v>
      </c>
      <c r="J695" s="987"/>
      <c r="K695" s="1026"/>
      <c r="L695" s="1074"/>
      <c r="M695" s="1074"/>
      <c r="N695" s="1074"/>
      <c r="O695" s="1074"/>
      <c r="P695" s="1074"/>
      <c r="Q695" s="1074"/>
      <c r="R695" s="1074"/>
      <c r="S695" s="1074"/>
      <c r="T695" s="1074"/>
      <c r="U695" s="1074"/>
      <c r="V695" s="1074"/>
      <c r="W695" s="1074"/>
      <c r="X695" s="1074"/>
      <c r="Y695" s="1074"/>
      <c r="Z695" s="1074"/>
      <c r="AA695" s="1074"/>
      <c r="AB695" s="1074"/>
      <c r="AC695" s="1074"/>
      <c r="AD695" s="1074"/>
      <c r="AE695" s="1074"/>
      <c r="AF695" s="1074"/>
      <c r="AG695" s="1074"/>
      <c r="AH695" s="1074"/>
      <c r="AI695" s="1074"/>
      <c r="AJ695" s="1074"/>
      <c r="AK695" s="1074"/>
      <c r="AL695" s="1074"/>
      <c r="AM695" s="1074"/>
      <c r="AN695" s="1074"/>
      <c r="AO695" s="1074"/>
      <c r="AP695" s="1074"/>
      <c r="AQ695" s="1074"/>
      <c r="AR695" s="1074"/>
      <c r="AS695" s="1074"/>
      <c r="AT695" s="1074"/>
      <c r="AU695" s="1074"/>
      <c r="AV695" s="1074"/>
      <c r="AW695" s="1074"/>
      <c r="AX695" s="1074"/>
      <c r="AY695" s="1075"/>
    </row>
    <row r="696" spans="1:51" s="1110" customFormat="1" ht="12.75">
      <c r="A696" s="1103" t="s">
        <v>279</v>
      </c>
      <c r="B696" s="83">
        <v>9704333</v>
      </c>
      <c r="C696" s="83">
        <v>9266892</v>
      </c>
      <c r="D696" s="83">
        <v>6019047</v>
      </c>
      <c r="E696" s="463">
        <v>62.02432459809448</v>
      </c>
      <c r="F696" s="83">
        <v>1454617</v>
      </c>
      <c r="G696" s="1026"/>
      <c r="H696" s="101">
        <f>D696-'[3]Oktobris'!D661</f>
        <v>4791677</v>
      </c>
      <c r="I696" s="987">
        <f t="shared" si="33"/>
        <v>-3337060</v>
      </c>
      <c r="J696" s="987"/>
      <c r="K696" s="1026"/>
      <c r="L696" s="1074"/>
      <c r="M696" s="1074"/>
      <c r="N696" s="1074"/>
      <c r="O696" s="1074"/>
      <c r="P696" s="1074"/>
      <c r="Q696" s="1074"/>
      <c r="R696" s="1074"/>
      <c r="S696" s="1074"/>
      <c r="T696" s="1074"/>
      <c r="U696" s="1074"/>
      <c r="V696" s="1074"/>
      <c r="W696" s="1074"/>
      <c r="X696" s="1074"/>
      <c r="Y696" s="1074"/>
      <c r="Z696" s="1074"/>
      <c r="AA696" s="1074"/>
      <c r="AB696" s="1074"/>
      <c r="AC696" s="1074"/>
      <c r="AD696" s="1074"/>
      <c r="AE696" s="1074"/>
      <c r="AF696" s="1074"/>
      <c r="AG696" s="1074"/>
      <c r="AH696" s="1074"/>
      <c r="AI696" s="1074"/>
      <c r="AJ696" s="1074"/>
      <c r="AK696" s="1074"/>
      <c r="AL696" s="1074"/>
      <c r="AM696" s="1074"/>
      <c r="AN696" s="1074"/>
      <c r="AO696" s="1074"/>
      <c r="AP696" s="1074"/>
      <c r="AQ696" s="1074"/>
      <c r="AR696" s="1074"/>
      <c r="AS696" s="1074"/>
      <c r="AT696" s="1074"/>
      <c r="AU696" s="1074"/>
      <c r="AV696" s="1074"/>
      <c r="AW696" s="1074"/>
      <c r="AX696" s="1074"/>
      <c r="AY696" s="1075"/>
    </row>
    <row r="697" spans="1:51" s="1074" customFormat="1" ht="12.75">
      <c r="A697" s="1089" t="s">
        <v>307</v>
      </c>
      <c r="B697" s="83">
        <v>2538966</v>
      </c>
      <c r="C697" s="83">
        <v>2158485</v>
      </c>
      <c r="D697" s="83">
        <v>1270949</v>
      </c>
      <c r="E697" s="463">
        <v>50.05774004063072</v>
      </c>
      <c r="F697" s="83">
        <v>320800</v>
      </c>
      <c r="G697" s="1026"/>
      <c r="H697" s="101">
        <f>D697-'[3]Oktobris'!D662</f>
        <v>1196585</v>
      </c>
      <c r="I697" s="987">
        <f t="shared" si="33"/>
        <v>-875785</v>
      </c>
      <c r="J697" s="987"/>
      <c r="K697" s="1026"/>
      <c r="AY697" s="1075"/>
    </row>
    <row r="698" spans="1:51" s="1074" customFormat="1" ht="12.75">
      <c r="A698" s="1100" t="s">
        <v>716</v>
      </c>
      <c r="B698" s="83">
        <v>2468966</v>
      </c>
      <c r="C698" s="83">
        <v>2158485</v>
      </c>
      <c r="D698" s="83">
        <v>1270949</v>
      </c>
      <c r="E698" s="463">
        <v>51.47697457154129</v>
      </c>
      <c r="F698" s="83">
        <v>320800</v>
      </c>
      <c r="G698" s="1026"/>
      <c r="H698" s="101" t="e">
        <f>D698-'[3]Oktobris'!D663</f>
        <v>#VALUE!</v>
      </c>
      <c r="I698" s="987" t="e">
        <f t="shared" si="33"/>
        <v>#VALUE!</v>
      </c>
      <c r="J698" s="987"/>
      <c r="K698" s="1026"/>
      <c r="AY698" s="1075"/>
    </row>
    <row r="699" spans="1:51" s="1074" customFormat="1" ht="12.75">
      <c r="A699" s="1100" t="s">
        <v>1004</v>
      </c>
      <c r="B699" s="83">
        <v>70000</v>
      </c>
      <c r="C699" s="83">
        <v>0</v>
      </c>
      <c r="D699" s="83">
        <v>0</v>
      </c>
      <c r="E699" s="463">
        <v>0</v>
      </c>
      <c r="F699" s="83">
        <v>0</v>
      </c>
      <c r="G699" s="1026"/>
      <c r="H699" s="101">
        <f>D699-'[3]Oktobris'!D664</f>
        <v>0</v>
      </c>
      <c r="I699" s="987">
        <f t="shared" si="33"/>
        <v>0</v>
      </c>
      <c r="J699" s="987"/>
      <c r="K699" s="1026"/>
      <c r="AY699" s="1075"/>
    </row>
    <row r="700" spans="1:51" s="1126" customFormat="1" ht="12.75" hidden="1">
      <c r="A700" s="1113" t="s">
        <v>1025</v>
      </c>
      <c r="B700" s="1107">
        <v>0</v>
      </c>
      <c r="C700" s="1107">
        <v>0</v>
      </c>
      <c r="D700" s="1107">
        <v>0</v>
      </c>
      <c r="E700" s="1102" t="e">
        <v>#DIV/0!</v>
      </c>
      <c r="F700" s="1107">
        <v>0</v>
      </c>
      <c r="G700" s="1033"/>
      <c r="H700" s="1034">
        <f>D700-'[3]Oktobris'!D665</f>
        <v>-168673</v>
      </c>
      <c r="I700" s="987">
        <f t="shared" si="33"/>
        <v>168673</v>
      </c>
      <c r="J700" s="987"/>
      <c r="K700" s="1033"/>
      <c r="AY700" s="1127"/>
    </row>
    <row r="701" spans="1:51" s="1110" customFormat="1" ht="12.75">
      <c r="A701" s="1089" t="s">
        <v>290</v>
      </c>
      <c r="B701" s="83">
        <v>7165367</v>
      </c>
      <c r="C701" s="83">
        <v>7108407</v>
      </c>
      <c r="D701" s="83">
        <v>4748098</v>
      </c>
      <c r="E701" s="463">
        <v>66.26454723114671</v>
      </c>
      <c r="F701" s="83">
        <v>1133817</v>
      </c>
      <c r="G701" s="1026"/>
      <c r="H701" s="101">
        <f>D701-'[3]Oktobris'!D666</f>
        <v>4748098</v>
      </c>
      <c r="I701" s="987">
        <f t="shared" si="33"/>
        <v>-3614281</v>
      </c>
      <c r="J701" s="987"/>
      <c r="K701" s="1026"/>
      <c r="L701" s="1074"/>
      <c r="M701" s="1074"/>
      <c r="N701" s="1074"/>
      <c r="O701" s="1074"/>
      <c r="P701" s="1074"/>
      <c r="Q701" s="1074"/>
      <c r="R701" s="1074"/>
      <c r="S701" s="1074"/>
      <c r="T701" s="1074"/>
      <c r="U701" s="1074"/>
      <c r="V701" s="1074"/>
      <c r="W701" s="1074"/>
      <c r="X701" s="1074"/>
      <c r="Y701" s="1074"/>
      <c r="Z701" s="1074"/>
      <c r="AA701" s="1074"/>
      <c r="AB701" s="1074"/>
      <c r="AC701" s="1074"/>
      <c r="AD701" s="1074"/>
      <c r="AE701" s="1074"/>
      <c r="AF701" s="1074"/>
      <c r="AG701" s="1074"/>
      <c r="AH701" s="1074"/>
      <c r="AI701" s="1074"/>
      <c r="AJ701" s="1074"/>
      <c r="AK701" s="1074"/>
      <c r="AL701" s="1074"/>
      <c r="AM701" s="1074"/>
      <c r="AN701" s="1074"/>
      <c r="AO701" s="1074"/>
      <c r="AP701" s="1074"/>
      <c r="AQ701" s="1074"/>
      <c r="AR701" s="1074"/>
      <c r="AS701" s="1074"/>
      <c r="AT701" s="1074"/>
      <c r="AU701" s="1074"/>
      <c r="AV701" s="1074"/>
      <c r="AW701" s="1074"/>
      <c r="AX701" s="1074"/>
      <c r="AY701" s="1075"/>
    </row>
    <row r="702" spans="1:51" s="1110" customFormat="1" ht="12.75">
      <c r="A702" s="1100" t="s">
        <v>1399</v>
      </c>
      <c r="B702" s="83">
        <v>7165367</v>
      </c>
      <c r="C702" s="83">
        <v>7108407</v>
      </c>
      <c r="D702" s="83">
        <v>4748098</v>
      </c>
      <c r="E702" s="463">
        <v>66.26454723114671</v>
      </c>
      <c r="F702" s="83">
        <v>1133817</v>
      </c>
      <c r="G702" s="1026"/>
      <c r="H702" s="101">
        <f>D702-'[3]Oktobris'!D667</f>
        <v>4579425</v>
      </c>
      <c r="I702" s="987">
        <f t="shared" si="33"/>
        <v>-3445608</v>
      </c>
      <c r="J702" s="987"/>
      <c r="K702" s="1026"/>
      <c r="L702" s="1074"/>
      <c r="M702" s="1074"/>
      <c r="N702" s="1074"/>
      <c r="O702" s="1074"/>
      <c r="P702" s="1074"/>
      <c r="Q702" s="1074"/>
      <c r="R702" s="1074"/>
      <c r="S702" s="1074"/>
      <c r="T702" s="1074"/>
      <c r="U702" s="1074"/>
      <c r="V702" s="1074"/>
      <c r="W702" s="1074"/>
      <c r="X702" s="1074"/>
      <c r="Y702" s="1074"/>
      <c r="Z702" s="1074"/>
      <c r="AA702" s="1074"/>
      <c r="AB702" s="1074"/>
      <c r="AC702" s="1074"/>
      <c r="AD702" s="1074"/>
      <c r="AE702" s="1074"/>
      <c r="AF702" s="1074"/>
      <c r="AG702" s="1074"/>
      <c r="AH702" s="1074"/>
      <c r="AI702" s="1074"/>
      <c r="AJ702" s="1074"/>
      <c r="AK702" s="1074"/>
      <c r="AL702" s="1074"/>
      <c r="AM702" s="1074"/>
      <c r="AN702" s="1074"/>
      <c r="AO702" s="1074"/>
      <c r="AP702" s="1074"/>
      <c r="AQ702" s="1074"/>
      <c r="AR702" s="1074"/>
      <c r="AS702" s="1074"/>
      <c r="AT702" s="1074"/>
      <c r="AU702" s="1074"/>
      <c r="AV702" s="1074"/>
      <c r="AW702" s="1074"/>
      <c r="AX702" s="1074"/>
      <c r="AY702" s="1075"/>
    </row>
    <row r="703" spans="1:51" s="1110" customFormat="1" ht="12.75">
      <c r="A703" s="404" t="s">
        <v>1111</v>
      </c>
      <c r="B703" s="83"/>
      <c r="C703" s="83"/>
      <c r="D703" s="83"/>
      <c r="E703" s="463"/>
      <c r="F703" s="83"/>
      <c r="G703" s="1026"/>
      <c r="H703" s="101">
        <f>D703-'[3]Oktobris'!D668</f>
        <v>0</v>
      </c>
      <c r="I703" s="987">
        <f t="shared" si="33"/>
        <v>0</v>
      </c>
      <c r="J703" s="987"/>
      <c r="K703" s="1026"/>
      <c r="L703" s="1074"/>
      <c r="M703" s="1074"/>
      <c r="N703" s="1074"/>
      <c r="O703" s="1074"/>
      <c r="P703" s="1074"/>
      <c r="Q703" s="1074"/>
      <c r="R703" s="1074"/>
      <c r="S703" s="1074"/>
      <c r="T703" s="1074"/>
      <c r="U703" s="1074"/>
      <c r="V703" s="1074"/>
      <c r="W703" s="1074"/>
      <c r="X703" s="1074"/>
      <c r="Y703" s="1074"/>
      <c r="Z703" s="1074"/>
      <c r="AA703" s="1074"/>
      <c r="AB703" s="1074"/>
      <c r="AC703" s="1074"/>
      <c r="AD703" s="1074"/>
      <c r="AE703" s="1074"/>
      <c r="AF703" s="1074"/>
      <c r="AG703" s="1074"/>
      <c r="AH703" s="1074"/>
      <c r="AI703" s="1074"/>
      <c r="AJ703" s="1074"/>
      <c r="AK703" s="1074"/>
      <c r="AL703" s="1074"/>
      <c r="AM703" s="1074"/>
      <c r="AN703" s="1074"/>
      <c r="AO703" s="1074"/>
      <c r="AP703" s="1074"/>
      <c r="AQ703" s="1074"/>
      <c r="AR703" s="1074"/>
      <c r="AS703" s="1074"/>
      <c r="AT703" s="1074"/>
      <c r="AU703" s="1074"/>
      <c r="AV703" s="1074"/>
      <c r="AW703" s="1074"/>
      <c r="AX703" s="1074"/>
      <c r="AY703" s="1075"/>
    </row>
    <row r="704" spans="1:51" s="1110" customFormat="1" ht="12.75">
      <c r="A704" s="1087" t="s">
        <v>1078</v>
      </c>
      <c r="B704" s="83">
        <v>22347586</v>
      </c>
      <c r="C704" s="83">
        <v>19255198</v>
      </c>
      <c r="D704" s="83">
        <v>19255200</v>
      </c>
      <c r="E704" s="463">
        <v>86.16232643651087</v>
      </c>
      <c r="F704" s="83">
        <v>3046163</v>
      </c>
      <c r="G704" s="1026"/>
      <c r="H704" s="101">
        <f>D704-'[3]Oktobris'!D669</f>
        <v>19249426</v>
      </c>
      <c r="I704" s="987">
        <f t="shared" si="33"/>
        <v>-16203263</v>
      </c>
      <c r="J704" s="987"/>
      <c r="K704" s="1026"/>
      <c r="L704" s="1074"/>
      <c r="M704" s="1074"/>
      <c r="N704" s="1074"/>
      <c r="O704" s="1074"/>
      <c r="P704" s="1074"/>
      <c r="Q704" s="1074"/>
      <c r="R704" s="1074"/>
      <c r="S704" s="1074"/>
      <c r="T704" s="1074"/>
      <c r="U704" s="1074"/>
      <c r="V704" s="1074"/>
      <c r="W704" s="1074"/>
      <c r="X704" s="1074"/>
      <c r="Y704" s="1074"/>
      <c r="Z704" s="1074"/>
      <c r="AA704" s="1074"/>
      <c r="AB704" s="1074"/>
      <c r="AC704" s="1074"/>
      <c r="AD704" s="1074"/>
      <c r="AE704" s="1074"/>
      <c r="AF704" s="1074"/>
      <c r="AG704" s="1074"/>
      <c r="AH704" s="1074"/>
      <c r="AI704" s="1074"/>
      <c r="AJ704" s="1074"/>
      <c r="AK704" s="1074"/>
      <c r="AL704" s="1074"/>
      <c r="AM704" s="1074"/>
      <c r="AN704" s="1074"/>
      <c r="AO704" s="1074"/>
      <c r="AP704" s="1074"/>
      <c r="AQ704" s="1074"/>
      <c r="AR704" s="1074"/>
      <c r="AS704" s="1074"/>
      <c r="AT704" s="1074"/>
      <c r="AU704" s="1074"/>
      <c r="AV704" s="1074"/>
      <c r="AW704" s="1074"/>
      <c r="AX704" s="1074"/>
      <c r="AY704" s="1075"/>
    </row>
    <row r="705" spans="1:51" s="1110" customFormat="1" ht="12.75">
      <c r="A705" s="1089" t="s">
        <v>1079</v>
      </c>
      <c r="B705" s="83">
        <v>22347586</v>
      </c>
      <c r="C705" s="83">
        <v>19255198</v>
      </c>
      <c r="D705" s="83">
        <v>19255198</v>
      </c>
      <c r="E705" s="463">
        <v>86.16231748699838</v>
      </c>
      <c r="F705" s="83">
        <v>3046161</v>
      </c>
      <c r="G705" s="1026"/>
      <c r="H705" s="101">
        <f>D705-'[3]Oktobris'!D670</f>
        <v>19249424</v>
      </c>
      <c r="I705" s="987">
        <f t="shared" si="33"/>
        <v>-16203263</v>
      </c>
      <c r="J705" s="987"/>
      <c r="K705" s="1026"/>
      <c r="L705" s="1074"/>
      <c r="M705" s="1074"/>
      <c r="N705" s="1074"/>
      <c r="O705" s="1074"/>
      <c r="P705" s="1074"/>
      <c r="Q705" s="1074"/>
      <c r="R705" s="1074"/>
      <c r="S705" s="1074"/>
      <c r="T705" s="1074"/>
      <c r="U705" s="1074"/>
      <c r="V705" s="1074"/>
      <c r="W705" s="1074"/>
      <c r="X705" s="1074"/>
      <c r="Y705" s="1074"/>
      <c r="Z705" s="1074"/>
      <c r="AA705" s="1074"/>
      <c r="AB705" s="1074"/>
      <c r="AC705" s="1074"/>
      <c r="AD705" s="1074"/>
      <c r="AE705" s="1074"/>
      <c r="AF705" s="1074"/>
      <c r="AG705" s="1074"/>
      <c r="AH705" s="1074"/>
      <c r="AI705" s="1074"/>
      <c r="AJ705" s="1074"/>
      <c r="AK705" s="1074"/>
      <c r="AL705" s="1074"/>
      <c r="AM705" s="1074"/>
      <c r="AN705" s="1074"/>
      <c r="AO705" s="1074"/>
      <c r="AP705" s="1074"/>
      <c r="AQ705" s="1074"/>
      <c r="AR705" s="1074"/>
      <c r="AS705" s="1074"/>
      <c r="AT705" s="1074"/>
      <c r="AU705" s="1074"/>
      <c r="AV705" s="1074"/>
      <c r="AW705" s="1074"/>
      <c r="AX705" s="1074"/>
      <c r="AY705" s="1075"/>
    </row>
    <row r="706" spans="1:51" s="1125" customFormat="1" ht="12.75" hidden="1">
      <c r="A706" s="1099" t="s">
        <v>537</v>
      </c>
      <c r="B706" s="488">
        <v>0</v>
      </c>
      <c r="C706" s="488">
        <v>0</v>
      </c>
      <c r="D706" s="488">
        <v>2</v>
      </c>
      <c r="E706" s="463" t="e">
        <v>#DIV/0!</v>
      </c>
      <c r="F706" s="83">
        <v>2</v>
      </c>
      <c r="G706" s="1026"/>
      <c r="H706" s="101">
        <f>D706-'[3]Oktobris'!D671</f>
        <v>-5772</v>
      </c>
      <c r="I706" s="987">
        <f t="shared" si="33"/>
        <v>5774</v>
      </c>
      <c r="J706" s="987"/>
      <c r="K706" s="1026"/>
      <c r="L706" s="1074"/>
      <c r="M706" s="1074"/>
      <c r="N706" s="1074"/>
      <c r="O706" s="1074"/>
      <c r="P706" s="1074"/>
      <c r="Q706" s="1074"/>
      <c r="R706" s="1074"/>
      <c r="S706" s="1074"/>
      <c r="T706" s="1074"/>
      <c r="U706" s="1074"/>
      <c r="V706" s="1074"/>
      <c r="W706" s="1074"/>
      <c r="X706" s="1074"/>
      <c r="Y706" s="1074"/>
      <c r="Z706" s="1074"/>
      <c r="AA706" s="1074"/>
      <c r="AB706" s="1074"/>
      <c r="AC706" s="1074"/>
      <c r="AD706" s="1074"/>
      <c r="AE706" s="1074"/>
      <c r="AF706" s="1074"/>
      <c r="AG706" s="1074"/>
      <c r="AH706" s="1074"/>
      <c r="AI706" s="1074"/>
      <c r="AJ706" s="1074"/>
      <c r="AK706" s="1074"/>
      <c r="AL706" s="1074"/>
      <c r="AM706" s="1074"/>
      <c r="AN706" s="1074"/>
      <c r="AO706" s="1074"/>
      <c r="AP706" s="1074"/>
      <c r="AQ706" s="1074"/>
      <c r="AR706" s="1074"/>
      <c r="AS706" s="1074"/>
      <c r="AT706" s="1074"/>
      <c r="AU706" s="1074"/>
      <c r="AV706" s="1074"/>
      <c r="AW706" s="1074"/>
      <c r="AX706" s="1074"/>
      <c r="AY706" s="1075"/>
    </row>
    <row r="707" spans="1:51" s="1074" customFormat="1" ht="12.75">
      <c r="A707" s="1103" t="s">
        <v>279</v>
      </c>
      <c r="B707" s="83">
        <v>22347586</v>
      </c>
      <c r="C707" s="83">
        <v>19255198</v>
      </c>
      <c r="D707" s="83">
        <v>10868670</v>
      </c>
      <c r="E707" s="463">
        <v>48.6346489504504</v>
      </c>
      <c r="F707" s="83">
        <v>1469780</v>
      </c>
      <c r="G707" s="1026"/>
      <c r="H707" s="101">
        <f>D707-'[3]Oktobris'!D672</f>
        <v>10868670</v>
      </c>
      <c r="I707" s="987">
        <f t="shared" si="33"/>
        <v>-9398890</v>
      </c>
      <c r="J707" s="987"/>
      <c r="K707" s="1026"/>
      <c r="AY707" s="1075"/>
    </row>
    <row r="708" spans="1:51" s="1074" customFormat="1" ht="12.75">
      <c r="A708" s="1089" t="s">
        <v>307</v>
      </c>
      <c r="B708" s="83">
        <v>18670449</v>
      </c>
      <c r="C708" s="83">
        <v>15929967</v>
      </c>
      <c r="D708" s="83">
        <v>9062365</v>
      </c>
      <c r="E708" s="463">
        <v>48.53854880511979</v>
      </c>
      <c r="F708" s="83">
        <v>1182167</v>
      </c>
      <c r="G708" s="1026"/>
      <c r="H708" s="101">
        <f>D708-'[3]Oktobris'!D673</f>
        <v>499893</v>
      </c>
      <c r="I708" s="987">
        <f t="shared" si="33"/>
        <v>682274</v>
      </c>
      <c r="J708" s="987"/>
      <c r="K708" s="1026"/>
      <c r="AY708" s="1075"/>
    </row>
    <row r="709" spans="1:51" s="1074" customFormat="1" ht="12.75">
      <c r="A709" s="1100" t="s">
        <v>716</v>
      </c>
      <c r="B709" s="83">
        <v>14285057</v>
      </c>
      <c r="C709" s="83">
        <v>12418693</v>
      </c>
      <c r="D709" s="83">
        <v>7058820</v>
      </c>
      <c r="E709" s="463">
        <v>49.414013538762916</v>
      </c>
      <c r="F709" s="83">
        <v>975933</v>
      </c>
      <c r="G709" s="1026"/>
      <c r="H709" s="101">
        <f>D709-'[3]Oktobris'!D674</f>
        <v>-1503652</v>
      </c>
      <c r="I709" s="987">
        <f t="shared" si="33"/>
        <v>2479585</v>
      </c>
      <c r="J709" s="987"/>
      <c r="K709" s="1026"/>
      <c r="AY709" s="1075"/>
    </row>
    <row r="710" spans="1:51" s="1074" customFormat="1" ht="12.75">
      <c r="A710" s="1100" t="s">
        <v>1004</v>
      </c>
      <c r="B710" s="83">
        <v>4385392</v>
      </c>
      <c r="C710" s="83">
        <v>3511274</v>
      </c>
      <c r="D710" s="83">
        <v>2003545</v>
      </c>
      <c r="E710" s="463">
        <v>45.68679379175226</v>
      </c>
      <c r="F710" s="83">
        <v>206234</v>
      </c>
      <c r="G710" s="1026"/>
      <c r="H710" s="101">
        <f>D710-'[3]Oktobris'!D675</f>
        <v>2003545</v>
      </c>
      <c r="I710" s="987">
        <f t="shared" si="33"/>
        <v>-1797311</v>
      </c>
      <c r="J710" s="987"/>
      <c r="K710" s="1026"/>
      <c r="AY710" s="1075"/>
    </row>
    <row r="711" spans="1:51" s="1074" customFormat="1" ht="12.75">
      <c r="A711" s="1101" t="s">
        <v>1013</v>
      </c>
      <c r="B711" s="83">
        <v>856982</v>
      </c>
      <c r="C711" s="83">
        <v>800298</v>
      </c>
      <c r="D711" s="83">
        <v>466995</v>
      </c>
      <c r="E711" s="463">
        <v>54.492976515259365</v>
      </c>
      <c r="F711" s="83">
        <v>39772</v>
      </c>
      <c r="G711" s="1026"/>
      <c r="H711" s="101">
        <f>D711-'[3]Oktobris'!D676</f>
        <v>-4097435</v>
      </c>
      <c r="I711" s="987">
        <f t="shared" si="33"/>
        <v>4137207</v>
      </c>
      <c r="J711" s="987"/>
      <c r="K711" s="1026"/>
      <c r="AY711" s="1075"/>
    </row>
    <row r="712" spans="1:51" s="1074" customFormat="1" ht="12.75">
      <c r="A712" s="1101" t="s">
        <v>1015</v>
      </c>
      <c r="B712" s="83">
        <v>958219</v>
      </c>
      <c r="C712" s="83">
        <v>871235</v>
      </c>
      <c r="D712" s="83">
        <v>776498</v>
      </c>
      <c r="E712" s="463">
        <v>81.03554615385417</v>
      </c>
      <c r="F712" s="83">
        <v>117031</v>
      </c>
      <c r="G712" s="1026"/>
      <c r="H712" s="101">
        <f>D712-'[3]Oktobris'!D677</f>
        <v>-173651</v>
      </c>
      <c r="I712" s="987">
        <f t="shared" si="33"/>
        <v>290682</v>
      </c>
      <c r="J712" s="987"/>
      <c r="K712" s="1026"/>
      <c r="AY712" s="1075"/>
    </row>
    <row r="713" spans="1:51" s="1126" customFormat="1" ht="12.75" hidden="1">
      <c r="A713" s="1113" t="s">
        <v>1025</v>
      </c>
      <c r="B713" s="1107">
        <v>0</v>
      </c>
      <c r="C713" s="1107">
        <v>0</v>
      </c>
      <c r="D713" s="1107">
        <v>0</v>
      </c>
      <c r="E713" s="1102" t="e">
        <v>#DIV/0!</v>
      </c>
      <c r="F713" s="1107">
        <v>-710621</v>
      </c>
      <c r="G713" s="1033"/>
      <c r="H713" s="1034">
        <f>D713-'[3]Oktobris'!D678</f>
        <v>-950149</v>
      </c>
      <c r="I713" s="987">
        <f t="shared" si="33"/>
        <v>239528</v>
      </c>
      <c r="J713" s="987"/>
      <c r="K713" s="1033"/>
      <c r="AY713" s="1127"/>
    </row>
    <row r="714" spans="1:51" s="1074" customFormat="1" ht="12.75">
      <c r="A714" s="1089" t="s">
        <v>290</v>
      </c>
      <c r="B714" s="83">
        <v>3677137</v>
      </c>
      <c r="C714" s="83">
        <v>3325231</v>
      </c>
      <c r="D714" s="83">
        <v>1806305</v>
      </c>
      <c r="E714" s="463">
        <v>49.12259184251226</v>
      </c>
      <c r="F714" s="83">
        <v>287613</v>
      </c>
      <c r="G714" s="1026"/>
      <c r="H714" s="101">
        <f>D714-'[3]Oktobris'!D679</f>
        <v>1806305</v>
      </c>
      <c r="I714" s="987">
        <f t="shared" si="33"/>
        <v>-1518692</v>
      </c>
      <c r="J714" s="987"/>
      <c r="K714" s="1026"/>
      <c r="AY714" s="1075"/>
    </row>
    <row r="715" spans="1:51" s="1074" customFormat="1" ht="12.75">
      <c r="A715" s="1100" t="s">
        <v>1399</v>
      </c>
      <c r="B715" s="83">
        <v>3677137</v>
      </c>
      <c r="C715" s="83">
        <v>3325231</v>
      </c>
      <c r="D715" s="83">
        <v>1806305</v>
      </c>
      <c r="E715" s="463">
        <v>49.12259184251226</v>
      </c>
      <c r="F715" s="83">
        <v>287613</v>
      </c>
      <c r="G715" s="1026"/>
      <c r="H715" s="101">
        <f>D715-'[3]Oktobris'!D680</f>
        <v>1806305</v>
      </c>
      <c r="I715" s="987">
        <f t="shared" si="33"/>
        <v>-1518692</v>
      </c>
      <c r="J715" s="987"/>
      <c r="K715" s="1026"/>
      <c r="AY715" s="1075"/>
    </row>
    <row r="716" spans="1:51" s="1074" customFormat="1" ht="12.75">
      <c r="A716" s="404" t="s">
        <v>1122</v>
      </c>
      <c r="B716" s="83"/>
      <c r="C716" s="83"/>
      <c r="D716" s="83"/>
      <c r="E716" s="463"/>
      <c r="F716" s="83"/>
      <c r="G716" s="1026"/>
      <c r="H716" s="101">
        <f>D716-'[3]Oktobris'!D681</f>
        <v>-3614281</v>
      </c>
      <c r="I716" s="987">
        <f aca="true" t="shared" si="34" ref="I716:I728">F716-H716</f>
        <v>3614281</v>
      </c>
      <c r="J716" s="987"/>
      <c r="K716" s="1026"/>
      <c r="AY716" s="1075"/>
    </row>
    <row r="717" spans="1:51" s="1110" customFormat="1" ht="12.75">
      <c r="A717" s="1087" t="s">
        <v>1078</v>
      </c>
      <c r="B717" s="83">
        <v>8148956</v>
      </c>
      <c r="C717" s="83">
        <v>7986284</v>
      </c>
      <c r="D717" s="83">
        <v>6213128</v>
      </c>
      <c r="E717" s="463">
        <v>76.24446616229122</v>
      </c>
      <c r="F717" s="83">
        <v>269630</v>
      </c>
      <c r="G717" s="1026"/>
      <c r="H717" s="101">
        <f>D717-'[3]Oktobris'!D682</f>
        <v>2598847</v>
      </c>
      <c r="I717" s="987">
        <f t="shared" si="34"/>
        <v>-2329217</v>
      </c>
      <c r="J717" s="987"/>
      <c r="K717" s="1026"/>
      <c r="L717" s="1074"/>
      <c r="M717" s="1074"/>
      <c r="N717" s="1074"/>
      <c r="O717" s="1074"/>
      <c r="P717" s="1074"/>
      <c r="Q717" s="1074"/>
      <c r="R717" s="1074"/>
      <c r="S717" s="1074"/>
      <c r="T717" s="1074"/>
      <c r="U717" s="1074"/>
      <c r="V717" s="1074"/>
      <c r="W717" s="1074"/>
      <c r="X717" s="1074"/>
      <c r="Y717" s="1074"/>
      <c r="Z717" s="1074"/>
      <c r="AA717" s="1074"/>
      <c r="AB717" s="1074"/>
      <c r="AC717" s="1074"/>
      <c r="AD717" s="1074"/>
      <c r="AE717" s="1074"/>
      <c r="AF717" s="1074"/>
      <c r="AG717" s="1074"/>
      <c r="AH717" s="1074"/>
      <c r="AI717" s="1074"/>
      <c r="AJ717" s="1074"/>
      <c r="AK717" s="1074"/>
      <c r="AL717" s="1074"/>
      <c r="AM717" s="1074"/>
      <c r="AN717" s="1074"/>
      <c r="AO717" s="1074"/>
      <c r="AP717" s="1074"/>
      <c r="AQ717" s="1074"/>
      <c r="AR717" s="1074"/>
      <c r="AS717" s="1074"/>
      <c r="AT717" s="1074"/>
      <c r="AU717" s="1074"/>
      <c r="AV717" s="1074"/>
      <c r="AW717" s="1074"/>
      <c r="AX717" s="1074"/>
      <c r="AY717" s="1075"/>
    </row>
    <row r="718" spans="1:51" s="1110" customFormat="1" ht="12.75">
      <c r="A718" s="1089" t="s">
        <v>1079</v>
      </c>
      <c r="B718" s="83">
        <v>1143444</v>
      </c>
      <c r="C718" s="83">
        <v>1097011</v>
      </c>
      <c r="D718" s="83">
        <v>1097011</v>
      </c>
      <c r="E718" s="463">
        <v>95.93919772196978</v>
      </c>
      <c r="F718" s="83">
        <v>193152</v>
      </c>
      <c r="G718" s="1026"/>
      <c r="H718" s="101">
        <f>D718-'[3]Oktobris'!D683</f>
        <v>1097011</v>
      </c>
      <c r="I718" s="987">
        <f t="shared" si="34"/>
        <v>-903859</v>
      </c>
      <c r="J718" s="987"/>
      <c r="K718" s="1026"/>
      <c r="L718" s="1074"/>
      <c r="M718" s="1074"/>
      <c r="N718" s="1074"/>
      <c r="O718" s="1074"/>
      <c r="P718" s="1074"/>
      <c r="Q718" s="1074"/>
      <c r="R718" s="1074"/>
      <c r="S718" s="1074"/>
      <c r="T718" s="1074"/>
      <c r="U718" s="1074"/>
      <c r="V718" s="1074"/>
      <c r="W718" s="1074"/>
      <c r="X718" s="1074"/>
      <c r="Y718" s="1074"/>
      <c r="Z718" s="1074"/>
      <c r="AA718" s="1074"/>
      <c r="AB718" s="1074"/>
      <c r="AC718" s="1074"/>
      <c r="AD718" s="1074"/>
      <c r="AE718" s="1074"/>
      <c r="AF718" s="1074"/>
      <c r="AG718" s="1074"/>
      <c r="AH718" s="1074"/>
      <c r="AI718" s="1074"/>
      <c r="AJ718" s="1074"/>
      <c r="AK718" s="1074"/>
      <c r="AL718" s="1074"/>
      <c r="AM718" s="1074"/>
      <c r="AN718" s="1074"/>
      <c r="AO718" s="1074"/>
      <c r="AP718" s="1074"/>
      <c r="AQ718" s="1074"/>
      <c r="AR718" s="1074"/>
      <c r="AS718" s="1074"/>
      <c r="AT718" s="1074"/>
      <c r="AU718" s="1074"/>
      <c r="AV718" s="1074"/>
      <c r="AW718" s="1074"/>
      <c r="AX718" s="1074"/>
      <c r="AY718" s="1075"/>
    </row>
    <row r="719" spans="1:51" s="1110" customFormat="1" ht="12.75">
      <c r="A719" s="1088" t="s">
        <v>537</v>
      </c>
      <c r="B719" s="264">
        <v>5000</v>
      </c>
      <c r="C719" s="264">
        <v>4000</v>
      </c>
      <c r="D719" s="264">
        <v>6725</v>
      </c>
      <c r="E719" s="463">
        <v>134.5</v>
      </c>
      <c r="F719" s="83">
        <v>0</v>
      </c>
      <c r="G719" s="1026"/>
      <c r="H719" s="101">
        <f>D719-'[3]Oktobris'!D684</f>
        <v>-16202312</v>
      </c>
      <c r="I719" s="987">
        <f t="shared" si="34"/>
        <v>16202312</v>
      </c>
      <c r="J719" s="987"/>
      <c r="K719" s="1026"/>
      <c r="L719" s="1074"/>
      <c r="M719" s="1074"/>
      <c r="N719" s="1074"/>
      <c r="O719" s="1074"/>
      <c r="P719" s="1074"/>
      <c r="Q719" s="1074"/>
      <c r="R719" s="1074"/>
      <c r="S719" s="1074"/>
      <c r="T719" s="1074"/>
      <c r="U719" s="1074"/>
      <c r="V719" s="1074"/>
      <c r="W719" s="1074"/>
      <c r="X719" s="1074"/>
      <c r="Y719" s="1074"/>
      <c r="Z719" s="1074"/>
      <c r="AA719" s="1074"/>
      <c r="AB719" s="1074"/>
      <c r="AC719" s="1074"/>
      <c r="AD719" s="1074"/>
      <c r="AE719" s="1074"/>
      <c r="AF719" s="1074"/>
      <c r="AG719" s="1074"/>
      <c r="AH719" s="1074"/>
      <c r="AI719" s="1074"/>
      <c r="AJ719" s="1074"/>
      <c r="AK719" s="1074"/>
      <c r="AL719" s="1074"/>
      <c r="AM719" s="1074"/>
      <c r="AN719" s="1074"/>
      <c r="AO719" s="1074"/>
      <c r="AP719" s="1074"/>
      <c r="AQ719" s="1074"/>
      <c r="AR719" s="1074"/>
      <c r="AS719" s="1074"/>
      <c r="AT719" s="1074"/>
      <c r="AU719" s="1074"/>
      <c r="AV719" s="1074"/>
      <c r="AW719" s="1074"/>
      <c r="AX719" s="1074"/>
      <c r="AY719" s="1075"/>
    </row>
    <row r="720" spans="1:51" s="1110" customFormat="1" ht="12.75">
      <c r="A720" s="1089" t="s">
        <v>538</v>
      </c>
      <c r="B720" s="83">
        <v>7000512</v>
      </c>
      <c r="C720" s="83">
        <v>6885273</v>
      </c>
      <c r="D720" s="83">
        <v>5109392</v>
      </c>
      <c r="E720" s="463">
        <v>72.98597588290686</v>
      </c>
      <c r="F720" s="83">
        <v>76478</v>
      </c>
      <c r="G720" s="1026"/>
      <c r="H720" s="101">
        <f>D720-'[3]Oktobris'!D685</f>
        <v>-11099645</v>
      </c>
      <c r="I720" s="987">
        <f t="shared" si="34"/>
        <v>11176123</v>
      </c>
      <c r="J720" s="987"/>
      <c r="K720" s="1026"/>
      <c r="L720" s="1074"/>
      <c r="M720" s="1074"/>
      <c r="N720" s="1074"/>
      <c r="O720" s="1074"/>
      <c r="P720" s="1074"/>
      <c r="Q720" s="1074"/>
      <c r="R720" s="1074"/>
      <c r="S720" s="1074"/>
      <c r="T720" s="1074"/>
      <c r="U720" s="1074"/>
      <c r="V720" s="1074"/>
      <c r="W720" s="1074"/>
      <c r="X720" s="1074"/>
      <c r="Y720" s="1074"/>
      <c r="Z720" s="1074"/>
      <c r="AA720" s="1074"/>
      <c r="AB720" s="1074"/>
      <c r="AC720" s="1074"/>
      <c r="AD720" s="1074"/>
      <c r="AE720" s="1074"/>
      <c r="AF720" s="1074"/>
      <c r="AG720" s="1074"/>
      <c r="AH720" s="1074"/>
      <c r="AI720" s="1074"/>
      <c r="AJ720" s="1074"/>
      <c r="AK720" s="1074"/>
      <c r="AL720" s="1074"/>
      <c r="AM720" s="1074"/>
      <c r="AN720" s="1074"/>
      <c r="AO720" s="1074"/>
      <c r="AP720" s="1074"/>
      <c r="AQ720" s="1074"/>
      <c r="AR720" s="1074"/>
      <c r="AS720" s="1074"/>
      <c r="AT720" s="1074"/>
      <c r="AU720" s="1074"/>
      <c r="AV720" s="1074"/>
      <c r="AW720" s="1074"/>
      <c r="AX720" s="1074"/>
      <c r="AY720" s="1075"/>
    </row>
    <row r="721" spans="1:51" s="1110" customFormat="1" ht="12.75">
      <c r="A721" s="1103" t="s">
        <v>279</v>
      </c>
      <c r="B721" s="83">
        <v>8180128</v>
      </c>
      <c r="C721" s="83">
        <v>8017456</v>
      </c>
      <c r="D721" s="83">
        <v>5154335</v>
      </c>
      <c r="E721" s="463">
        <v>63.01044433534536</v>
      </c>
      <c r="F721" s="83">
        <v>315451</v>
      </c>
      <c r="G721" s="1026"/>
      <c r="H721" s="101">
        <f>D721-'[3]Oktobris'!D686</f>
        <v>5154335</v>
      </c>
      <c r="I721" s="987">
        <f t="shared" si="34"/>
        <v>-4838884</v>
      </c>
      <c r="J721" s="987"/>
      <c r="K721" s="1026"/>
      <c r="L721" s="1074"/>
      <c r="M721" s="1074"/>
      <c r="N721" s="1074"/>
      <c r="O721" s="1074"/>
      <c r="P721" s="1074"/>
      <c r="Q721" s="1074"/>
      <c r="R721" s="1074"/>
      <c r="S721" s="1074"/>
      <c r="T721" s="1074"/>
      <c r="U721" s="1074"/>
      <c r="V721" s="1074"/>
      <c r="W721" s="1074"/>
      <c r="X721" s="1074"/>
      <c r="Y721" s="1074"/>
      <c r="Z721" s="1074"/>
      <c r="AA721" s="1074"/>
      <c r="AB721" s="1074"/>
      <c r="AC721" s="1074"/>
      <c r="AD721" s="1074"/>
      <c r="AE721" s="1074"/>
      <c r="AF721" s="1074"/>
      <c r="AG721" s="1074"/>
      <c r="AH721" s="1074"/>
      <c r="AI721" s="1074"/>
      <c r="AJ721" s="1074"/>
      <c r="AK721" s="1074"/>
      <c r="AL721" s="1074"/>
      <c r="AM721" s="1074"/>
      <c r="AN721" s="1074"/>
      <c r="AO721" s="1074"/>
      <c r="AP721" s="1074"/>
      <c r="AQ721" s="1074"/>
      <c r="AR721" s="1074"/>
      <c r="AS721" s="1074"/>
      <c r="AT721" s="1074"/>
      <c r="AU721" s="1074"/>
      <c r="AV721" s="1074"/>
      <c r="AW721" s="1074"/>
      <c r="AX721" s="1074"/>
      <c r="AY721" s="1075"/>
    </row>
    <row r="722" spans="1:51" s="400" customFormat="1" ht="12.75">
      <c r="A722" s="1089" t="s">
        <v>307</v>
      </c>
      <c r="B722" s="83">
        <v>8142779</v>
      </c>
      <c r="C722" s="83">
        <v>7980107</v>
      </c>
      <c r="D722" s="83">
        <v>5138151</v>
      </c>
      <c r="E722" s="463">
        <v>63.100705545367255</v>
      </c>
      <c r="F722" s="83">
        <v>315451</v>
      </c>
      <c r="G722" s="1026"/>
      <c r="H722" s="101">
        <f>D722-'[3]Oktobris'!D687</f>
        <v>-4260739</v>
      </c>
      <c r="I722" s="987">
        <f t="shared" si="34"/>
        <v>4576190</v>
      </c>
      <c r="J722" s="987"/>
      <c r="K722" s="1026"/>
      <c r="L722" s="1074"/>
      <c r="M722" s="1074"/>
      <c r="N722" s="1074"/>
      <c r="O722" s="1074"/>
      <c r="P722" s="1074"/>
      <c r="Q722" s="1074"/>
      <c r="R722" s="1074"/>
      <c r="S722" s="1074"/>
      <c r="T722" s="1074"/>
      <c r="U722" s="1074"/>
      <c r="V722" s="1074"/>
      <c r="W722" s="1074"/>
      <c r="X722" s="1074"/>
      <c r="Y722" s="1074"/>
      <c r="Z722" s="1074"/>
      <c r="AA722" s="1074"/>
      <c r="AB722" s="1074"/>
      <c r="AC722" s="1074"/>
      <c r="AD722" s="1074"/>
      <c r="AE722" s="1074"/>
      <c r="AF722" s="1074"/>
      <c r="AG722" s="1074"/>
      <c r="AH722" s="1074"/>
      <c r="AI722" s="1074"/>
      <c r="AJ722" s="1074"/>
      <c r="AK722" s="1074"/>
      <c r="AL722" s="1074"/>
      <c r="AM722" s="1074"/>
      <c r="AN722" s="1074"/>
      <c r="AO722" s="1074"/>
      <c r="AP722" s="1074"/>
      <c r="AQ722" s="1074"/>
      <c r="AR722" s="1074"/>
      <c r="AS722" s="1074"/>
      <c r="AT722" s="1074"/>
      <c r="AU722" s="1074"/>
      <c r="AV722" s="1074"/>
      <c r="AW722" s="1074"/>
      <c r="AX722" s="1074"/>
      <c r="AY722" s="1075"/>
    </row>
    <row r="723" spans="1:51" s="400" customFormat="1" ht="12.75">
      <c r="A723" s="1100" t="s">
        <v>716</v>
      </c>
      <c r="B723" s="83">
        <v>1163679</v>
      </c>
      <c r="C723" s="83">
        <v>1076139</v>
      </c>
      <c r="D723" s="83">
        <v>766931</v>
      </c>
      <c r="E723" s="463">
        <v>65.90571798580193</v>
      </c>
      <c r="F723" s="83">
        <v>82657</v>
      </c>
      <c r="G723" s="1026"/>
      <c r="H723" s="101">
        <f>D723-'[3]Oktobris'!D688</f>
        <v>-7113267</v>
      </c>
      <c r="I723" s="987">
        <f t="shared" si="34"/>
        <v>7195924</v>
      </c>
      <c r="J723" s="987"/>
      <c r="K723" s="1026"/>
      <c r="L723" s="1074"/>
      <c r="M723" s="1074"/>
      <c r="N723" s="1074"/>
      <c r="O723" s="1074"/>
      <c r="P723" s="1074"/>
      <c r="Q723" s="1074"/>
      <c r="R723" s="1074"/>
      <c r="S723" s="1074"/>
      <c r="T723" s="1074"/>
      <c r="U723" s="1074"/>
      <c r="V723" s="1074"/>
      <c r="W723" s="1074"/>
      <c r="X723" s="1074"/>
      <c r="Y723" s="1074"/>
      <c r="Z723" s="1074"/>
      <c r="AA723" s="1074"/>
      <c r="AB723" s="1074"/>
      <c r="AC723" s="1074"/>
      <c r="AD723" s="1074"/>
      <c r="AE723" s="1074"/>
      <c r="AF723" s="1074"/>
      <c r="AG723" s="1074"/>
      <c r="AH723" s="1074"/>
      <c r="AI723" s="1074"/>
      <c r="AJ723" s="1074"/>
      <c r="AK723" s="1074"/>
      <c r="AL723" s="1074"/>
      <c r="AM723" s="1074"/>
      <c r="AN723" s="1074"/>
      <c r="AO723" s="1074"/>
      <c r="AP723" s="1074"/>
      <c r="AQ723" s="1074"/>
      <c r="AR723" s="1074"/>
      <c r="AS723" s="1074"/>
      <c r="AT723" s="1074"/>
      <c r="AU723" s="1074"/>
      <c r="AV723" s="1074"/>
      <c r="AW723" s="1074"/>
      <c r="AX723" s="1074"/>
      <c r="AY723" s="1075"/>
    </row>
    <row r="724" spans="1:51" s="1074" customFormat="1" ht="12.75">
      <c r="A724" s="1103" t="s">
        <v>1143</v>
      </c>
      <c r="B724" s="264">
        <v>6979100</v>
      </c>
      <c r="C724" s="264">
        <v>6903968</v>
      </c>
      <c r="D724" s="264">
        <v>4371220</v>
      </c>
      <c r="E724" s="463">
        <v>62.63300425556304</v>
      </c>
      <c r="F724" s="83">
        <v>232794</v>
      </c>
      <c r="G724" s="1026"/>
      <c r="H724" s="101">
        <f>D724-'[3]Oktobris'!D689</f>
        <v>-1711667</v>
      </c>
      <c r="I724" s="987">
        <f t="shared" si="34"/>
        <v>1944461</v>
      </c>
      <c r="J724" s="987"/>
      <c r="K724" s="1026"/>
      <c r="AY724" s="1075"/>
    </row>
    <row r="725" spans="1:51" s="1074" customFormat="1" ht="12.75">
      <c r="A725" s="1101" t="s">
        <v>1013</v>
      </c>
      <c r="B725" s="264">
        <v>6764200</v>
      </c>
      <c r="C725" s="264">
        <v>6689068</v>
      </c>
      <c r="D725" s="264">
        <v>4209852</v>
      </c>
      <c r="E725" s="463">
        <v>62.23724904645043</v>
      </c>
      <c r="F725" s="83">
        <v>228855</v>
      </c>
      <c r="G725" s="1026"/>
      <c r="H725" s="101">
        <f>D725-'[3]Oktobris'!D690</f>
        <v>2412541</v>
      </c>
      <c r="I725" s="987">
        <f t="shared" si="34"/>
        <v>-2183686</v>
      </c>
      <c r="J725" s="987"/>
      <c r="K725" s="1026"/>
      <c r="AY725" s="1075"/>
    </row>
    <row r="726" spans="1:51" s="1074" customFormat="1" ht="12.75">
      <c r="A726" s="1101" t="s">
        <v>1015</v>
      </c>
      <c r="B726" s="83">
        <v>214900</v>
      </c>
      <c r="C726" s="83">
        <v>214900</v>
      </c>
      <c r="D726" s="83">
        <v>161368</v>
      </c>
      <c r="E726" s="463">
        <v>75.08980921358771</v>
      </c>
      <c r="F726" s="83">
        <v>3939</v>
      </c>
      <c r="G726" s="1026"/>
      <c r="H726" s="101">
        <f>D726-'[3]Oktobris'!D691</f>
        <v>-265855</v>
      </c>
      <c r="I726" s="987">
        <f t="shared" si="34"/>
        <v>269794</v>
      </c>
      <c r="J726" s="987"/>
      <c r="K726" s="1026"/>
      <c r="AY726" s="1075"/>
    </row>
    <row r="727" spans="1:51" s="1074" customFormat="1" ht="12.75">
      <c r="A727" s="1089" t="s">
        <v>290</v>
      </c>
      <c r="B727" s="264">
        <v>37349</v>
      </c>
      <c r="C727" s="264">
        <v>37349</v>
      </c>
      <c r="D727" s="264">
        <v>16184</v>
      </c>
      <c r="E727" s="463">
        <v>43.3318161128812</v>
      </c>
      <c r="F727" s="83">
        <v>0</v>
      </c>
      <c r="G727" s="1026"/>
      <c r="H727" s="101">
        <f>D727-'[3]Oktobris'!D692</f>
        <v>-643283</v>
      </c>
      <c r="I727" s="987">
        <f t="shared" si="34"/>
        <v>643283</v>
      </c>
      <c r="J727" s="987"/>
      <c r="K727" s="1026"/>
      <c r="AY727" s="1075"/>
    </row>
    <row r="728" spans="1:51" s="1110" customFormat="1" ht="12.75">
      <c r="A728" s="1100" t="s">
        <v>1399</v>
      </c>
      <c r="B728" s="83">
        <v>37349</v>
      </c>
      <c r="C728" s="83">
        <v>37349</v>
      </c>
      <c r="D728" s="83">
        <v>16184</v>
      </c>
      <c r="E728" s="463">
        <v>43.3318161128812</v>
      </c>
      <c r="F728" s="83">
        <v>0</v>
      </c>
      <c r="G728" s="1026"/>
      <c r="H728" s="101">
        <f>D728-'[3]Oktobris'!D693</f>
        <v>-694437</v>
      </c>
      <c r="I728" s="987">
        <f t="shared" si="34"/>
        <v>694437</v>
      </c>
      <c r="J728" s="987"/>
      <c r="K728" s="1026"/>
      <c r="L728" s="1074"/>
      <c r="M728" s="1074"/>
      <c r="N728" s="1074"/>
      <c r="O728" s="1074"/>
      <c r="P728" s="1074"/>
      <c r="Q728" s="1074"/>
      <c r="R728" s="1074"/>
      <c r="S728" s="1074"/>
      <c r="T728" s="1074"/>
      <c r="U728" s="1074"/>
      <c r="V728" s="1074"/>
      <c r="W728" s="1074"/>
      <c r="X728" s="1074"/>
      <c r="Y728" s="1074"/>
      <c r="Z728" s="1074"/>
      <c r="AA728" s="1074"/>
      <c r="AB728" s="1074"/>
      <c r="AC728" s="1074"/>
      <c r="AD728" s="1074"/>
      <c r="AE728" s="1074"/>
      <c r="AF728" s="1074"/>
      <c r="AG728" s="1074"/>
      <c r="AH728" s="1074"/>
      <c r="AI728" s="1074"/>
      <c r="AJ728" s="1074"/>
      <c r="AK728" s="1074"/>
      <c r="AL728" s="1074"/>
      <c r="AM728" s="1074"/>
      <c r="AN728" s="1074"/>
      <c r="AO728" s="1074"/>
      <c r="AP728" s="1074"/>
      <c r="AQ728" s="1074"/>
      <c r="AR728" s="1074"/>
      <c r="AS728" s="1074"/>
      <c r="AT728" s="1074"/>
      <c r="AU728" s="1074"/>
      <c r="AV728" s="1074"/>
      <c r="AW728" s="1074"/>
      <c r="AX728" s="1074"/>
      <c r="AY728" s="1075"/>
    </row>
    <row r="729" spans="1:51" s="1125" customFormat="1" ht="12.75">
      <c r="A729" s="1087" t="s">
        <v>294</v>
      </c>
      <c r="B729" s="83">
        <v>-31172</v>
      </c>
      <c r="C729" s="83">
        <v>-31172</v>
      </c>
      <c r="D729" s="83">
        <v>1058793</v>
      </c>
      <c r="E729" s="463" t="s">
        <v>1464</v>
      </c>
      <c r="F729" s="83">
        <v>-45821</v>
      </c>
      <c r="G729" s="1026"/>
      <c r="H729" s="101"/>
      <c r="I729" s="987"/>
      <c r="J729" s="987"/>
      <c r="K729" s="1026"/>
      <c r="L729" s="1074"/>
      <c r="M729" s="1074"/>
      <c r="N729" s="1074"/>
      <c r="O729" s="1074"/>
      <c r="P729" s="1074"/>
      <c r="Q729" s="1074"/>
      <c r="R729" s="1074"/>
      <c r="S729" s="1074"/>
      <c r="T729" s="1074"/>
      <c r="U729" s="1074"/>
      <c r="V729" s="1074"/>
      <c r="W729" s="1074"/>
      <c r="X729" s="1074"/>
      <c r="Y729" s="1074"/>
      <c r="Z729" s="1074"/>
      <c r="AA729" s="1074"/>
      <c r="AB729" s="1074"/>
      <c r="AC729" s="1074"/>
      <c r="AD729" s="1074"/>
      <c r="AE729" s="1074"/>
      <c r="AF729" s="1074"/>
      <c r="AG729" s="1074"/>
      <c r="AH729" s="1074"/>
      <c r="AI729" s="1074"/>
      <c r="AJ729" s="1074"/>
      <c r="AK729" s="1074"/>
      <c r="AL729" s="1074"/>
      <c r="AM729" s="1074"/>
      <c r="AN729" s="1074"/>
      <c r="AO729" s="1074"/>
      <c r="AP729" s="1074"/>
      <c r="AQ729" s="1074"/>
      <c r="AR729" s="1074"/>
      <c r="AS729" s="1074"/>
      <c r="AT729" s="1074"/>
      <c r="AU729" s="1074"/>
      <c r="AV729" s="1074"/>
      <c r="AW729" s="1074"/>
      <c r="AX729" s="1074"/>
      <c r="AY729" s="1075"/>
    </row>
    <row r="730" spans="1:51" s="1125" customFormat="1" ht="25.5">
      <c r="A730" s="475" t="s">
        <v>327</v>
      </c>
      <c r="B730" s="83">
        <v>31172</v>
      </c>
      <c r="C730" s="83">
        <v>31172</v>
      </c>
      <c r="D730" s="83" t="s">
        <v>1464</v>
      </c>
      <c r="E730" s="463" t="s">
        <v>1464</v>
      </c>
      <c r="F730" s="83" t="s">
        <v>1464</v>
      </c>
      <c r="G730" s="1026"/>
      <c r="H730" s="101"/>
      <c r="I730" s="987"/>
      <c r="J730" s="987"/>
      <c r="K730" s="1026"/>
      <c r="L730" s="1074"/>
      <c r="M730" s="1074"/>
      <c r="N730" s="1074"/>
      <c r="O730" s="1074"/>
      <c r="P730" s="1074"/>
      <c r="Q730" s="1074"/>
      <c r="R730" s="1074"/>
      <c r="S730" s="1074"/>
      <c r="T730" s="1074"/>
      <c r="U730" s="1074"/>
      <c r="V730" s="1074"/>
      <c r="W730" s="1074"/>
      <c r="X730" s="1074"/>
      <c r="Y730" s="1074"/>
      <c r="Z730" s="1074"/>
      <c r="AA730" s="1074"/>
      <c r="AB730" s="1074"/>
      <c r="AC730" s="1074"/>
      <c r="AD730" s="1074"/>
      <c r="AE730" s="1074"/>
      <c r="AF730" s="1074"/>
      <c r="AG730" s="1074"/>
      <c r="AH730" s="1074"/>
      <c r="AI730" s="1074"/>
      <c r="AJ730" s="1074"/>
      <c r="AK730" s="1074"/>
      <c r="AL730" s="1074"/>
      <c r="AM730" s="1074"/>
      <c r="AN730" s="1074"/>
      <c r="AO730" s="1074"/>
      <c r="AP730" s="1074"/>
      <c r="AQ730" s="1074"/>
      <c r="AR730" s="1074"/>
      <c r="AS730" s="1074"/>
      <c r="AT730" s="1074"/>
      <c r="AU730" s="1074"/>
      <c r="AV730" s="1074"/>
      <c r="AW730" s="1074"/>
      <c r="AX730" s="1074"/>
      <c r="AY730" s="1075"/>
    </row>
    <row r="731" spans="1:51" s="1125" customFormat="1" ht="25.5">
      <c r="A731" s="401" t="s">
        <v>1134</v>
      </c>
      <c r="B731" s="83"/>
      <c r="C731" s="83"/>
      <c r="D731" s="83"/>
      <c r="E731" s="463"/>
      <c r="F731" s="83"/>
      <c r="G731" s="1026"/>
      <c r="H731" s="101"/>
      <c r="I731" s="987"/>
      <c r="J731" s="987"/>
      <c r="K731" s="1026"/>
      <c r="L731" s="1074"/>
      <c r="M731" s="1074"/>
      <c r="N731" s="1074"/>
      <c r="O731" s="1074"/>
      <c r="P731" s="1074"/>
      <c r="Q731" s="1074"/>
      <c r="R731" s="1074"/>
      <c r="S731" s="1074"/>
      <c r="T731" s="1074"/>
      <c r="U731" s="1074"/>
      <c r="V731" s="1074"/>
      <c r="W731" s="1074"/>
      <c r="X731" s="1074"/>
      <c r="Y731" s="1074"/>
      <c r="Z731" s="1074"/>
      <c r="AA731" s="1074"/>
      <c r="AB731" s="1074"/>
      <c r="AC731" s="1074"/>
      <c r="AD731" s="1074"/>
      <c r="AE731" s="1074"/>
      <c r="AF731" s="1074"/>
      <c r="AG731" s="1074"/>
      <c r="AH731" s="1074"/>
      <c r="AI731" s="1074"/>
      <c r="AJ731" s="1074"/>
      <c r="AK731" s="1074"/>
      <c r="AL731" s="1074"/>
      <c r="AM731" s="1074"/>
      <c r="AN731" s="1074"/>
      <c r="AO731" s="1074"/>
      <c r="AP731" s="1074"/>
      <c r="AQ731" s="1074"/>
      <c r="AR731" s="1074"/>
      <c r="AS731" s="1074"/>
      <c r="AT731" s="1074"/>
      <c r="AU731" s="1074"/>
      <c r="AV731" s="1074"/>
      <c r="AW731" s="1074"/>
      <c r="AX731" s="1074"/>
      <c r="AY731" s="1075"/>
    </row>
    <row r="732" spans="1:51" s="1125" customFormat="1" ht="12.75">
      <c r="A732" s="1087" t="s">
        <v>1078</v>
      </c>
      <c r="B732" s="83">
        <v>3472420</v>
      </c>
      <c r="C732" s="83">
        <v>3064824</v>
      </c>
      <c r="D732" s="83">
        <v>3064824</v>
      </c>
      <c r="E732" s="463">
        <v>88.26190380195943</v>
      </c>
      <c r="F732" s="83">
        <v>3064824</v>
      </c>
      <c r="G732" s="1026"/>
      <c r="H732" s="101"/>
      <c r="I732" s="987"/>
      <c r="J732" s="987"/>
      <c r="K732" s="1026"/>
      <c r="L732" s="1074"/>
      <c r="M732" s="1074"/>
      <c r="N732" s="1074"/>
      <c r="O732" s="1074"/>
      <c r="P732" s="1074"/>
      <c r="Q732" s="1074"/>
      <c r="R732" s="1074"/>
      <c r="S732" s="1074"/>
      <c r="T732" s="1074"/>
      <c r="U732" s="1074"/>
      <c r="V732" s="1074"/>
      <c r="W732" s="1074"/>
      <c r="X732" s="1074"/>
      <c r="Y732" s="1074"/>
      <c r="Z732" s="1074"/>
      <c r="AA732" s="1074"/>
      <c r="AB732" s="1074"/>
      <c r="AC732" s="1074"/>
      <c r="AD732" s="1074"/>
      <c r="AE732" s="1074"/>
      <c r="AF732" s="1074"/>
      <c r="AG732" s="1074"/>
      <c r="AH732" s="1074"/>
      <c r="AI732" s="1074"/>
      <c r="AJ732" s="1074"/>
      <c r="AK732" s="1074"/>
      <c r="AL732" s="1074"/>
      <c r="AM732" s="1074"/>
      <c r="AN732" s="1074"/>
      <c r="AO732" s="1074"/>
      <c r="AP732" s="1074"/>
      <c r="AQ732" s="1074"/>
      <c r="AR732" s="1074"/>
      <c r="AS732" s="1074"/>
      <c r="AT732" s="1074"/>
      <c r="AU732" s="1074"/>
      <c r="AV732" s="1074"/>
      <c r="AW732" s="1074"/>
      <c r="AX732" s="1074"/>
      <c r="AY732" s="1075"/>
    </row>
    <row r="733" spans="1:51" s="1125" customFormat="1" ht="12.75">
      <c r="A733" s="1088" t="s">
        <v>1079</v>
      </c>
      <c r="B733" s="83">
        <v>3472420</v>
      </c>
      <c r="C733" s="83">
        <v>3064824</v>
      </c>
      <c r="D733" s="83">
        <v>3064824</v>
      </c>
      <c r="E733" s="463">
        <v>88.26190380195943</v>
      </c>
      <c r="F733" s="83">
        <v>3064824</v>
      </c>
      <c r="G733" s="1026"/>
      <c r="H733" s="101"/>
      <c r="I733" s="987"/>
      <c r="J733" s="987"/>
      <c r="K733" s="1026"/>
      <c r="L733" s="1074"/>
      <c r="M733" s="1074"/>
      <c r="N733" s="1074"/>
      <c r="O733" s="1074"/>
      <c r="P733" s="1074"/>
      <c r="Q733" s="1074"/>
      <c r="R733" s="1074"/>
      <c r="S733" s="1074"/>
      <c r="T733" s="1074"/>
      <c r="U733" s="1074"/>
      <c r="V733" s="1074"/>
      <c r="W733" s="1074"/>
      <c r="X733" s="1074"/>
      <c r="Y733" s="1074"/>
      <c r="Z733" s="1074"/>
      <c r="AA733" s="1074"/>
      <c r="AB733" s="1074"/>
      <c r="AC733" s="1074"/>
      <c r="AD733" s="1074"/>
      <c r="AE733" s="1074"/>
      <c r="AF733" s="1074"/>
      <c r="AG733" s="1074"/>
      <c r="AH733" s="1074"/>
      <c r="AI733" s="1074"/>
      <c r="AJ733" s="1074"/>
      <c r="AK733" s="1074"/>
      <c r="AL733" s="1074"/>
      <c r="AM733" s="1074"/>
      <c r="AN733" s="1074"/>
      <c r="AO733" s="1074"/>
      <c r="AP733" s="1074"/>
      <c r="AQ733" s="1074"/>
      <c r="AR733" s="1074"/>
      <c r="AS733" s="1074"/>
      <c r="AT733" s="1074"/>
      <c r="AU733" s="1074"/>
      <c r="AV733" s="1074"/>
      <c r="AW733" s="1074"/>
      <c r="AX733" s="1074"/>
      <c r="AY733" s="1075"/>
    </row>
    <row r="734" spans="1:51" s="1125" customFormat="1" ht="12.75">
      <c r="A734" s="1087" t="s">
        <v>279</v>
      </c>
      <c r="B734" s="83">
        <v>3472420</v>
      </c>
      <c r="C734" s="83">
        <v>3064824</v>
      </c>
      <c r="D734" s="83">
        <v>417260</v>
      </c>
      <c r="E734" s="463">
        <v>12.01640354565404</v>
      </c>
      <c r="F734" s="83">
        <v>417260</v>
      </c>
      <c r="G734" s="1026"/>
      <c r="H734" s="101"/>
      <c r="I734" s="987"/>
      <c r="J734" s="987"/>
      <c r="K734" s="1026"/>
      <c r="L734" s="1074"/>
      <c r="M734" s="1074"/>
      <c r="N734" s="1074"/>
      <c r="O734" s="1074"/>
      <c r="P734" s="1074"/>
      <c r="Q734" s="1074"/>
      <c r="R734" s="1074"/>
      <c r="S734" s="1074"/>
      <c r="T734" s="1074"/>
      <c r="U734" s="1074"/>
      <c r="V734" s="1074"/>
      <c r="W734" s="1074"/>
      <c r="X734" s="1074"/>
      <c r="Y734" s="1074"/>
      <c r="Z734" s="1074"/>
      <c r="AA734" s="1074"/>
      <c r="AB734" s="1074"/>
      <c r="AC734" s="1074"/>
      <c r="AD734" s="1074"/>
      <c r="AE734" s="1074"/>
      <c r="AF734" s="1074"/>
      <c r="AG734" s="1074"/>
      <c r="AH734" s="1074"/>
      <c r="AI734" s="1074"/>
      <c r="AJ734" s="1074"/>
      <c r="AK734" s="1074"/>
      <c r="AL734" s="1074"/>
      <c r="AM734" s="1074"/>
      <c r="AN734" s="1074"/>
      <c r="AO734" s="1074"/>
      <c r="AP734" s="1074"/>
      <c r="AQ734" s="1074"/>
      <c r="AR734" s="1074"/>
      <c r="AS734" s="1074"/>
      <c r="AT734" s="1074"/>
      <c r="AU734" s="1074"/>
      <c r="AV734" s="1074"/>
      <c r="AW734" s="1074"/>
      <c r="AX734" s="1074"/>
      <c r="AY734" s="1075"/>
    </row>
    <row r="735" spans="1:51" s="1125" customFormat="1" ht="12.75">
      <c r="A735" s="1088" t="s">
        <v>290</v>
      </c>
      <c r="B735" s="83">
        <v>3472420</v>
      </c>
      <c r="C735" s="83">
        <v>3064824</v>
      </c>
      <c r="D735" s="83">
        <v>417260</v>
      </c>
      <c r="E735" s="463">
        <v>12.01640354565404</v>
      </c>
      <c r="F735" s="83">
        <v>417260</v>
      </c>
      <c r="G735" s="1026"/>
      <c r="H735" s="101"/>
      <c r="I735" s="987"/>
      <c r="J735" s="987"/>
      <c r="K735" s="1026"/>
      <c r="L735" s="1074"/>
      <c r="M735" s="1074"/>
      <c r="N735" s="1074"/>
      <c r="O735" s="1074"/>
      <c r="P735" s="1074"/>
      <c r="Q735" s="1074"/>
      <c r="R735" s="1074"/>
      <c r="S735" s="1074"/>
      <c r="T735" s="1074"/>
      <c r="U735" s="1074"/>
      <c r="V735" s="1074"/>
      <c r="W735" s="1074"/>
      <c r="X735" s="1074"/>
      <c r="Y735" s="1074"/>
      <c r="Z735" s="1074"/>
      <c r="AA735" s="1074"/>
      <c r="AB735" s="1074"/>
      <c r="AC735" s="1074"/>
      <c r="AD735" s="1074"/>
      <c r="AE735" s="1074"/>
      <c r="AF735" s="1074"/>
      <c r="AG735" s="1074"/>
      <c r="AH735" s="1074"/>
      <c r="AI735" s="1074"/>
      <c r="AJ735" s="1074"/>
      <c r="AK735" s="1074"/>
      <c r="AL735" s="1074"/>
      <c r="AM735" s="1074"/>
      <c r="AN735" s="1074"/>
      <c r="AO735" s="1074"/>
      <c r="AP735" s="1074"/>
      <c r="AQ735" s="1074"/>
      <c r="AR735" s="1074"/>
      <c r="AS735" s="1074"/>
      <c r="AT735" s="1074"/>
      <c r="AU735" s="1074"/>
      <c r="AV735" s="1074"/>
      <c r="AW735" s="1074"/>
      <c r="AX735" s="1074"/>
      <c r="AY735" s="1075"/>
    </row>
    <row r="736" spans="1:51" s="1125" customFormat="1" ht="12.75">
      <c r="A736" s="1090" t="s">
        <v>1403</v>
      </c>
      <c r="B736" s="83">
        <v>3472420</v>
      </c>
      <c r="C736" s="83">
        <v>3064824</v>
      </c>
      <c r="D736" s="83">
        <v>417260</v>
      </c>
      <c r="E736" s="463">
        <v>12.01640354565404</v>
      </c>
      <c r="F736" s="83">
        <v>417260</v>
      </c>
      <c r="G736" s="1026"/>
      <c r="H736" s="101"/>
      <c r="I736" s="987"/>
      <c r="J736" s="987"/>
      <c r="K736" s="1026"/>
      <c r="L736" s="1074"/>
      <c r="M736" s="1074"/>
      <c r="N736" s="1074"/>
      <c r="O736" s="1074"/>
      <c r="P736" s="1074"/>
      <c r="Q736" s="1074"/>
      <c r="R736" s="1074"/>
      <c r="S736" s="1074"/>
      <c r="T736" s="1074"/>
      <c r="U736" s="1074"/>
      <c r="V736" s="1074"/>
      <c r="W736" s="1074"/>
      <c r="X736" s="1074"/>
      <c r="Y736" s="1074"/>
      <c r="Z736" s="1074"/>
      <c r="AA736" s="1074"/>
      <c r="AB736" s="1074"/>
      <c r="AC736" s="1074"/>
      <c r="AD736" s="1074"/>
      <c r="AE736" s="1074"/>
      <c r="AF736" s="1074"/>
      <c r="AG736" s="1074"/>
      <c r="AH736" s="1074"/>
      <c r="AI736" s="1074"/>
      <c r="AJ736" s="1074"/>
      <c r="AK736" s="1074"/>
      <c r="AL736" s="1074"/>
      <c r="AM736" s="1074"/>
      <c r="AN736" s="1074"/>
      <c r="AO736" s="1074"/>
      <c r="AP736" s="1074"/>
      <c r="AQ736" s="1074"/>
      <c r="AR736" s="1074"/>
      <c r="AS736" s="1074"/>
      <c r="AT736" s="1074"/>
      <c r="AU736" s="1074"/>
      <c r="AV736" s="1074"/>
      <c r="AW736" s="1074"/>
      <c r="AX736" s="1074"/>
      <c r="AY736" s="1075"/>
    </row>
    <row r="737" spans="1:51" s="1125" customFormat="1" ht="12.75">
      <c r="A737" s="323" t="s">
        <v>1127</v>
      </c>
      <c r="B737" s="83"/>
      <c r="C737" s="83"/>
      <c r="D737" s="83"/>
      <c r="E737" s="463"/>
      <c r="F737" s="83"/>
      <c r="G737" s="1026"/>
      <c r="H737" s="101">
        <f>D737-'[3]Oktobris'!D694</f>
        <v>-1518692</v>
      </c>
      <c r="I737" s="987">
        <f aca="true" t="shared" si="35" ref="I737:I782">F737-H737</f>
        <v>1518692</v>
      </c>
      <c r="J737" s="987"/>
      <c r="K737" s="1026"/>
      <c r="L737" s="1074"/>
      <c r="M737" s="1074"/>
      <c r="N737" s="1074"/>
      <c r="O737" s="1074"/>
      <c r="P737" s="1074"/>
      <c r="Q737" s="1074"/>
      <c r="R737" s="1074"/>
      <c r="S737" s="1074"/>
      <c r="T737" s="1074"/>
      <c r="U737" s="1074"/>
      <c r="V737" s="1074"/>
      <c r="W737" s="1074"/>
      <c r="X737" s="1074"/>
      <c r="Y737" s="1074"/>
      <c r="Z737" s="1074"/>
      <c r="AA737" s="1074"/>
      <c r="AB737" s="1074"/>
      <c r="AC737" s="1074"/>
      <c r="AD737" s="1074"/>
      <c r="AE737" s="1074"/>
      <c r="AF737" s="1074"/>
      <c r="AG737" s="1074"/>
      <c r="AH737" s="1074"/>
      <c r="AI737" s="1074"/>
      <c r="AJ737" s="1074"/>
      <c r="AK737" s="1074"/>
      <c r="AL737" s="1074"/>
      <c r="AM737" s="1074"/>
      <c r="AN737" s="1074"/>
      <c r="AO737" s="1074"/>
      <c r="AP737" s="1074"/>
      <c r="AQ737" s="1074"/>
      <c r="AR737" s="1074"/>
      <c r="AS737" s="1074"/>
      <c r="AT737" s="1074"/>
      <c r="AU737" s="1074"/>
      <c r="AV737" s="1074"/>
      <c r="AW737" s="1074"/>
      <c r="AX737" s="1074"/>
      <c r="AY737" s="1075"/>
    </row>
    <row r="738" spans="1:51" s="1125" customFormat="1" ht="12.75">
      <c r="A738" s="1087" t="s">
        <v>1078</v>
      </c>
      <c r="B738" s="83">
        <v>4386689</v>
      </c>
      <c r="C738" s="83">
        <v>685334</v>
      </c>
      <c r="D738" s="83">
        <v>685334</v>
      </c>
      <c r="E738" s="463">
        <v>15.623035961747004</v>
      </c>
      <c r="F738" s="83">
        <v>79074</v>
      </c>
      <c r="G738" s="1026"/>
      <c r="H738" s="101">
        <f>D738-'[3]Oktobris'!D695</f>
        <v>-833358</v>
      </c>
      <c r="I738" s="987">
        <f t="shared" si="35"/>
        <v>912432</v>
      </c>
      <c r="J738" s="987"/>
      <c r="K738" s="1026"/>
      <c r="L738" s="1074"/>
      <c r="M738" s="1074"/>
      <c r="N738" s="1074"/>
      <c r="O738" s="1074"/>
      <c r="P738" s="1074"/>
      <c r="Q738" s="1074"/>
      <c r="R738" s="1074"/>
      <c r="S738" s="1074"/>
      <c r="T738" s="1074"/>
      <c r="U738" s="1074"/>
      <c r="V738" s="1074"/>
      <c r="W738" s="1074"/>
      <c r="X738" s="1074"/>
      <c r="Y738" s="1074"/>
      <c r="Z738" s="1074"/>
      <c r="AA738" s="1074"/>
      <c r="AB738" s="1074"/>
      <c r="AC738" s="1074"/>
      <c r="AD738" s="1074"/>
      <c r="AE738" s="1074"/>
      <c r="AF738" s="1074"/>
      <c r="AG738" s="1074"/>
      <c r="AH738" s="1074"/>
      <c r="AI738" s="1074"/>
      <c r="AJ738" s="1074"/>
      <c r="AK738" s="1074"/>
      <c r="AL738" s="1074"/>
      <c r="AM738" s="1074"/>
      <c r="AN738" s="1074"/>
      <c r="AO738" s="1074"/>
      <c r="AP738" s="1074"/>
      <c r="AQ738" s="1074"/>
      <c r="AR738" s="1074"/>
      <c r="AS738" s="1074"/>
      <c r="AT738" s="1074"/>
      <c r="AU738" s="1074"/>
      <c r="AV738" s="1074"/>
      <c r="AW738" s="1074"/>
      <c r="AX738" s="1074"/>
      <c r="AY738" s="1075"/>
    </row>
    <row r="739" spans="1:51" s="1125" customFormat="1" ht="12.75">
      <c r="A739" s="1088" t="s">
        <v>1079</v>
      </c>
      <c r="B739" s="83">
        <v>4382089</v>
      </c>
      <c r="C739" s="83">
        <v>685334</v>
      </c>
      <c r="D739" s="83">
        <v>685334</v>
      </c>
      <c r="E739" s="463">
        <v>15.639435894615557</v>
      </c>
      <c r="F739" s="83">
        <v>79074</v>
      </c>
      <c r="G739" s="1026"/>
      <c r="H739" s="101">
        <f>D739-'[3]Oktobris'!D696</f>
        <v>685334</v>
      </c>
      <c r="I739" s="987">
        <f t="shared" si="35"/>
        <v>-606260</v>
      </c>
      <c r="J739" s="987"/>
      <c r="K739" s="1026"/>
      <c r="L739" s="1074"/>
      <c r="M739" s="1074"/>
      <c r="N739" s="1074"/>
      <c r="O739" s="1074"/>
      <c r="P739" s="1074"/>
      <c r="Q739" s="1074"/>
      <c r="R739" s="1074"/>
      <c r="S739" s="1074"/>
      <c r="T739" s="1074"/>
      <c r="U739" s="1074"/>
      <c r="V739" s="1074"/>
      <c r="W739" s="1074"/>
      <c r="X739" s="1074"/>
      <c r="Y739" s="1074"/>
      <c r="Z739" s="1074"/>
      <c r="AA739" s="1074"/>
      <c r="AB739" s="1074"/>
      <c r="AC739" s="1074"/>
      <c r="AD739" s="1074"/>
      <c r="AE739" s="1074"/>
      <c r="AF739" s="1074"/>
      <c r="AG739" s="1074"/>
      <c r="AH739" s="1074"/>
      <c r="AI739" s="1074"/>
      <c r="AJ739" s="1074"/>
      <c r="AK739" s="1074"/>
      <c r="AL739" s="1074"/>
      <c r="AM739" s="1074"/>
      <c r="AN739" s="1074"/>
      <c r="AO739" s="1074"/>
      <c r="AP739" s="1074"/>
      <c r="AQ739" s="1074"/>
      <c r="AR739" s="1074"/>
      <c r="AS739" s="1074"/>
      <c r="AT739" s="1074"/>
      <c r="AU739" s="1074"/>
      <c r="AV739" s="1074"/>
      <c r="AW739" s="1074"/>
      <c r="AX739" s="1074"/>
      <c r="AY739" s="1075"/>
    </row>
    <row r="740" spans="1:51" s="1125" customFormat="1" ht="12.75">
      <c r="A740" s="1088" t="s">
        <v>537</v>
      </c>
      <c r="B740" s="264">
        <v>4600</v>
      </c>
      <c r="C740" s="264">
        <v>0</v>
      </c>
      <c r="D740" s="264">
        <v>0</v>
      </c>
      <c r="E740" s="463">
        <v>0</v>
      </c>
      <c r="F740" s="83">
        <v>0</v>
      </c>
      <c r="G740" s="1026"/>
      <c r="H740" s="101">
        <f>D740-'[3]Oktobris'!D697</f>
        <v>-5943498</v>
      </c>
      <c r="I740" s="987">
        <f t="shared" si="35"/>
        <v>5943498</v>
      </c>
      <c r="J740" s="987"/>
      <c r="K740" s="1026"/>
      <c r="L740" s="1074"/>
      <c r="M740" s="1074"/>
      <c r="N740" s="1074"/>
      <c r="O740" s="1074"/>
      <c r="P740" s="1074"/>
      <c r="Q740" s="1074"/>
      <c r="R740" s="1074"/>
      <c r="S740" s="1074"/>
      <c r="T740" s="1074"/>
      <c r="U740" s="1074"/>
      <c r="V740" s="1074"/>
      <c r="W740" s="1074"/>
      <c r="X740" s="1074"/>
      <c r="Y740" s="1074"/>
      <c r="Z740" s="1074"/>
      <c r="AA740" s="1074"/>
      <c r="AB740" s="1074"/>
      <c r="AC740" s="1074"/>
      <c r="AD740" s="1074"/>
      <c r="AE740" s="1074"/>
      <c r="AF740" s="1074"/>
      <c r="AG740" s="1074"/>
      <c r="AH740" s="1074"/>
      <c r="AI740" s="1074"/>
      <c r="AJ740" s="1074"/>
      <c r="AK740" s="1074"/>
      <c r="AL740" s="1074"/>
      <c r="AM740" s="1074"/>
      <c r="AN740" s="1074"/>
      <c r="AO740" s="1074"/>
      <c r="AP740" s="1074"/>
      <c r="AQ740" s="1074"/>
      <c r="AR740" s="1074"/>
      <c r="AS740" s="1074"/>
      <c r="AT740" s="1074"/>
      <c r="AU740" s="1074"/>
      <c r="AV740" s="1074"/>
      <c r="AW740" s="1074"/>
      <c r="AX740" s="1074"/>
      <c r="AY740" s="1075"/>
    </row>
    <row r="741" spans="1:51" s="1125" customFormat="1" ht="12.75">
      <c r="A741" s="1087" t="s">
        <v>279</v>
      </c>
      <c r="B741" s="83">
        <v>7404282</v>
      </c>
      <c r="C741" s="83">
        <v>685334</v>
      </c>
      <c r="D741" s="83">
        <v>603326</v>
      </c>
      <c r="E741" s="463">
        <v>8.148339028686372</v>
      </c>
      <c r="F741" s="83">
        <v>65339</v>
      </c>
      <c r="G741" s="1026"/>
      <c r="H741" s="101">
        <f>D741-'[3]Oktobris'!D698</f>
        <v>-300533</v>
      </c>
      <c r="I741" s="987">
        <f t="shared" si="35"/>
        <v>365872</v>
      </c>
      <c r="J741" s="987"/>
      <c r="K741" s="1026"/>
      <c r="L741" s="1074"/>
      <c r="M741" s="1074"/>
      <c r="N741" s="1074"/>
      <c r="O741" s="1074"/>
      <c r="P741" s="1074"/>
      <c r="Q741" s="1074"/>
      <c r="R741" s="1074"/>
      <c r="S741" s="1074"/>
      <c r="T741" s="1074"/>
      <c r="U741" s="1074"/>
      <c r="V741" s="1074"/>
      <c r="W741" s="1074"/>
      <c r="X741" s="1074"/>
      <c r="Y741" s="1074"/>
      <c r="Z741" s="1074"/>
      <c r="AA741" s="1074"/>
      <c r="AB741" s="1074"/>
      <c r="AC741" s="1074"/>
      <c r="AD741" s="1074"/>
      <c r="AE741" s="1074"/>
      <c r="AF741" s="1074"/>
      <c r="AG741" s="1074"/>
      <c r="AH741" s="1074"/>
      <c r="AI741" s="1074"/>
      <c r="AJ741" s="1074"/>
      <c r="AK741" s="1074"/>
      <c r="AL741" s="1074"/>
      <c r="AM741" s="1074"/>
      <c r="AN741" s="1074"/>
      <c r="AO741" s="1074"/>
      <c r="AP741" s="1074"/>
      <c r="AQ741" s="1074"/>
      <c r="AR741" s="1074"/>
      <c r="AS741" s="1074"/>
      <c r="AT741" s="1074"/>
      <c r="AU741" s="1074"/>
      <c r="AV741" s="1074"/>
      <c r="AW741" s="1074"/>
      <c r="AX741" s="1074"/>
      <c r="AY741" s="1075"/>
    </row>
    <row r="742" spans="1:51" s="1125" customFormat="1" ht="12.75">
      <c r="A742" s="1089" t="s">
        <v>307</v>
      </c>
      <c r="B742" s="83">
        <v>7399682</v>
      </c>
      <c r="C742" s="83">
        <v>685334</v>
      </c>
      <c r="D742" s="83">
        <v>603326</v>
      </c>
      <c r="E742" s="463">
        <v>8.153404430082265</v>
      </c>
      <c r="F742" s="83">
        <v>65339</v>
      </c>
      <c r="G742" s="1026"/>
      <c r="H742" s="101">
        <f>D742-'[3]Oktobris'!D699</f>
        <v>596601</v>
      </c>
      <c r="I742" s="987">
        <f t="shared" si="35"/>
        <v>-531262</v>
      </c>
      <c r="J742" s="987"/>
      <c r="K742" s="1026"/>
      <c r="L742" s="1074"/>
      <c r="M742" s="1074"/>
      <c r="N742" s="1074"/>
      <c r="O742" s="1074"/>
      <c r="P742" s="1074"/>
      <c r="Q742" s="1074"/>
      <c r="R742" s="1074"/>
      <c r="S742" s="1074"/>
      <c r="T742" s="1074"/>
      <c r="U742" s="1074"/>
      <c r="V742" s="1074"/>
      <c r="W742" s="1074"/>
      <c r="X742" s="1074"/>
      <c r="Y742" s="1074"/>
      <c r="Z742" s="1074"/>
      <c r="AA742" s="1074"/>
      <c r="AB742" s="1074"/>
      <c r="AC742" s="1074"/>
      <c r="AD742" s="1074"/>
      <c r="AE742" s="1074"/>
      <c r="AF742" s="1074"/>
      <c r="AG742" s="1074"/>
      <c r="AH742" s="1074"/>
      <c r="AI742" s="1074"/>
      <c r="AJ742" s="1074"/>
      <c r="AK742" s="1074"/>
      <c r="AL742" s="1074"/>
      <c r="AM742" s="1074"/>
      <c r="AN742" s="1074"/>
      <c r="AO742" s="1074"/>
      <c r="AP742" s="1074"/>
      <c r="AQ742" s="1074"/>
      <c r="AR742" s="1074"/>
      <c r="AS742" s="1074"/>
      <c r="AT742" s="1074"/>
      <c r="AU742" s="1074"/>
      <c r="AV742" s="1074"/>
      <c r="AW742" s="1074"/>
      <c r="AX742" s="1074"/>
      <c r="AY742" s="1075"/>
    </row>
    <row r="743" spans="1:51" s="1125" customFormat="1" ht="12.75">
      <c r="A743" s="1100" t="s">
        <v>716</v>
      </c>
      <c r="B743" s="83">
        <v>4252004</v>
      </c>
      <c r="C743" s="83">
        <v>591000</v>
      </c>
      <c r="D743" s="83">
        <v>520889</v>
      </c>
      <c r="E743" s="463">
        <v>12.250435324143627</v>
      </c>
      <c r="F743" s="83">
        <v>63105</v>
      </c>
      <c r="G743" s="1026"/>
      <c r="H743" s="101">
        <f>D743-'[3]Oktobris'!D700</f>
        <v>-4512025</v>
      </c>
      <c r="I743" s="987">
        <f t="shared" si="35"/>
        <v>4575130</v>
      </c>
      <c r="J743" s="987"/>
      <c r="K743" s="1026"/>
      <c r="L743" s="1074"/>
      <c r="M743" s="1074"/>
      <c r="N743" s="1074"/>
      <c r="O743" s="1074"/>
      <c r="P743" s="1074"/>
      <c r="Q743" s="1074"/>
      <c r="R743" s="1074"/>
      <c r="S743" s="1074"/>
      <c r="T743" s="1074"/>
      <c r="U743" s="1074"/>
      <c r="V743" s="1074"/>
      <c r="W743" s="1074"/>
      <c r="X743" s="1074"/>
      <c r="Y743" s="1074"/>
      <c r="Z743" s="1074"/>
      <c r="AA743" s="1074"/>
      <c r="AB743" s="1074"/>
      <c r="AC743" s="1074"/>
      <c r="AD743" s="1074"/>
      <c r="AE743" s="1074"/>
      <c r="AF743" s="1074"/>
      <c r="AG743" s="1074"/>
      <c r="AH743" s="1074"/>
      <c r="AI743" s="1074"/>
      <c r="AJ743" s="1074"/>
      <c r="AK743" s="1074"/>
      <c r="AL743" s="1074"/>
      <c r="AM743" s="1074"/>
      <c r="AN743" s="1074"/>
      <c r="AO743" s="1074"/>
      <c r="AP743" s="1074"/>
      <c r="AQ743" s="1074"/>
      <c r="AR743" s="1074"/>
      <c r="AS743" s="1074"/>
      <c r="AT743" s="1074"/>
      <c r="AU743" s="1074"/>
      <c r="AV743" s="1074"/>
      <c r="AW743" s="1074"/>
      <c r="AX743" s="1074"/>
      <c r="AY743" s="1075"/>
    </row>
    <row r="744" spans="1:51" s="1125" customFormat="1" ht="12.75">
      <c r="A744" s="1100" t="s">
        <v>283</v>
      </c>
      <c r="B744" s="83">
        <v>1552226</v>
      </c>
      <c r="C744" s="83">
        <v>0</v>
      </c>
      <c r="D744" s="83">
        <v>0</v>
      </c>
      <c r="E744" s="463">
        <v>0</v>
      </c>
      <c r="F744" s="83">
        <v>0</v>
      </c>
      <c r="G744" s="1026"/>
      <c r="H744" s="101">
        <f>D744-'[3]Oktobris'!D701</f>
        <v>-4838884</v>
      </c>
      <c r="I744" s="987">
        <f t="shared" si="35"/>
        <v>4838884</v>
      </c>
      <c r="J744" s="987"/>
      <c r="K744" s="1026"/>
      <c r="L744" s="1074"/>
      <c r="M744" s="1074"/>
      <c r="N744" s="1074"/>
      <c r="O744" s="1074"/>
      <c r="P744" s="1074"/>
      <c r="Q744" s="1074"/>
      <c r="R744" s="1074"/>
      <c r="S744" s="1074"/>
      <c r="T744" s="1074"/>
      <c r="U744" s="1074"/>
      <c r="V744" s="1074"/>
      <c r="W744" s="1074"/>
      <c r="X744" s="1074"/>
      <c r="Y744" s="1074"/>
      <c r="Z744" s="1074"/>
      <c r="AA744" s="1074"/>
      <c r="AB744" s="1074"/>
      <c r="AC744" s="1074"/>
      <c r="AD744" s="1074"/>
      <c r="AE744" s="1074"/>
      <c r="AF744" s="1074"/>
      <c r="AG744" s="1074"/>
      <c r="AH744" s="1074"/>
      <c r="AI744" s="1074"/>
      <c r="AJ744" s="1074"/>
      <c r="AK744" s="1074"/>
      <c r="AL744" s="1074"/>
      <c r="AM744" s="1074"/>
      <c r="AN744" s="1074"/>
      <c r="AO744" s="1074"/>
      <c r="AP744" s="1074"/>
      <c r="AQ744" s="1074"/>
      <c r="AR744" s="1074"/>
      <c r="AS744" s="1074"/>
      <c r="AT744" s="1074"/>
      <c r="AU744" s="1074"/>
      <c r="AV744" s="1074"/>
      <c r="AW744" s="1074"/>
      <c r="AX744" s="1074"/>
      <c r="AY744" s="1075"/>
    </row>
    <row r="745" spans="1:51" s="1125" customFormat="1" ht="12.75">
      <c r="A745" s="1100" t="s">
        <v>1004</v>
      </c>
      <c r="B745" s="83">
        <v>1595452</v>
      </c>
      <c r="C745" s="83">
        <v>94334</v>
      </c>
      <c r="D745" s="83">
        <v>82437</v>
      </c>
      <c r="E745" s="463">
        <v>5.166999696637693</v>
      </c>
      <c r="F745" s="83">
        <v>2234</v>
      </c>
      <c r="G745" s="1026"/>
      <c r="H745" s="101">
        <f>D745-'[3]Oktobris'!D702</f>
        <v>-4740263</v>
      </c>
      <c r="I745" s="987">
        <f t="shared" si="35"/>
        <v>4742497</v>
      </c>
      <c r="J745" s="987"/>
      <c r="K745" s="1026"/>
      <c r="L745" s="1074"/>
      <c r="M745" s="1074"/>
      <c r="N745" s="1074"/>
      <c r="O745" s="1074"/>
      <c r="P745" s="1074"/>
      <c r="Q745" s="1074"/>
      <c r="R745" s="1074"/>
      <c r="S745" s="1074"/>
      <c r="T745" s="1074"/>
      <c r="U745" s="1074"/>
      <c r="V745" s="1074"/>
      <c r="W745" s="1074"/>
      <c r="X745" s="1074"/>
      <c r="Y745" s="1074"/>
      <c r="Z745" s="1074"/>
      <c r="AA745" s="1074"/>
      <c r="AB745" s="1074"/>
      <c r="AC745" s="1074"/>
      <c r="AD745" s="1074"/>
      <c r="AE745" s="1074"/>
      <c r="AF745" s="1074"/>
      <c r="AG745" s="1074"/>
      <c r="AH745" s="1074"/>
      <c r="AI745" s="1074"/>
      <c r="AJ745" s="1074"/>
      <c r="AK745" s="1074"/>
      <c r="AL745" s="1074"/>
      <c r="AM745" s="1074"/>
      <c r="AN745" s="1074"/>
      <c r="AO745" s="1074"/>
      <c r="AP745" s="1074"/>
      <c r="AQ745" s="1074"/>
      <c r="AR745" s="1074"/>
      <c r="AS745" s="1074"/>
      <c r="AT745" s="1074"/>
      <c r="AU745" s="1074"/>
      <c r="AV745" s="1074"/>
      <c r="AW745" s="1074"/>
      <c r="AX745" s="1074"/>
      <c r="AY745" s="1075"/>
    </row>
    <row r="746" spans="1:51" s="1125" customFormat="1" ht="12.75">
      <c r="A746" s="1101" t="s">
        <v>1114</v>
      </c>
      <c r="B746" s="83">
        <v>1553522</v>
      </c>
      <c r="C746" s="83">
        <v>52404</v>
      </c>
      <c r="D746" s="83">
        <v>50281</v>
      </c>
      <c r="E746" s="463">
        <v>3.236581136282589</v>
      </c>
      <c r="F746" s="83">
        <v>2234</v>
      </c>
      <c r="G746" s="1026"/>
      <c r="H746" s="101">
        <f>D746-'[3]Oktobris'!D703</f>
        <v>-633993</v>
      </c>
      <c r="I746" s="987">
        <f t="shared" si="35"/>
        <v>636227</v>
      </c>
      <c r="J746" s="987"/>
      <c r="K746" s="1026"/>
      <c r="L746" s="1074"/>
      <c r="M746" s="1074"/>
      <c r="N746" s="1074"/>
      <c r="O746" s="1074"/>
      <c r="P746" s="1074"/>
      <c r="Q746" s="1074"/>
      <c r="R746" s="1074"/>
      <c r="S746" s="1074"/>
      <c r="T746" s="1074"/>
      <c r="U746" s="1074"/>
      <c r="V746" s="1074"/>
      <c r="W746" s="1074"/>
      <c r="X746" s="1074"/>
      <c r="Y746" s="1074"/>
      <c r="Z746" s="1074"/>
      <c r="AA746" s="1074"/>
      <c r="AB746" s="1074"/>
      <c r="AC746" s="1074"/>
      <c r="AD746" s="1074"/>
      <c r="AE746" s="1074"/>
      <c r="AF746" s="1074"/>
      <c r="AG746" s="1074"/>
      <c r="AH746" s="1074"/>
      <c r="AI746" s="1074"/>
      <c r="AJ746" s="1074"/>
      <c r="AK746" s="1074"/>
      <c r="AL746" s="1074"/>
      <c r="AM746" s="1074"/>
      <c r="AN746" s="1074"/>
      <c r="AO746" s="1074"/>
      <c r="AP746" s="1074"/>
      <c r="AQ746" s="1074"/>
      <c r="AR746" s="1074"/>
      <c r="AS746" s="1074"/>
      <c r="AT746" s="1074"/>
      <c r="AU746" s="1074"/>
      <c r="AV746" s="1074"/>
      <c r="AW746" s="1074"/>
      <c r="AX746" s="1074"/>
      <c r="AY746" s="1075"/>
    </row>
    <row r="747" spans="1:51" s="1125" customFormat="1" ht="12.75">
      <c r="A747" s="1101" t="s">
        <v>1120</v>
      </c>
      <c r="B747" s="83">
        <v>41930</v>
      </c>
      <c r="C747" s="83">
        <v>41930</v>
      </c>
      <c r="D747" s="83">
        <v>32156</v>
      </c>
      <c r="E747" s="463">
        <v>76.68972096351061</v>
      </c>
      <c r="F747" s="83">
        <v>0</v>
      </c>
      <c r="G747" s="1026"/>
      <c r="H747" s="101">
        <f>D747-'[3]Oktobris'!D704</f>
        <v>-4106270</v>
      </c>
      <c r="I747" s="987">
        <f t="shared" si="35"/>
        <v>4106270</v>
      </c>
      <c r="J747" s="987"/>
      <c r="K747" s="1026"/>
      <c r="L747" s="1074"/>
      <c r="M747" s="1074"/>
      <c r="N747" s="1074"/>
      <c r="O747" s="1074"/>
      <c r="P747" s="1074"/>
      <c r="Q747" s="1074"/>
      <c r="R747" s="1074"/>
      <c r="S747" s="1074"/>
      <c r="T747" s="1074"/>
      <c r="U747" s="1074"/>
      <c r="V747" s="1074"/>
      <c r="W747" s="1074"/>
      <c r="X747" s="1074"/>
      <c r="Y747" s="1074"/>
      <c r="Z747" s="1074"/>
      <c r="AA747" s="1074"/>
      <c r="AB747" s="1074"/>
      <c r="AC747" s="1074"/>
      <c r="AD747" s="1074"/>
      <c r="AE747" s="1074"/>
      <c r="AF747" s="1074"/>
      <c r="AG747" s="1074"/>
      <c r="AH747" s="1074"/>
      <c r="AI747" s="1074"/>
      <c r="AJ747" s="1074"/>
      <c r="AK747" s="1074"/>
      <c r="AL747" s="1074"/>
      <c r="AM747" s="1074"/>
      <c r="AN747" s="1074"/>
      <c r="AO747" s="1074"/>
      <c r="AP747" s="1074"/>
      <c r="AQ747" s="1074"/>
      <c r="AR747" s="1074"/>
      <c r="AS747" s="1074"/>
      <c r="AT747" s="1074"/>
      <c r="AU747" s="1074"/>
      <c r="AV747" s="1074"/>
      <c r="AW747" s="1074"/>
      <c r="AX747" s="1074"/>
      <c r="AY747" s="1075"/>
    </row>
    <row r="748" spans="1:51" s="1125" customFormat="1" ht="12.75">
      <c r="A748" s="1089" t="s">
        <v>290</v>
      </c>
      <c r="B748" s="83">
        <v>4600</v>
      </c>
      <c r="C748" s="83">
        <v>0</v>
      </c>
      <c r="D748" s="83">
        <v>0</v>
      </c>
      <c r="E748" s="463">
        <v>0</v>
      </c>
      <c r="F748" s="83">
        <v>0</v>
      </c>
      <c r="G748" s="1026"/>
      <c r="H748" s="101">
        <f>D748-'[3]Oktobris'!D705</f>
        <v>-3980997</v>
      </c>
      <c r="I748" s="987">
        <f t="shared" si="35"/>
        <v>3980997</v>
      </c>
      <c r="J748" s="987"/>
      <c r="K748" s="1026"/>
      <c r="L748" s="1074"/>
      <c r="M748" s="1074"/>
      <c r="N748" s="1074"/>
      <c r="O748" s="1074"/>
      <c r="P748" s="1074"/>
      <c r="Q748" s="1074"/>
      <c r="R748" s="1074"/>
      <c r="S748" s="1074"/>
      <c r="T748" s="1074"/>
      <c r="U748" s="1074"/>
      <c r="V748" s="1074"/>
      <c r="W748" s="1074"/>
      <c r="X748" s="1074"/>
      <c r="Y748" s="1074"/>
      <c r="Z748" s="1074"/>
      <c r="AA748" s="1074"/>
      <c r="AB748" s="1074"/>
      <c r="AC748" s="1074"/>
      <c r="AD748" s="1074"/>
      <c r="AE748" s="1074"/>
      <c r="AF748" s="1074"/>
      <c r="AG748" s="1074"/>
      <c r="AH748" s="1074"/>
      <c r="AI748" s="1074"/>
      <c r="AJ748" s="1074"/>
      <c r="AK748" s="1074"/>
      <c r="AL748" s="1074"/>
      <c r="AM748" s="1074"/>
      <c r="AN748" s="1074"/>
      <c r="AO748" s="1074"/>
      <c r="AP748" s="1074"/>
      <c r="AQ748" s="1074"/>
      <c r="AR748" s="1074"/>
      <c r="AS748" s="1074"/>
      <c r="AT748" s="1074"/>
      <c r="AU748" s="1074"/>
      <c r="AV748" s="1074"/>
      <c r="AW748" s="1074"/>
      <c r="AX748" s="1074"/>
      <c r="AY748" s="1075"/>
    </row>
    <row r="749" spans="1:51" s="1125" customFormat="1" ht="12.75">
      <c r="A749" s="1089" t="s">
        <v>1399</v>
      </c>
      <c r="B749" s="83">
        <v>4600</v>
      </c>
      <c r="C749" s="83">
        <v>0</v>
      </c>
      <c r="D749" s="83">
        <v>0</v>
      </c>
      <c r="E749" s="463">
        <v>0</v>
      </c>
      <c r="F749" s="83">
        <v>0</v>
      </c>
      <c r="G749" s="1026"/>
      <c r="H749" s="101">
        <f>D749-'[3]Oktobris'!D706</f>
        <v>-157429</v>
      </c>
      <c r="I749" s="987">
        <f t="shared" si="35"/>
        <v>157429</v>
      </c>
      <c r="J749" s="987"/>
      <c r="K749" s="1026"/>
      <c r="L749" s="1074"/>
      <c r="M749" s="1074"/>
      <c r="N749" s="1074"/>
      <c r="O749" s="1074"/>
      <c r="P749" s="1074"/>
      <c r="Q749" s="1074"/>
      <c r="R749" s="1074"/>
      <c r="S749" s="1074"/>
      <c r="T749" s="1074"/>
      <c r="U749" s="1074"/>
      <c r="V749" s="1074"/>
      <c r="W749" s="1074"/>
      <c r="X749" s="1074"/>
      <c r="Y749" s="1074"/>
      <c r="Z749" s="1074"/>
      <c r="AA749" s="1074"/>
      <c r="AB749" s="1074"/>
      <c r="AC749" s="1074"/>
      <c r="AD749" s="1074"/>
      <c r="AE749" s="1074"/>
      <c r="AF749" s="1074"/>
      <c r="AG749" s="1074"/>
      <c r="AH749" s="1074"/>
      <c r="AI749" s="1074"/>
      <c r="AJ749" s="1074"/>
      <c r="AK749" s="1074"/>
      <c r="AL749" s="1074"/>
      <c r="AM749" s="1074"/>
      <c r="AN749" s="1074"/>
      <c r="AO749" s="1074"/>
      <c r="AP749" s="1074"/>
      <c r="AQ749" s="1074"/>
      <c r="AR749" s="1074"/>
      <c r="AS749" s="1074"/>
      <c r="AT749" s="1074"/>
      <c r="AU749" s="1074"/>
      <c r="AV749" s="1074"/>
      <c r="AW749" s="1074"/>
      <c r="AX749" s="1074"/>
      <c r="AY749" s="1075"/>
    </row>
    <row r="750" spans="1:51" s="1125" customFormat="1" ht="12.75">
      <c r="A750" s="1103" t="s">
        <v>317</v>
      </c>
      <c r="B750" s="83">
        <v>-3017593</v>
      </c>
      <c r="C750" s="83">
        <v>-2062000</v>
      </c>
      <c r="D750" s="83">
        <v>-2124021</v>
      </c>
      <c r="E750" s="463">
        <v>70.38792176413453</v>
      </c>
      <c r="F750" s="83">
        <v>-152922</v>
      </c>
      <c r="G750" s="1026"/>
      <c r="H750" s="101">
        <f>D750-'[3]Oktobris'!D707</f>
        <v>-2140205</v>
      </c>
      <c r="I750" s="987">
        <f t="shared" si="35"/>
        <v>1987283</v>
      </c>
      <c r="J750" s="987"/>
      <c r="K750" s="1026"/>
      <c r="L750" s="1074"/>
      <c r="M750" s="1074"/>
      <c r="N750" s="1074"/>
      <c r="O750" s="1074"/>
      <c r="P750" s="1074"/>
      <c r="Q750" s="1074"/>
      <c r="R750" s="1074"/>
      <c r="S750" s="1074"/>
      <c r="T750" s="1074"/>
      <c r="U750" s="1074"/>
      <c r="V750" s="1074"/>
      <c r="W750" s="1074"/>
      <c r="X750" s="1074"/>
      <c r="Y750" s="1074"/>
      <c r="Z750" s="1074"/>
      <c r="AA750" s="1074"/>
      <c r="AB750" s="1074"/>
      <c r="AC750" s="1074"/>
      <c r="AD750" s="1074"/>
      <c r="AE750" s="1074"/>
      <c r="AF750" s="1074"/>
      <c r="AG750" s="1074"/>
      <c r="AH750" s="1074"/>
      <c r="AI750" s="1074"/>
      <c r="AJ750" s="1074"/>
      <c r="AK750" s="1074"/>
      <c r="AL750" s="1074"/>
      <c r="AM750" s="1074"/>
      <c r="AN750" s="1074"/>
      <c r="AO750" s="1074"/>
      <c r="AP750" s="1074"/>
      <c r="AQ750" s="1074"/>
      <c r="AR750" s="1074"/>
      <c r="AS750" s="1074"/>
      <c r="AT750" s="1074"/>
      <c r="AU750" s="1074"/>
      <c r="AV750" s="1074"/>
      <c r="AW750" s="1074"/>
      <c r="AX750" s="1074"/>
      <c r="AY750" s="1075"/>
    </row>
    <row r="751" spans="1:51" s="1125" customFormat="1" ht="12.75">
      <c r="A751" s="1103" t="s">
        <v>323</v>
      </c>
      <c r="B751" s="83">
        <v>3017593</v>
      </c>
      <c r="C751" s="83">
        <v>2062000</v>
      </c>
      <c r="D751" s="83">
        <v>2124021</v>
      </c>
      <c r="E751" s="463">
        <v>70.38792176413453</v>
      </c>
      <c r="F751" s="83">
        <v>152922</v>
      </c>
      <c r="G751" s="1026"/>
      <c r="H751" s="101">
        <f>D751-'[3]Oktobris'!D708</f>
        <v>2107837</v>
      </c>
      <c r="I751" s="987">
        <f t="shared" si="35"/>
        <v>-1954915</v>
      </c>
      <c r="J751" s="987"/>
      <c r="K751" s="1026"/>
      <c r="L751" s="1074"/>
      <c r="M751" s="1074"/>
      <c r="N751" s="1074"/>
      <c r="O751" s="1074"/>
      <c r="P751" s="1074"/>
      <c r="Q751" s="1074"/>
      <c r="R751" s="1074"/>
      <c r="S751" s="1074"/>
      <c r="T751" s="1074"/>
      <c r="U751" s="1074"/>
      <c r="V751" s="1074"/>
      <c r="W751" s="1074"/>
      <c r="X751" s="1074"/>
      <c r="Y751" s="1074"/>
      <c r="Z751" s="1074"/>
      <c r="AA751" s="1074"/>
      <c r="AB751" s="1074"/>
      <c r="AC751" s="1074"/>
      <c r="AD751" s="1074"/>
      <c r="AE751" s="1074"/>
      <c r="AF751" s="1074"/>
      <c r="AG751" s="1074"/>
      <c r="AH751" s="1074"/>
      <c r="AI751" s="1074"/>
      <c r="AJ751" s="1074"/>
      <c r="AK751" s="1074"/>
      <c r="AL751" s="1074"/>
      <c r="AM751" s="1074"/>
      <c r="AN751" s="1074"/>
      <c r="AO751" s="1074"/>
      <c r="AP751" s="1074"/>
      <c r="AQ751" s="1074"/>
      <c r="AR751" s="1074"/>
      <c r="AS751" s="1074"/>
      <c r="AT751" s="1074"/>
      <c r="AU751" s="1074"/>
      <c r="AV751" s="1074"/>
      <c r="AW751" s="1074"/>
      <c r="AX751" s="1074"/>
      <c r="AY751" s="1075"/>
    </row>
    <row r="752" spans="1:45" s="1094" customFormat="1" ht="12.75">
      <c r="A752" s="404" t="s">
        <v>1144</v>
      </c>
      <c r="B752" s="42"/>
      <c r="C752" s="42"/>
      <c r="D752" s="42"/>
      <c r="E752" s="463"/>
      <c r="F752" s="83"/>
      <c r="G752" s="100"/>
      <c r="H752" s="101">
        <f>D752-'[3]Oktobris'!D709</f>
        <v>0</v>
      </c>
      <c r="I752" s="987">
        <f t="shared" si="35"/>
        <v>0</v>
      </c>
      <c r="J752" s="987"/>
      <c r="K752" s="100"/>
      <c r="L752" s="1093"/>
      <c r="M752" s="1093"/>
      <c r="N752" s="1093"/>
      <c r="O752" s="1093"/>
      <c r="P752" s="1093"/>
      <c r="Q752" s="1093"/>
      <c r="R752" s="1093"/>
      <c r="S752" s="1093"/>
      <c r="T752" s="1093"/>
      <c r="U752" s="1093"/>
      <c r="V752" s="1093"/>
      <c r="W752" s="1093"/>
      <c r="X752" s="1093"/>
      <c r="Y752" s="1093"/>
      <c r="Z752" s="1093"/>
      <c r="AA752" s="1093"/>
      <c r="AB752" s="1093"/>
      <c r="AC752" s="1093"/>
      <c r="AD752" s="1093"/>
      <c r="AE752" s="1093"/>
      <c r="AF752" s="1093"/>
      <c r="AG752" s="1093"/>
      <c r="AH752" s="1093"/>
      <c r="AI752" s="1093"/>
      <c r="AJ752" s="1093"/>
      <c r="AK752" s="1093"/>
      <c r="AL752" s="1093"/>
      <c r="AM752" s="1093"/>
      <c r="AN752" s="1093"/>
      <c r="AO752" s="1093"/>
      <c r="AP752" s="1093"/>
      <c r="AQ752" s="1093"/>
      <c r="AR752" s="1093"/>
      <c r="AS752" s="1093"/>
    </row>
    <row r="753" spans="1:45" s="1094" customFormat="1" ht="12.75">
      <c r="A753" s="404" t="s">
        <v>1132</v>
      </c>
      <c r="B753" s="83"/>
      <c r="C753" s="83"/>
      <c r="D753" s="83"/>
      <c r="E753" s="463"/>
      <c r="F753" s="83"/>
      <c r="G753" s="100"/>
      <c r="H753" s="101">
        <f>D753-'[3]Oktobris'!D710</f>
        <v>-606260</v>
      </c>
      <c r="I753" s="987">
        <f t="shared" si="35"/>
        <v>606260</v>
      </c>
      <c r="J753" s="987"/>
      <c r="K753" s="100"/>
      <c r="L753" s="1093"/>
      <c r="M753" s="1093"/>
      <c r="N753" s="1093"/>
      <c r="O753" s="1093"/>
      <c r="P753" s="1093"/>
      <c r="Q753" s="1093"/>
      <c r="R753" s="1093"/>
      <c r="S753" s="1093"/>
      <c r="T753" s="1093"/>
      <c r="U753" s="1093"/>
      <c r="V753" s="1093"/>
      <c r="W753" s="1093"/>
      <c r="X753" s="1093"/>
      <c r="Y753" s="1093"/>
      <c r="Z753" s="1093"/>
      <c r="AA753" s="1093"/>
      <c r="AB753" s="1093"/>
      <c r="AC753" s="1093"/>
      <c r="AD753" s="1093"/>
      <c r="AE753" s="1093"/>
      <c r="AF753" s="1093"/>
      <c r="AG753" s="1093"/>
      <c r="AH753" s="1093"/>
      <c r="AI753" s="1093"/>
      <c r="AJ753" s="1093"/>
      <c r="AK753" s="1093"/>
      <c r="AL753" s="1093"/>
      <c r="AM753" s="1093"/>
      <c r="AN753" s="1093"/>
      <c r="AO753" s="1093"/>
      <c r="AP753" s="1093"/>
      <c r="AQ753" s="1093"/>
      <c r="AR753" s="1093"/>
      <c r="AS753" s="1093"/>
    </row>
    <row r="754" spans="1:45" s="1104" customFormat="1" ht="12.75">
      <c r="A754" s="1087" t="s">
        <v>1078</v>
      </c>
      <c r="B754" s="264">
        <v>1408207</v>
      </c>
      <c r="C754" s="264">
        <v>1408207</v>
      </c>
      <c r="D754" s="264">
        <v>1297210</v>
      </c>
      <c r="E754" s="463">
        <v>92.11784915143866</v>
      </c>
      <c r="F754" s="83">
        <v>196682</v>
      </c>
      <c r="G754" s="100"/>
      <c r="H754" s="101">
        <f>D754-'[3]Oktobris'!D711</f>
        <v>690950</v>
      </c>
      <c r="I754" s="987">
        <f t="shared" si="35"/>
        <v>-494268</v>
      </c>
      <c r="J754" s="987"/>
      <c r="K754" s="100"/>
      <c r="L754" s="1093"/>
      <c r="M754" s="1093"/>
      <c r="N754" s="1093"/>
      <c r="O754" s="1093"/>
      <c r="P754" s="1093"/>
      <c r="Q754" s="1093"/>
      <c r="R754" s="1093"/>
      <c r="S754" s="1093"/>
      <c r="T754" s="1093"/>
      <c r="U754" s="1093"/>
      <c r="V754" s="1093"/>
      <c r="W754" s="1093"/>
      <c r="X754" s="1093"/>
      <c r="Y754" s="1093"/>
      <c r="Z754" s="1093"/>
      <c r="AA754" s="1093"/>
      <c r="AB754" s="1093"/>
      <c r="AC754" s="1093"/>
      <c r="AD754" s="1093"/>
      <c r="AE754" s="1093"/>
      <c r="AF754" s="1093"/>
      <c r="AG754" s="1093"/>
      <c r="AH754" s="1093"/>
      <c r="AI754" s="1093"/>
      <c r="AJ754" s="1093"/>
      <c r="AK754" s="1093"/>
      <c r="AL754" s="1093"/>
      <c r="AM754" s="1093"/>
      <c r="AN754" s="1093"/>
      <c r="AO754" s="1093"/>
      <c r="AP754" s="1093"/>
      <c r="AQ754" s="1093"/>
      <c r="AR754" s="1093"/>
      <c r="AS754" s="1093"/>
    </row>
    <row r="755" spans="1:45" s="1104" customFormat="1" ht="12.75">
      <c r="A755" s="1088" t="s">
        <v>1079</v>
      </c>
      <c r="B755" s="264">
        <v>251889</v>
      </c>
      <c r="C755" s="264">
        <v>251889</v>
      </c>
      <c r="D755" s="264">
        <v>251889</v>
      </c>
      <c r="E755" s="463">
        <v>100</v>
      </c>
      <c r="F755" s="83">
        <v>-155529</v>
      </c>
      <c r="G755" s="100"/>
      <c r="H755" s="101">
        <f>D755-'[3]Oktobris'!D712</f>
        <v>251889</v>
      </c>
      <c r="I755" s="987">
        <f t="shared" si="35"/>
        <v>-407418</v>
      </c>
      <c r="J755" s="987"/>
      <c r="K755" s="100"/>
      <c r="L755" s="1093"/>
      <c r="M755" s="1093"/>
      <c r="N755" s="1093"/>
      <c r="O755" s="1093"/>
      <c r="P755" s="1093"/>
      <c r="Q755" s="1093"/>
      <c r="R755" s="1093"/>
      <c r="S755" s="1093"/>
      <c r="T755" s="1093"/>
      <c r="U755" s="1093"/>
      <c r="V755" s="1093"/>
      <c r="W755" s="1093"/>
      <c r="X755" s="1093"/>
      <c r="Y755" s="1093"/>
      <c r="Z755" s="1093"/>
      <c r="AA755" s="1093"/>
      <c r="AB755" s="1093"/>
      <c r="AC755" s="1093"/>
      <c r="AD755" s="1093"/>
      <c r="AE755" s="1093"/>
      <c r="AF755" s="1093"/>
      <c r="AG755" s="1093"/>
      <c r="AH755" s="1093"/>
      <c r="AI755" s="1093"/>
      <c r="AJ755" s="1093"/>
      <c r="AK755" s="1093"/>
      <c r="AL755" s="1093"/>
      <c r="AM755" s="1093"/>
      <c r="AN755" s="1093"/>
      <c r="AO755" s="1093"/>
      <c r="AP755" s="1093"/>
      <c r="AQ755" s="1093"/>
      <c r="AR755" s="1093"/>
      <c r="AS755" s="1093"/>
    </row>
    <row r="756" spans="1:45" s="1095" customFormat="1" ht="12.75">
      <c r="A756" s="1088" t="s">
        <v>537</v>
      </c>
      <c r="B756" s="264">
        <v>3081</v>
      </c>
      <c r="C756" s="264">
        <v>3081</v>
      </c>
      <c r="D756" s="264">
        <v>3081</v>
      </c>
      <c r="E756" s="463">
        <v>100</v>
      </c>
      <c r="F756" s="83">
        <v>0</v>
      </c>
      <c r="G756" s="100"/>
      <c r="H756" s="101">
        <f>D756-'[3]Oktobris'!D713</f>
        <v>-534906</v>
      </c>
      <c r="I756" s="987">
        <f t="shared" si="35"/>
        <v>534906</v>
      </c>
      <c r="J756" s="987"/>
      <c r="K756" s="100"/>
      <c r="L756" s="876"/>
      <c r="M756" s="876"/>
      <c r="N756" s="876"/>
      <c r="O756" s="876"/>
      <c r="P756" s="876"/>
      <c r="Q756" s="876"/>
      <c r="R756" s="876"/>
      <c r="S756" s="876"/>
      <c r="T756" s="876"/>
      <c r="U756" s="876"/>
      <c r="V756" s="876"/>
      <c r="W756" s="876"/>
      <c r="X756" s="876"/>
      <c r="Y756" s="876"/>
      <c r="Z756" s="876"/>
      <c r="AA756" s="876"/>
      <c r="AB756" s="876"/>
      <c r="AC756" s="876"/>
      <c r="AD756" s="876"/>
      <c r="AE756" s="876"/>
      <c r="AF756" s="876"/>
      <c r="AG756" s="876"/>
      <c r="AH756" s="876"/>
      <c r="AI756" s="876"/>
      <c r="AJ756" s="876"/>
      <c r="AK756" s="876"/>
      <c r="AL756" s="876"/>
      <c r="AM756" s="876"/>
      <c r="AN756" s="876"/>
      <c r="AO756" s="876"/>
      <c r="AP756" s="876"/>
      <c r="AQ756" s="876"/>
      <c r="AR756" s="876"/>
      <c r="AS756" s="876"/>
    </row>
    <row r="757" spans="1:45" s="1104" customFormat="1" ht="12.75">
      <c r="A757" s="1088" t="s">
        <v>538</v>
      </c>
      <c r="B757" s="264">
        <v>1153237</v>
      </c>
      <c r="C757" s="264">
        <v>1153237</v>
      </c>
      <c r="D757" s="264">
        <v>1042240</v>
      </c>
      <c r="E757" s="463">
        <v>90.37517873602738</v>
      </c>
      <c r="F757" s="83">
        <v>352211</v>
      </c>
      <c r="G757" s="100"/>
      <c r="H757" s="101">
        <f>D757-'[3]Oktobris'!D714</f>
        <v>504253</v>
      </c>
      <c r="I757" s="987">
        <f t="shared" si="35"/>
        <v>-152042</v>
      </c>
      <c r="J757" s="987"/>
      <c r="K757" s="100"/>
      <c r="L757" s="1093"/>
      <c r="M757" s="1093"/>
      <c r="N757" s="1093"/>
      <c r="O757" s="1093"/>
      <c r="P757" s="1093"/>
      <c r="Q757" s="1093"/>
      <c r="R757" s="1093"/>
      <c r="S757" s="1093"/>
      <c r="T757" s="1093"/>
      <c r="U757" s="1093"/>
      <c r="V757" s="1093"/>
      <c r="W757" s="1093"/>
      <c r="X757" s="1093"/>
      <c r="Y757" s="1093"/>
      <c r="Z757" s="1093"/>
      <c r="AA757" s="1093"/>
      <c r="AB757" s="1093"/>
      <c r="AC757" s="1093"/>
      <c r="AD757" s="1093"/>
      <c r="AE757" s="1093"/>
      <c r="AF757" s="1093"/>
      <c r="AG757" s="1093"/>
      <c r="AH757" s="1093"/>
      <c r="AI757" s="1093"/>
      <c r="AJ757" s="1093"/>
      <c r="AK757" s="1093"/>
      <c r="AL757" s="1093"/>
      <c r="AM757" s="1093"/>
      <c r="AN757" s="1093"/>
      <c r="AO757" s="1093"/>
      <c r="AP757" s="1093"/>
      <c r="AQ757" s="1093"/>
      <c r="AR757" s="1093"/>
      <c r="AS757" s="1093"/>
    </row>
    <row r="758" spans="1:45" s="1104" customFormat="1" ht="12.75">
      <c r="A758" s="1087" t="s">
        <v>279</v>
      </c>
      <c r="B758" s="264">
        <v>1408207</v>
      </c>
      <c r="C758" s="264">
        <v>1408207</v>
      </c>
      <c r="D758" s="264">
        <v>1266132</v>
      </c>
      <c r="E758" s="463">
        <v>89.91092928809472</v>
      </c>
      <c r="F758" s="83">
        <v>352210</v>
      </c>
      <c r="G758" s="100"/>
      <c r="H758" s="101">
        <f>D758-'[3]Oktobris'!D715</f>
        <v>808348</v>
      </c>
      <c r="I758" s="987">
        <f t="shared" si="35"/>
        <v>-456138</v>
      </c>
      <c r="J758" s="987"/>
      <c r="K758" s="100"/>
      <c r="L758" s="1093"/>
      <c r="M758" s="1093"/>
      <c r="N758" s="1093"/>
      <c r="O758" s="1093"/>
      <c r="P758" s="1093"/>
      <c r="Q758" s="1093"/>
      <c r="R758" s="1093"/>
      <c r="S758" s="1093"/>
      <c r="T758" s="1093"/>
      <c r="U758" s="1093"/>
      <c r="V758" s="1093"/>
      <c r="W758" s="1093"/>
      <c r="X758" s="1093"/>
      <c r="Y758" s="1093"/>
      <c r="Z758" s="1093"/>
      <c r="AA758" s="1093"/>
      <c r="AB758" s="1093"/>
      <c r="AC758" s="1093"/>
      <c r="AD758" s="1093"/>
      <c r="AE758" s="1093"/>
      <c r="AF758" s="1093"/>
      <c r="AG758" s="1093"/>
      <c r="AH758" s="1093"/>
      <c r="AI758" s="1093"/>
      <c r="AJ758" s="1093"/>
      <c r="AK758" s="1093"/>
      <c r="AL758" s="1093"/>
      <c r="AM758" s="1093"/>
      <c r="AN758" s="1093"/>
      <c r="AO758" s="1093"/>
      <c r="AP758" s="1093"/>
      <c r="AQ758" s="1093"/>
      <c r="AR758" s="1093"/>
      <c r="AS758" s="1093"/>
    </row>
    <row r="759" spans="1:45" s="1105" customFormat="1" ht="12.75">
      <c r="A759" s="1089" t="s">
        <v>307</v>
      </c>
      <c r="B759" s="264">
        <v>317839</v>
      </c>
      <c r="C759" s="264">
        <v>317839</v>
      </c>
      <c r="D759" s="264">
        <v>308950</v>
      </c>
      <c r="E759" s="463">
        <v>97.20330104235163</v>
      </c>
      <c r="F759" s="83">
        <v>121285</v>
      </c>
      <c r="G759" s="100"/>
      <c r="H759" s="101">
        <f>D759-'[3]Oktobris'!D716</f>
        <v>308950</v>
      </c>
      <c r="I759" s="987">
        <f t="shared" si="35"/>
        <v>-187665</v>
      </c>
      <c r="J759" s="987"/>
      <c r="K759" s="100"/>
      <c r="L759" s="1093"/>
      <c r="M759" s="1093"/>
      <c r="N759" s="1093"/>
      <c r="O759" s="1093"/>
      <c r="P759" s="1093"/>
      <c r="Q759" s="1093"/>
      <c r="R759" s="1093"/>
      <c r="S759" s="1093"/>
      <c r="T759" s="1093"/>
      <c r="U759" s="1093"/>
      <c r="V759" s="1093"/>
      <c r="W759" s="1093"/>
      <c r="X759" s="1093"/>
      <c r="Y759" s="1093"/>
      <c r="Z759" s="1093"/>
      <c r="AA759" s="1093"/>
      <c r="AB759" s="1093"/>
      <c r="AC759" s="1093"/>
      <c r="AD759" s="1093"/>
      <c r="AE759" s="1093"/>
      <c r="AF759" s="1093"/>
      <c r="AG759" s="1093"/>
      <c r="AH759" s="1093"/>
      <c r="AI759" s="1093"/>
      <c r="AJ759" s="1093"/>
      <c r="AK759" s="1093"/>
      <c r="AL759" s="1093"/>
      <c r="AM759" s="1093"/>
      <c r="AN759" s="1093"/>
      <c r="AO759" s="1093"/>
      <c r="AP759" s="1093"/>
      <c r="AQ759" s="1093"/>
      <c r="AR759" s="1093"/>
      <c r="AS759" s="1093"/>
    </row>
    <row r="760" spans="1:45" s="1105" customFormat="1" ht="12.75">
      <c r="A760" s="1090" t="s">
        <v>716</v>
      </c>
      <c r="B760" s="264">
        <v>317839</v>
      </c>
      <c r="C760" s="264">
        <v>317839</v>
      </c>
      <c r="D760" s="264">
        <v>308950</v>
      </c>
      <c r="E760" s="463">
        <v>97.20330104235163</v>
      </c>
      <c r="F760" s="83">
        <v>121285</v>
      </c>
      <c r="G760" s="100"/>
      <c r="H760" s="101">
        <f>D760-'[3]Oktobris'!D717</f>
        <v>228747</v>
      </c>
      <c r="I760" s="987">
        <f t="shared" si="35"/>
        <v>-107462</v>
      </c>
      <c r="J760" s="987"/>
      <c r="K760" s="100"/>
      <c r="L760" s="1093"/>
      <c r="M760" s="1093"/>
      <c r="N760" s="1093"/>
      <c r="O760" s="1093"/>
      <c r="P760" s="1093"/>
      <c r="Q760" s="1093"/>
      <c r="R760" s="1093"/>
      <c r="S760" s="1093"/>
      <c r="T760" s="1093"/>
      <c r="U760" s="1093"/>
      <c r="V760" s="1093"/>
      <c r="W760" s="1093"/>
      <c r="X760" s="1093"/>
      <c r="Y760" s="1093"/>
      <c r="Z760" s="1093"/>
      <c r="AA760" s="1093"/>
      <c r="AB760" s="1093"/>
      <c r="AC760" s="1093"/>
      <c r="AD760" s="1093"/>
      <c r="AE760" s="1093"/>
      <c r="AF760" s="1093"/>
      <c r="AG760" s="1093"/>
      <c r="AH760" s="1093"/>
      <c r="AI760" s="1093"/>
      <c r="AJ760" s="1093"/>
      <c r="AK760" s="1093"/>
      <c r="AL760" s="1093"/>
      <c r="AM760" s="1093"/>
      <c r="AN760" s="1093"/>
      <c r="AO760" s="1093"/>
      <c r="AP760" s="1093"/>
      <c r="AQ760" s="1093"/>
      <c r="AR760" s="1093"/>
      <c r="AS760" s="1093"/>
    </row>
    <row r="761" spans="1:45" s="1094" customFormat="1" ht="12.75">
      <c r="A761" s="1088" t="s">
        <v>290</v>
      </c>
      <c r="B761" s="264">
        <v>1090368</v>
      </c>
      <c r="C761" s="264">
        <v>1090368</v>
      </c>
      <c r="D761" s="264">
        <v>957182</v>
      </c>
      <c r="E761" s="463">
        <v>87.78522480483653</v>
      </c>
      <c r="F761" s="83">
        <v>230925</v>
      </c>
      <c r="G761" s="100"/>
      <c r="H761" s="101">
        <f>D761-'[3]Oktobris'!D718</f>
        <v>909135</v>
      </c>
      <c r="I761" s="987">
        <f t="shared" si="35"/>
        <v>-678210</v>
      </c>
      <c r="J761" s="987"/>
      <c r="K761" s="100"/>
      <c r="L761" s="1093"/>
      <c r="M761" s="1093"/>
      <c r="N761" s="1093"/>
      <c r="O761" s="1093"/>
      <c r="P761" s="1093"/>
      <c r="Q761" s="1093"/>
      <c r="R761" s="1093"/>
      <c r="S761" s="1093"/>
      <c r="T761" s="1093"/>
      <c r="U761" s="1093"/>
      <c r="V761" s="1093"/>
      <c r="W761" s="1093"/>
      <c r="X761" s="1093"/>
      <c r="Y761" s="1093"/>
      <c r="Z761" s="1093"/>
      <c r="AA761" s="1093"/>
      <c r="AB761" s="1093"/>
      <c r="AC761" s="1093"/>
      <c r="AD761" s="1093"/>
      <c r="AE761" s="1093"/>
      <c r="AF761" s="1093"/>
      <c r="AG761" s="1093"/>
      <c r="AH761" s="1093"/>
      <c r="AI761" s="1093"/>
      <c r="AJ761" s="1093"/>
      <c r="AK761" s="1093"/>
      <c r="AL761" s="1093"/>
      <c r="AM761" s="1093"/>
      <c r="AN761" s="1093"/>
      <c r="AO761" s="1093"/>
      <c r="AP761" s="1093"/>
      <c r="AQ761" s="1093"/>
      <c r="AR761" s="1093"/>
      <c r="AS761" s="1093"/>
    </row>
    <row r="762" spans="1:45" s="1094" customFormat="1" ht="12.75">
      <c r="A762" s="1087" t="s">
        <v>1086</v>
      </c>
      <c r="B762" s="264">
        <v>1059966</v>
      </c>
      <c r="C762" s="264">
        <v>1059966</v>
      </c>
      <c r="D762" s="264">
        <v>957182</v>
      </c>
      <c r="E762" s="463">
        <v>90.30308519329864</v>
      </c>
      <c r="F762" s="83">
        <v>230925</v>
      </c>
      <c r="G762" s="100"/>
      <c r="H762" s="101">
        <f>D762-'[3]Oktobris'!D719</f>
        <v>925026</v>
      </c>
      <c r="I762" s="987">
        <f t="shared" si="35"/>
        <v>-694101</v>
      </c>
      <c r="J762" s="987"/>
      <c r="K762" s="100"/>
      <c r="L762" s="1093"/>
      <c r="M762" s="1093"/>
      <c r="N762" s="1093"/>
      <c r="O762" s="1093"/>
      <c r="P762" s="1093"/>
      <c r="Q762" s="1093"/>
      <c r="R762" s="1093"/>
      <c r="S762" s="1093"/>
      <c r="T762" s="1093"/>
      <c r="U762" s="1093"/>
      <c r="V762" s="1093"/>
      <c r="W762" s="1093"/>
      <c r="X762" s="1093"/>
      <c r="Y762" s="1093"/>
      <c r="Z762" s="1093"/>
      <c r="AA762" s="1093"/>
      <c r="AB762" s="1093"/>
      <c r="AC762" s="1093"/>
      <c r="AD762" s="1093"/>
      <c r="AE762" s="1093"/>
      <c r="AF762" s="1093"/>
      <c r="AG762" s="1093"/>
      <c r="AH762" s="1093"/>
      <c r="AI762" s="1093"/>
      <c r="AJ762" s="1093"/>
      <c r="AK762" s="1093"/>
      <c r="AL762" s="1093"/>
      <c r="AM762" s="1093"/>
      <c r="AN762" s="1093"/>
      <c r="AO762" s="1093"/>
      <c r="AP762" s="1093"/>
      <c r="AQ762" s="1093"/>
      <c r="AR762" s="1093"/>
      <c r="AS762" s="1093"/>
    </row>
    <row r="763" spans="1:45" s="1094" customFormat="1" ht="12.75">
      <c r="A763" s="1090" t="s">
        <v>1087</v>
      </c>
      <c r="B763" s="264">
        <v>30402</v>
      </c>
      <c r="C763" s="264">
        <v>30402</v>
      </c>
      <c r="D763" s="264">
        <v>0</v>
      </c>
      <c r="E763" s="463">
        <v>0</v>
      </c>
      <c r="F763" s="83">
        <v>0</v>
      </c>
      <c r="G763" s="100"/>
      <c r="H763" s="101">
        <f>D763-'[3]Oktobris'!D720</f>
        <v>0</v>
      </c>
      <c r="I763" s="987">
        <f t="shared" si="35"/>
        <v>0</v>
      </c>
      <c r="J763" s="987"/>
      <c r="K763" s="100"/>
      <c r="L763" s="1093"/>
      <c r="M763" s="1093"/>
      <c r="N763" s="1093"/>
      <c r="O763" s="1093"/>
      <c r="P763" s="1093"/>
      <c r="Q763" s="1093"/>
      <c r="R763" s="1093"/>
      <c r="S763" s="1093"/>
      <c r="T763" s="1093"/>
      <c r="U763" s="1093"/>
      <c r="V763" s="1093"/>
      <c r="W763" s="1093"/>
      <c r="X763" s="1093"/>
      <c r="Y763" s="1093"/>
      <c r="Z763" s="1093"/>
      <c r="AA763" s="1093"/>
      <c r="AB763" s="1093"/>
      <c r="AC763" s="1093"/>
      <c r="AD763" s="1093"/>
      <c r="AE763" s="1093"/>
      <c r="AF763" s="1093"/>
      <c r="AG763" s="1093"/>
      <c r="AH763" s="1093"/>
      <c r="AI763" s="1093"/>
      <c r="AJ763" s="1093"/>
      <c r="AK763" s="1093"/>
      <c r="AL763" s="1093"/>
      <c r="AM763" s="1093"/>
      <c r="AN763" s="1093"/>
      <c r="AO763" s="1093"/>
      <c r="AP763" s="1093"/>
      <c r="AQ763" s="1093"/>
      <c r="AR763" s="1093"/>
      <c r="AS763" s="1093"/>
    </row>
    <row r="764" spans="1:45" s="1092" customFormat="1" ht="12.75">
      <c r="A764" s="323" t="s">
        <v>1100</v>
      </c>
      <c r="B764" s="83"/>
      <c r="C764" s="83"/>
      <c r="D764" s="83"/>
      <c r="E764" s="463"/>
      <c r="F764" s="83"/>
      <c r="G764" s="100"/>
      <c r="H764" s="101">
        <f>D764-'[3]Oktobris'!D721</f>
        <v>0</v>
      </c>
      <c r="I764" s="987">
        <f t="shared" si="35"/>
        <v>0</v>
      </c>
      <c r="J764" s="987"/>
      <c r="K764" s="100"/>
      <c r="L764" s="876"/>
      <c r="M764" s="876"/>
      <c r="N764" s="876"/>
      <c r="O764" s="876"/>
      <c r="P764" s="876"/>
      <c r="Q764" s="876"/>
      <c r="R764" s="876"/>
      <c r="S764" s="876"/>
      <c r="T764" s="876"/>
      <c r="U764" s="876"/>
      <c r="V764" s="876"/>
      <c r="W764" s="876"/>
      <c r="X764" s="876"/>
      <c r="Y764" s="876"/>
      <c r="Z764" s="876"/>
      <c r="AA764" s="876"/>
      <c r="AB764" s="876"/>
      <c r="AC764" s="876"/>
      <c r="AD764" s="876"/>
      <c r="AE764" s="876"/>
      <c r="AF764" s="876"/>
      <c r="AG764" s="876"/>
      <c r="AH764" s="876"/>
      <c r="AI764" s="876"/>
      <c r="AJ764" s="876"/>
      <c r="AK764" s="876"/>
      <c r="AL764" s="876"/>
      <c r="AM764" s="876"/>
      <c r="AN764" s="876"/>
      <c r="AO764" s="876"/>
      <c r="AP764" s="876"/>
      <c r="AQ764" s="876"/>
      <c r="AR764" s="876"/>
      <c r="AS764" s="876"/>
    </row>
    <row r="765" spans="1:45" s="1092" customFormat="1" ht="12.75">
      <c r="A765" s="1087" t="s">
        <v>1078</v>
      </c>
      <c r="B765" s="83">
        <v>954382</v>
      </c>
      <c r="C765" s="83">
        <v>954382</v>
      </c>
      <c r="D765" s="83">
        <v>830623</v>
      </c>
      <c r="E765" s="463">
        <v>87.0325509072887</v>
      </c>
      <c r="F765" s="83">
        <v>-29599</v>
      </c>
      <c r="G765" s="100"/>
      <c r="H765" s="101">
        <f>D765-'[3]Oktobris'!D722</f>
        <v>2801722</v>
      </c>
      <c r="I765" s="987">
        <f t="shared" si="35"/>
        <v>-2831321</v>
      </c>
      <c r="J765" s="987"/>
      <c r="K765" s="100"/>
      <c r="L765" s="876"/>
      <c r="M765" s="876"/>
      <c r="N765" s="876"/>
      <c r="O765" s="876"/>
      <c r="P765" s="876"/>
      <c r="Q765" s="876"/>
      <c r="R765" s="876"/>
      <c r="S765" s="876"/>
      <c r="T765" s="876"/>
      <c r="U765" s="876"/>
      <c r="V765" s="876"/>
      <c r="W765" s="876"/>
      <c r="X765" s="876"/>
      <c r="Y765" s="876"/>
      <c r="Z765" s="876"/>
      <c r="AA765" s="876"/>
      <c r="AB765" s="876"/>
      <c r="AC765" s="876"/>
      <c r="AD765" s="876"/>
      <c r="AE765" s="876"/>
      <c r="AF765" s="876"/>
      <c r="AG765" s="876"/>
      <c r="AH765" s="876"/>
      <c r="AI765" s="876"/>
      <c r="AJ765" s="876"/>
      <c r="AK765" s="876"/>
      <c r="AL765" s="876"/>
      <c r="AM765" s="876"/>
      <c r="AN765" s="876"/>
      <c r="AO765" s="876"/>
      <c r="AP765" s="876"/>
      <c r="AQ765" s="876"/>
      <c r="AR765" s="876"/>
      <c r="AS765" s="876"/>
    </row>
    <row r="766" spans="1:45" s="1092" customFormat="1" ht="12.75">
      <c r="A766" s="1088" t="s">
        <v>1079</v>
      </c>
      <c r="B766" s="83">
        <v>69393</v>
      </c>
      <c r="C766" s="83">
        <v>69393</v>
      </c>
      <c r="D766" s="83">
        <v>69393</v>
      </c>
      <c r="E766" s="463">
        <v>100</v>
      </c>
      <c r="F766" s="83">
        <v>-44428</v>
      </c>
      <c r="G766" s="100"/>
      <c r="H766" s="101">
        <f>D766-'[3]Oktobris'!D723</f>
        <v>-1901706</v>
      </c>
      <c r="I766" s="987">
        <f t="shared" si="35"/>
        <v>1857278</v>
      </c>
      <c r="J766" s="987"/>
      <c r="K766" s="100"/>
      <c r="L766" s="876"/>
      <c r="M766" s="876"/>
      <c r="N766" s="876"/>
      <c r="O766" s="876"/>
      <c r="P766" s="876"/>
      <c r="Q766" s="876"/>
      <c r="R766" s="876"/>
      <c r="S766" s="876"/>
      <c r="T766" s="876"/>
      <c r="U766" s="876"/>
      <c r="V766" s="876"/>
      <c r="W766" s="876"/>
      <c r="X766" s="876"/>
      <c r="Y766" s="876"/>
      <c r="Z766" s="876"/>
      <c r="AA766" s="876"/>
      <c r="AB766" s="876"/>
      <c r="AC766" s="876"/>
      <c r="AD766" s="876"/>
      <c r="AE766" s="876"/>
      <c r="AF766" s="876"/>
      <c r="AG766" s="876"/>
      <c r="AH766" s="876"/>
      <c r="AI766" s="876"/>
      <c r="AJ766" s="876"/>
      <c r="AK766" s="876"/>
      <c r="AL766" s="876"/>
      <c r="AM766" s="876"/>
      <c r="AN766" s="876"/>
      <c r="AO766" s="876"/>
      <c r="AP766" s="876"/>
      <c r="AQ766" s="876"/>
      <c r="AR766" s="876"/>
      <c r="AS766" s="876"/>
    </row>
    <row r="767" spans="1:45" s="1092" customFormat="1" ht="12.75">
      <c r="A767" s="1088" t="s">
        <v>538</v>
      </c>
      <c r="B767" s="83">
        <v>884989</v>
      </c>
      <c r="C767" s="83">
        <v>884989</v>
      </c>
      <c r="D767" s="83">
        <v>761230</v>
      </c>
      <c r="E767" s="463">
        <v>86.01575838795736</v>
      </c>
      <c r="F767" s="83">
        <v>14829</v>
      </c>
      <c r="G767" s="100"/>
      <c r="H767" s="101">
        <f>D767-'[3]Oktobris'!D724</f>
        <v>761230</v>
      </c>
      <c r="I767" s="987">
        <f t="shared" si="35"/>
        <v>-746401</v>
      </c>
      <c r="J767" s="987"/>
      <c r="K767" s="100"/>
      <c r="L767" s="876"/>
      <c r="M767" s="876"/>
      <c r="N767" s="876"/>
      <c r="O767" s="876"/>
      <c r="P767" s="876"/>
      <c r="Q767" s="876"/>
      <c r="R767" s="876"/>
      <c r="S767" s="876"/>
      <c r="T767" s="876"/>
      <c r="U767" s="876"/>
      <c r="V767" s="876"/>
      <c r="W767" s="876"/>
      <c r="X767" s="876"/>
      <c r="Y767" s="876"/>
      <c r="Z767" s="876"/>
      <c r="AA767" s="876"/>
      <c r="AB767" s="876"/>
      <c r="AC767" s="876"/>
      <c r="AD767" s="876"/>
      <c r="AE767" s="876"/>
      <c r="AF767" s="876"/>
      <c r="AG767" s="876"/>
      <c r="AH767" s="876"/>
      <c r="AI767" s="876"/>
      <c r="AJ767" s="876"/>
      <c r="AK767" s="876"/>
      <c r="AL767" s="876"/>
      <c r="AM767" s="876"/>
      <c r="AN767" s="876"/>
      <c r="AO767" s="876"/>
      <c r="AP767" s="876"/>
      <c r="AQ767" s="876"/>
      <c r="AR767" s="876"/>
      <c r="AS767" s="876"/>
    </row>
    <row r="768" spans="1:45" s="1092" customFormat="1" ht="12.75">
      <c r="A768" s="1087" t="s">
        <v>304</v>
      </c>
      <c r="B768" s="83">
        <v>954382</v>
      </c>
      <c r="C768" s="83">
        <v>954382</v>
      </c>
      <c r="D768" s="83">
        <v>801314</v>
      </c>
      <c r="E768" s="463">
        <v>83.9615583697094</v>
      </c>
      <c r="F768" s="83">
        <v>15840</v>
      </c>
      <c r="G768" s="100"/>
      <c r="H768" s="101">
        <f>D768-'[3]Oktobris'!D725</f>
        <v>801314</v>
      </c>
      <c r="I768" s="987">
        <f t="shared" si="35"/>
        <v>-785474</v>
      </c>
      <c r="J768" s="987"/>
      <c r="K768" s="100"/>
      <c r="L768" s="876"/>
      <c r="M768" s="876"/>
      <c r="N768" s="876"/>
      <c r="O768" s="876"/>
      <c r="P768" s="876"/>
      <c r="Q768" s="876"/>
      <c r="R768" s="876"/>
      <c r="S768" s="876"/>
      <c r="T768" s="876"/>
      <c r="U768" s="876"/>
      <c r="V768" s="876"/>
      <c r="W768" s="876"/>
      <c r="X768" s="876"/>
      <c r="Y768" s="876"/>
      <c r="Z768" s="876"/>
      <c r="AA768" s="876"/>
      <c r="AB768" s="876"/>
      <c r="AC768" s="876"/>
      <c r="AD768" s="876"/>
      <c r="AE768" s="876"/>
      <c r="AF768" s="876"/>
      <c r="AG768" s="876"/>
      <c r="AH768" s="876"/>
      <c r="AI768" s="876"/>
      <c r="AJ768" s="876"/>
      <c r="AK768" s="876"/>
      <c r="AL768" s="876"/>
      <c r="AM768" s="876"/>
      <c r="AN768" s="876"/>
      <c r="AO768" s="876"/>
      <c r="AP768" s="876"/>
      <c r="AQ768" s="876"/>
      <c r="AR768" s="876"/>
      <c r="AS768" s="876"/>
    </row>
    <row r="769" spans="1:45" s="1092" customFormat="1" ht="12.75">
      <c r="A769" s="1089" t="s">
        <v>307</v>
      </c>
      <c r="B769" s="83">
        <v>889780</v>
      </c>
      <c r="C769" s="83">
        <v>889780</v>
      </c>
      <c r="D769" s="83">
        <v>757683</v>
      </c>
      <c r="E769" s="463">
        <v>85.15397064442895</v>
      </c>
      <c r="F769" s="83">
        <v>15840</v>
      </c>
      <c r="G769" s="100"/>
      <c r="H769" s="101">
        <f>D769-'[3]Oktobris'!D726</f>
        <v>-342845</v>
      </c>
      <c r="I769" s="987">
        <f t="shared" si="35"/>
        <v>358685</v>
      </c>
      <c r="J769" s="987"/>
      <c r="K769" s="100"/>
      <c r="L769" s="876"/>
      <c r="M769" s="876"/>
      <c r="N769" s="876"/>
      <c r="O769" s="876"/>
      <c r="P769" s="876"/>
      <c r="Q769" s="876"/>
      <c r="R769" s="876"/>
      <c r="S769" s="876"/>
      <c r="T769" s="876"/>
      <c r="U769" s="876"/>
      <c r="V769" s="876"/>
      <c r="W769" s="876"/>
      <c r="X769" s="876"/>
      <c r="Y769" s="876"/>
      <c r="Z769" s="876"/>
      <c r="AA769" s="876"/>
      <c r="AB769" s="876"/>
      <c r="AC769" s="876"/>
      <c r="AD769" s="876"/>
      <c r="AE769" s="876"/>
      <c r="AF769" s="876"/>
      <c r="AG769" s="876"/>
      <c r="AH769" s="876"/>
      <c r="AI769" s="876"/>
      <c r="AJ769" s="876"/>
      <c r="AK769" s="876"/>
      <c r="AL769" s="876"/>
      <c r="AM769" s="876"/>
      <c r="AN769" s="876"/>
      <c r="AO769" s="876"/>
      <c r="AP769" s="876"/>
      <c r="AQ769" s="876"/>
      <c r="AR769" s="876"/>
      <c r="AS769" s="876"/>
    </row>
    <row r="770" spans="1:45" s="1092" customFormat="1" ht="12.75">
      <c r="A770" s="1100" t="s">
        <v>716</v>
      </c>
      <c r="B770" s="83">
        <v>889780</v>
      </c>
      <c r="C770" s="83">
        <v>889780</v>
      </c>
      <c r="D770" s="83">
        <v>757683</v>
      </c>
      <c r="E770" s="463">
        <v>85.15397064442895</v>
      </c>
      <c r="F770" s="83">
        <v>15840</v>
      </c>
      <c r="G770" s="100"/>
      <c r="H770" s="101">
        <f>D770-'[3]Oktobris'!D727</f>
        <v>350265</v>
      </c>
      <c r="I770" s="987">
        <f t="shared" si="35"/>
        <v>-334425</v>
      </c>
      <c r="J770" s="987"/>
      <c r="K770" s="100"/>
      <c r="L770" s="876"/>
      <c r="M770" s="876"/>
      <c r="N770" s="876"/>
      <c r="O770" s="876"/>
      <c r="P770" s="876"/>
      <c r="Q770" s="876"/>
      <c r="R770" s="876"/>
      <c r="S770" s="876"/>
      <c r="T770" s="876"/>
      <c r="U770" s="876"/>
      <c r="V770" s="876"/>
      <c r="W770" s="876"/>
      <c r="X770" s="876"/>
      <c r="Y770" s="876"/>
      <c r="Z770" s="876"/>
      <c r="AA770" s="876"/>
      <c r="AB770" s="876"/>
      <c r="AC770" s="876"/>
      <c r="AD770" s="876"/>
      <c r="AE770" s="876"/>
      <c r="AF770" s="876"/>
      <c r="AG770" s="876"/>
      <c r="AH770" s="876"/>
      <c r="AI770" s="876"/>
      <c r="AJ770" s="876"/>
      <c r="AK770" s="876"/>
      <c r="AL770" s="876"/>
      <c r="AM770" s="876"/>
      <c r="AN770" s="876"/>
      <c r="AO770" s="876"/>
      <c r="AP770" s="876"/>
      <c r="AQ770" s="876"/>
      <c r="AR770" s="876"/>
      <c r="AS770" s="876"/>
    </row>
    <row r="771" spans="1:45" s="1092" customFormat="1" ht="12.75">
      <c r="A771" s="1088" t="s">
        <v>290</v>
      </c>
      <c r="B771" s="83">
        <v>64602</v>
      </c>
      <c r="C771" s="83">
        <v>64602</v>
      </c>
      <c r="D771" s="83">
        <v>43631</v>
      </c>
      <c r="E771" s="463">
        <v>67.53815671341444</v>
      </c>
      <c r="F771" s="83">
        <v>0</v>
      </c>
      <c r="G771" s="100"/>
      <c r="H771" s="101">
        <f>D771-'[3]Oktobris'!D728</f>
        <v>40550</v>
      </c>
      <c r="I771" s="987">
        <f t="shared" si="35"/>
        <v>-40550</v>
      </c>
      <c r="J771" s="987"/>
      <c r="K771" s="100"/>
      <c r="L771" s="876"/>
      <c r="M771" s="876"/>
      <c r="N771" s="876"/>
      <c r="O771" s="876"/>
      <c r="P771" s="876"/>
      <c r="Q771" s="876"/>
      <c r="R771" s="876"/>
      <c r="S771" s="876"/>
      <c r="T771" s="876"/>
      <c r="U771" s="876"/>
      <c r="V771" s="876"/>
      <c r="W771" s="876"/>
      <c r="X771" s="876"/>
      <c r="Y771" s="876"/>
      <c r="Z771" s="876"/>
      <c r="AA771" s="876"/>
      <c r="AB771" s="876"/>
      <c r="AC771" s="876"/>
      <c r="AD771" s="876"/>
      <c r="AE771" s="876"/>
      <c r="AF771" s="876"/>
      <c r="AG771" s="876"/>
      <c r="AH771" s="876"/>
      <c r="AI771" s="876"/>
      <c r="AJ771" s="876"/>
      <c r="AK771" s="876"/>
      <c r="AL771" s="876"/>
      <c r="AM771" s="876"/>
      <c r="AN771" s="876"/>
      <c r="AO771" s="876"/>
      <c r="AP771" s="876"/>
      <c r="AQ771" s="876"/>
      <c r="AR771" s="876"/>
      <c r="AS771" s="876"/>
    </row>
    <row r="772" spans="1:45" s="1092" customFormat="1" ht="12.75">
      <c r="A772" s="1087" t="s">
        <v>1086</v>
      </c>
      <c r="B772" s="83">
        <v>64602</v>
      </c>
      <c r="C772" s="83">
        <v>64602</v>
      </c>
      <c r="D772" s="83">
        <v>43631</v>
      </c>
      <c r="E772" s="463">
        <v>67.53815671341444</v>
      </c>
      <c r="F772" s="83">
        <v>0</v>
      </c>
      <c r="G772" s="100"/>
      <c r="H772" s="101">
        <f>D772-'[3]Oktobris'!D729</f>
        <v>-646398</v>
      </c>
      <c r="I772" s="987">
        <f t="shared" si="35"/>
        <v>646398</v>
      </c>
      <c r="J772" s="987"/>
      <c r="K772" s="100"/>
      <c r="L772" s="876"/>
      <c r="M772" s="876"/>
      <c r="N772" s="876"/>
      <c r="O772" s="876"/>
      <c r="P772" s="876"/>
      <c r="Q772" s="876"/>
      <c r="R772" s="876"/>
      <c r="S772" s="876"/>
      <c r="T772" s="876"/>
      <c r="U772" s="876"/>
      <c r="V772" s="876"/>
      <c r="W772" s="876"/>
      <c r="X772" s="876"/>
      <c r="Y772" s="876"/>
      <c r="Z772" s="876"/>
      <c r="AA772" s="876"/>
      <c r="AB772" s="876"/>
      <c r="AC772" s="876"/>
      <c r="AD772" s="876"/>
      <c r="AE772" s="876"/>
      <c r="AF772" s="876"/>
      <c r="AG772" s="876"/>
      <c r="AH772" s="876"/>
      <c r="AI772" s="876"/>
      <c r="AJ772" s="876"/>
      <c r="AK772" s="876"/>
      <c r="AL772" s="876"/>
      <c r="AM772" s="876"/>
      <c r="AN772" s="876"/>
      <c r="AO772" s="876"/>
      <c r="AP772" s="876"/>
      <c r="AQ772" s="876"/>
      <c r="AR772" s="876"/>
      <c r="AS772" s="876"/>
    </row>
    <row r="773" spans="1:45" s="1092" customFormat="1" ht="12.75">
      <c r="A773" s="1090" t="s">
        <v>1104</v>
      </c>
      <c r="B773" s="264">
        <v>0</v>
      </c>
      <c r="C773" s="264">
        <v>0</v>
      </c>
      <c r="D773" s="264">
        <v>0</v>
      </c>
      <c r="E773" s="463">
        <v>0</v>
      </c>
      <c r="F773" s="264">
        <v>0</v>
      </c>
      <c r="G773" s="100"/>
      <c r="H773" s="101">
        <f>D773-'[3]Oktobris'!D730</f>
        <v>-913922</v>
      </c>
      <c r="I773" s="987">
        <f t="shared" si="35"/>
        <v>913922</v>
      </c>
      <c r="J773" s="987"/>
      <c r="K773" s="100"/>
      <c r="L773" s="876"/>
      <c r="M773" s="876"/>
      <c r="N773" s="876"/>
      <c r="O773" s="876"/>
      <c r="P773" s="876"/>
      <c r="Q773" s="876"/>
      <c r="R773" s="876"/>
      <c r="S773" s="876"/>
      <c r="T773" s="876"/>
      <c r="U773" s="876"/>
      <c r="V773" s="876"/>
      <c r="W773" s="876"/>
      <c r="X773" s="876"/>
      <c r="Y773" s="876"/>
      <c r="Z773" s="876"/>
      <c r="AA773" s="876"/>
      <c r="AB773" s="876"/>
      <c r="AC773" s="876"/>
      <c r="AD773" s="876"/>
      <c r="AE773" s="876"/>
      <c r="AF773" s="876"/>
      <c r="AG773" s="876"/>
      <c r="AH773" s="876"/>
      <c r="AI773" s="876"/>
      <c r="AJ773" s="876"/>
      <c r="AK773" s="876"/>
      <c r="AL773" s="876"/>
      <c r="AM773" s="876"/>
      <c r="AN773" s="876"/>
      <c r="AO773" s="876"/>
      <c r="AP773" s="876"/>
      <c r="AQ773" s="876"/>
      <c r="AR773" s="876"/>
      <c r="AS773" s="876"/>
    </row>
    <row r="774" spans="1:45" s="1092" customFormat="1" ht="12.75">
      <c r="A774" s="404" t="s">
        <v>1101</v>
      </c>
      <c r="B774" s="264"/>
      <c r="C774" s="264"/>
      <c r="D774" s="264"/>
      <c r="E774" s="463"/>
      <c r="F774" s="264"/>
      <c r="G774" s="100"/>
      <c r="H774" s="101">
        <f>D774-'[3]Oktobris'!D731</f>
        <v>-187665</v>
      </c>
      <c r="I774" s="987">
        <f t="shared" si="35"/>
        <v>187665</v>
      </c>
      <c r="J774" s="987"/>
      <c r="K774" s="100"/>
      <c r="L774" s="876"/>
      <c r="M774" s="876"/>
      <c r="N774" s="876"/>
      <c r="O774" s="876"/>
      <c r="P774" s="876"/>
      <c r="Q774" s="876"/>
      <c r="R774" s="876"/>
      <c r="S774" s="876"/>
      <c r="T774" s="876"/>
      <c r="U774" s="876"/>
      <c r="V774" s="876"/>
      <c r="W774" s="876"/>
      <c r="X774" s="876"/>
      <c r="Y774" s="876"/>
      <c r="Z774" s="876"/>
      <c r="AA774" s="876"/>
      <c r="AB774" s="876"/>
      <c r="AC774" s="876"/>
      <c r="AD774" s="876"/>
      <c r="AE774" s="876"/>
      <c r="AF774" s="876"/>
      <c r="AG774" s="876"/>
      <c r="AH774" s="876"/>
      <c r="AI774" s="876"/>
      <c r="AJ774" s="876"/>
      <c r="AK774" s="876"/>
      <c r="AL774" s="876"/>
      <c r="AM774" s="876"/>
      <c r="AN774" s="876"/>
      <c r="AO774" s="876"/>
      <c r="AP774" s="876"/>
      <c r="AQ774" s="876"/>
      <c r="AR774" s="876"/>
      <c r="AS774" s="876"/>
    </row>
    <row r="775" spans="1:45" s="1095" customFormat="1" ht="12.75">
      <c r="A775" s="1087" t="s">
        <v>1078</v>
      </c>
      <c r="B775" s="83">
        <v>2681795</v>
      </c>
      <c r="C775" s="83">
        <v>2681795</v>
      </c>
      <c r="D775" s="83">
        <v>2266253</v>
      </c>
      <c r="E775" s="463">
        <v>84.50507962017977</v>
      </c>
      <c r="F775" s="83">
        <v>-866246</v>
      </c>
      <c r="G775" s="100"/>
      <c r="H775" s="101">
        <f>D775-'[3]Oktobris'!D732</f>
        <v>2078588</v>
      </c>
      <c r="I775" s="987">
        <f t="shared" si="35"/>
        <v>-2944834</v>
      </c>
      <c r="J775" s="987"/>
      <c r="K775" s="100"/>
      <c r="L775" s="876"/>
      <c r="M775" s="876"/>
      <c r="N775" s="876"/>
      <c r="O775" s="876"/>
      <c r="P775" s="876"/>
      <c r="Q775" s="876"/>
      <c r="R775" s="876"/>
      <c r="S775" s="876"/>
      <c r="T775" s="876"/>
      <c r="U775" s="876"/>
      <c r="V775" s="876"/>
      <c r="W775" s="876"/>
      <c r="X775" s="876"/>
      <c r="Y775" s="876"/>
      <c r="Z775" s="876"/>
      <c r="AA775" s="876"/>
      <c r="AB775" s="876"/>
      <c r="AC775" s="876"/>
      <c r="AD775" s="876"/>
      <c r="AE775" s="876"/>
      <c r="AF775" s="876"/>
      <c r="AG775" s="876"/>
      <c r="AH775" s="876"/>
      <c r="AI775" s="876"/>
      <c r="AJ775" s="876"/>
      <c r="AK775" s="876"/>
      <c r="AL775" s="876"/>
      <c r="AM775" s="876"/>
      <c r="AN775" s="876"/>
      <c r="AO775" s="876"/>
      <c r="AP775" s="876"/>
      <c r="AQ775" s="876"/>
      <c r="AR775" s="876"/>
      <c r="AS775" s="876"/>
    </row>
    <row r="776" spans="1:45" s="1095" customFormat="1" ht="12.75">
      <c r="A776" s="1088" t="s">
        <v>1079</v>
      </c>
      <c r="B776" s="83">
        <v>410402</v>
      </c>
      <c r="C776" s="83">
        <v>410402</v>
      </c>
      <c r="D776" s="83">
        <v>410402</v>
      </c>
      <c r="E776" s="463">
        <v>100</v>
      </c>
      <c r="F776" s="83">
        <v>-1081098</v>
      </c>
      <c r="G776" s="100"/>
      <c r="H776" s="101">
        <f>D776-'[3]Oktobris'!D733</f>
        <v>-315855</v>
      </c>
      <c r="I776" s="987">
        <f t="shared" si="35"/>
        <v>-765243</v>
      </c>
      <c r="J776" s="987"/>
      <c r="K776" s="100"/>
      <c r="L776" s="876"/>
      <c r="M776" s="876"/>
      <c r="N776" s="876"/>
      <c r="O776" s="876"/>
      <c r="P776" s="876"/>
      <c r="Q776" s="876"/>
      <c r="R776" s="876"/>
      <c r="S776" s="876"/>
      <c r="T776" s="876"/>
      <c r="U776" s="876"/>
      <c r="V776" s="876"/>
      <c r="W776" s="876"/>
      <c r="X776" s="876"/>
      <c r="Y776" s="876"/>
      <c r="Z776" s="876"/>
      <c r="AA776" s="876"/>
      <c r="AB776" s="876"/>
      <c r="AC776" s="876"/>
      <c r="AD776" s="876"/>
      <c r="AE776" s="876"/>
      <c r="AF776" s="876"/>
      <c r="AG776" s="876"/>
      <c r="AH776" s="876"/>
      <c r="AI776" s="876"/>
      <c r="AJ776" s="876"/>
      <c r="AK776" s="876"/>
      <c r="AL776" s="876"/>
      <c r="AM776" s="876"/>
      <c r="AN776" s="876"/>
      <c r="AO776" s="876"/>
      <c r="AP776" s="876"/>
      <c r="AQ776" s="876"/>
      <c r="AR776" s="876"/>
      <c r="AS776" s="876"/>
    </row>
    <row r="777" spans="1:45" s="1095" customFormat="1" ht="12.75">
      <c r="A777" s="1088" t="s">
        <v>537</v>
      </c>
      <c r="B777" s="264">
        <v>50000</v>
      </c>
      <c r="C777" s="264">
        <v>50000</v>
      </c>
      <c r="D777" s="264">
        <v>17517</v>
      </c>
      <c r="E777" s="463">
        <v>35.034</v>
      </c>
      <c r="F777" s="83">
        <v>2000</v>
      </c>
      <c r="G777" s="100"/>
      <c r="H777" s="101">
        <f>D777-'[3]Oktobris'!D734</f>
        <v>-708740</v>
      </c>
      <c r="I777" s="987">
        <f t="shared" si="35"/>
        <v>710740</v>
      </c>
      <c r="J777" s="987"/>
      <c r="K777" s="100"/>
      <c r="L777" s="876"/>
      <c r="M777" s="876"/>
      <c r="N777" s="876"/>
      <c r="O777" s="876"/>
      <c r="P777" s="876"/>
      <c r="Q777" s="876"/>
      <c r="R777" s="876"/>
      <c r="S777" s="876"/>
      <c r="T777" s="876"/>
      <c r="U777" s="876"/>
      <c r="V777" s="876"/>
      <c r="W777" s="876"/>
      <c r="X777" s="876"/>
      <c r="Y777" s="876"/>
      <c r="Z777" s="876"/>
      <c r="AA777" s="876"/>
      <c r="AB777" s="876"/>
      <c r="AC777" s="876"/>
      <c r="AD777" s="876"/>
      <c r="AE777" s="876"/>
      <c r="AF777" s="876"/>
      <c r="AG777" s="876"/>
      <c r="AH777" s="876"/>
      <c r="AI777" s="876"/>
      <c r="AJ777" s="876"/>
      <c r="AK777" s="876"/>
      <c r="AL777" s="876"/>
      <c r="AM777" s="876"/>
      <c r="AN777" s="876"/>
      <c r="AO777" s="876"/>
      <c r="AP777" s="876"/>
      <c r="AQ777" s="876"/>
      <c r="AR777" s="876"/>
      <c r="AS777" s="876"/>
    </row>
    <row r="778" spans="1:45" s="1095" customFormat="1" ht="12.75">
      <c r="A778" s="304" t="s">
        <v>1145</v>
      </c>
      <c r="B778" s="83">
        <v>2221393</v>
      </c>
      <c r="C778" s="83">
        <v>2221393</v>
      </c>
      <c r="D778" s="83">
        <v>1838334</v>
      </c>
      <c r="E778" s="463">
        <v>82.7559103679538</v>
      </c>
      <c r="F778" s="83">
        <v>212852</v>
      </c>
      <c r="G778" s="100"/>
      <c r="H778" s="101">
        <f>D778-'[3]Oktobris'!D735</f>
        <v>1838334</v>
      </c>
      <c r="I778" s="987">
        <f t="shared" si="35"/>
        <v>-1625482</v>
      </c>
      <c r="J778" s="987"/>
      <c r="K778" s="100"/>
      <c r="L778" s="876"/>
      <c r="M778" s="876"/>
      <c r="N778" s="876"/>
      <c r="O778" s="876"/>
      <c r="P778" s="876"/>
      <c r="Q778" s="876"/>
      <c r="R778" s="876"/>
      <c r="S778" s="876"/>
      <c r="T778" s="876"/>
      <c r="U778" s="876"/>
      <c r="V778" s="876"/>
      <c r="W778" s="876"/>
      <c r="X778" s="876"/>
      <c r="Y778" s="876"/>
      <c r="Z778" s="876"/>
      <c r="AA778" s="876"/>
      <c r="AB778" s="876"/>
      <c r="AC778" s="876"/>
      <c r="AD778" s="876"/>
      <c r="AE778" s="876"/>
      <c r="AF778" s="876"/>
      <c r="AG778" s="876"/>
      <c r="AH778" s="876"/>
      <c r="AI778" s="876"/>
      <c r="AJ778" s="876"/>
      <c r="AK778" s="876"/>
      <c r="AL778" s="876"/>
      <c r="AM778" s="876"/>
      <c r="AN778" s="876"/>
      <c r="AO778" s="876"/>
      <c r="AP778" s="876"/>
      <c r="AQ778" s="876"/>
      <c r="AR778" s="876"/>
      <c r="AS778" s="876"/>
    </row>
    <row r="779" spans="1:45" s="1095" customFormat="1" ht="12.75">
      <c r="A779" s="304" t="s">
        <v>1082</v>
      </c>
      <c r="B779" s="83">
        <v>2955242</v>
      </c>
      <c r="C779" s="83">
        <v>2955242</v>
      </c>
      <c r="D779" s="83">
        <v>2445753</v>
      </c>
      <c r="E779" s="463">
        <v>82.75982136149933</v>
      </c>
      <c r="F779" s="83">
        <v>283136</v>
      </c>
      <c r="G779" s="100"/>
      <c r="H779" s="101">
        <f>D779-'[3]Oktobris'!D736</f>
        <v>2445753</v>
      </c>
      <c r="I779" s="987">
        <f t="shared" si="35"/>
        <v>-2162617</v>
      </c>
      <c r="J779" s="987"/>
      <c r="K779" s="100"/>
      <c r="L779" s="876"/>
      <c r="M779" s="876"/>
      <c r="N779" s="876"/>
      <c r="O779" s="876"/>
      <c r="P779" s="876"/>
      <c r="Q779" s="876"/>
      <c r="R779" s="876"/>
      <c r="S779" s="876"/>
      <c r="T779" s="876"/>
      <c r="U779" s="876"/>
      <c r="V779" s="876"/>
      <c r="W779" s="876"/>
      <c r="X779" s="876"/>
      <c r="Y779" s="876"/>
      <c r="Z779" s="876"/>
      <c r="AA779" s="876"/>
      <c r="AB779" s="876"/>
      <c r="AC779" s="876"/>
      <c r="AD779" s="876"/>
      <c r="AE779" s="876"/>
      <c r="AF779" s="876"/>
      <c r="AG779" s="876"/>
      <c r="AH779" s="876"/>
      <c r="AI779" s="876"/>
      <c r="AJ779" s="876"/>
      <c r="AK779" s="876"/>
      <c r="AL779" s="876"/>
      <c r="AM779" s="876"/>
      <c r="AN779" s="876"/>
      <c r="AO779" s="876"/>
      <c r="AP779" s="876"/>
      <c r="AQ779" s="876"/>
      <c r="AR779" s="876"/>
      <c r="AS779" s="876"/>
    </row>
    <row r="780" spans="1:45" s="1096" customFormat="1" ht="12.75">
      <c r="A780" s="1089" t="s">
        <v>307</v>
      </c>
      <c r="B780" s="83">
        <v>2955242</v>
      </c>
      <c r="C780" s="83">
        <v>2955242</v>
      </c>
      <c r="D780" s="83">
        <v>2429635</v>
      </c>
      <c r="E780" s="463">
        <v>82.2144176348333</v>
      </c>
      <c r="F780" s="83">
        <v>281136</v>
      </c>
      <c r="G780" s="100"/>
      <c r="H780" s="101">
        <f>D780-'[3]Oktobris'!D737</f>
        <v>1569413</v>
      </c>
      <c r="I780" s="987">
        <f t="shared" si="35"/>
        <v>-1288277</v>
      </c>
      <c r="J780" s="987"/>
      <c r="K780" s="100"/>
      <c r="L780" s="876"/>
      <c r="M780" s="876"/>
      <c r="N780" s="876"/>
      <c r="O780" s="876"/>
      <c r="P780" s="876"/>
      <c r="Q780" s="876"/>
      <c r="R780" s="876"/>
      <c r="S780" s="876"/>
      <c r="T780" s="876"/>
      <c r="U780" s="876"/>
      <c r="V780" s="876"/>
      <c r="W780" s="876"/>
      <c r="X780" s="876"/>
      <c r="Y780" s="876"/>
      <c r="Z780" s="876"/>
      <c r="AA780" s="876"/>
      <c r="AB780" s="876"/>
      <c r="AC780" s="876"/>
      <c r="AD780" s="876"/>
      <c r="AE780" s="876"/>
      <c r="AF780" s="876"/>
      <c r="AG780" s="876"/>
      <c r="AH780" s="876"/>
      <c r="AI780" s="876"/>
      <c r="AJ780" s="876"/>
      <c r="AK780" s="876"/>
      <c r="AL780" s="876"/>
      <c r="AM780" s="876"/>
      <c r="AN780" s="876"/>
      <c r="AO780" s="876"/>
      <c r="AP780" s="876"/>
      <c r="AQ780" s="876"/>
      <c r="AR780" s="876"/>
      <c r="AS780" s="876"/>
    </row>
    <row r="781" spans="1:45" s="1092" customFormat="1" ht="12.75">
      <c r="A781" s="1090" t="s">
        <v>1004</v>
      </c>
      <c r="B781" s="83">
        <v>2955242</v>
      </c>
      <c r="C781" s="83">
        <v>2955242</v>
      </c>
      <c r="D781" s="83">
        <v>2429635</v>
      </c>
      <c r="E781" s="463">
        <v>82.2144176348333</v>
      </c>
      <c r="F781" s="83">
        <v>281136</v>
      </c>
      <c r="G781" s="100"/>
      <c r="H781" s="101">
        <f>D781-'[3]Oktobris'!D738</f>
        <v>2315814</v>
      </c>
      <c r="I781" s="987">
        <f t="shared" si="35"/>
        <v>-2034678</v>
      </c>
      <c r="J781" s="987"/>
      <c r="K781" s="100"/>
      <c r="L781" s="876"/>
      <c r="M781" s="876"/>
      <c r="N781" s="876"/>
      <c r="O781" s="876"/>
      <c r="P781" s="876"/>
      <c r="Q781" s="876"/>
      <c r="R781" s="876"/>
      <c r="S781" s="876"/>
      <c r="T781" s="876"/>
      <c r="U781" s="876"/>
      <c r="V781" s="876"/>
      <c r="W781" s="876"/>
      <c r="X781" s="876"/>
      <c r="Y781" s="876"/>
      <c r="Z781" s="876"/>
      <c r="AA781" s="876"/>
      <c r="AB781" s="876"/>
      <c r="AC781" s="876"/>
      <c r="AD781" s="876"/>
      <c r="AE781" s="876"/>
      <c r="AF781" s="876"/>
      <c r="AG781" s="876"/>
      <c r="AH781" s="876"/>
      <c r="AI781" s="876"/>
      <c r="AJ781" s="876"/>
      <c r="AK781" s="876"/>
      <c r="AL781" s="876"/>
      <c r="AM781" s="876"/>
      <c r="AN781" s="876"/>
      <c r="AO781" s="876"/>
      <c r="AP781" s="876"/>
      <c r="AQ781" s="876"/>
      <c r="AR781" s="876"/>
      <c r="AS781" s="876"/>
    </row>
    <row r="782" spans="1:45" s="1092" customFormat="1" ht="12.75" hidden="1">
      <c r="A782" s="1120" t="s">
        <v>1025</v>
      </c>
      <c r="B782" s="488">
        <v>0</v>
      </c>
      <c r="C782" s="488">
        <v>6251700</v>
      </c>
      <c r="D782" s="488">
        <v>2148499</v>
      </c>
      <c r="E782" s="1102" t="e">
        <v>#DIV/0!</v>
      </c>
      <c r="F782" s="488">
        <v>0</v>
      </c>
      <c r="G782" s="100"/>
      <c r="H782" s="101">
        <f>D782-'[3]Oktobris'!D739</f>
        <v>1402098</v>
      </c>
      <c r="I782" s="987">
        <f t="shared" si="35"/>
        <v>-1402098</v>
      </c>
      <c r="J782" s="987"/>
      <c r="K782" s="100"/>
      <c r="L782" s="876"/>
      <c r="M782" s="876"/>
      <c r="N782" s="876"/>
      <c r="O782" s="876"/>
      <c r="P782" s="876"/>
      <c r="Q782" s="876"/>
      <c r="R782" s="876"/>
      <c r="S782" s="876"/>
      <c r="T782" s="876"/>
      <c r="U782" s="876"/>
      <c r="V782" s="876"/>
      <c r="W782" s="876"/>
      <c r="X782" s="876"/>
      <c r="Y782" s="876"/>
      <c r="Z782" s="876"/>
      <c r="AA782" s="876"/>
      <c r="AB782" s="876"/>
      <c r="AC782" s="876"/>
      <c r="AD782" s="876"/>
      <c r="AE782" s="876"/>
      <c r="AF782" s="876"/>
      <c r="AG782" s="876"/>
      <c r="AH782" s="876"/>
      <c r="AI782" s="876"/>
      <c r="AJ782" s="876"/>
      <c r="AK782" s="876"/>
      <c r="AL782" s="876"/>
      <c r="AM782" s="876"/>
      <c r="AN782" s="876"/>
      <c r="AO782" s="876"/>
      <c r="AP782" s="876"/>
      <c r="AQ782" s="876"/>
      <c r="AR782" s="876"/>
      <c r="AS782" s="876"/>
    </row>
    <row r="783" spans="1:45" s="1092" customFormat="1" ht="12.75">
      <c r="A783" s="1087" t="s">
        <v>294</v>
      </c>
      <c r="B783" s="83">
        <v>-273447</v>
      </c>
      <c r="C783" s="83">
        <v>-273447</v>
      </c>
      <c r="D783" s="83">
        <v>-179500</v>
      </c>
      <c r="E783" s="319" t="s">
        <v>1464</v>
      </c>
      <c r="F783" s="83">
        <v>-1149382</v>
      </c>
      <c r="G783" s="100"/>
      <c r="H783" s="101"/>
      <c r="I783" s="987"/>
      <c r="J783" s="987" t="s">
        <v>305</v>
      </c>
      <c r="K783" s="100"/>
      <c r="L783" s="876"/>
      <c r="M783" s="876"/>
      <c r="N783" s="876"/>
      <c r="O783" s="876"/>
      <c r="P783" s="876"/>
      <c r="Q783" s="876"/>
      <c r="R783" s="876"/>
      <c r="S783" s="876"/>
      <c r="T783" s="876"/>
      <c r="U783" s="876"/>
      <c r="V783" s="876"/>
      <c r="W783" s="876"/>
      <c r="X783" s="876"/>
      <c r="Y783" s="876"/>
      <c r="Z783" s="876"/>
      <c r="AA783" s="876"/>
      <c r="AB783" s="876"/>
      <c r="AC783" s="876"/>
      <c r="AD783" s="876"/>
      <c r="AE783" s="876"/>
      <c r="AF783" s="876"/>
      <c r="AG783" s="876"/>
      <c r="AH783" s="876"/>
      <c r="AI783" s="876"/>
      <c r="AJ783" s="876"/>
      <c r="AK783" s="876"/>
      <c r="AL783" s="876"/>
      <c r="AM783" s="876"/>
      <c r="AN783" s="876"/>
      <c r="AO783" s="876"/>
      <c r="AP783" s="876"/>
      <c r="AQ783" s="876"/>
      <c r="AR783" s="876"/>
      <c r="AS783" s="876"/>
    </row>
    <row r="784" spans="1:45" s="1092" customFormat="1" ht="38.25">
      <c r="A784" s="475" t="s">
        <v>1089</v>
      </c>
      <c r="B784" s="83">
        <v>273447</v>
      </c>
      <c r="C784" s="83">
        <v>273447</v>
      </c>
      <c r="D784" s="377" t="s">
        <v>1464</v>
      </c>
      <c r="E784" s="319" t="s">
        <v>1464</v>
      </c>
      <c r="F784" s="377" t="s">
        <v>1464</v>
      </c>
      <c r="G784" s="100"/>
      <c r="H784" s="101"/>
      <c r="I784" s="987"/>
      <c r="J784" s="987" t="s">
        <v>305</v>
      </c>
      <c r="K784" s="100"/>
      <c r="L784" s="876"/>
      <c r="M784" s="876"/>
      <c r="N784" s="876"/>
      <c r="O784" s="876"/>
      <c r="P784" s="876"/>
      <c r="Q784" s="876"/>
      <c r="R784" s="876"/>
      <c r="S784" s="876"/>
      <c r="T784" s="876"/>
      <c r="U784" s="876"/>
      <c r="V784" s="876"/>
      <c r="W784" s="876"/>
      <c r="X784" s="876"/>
      <c r="Y784" s="876"/>
      <c r="Z784" s="876"/>
      <c r="AA784" s="876"/>
      <c r="AB784" s="876"/>
      <c r="AC784" s="876"/>
      <c r="AD784" s="876"/>
      <c r="AE784" s="876"/>
      <c r="AF784" s="876"/>
      <c r="AG784" s="876"/>
      <c r="AH784" s="876"/>
      <c r="AI784" s="876"/>
      <c r="AJ784" s="876"/>
      <c r="AK784" s="876"/>
      <c r="AL784" s="876"/>
      <c r="AM784" s="876"/>
      <c r="AN784" s="876"/>
      <c r="AO784" s="876"/>
      <c r="AP784" s="876"/>
      <c r="AQ784" s="876"/>
      <c r="AR784" s="876"/>
      <c r="AS784" s="876"/>
    </row>
    <row r="785" spans="1:45" s="1094" customFormat="1" ht="12.75">
      <c r="A785" s="323" t="s">
        <v>1108</v>
      </c>
      <c r="B785" s="83"/>
      <c r="C785" s="83"/>
      <c r="D785" s="83"/>
      <c r="E785" s="463"/>
      <c r="F785" s="83"/>
      <c r="G785" s="100"/>
      <c r="H785" s="101">
        <f>D785-'[3]Oktobris'!D740</f>
        <v>-785474</v>
      </c>
      <c r="I785" s="987">
        <f aca="true" t="shared" si="36" ref="I785:I802">F785-H785</f>
        <v>785474</v>
      </c>
      <c r="J785" s="987"/>
      <c r="K785" s="100"/>
      <c r="L785" s="1093"/>
      <c r="M785" s="1093"/>
      <c r="N785" s="1093"/>
      <c r="O785" s="1093"/>
      <c r="P785" s="1093"/>
      <c r="Q785" s="1093"/>
      <c r="R785" s="1093"/>
      <c r="S785" s="1093"/>
      <c r="T785" s="1093"/>
      <c r="U785" s="1093"/>
      <c r="V785" s="1093"/>
      <c r="W785" s="1093"/>
      <c r="X785" s="1093"/>
      <c r="Y785" s="1093"/>
      <c r="Z785" s="1093"/>
      <c r="AA785" s="1093"/>
      <c r="AB785" s="1093"/>
      <c r="AC785" s="1093"/>
      <c r="AD785" s="1093"/>
      <c r="AE785" s="1093"/>
      <c r="AF785" s="1093"/>
      <c r="AG785" s="1093"/>
      <c r="AH785" s="1093"/>
      <c r="AI785" s="1093"/>
      <c r="AJ785" s="1093"/>
      <c r="AK785" s="1093"/>
      <c r="AL785" s="1093"/>
      <c r="AM785" s="1093"/>
      <c r="AN785" s="1093"/>
      <c r="AO785" s="1093"/>
      <c r="AP785" s="1093"/>
      <c r="AQ785" s="1093"/>
      <c r="AR785" s="1093"/>
      <c r="AS785" s="1093"/>
    </row>
    <row r="786" spans="1:45" s="1094" customFormat="1" ht="12.75">
      <c r="A786" s="1087" t="s">
        <v>1078</v>
      </c>
      <c r="B786" s="83">
        <v>1112543</v>
      </c>
      <c r="C786" s="264">
        <v>1063862</v>
      </c>
      <c r="D786" s="264">
        <v>1064933</v>
      </c>
      <c r="E786" s="463">
        <v>95.72061484365099</v>
      </c>
      <c r="F786" s="83">
        <v>187015</v>
      </c>
      <c r="G786" s="100"/>
      <c r="H786" s="101">
        <f>D786-'[3]Oktobris'!D741</f>
        <v>323090</v>
      </c>
      <c r="I786" s="987">
        <f t="shared" si="36"/>
        <v>-136075</v>
      </c>
      <c r="J786" s="987"/>
      <c r="K786" s="100"/>
      <c r="L786" s="1093"/>
      <c r="M786" s="1093"/>
      <c r="N786" s="1093"/>
      <c r="O786" s="1093"/>
      <c r="P786" s="1093"/>
      <c r="Q786" s="1093"/>
      <c r="R786" s="1093"/>
      <c r="S786" s="1093"/>
      <c r="T786" s="1093"/>
      <c r="U786" s="1093"/>
      <c r="V786" s="1093"/>
      <c r="W786" s="1093"/>
      <c r="X786" s="1093"/>
      <c r="Y786" s="1093"/>
      <c r="Z786" s="1093"/>
      <c r="AA786" s="1093"/>
      <c r="AB786" s="1093"/>
      <c r="AC786" s="1093"/>
      <c r="AD786" s="1093"/>
      <c r="AE786" s="1093"/>
      <c r="AF786" s="1093"/>
      <c r="AG786" s="1093"/>
      <c r="AH786" s="1093"/>
      <c r="AI786" s="1093"/>
      <c r="AJ786" s="1093"/>
      <c r="AK786" s="1093"/>
      <c r="AL786" s="1093"/>
      <c r="AM786" s="1093"/>
      <c r="AN786" s="1093"/>
      <c r="AO786" s="1093"/>
      <c r="AP786" s="1093"/>
      <c r="AQ786" s="1093"/>
      <c r="AR786" s="1093"/>
      <c r="AS786" s="1093"/>
    </row>
    <row r="787" spans="1:45" s="1094" customFormat="1" ht="12.75">
      <c r="A787" s="1088" t="s">
        <v>1079</v>
      </c>
      <c r="B787" s="83">
        <v>1112543</v>
      </c>
      <c r="C787" s="83">
        <v>1063862</v>
      </c>
      <c r="D787" s="83">
        <v>1063862</v>
      </c>
      <c r="E787" s="463">
        <v>95.62434890157054</v>
      </c>
      <c r="F787" s="83">
        <v>185944</v>
      </c>
      <c r="G787" s="100"/>
      <c r="H787" s="101">
        <f>D787-'[3]Oktobris'!D742</f>
        <v>322019</v>
      </c>
      <c r="I787" s="987">
        <f t="shared" si="36"/>
        <v>-136075</v>
      </c>
      <c r="J787" s="987"/>
      <c r="K787" s="100"/>
      <c r="L787" s="1093"/>
      <c r="M787" s="1093"/>
      <c r="N787" s="1093"/>
      <c r="O787" s="1093"/>
      <c r="P787" s="1093"/>
      <c r="Q787" s="1093"/>
      <c r="R787" s="1093"/>
      <c r="S787" s="1093"/>
      <c r="T787" s="1093"/>
      <c r="U787" s="1093"/>
      <c r="V787" s="1093"/>
      <c r="W787" s="1093"/>
      <c r="X787" s="1093"/>
      <c r="Y787" s="1093"/>
      <c r="Z787" s="1093"/>
      <c r="AA787" s="1093"/>
      <c r="AB787" s="1093"/>
      <c r="AC787" s="1093"/>
      <c r="AD787" s="1093"/>
      <c r="AE787" s="1093"/>
      <c r="AF787" s="1093"/>
      <c r="AG787" s="1093"/>
      <c r="AH787" s="1093"/>
      <c r="AI787" s="1093"/>
      <c r="AJ787" s="1093"/>
      <c r="AK787" s="1093"/>
      <c r="AL787" s="1093"/>
      <c r="AM787" s="1093"/>
      <c r="AN787" s="1093"/>
      <c r="AO787" s="1093"/>
      <c r="AP787" s="1093"/>
      <c r="AQ787" s="1093"/>
      <c r="AR787" s="1093"/>
      <c r="AS787" s="1093"/>
    </row>
    <row r="788" spans="1:45" s="1094" customFormat="1" ht="12.75" hidden="1">
      <c r="A788" s="1099" t="s">
        <v>537</v>
      </c>
      <c r="B788" s="488"/>
      <c r="C788" s="488">
        <v>0</v>
      </c>
      <c r="D788" s="488">
        <v>1071</v>
      </c>
      <c r="E788" s="1102">
        <v>0</v>
      </c>
      <c r="F788" s="83">
        <v>1071</v>
      </c>
      <c r="G788" s="100"/>
      <c r="H788" s="101">
        <f>D788-'[3]Oktobris'!D743</f>
        <v>-42560</v>
      </c>
      <c r="I788" s="987">
        <f t="shared" si="36"/>
        <v>43631</v>
      </c>
      <c r="J788" s="987"/>
      <c r="K788" s="100"/>
      <c r="L788" s="1093"/>
      <c r="M788" s="1093"/>
      <c r="N788" s="1093"/>
      <c r="O788" s="1093"/>
      <c r="P788" s="1093"/>
      <c r="Q788" s="1093"/>
      <c r="R788" s="1093"/>
      <c r="S788" s="1093"/>
      <c r="T788" s="1093"/>
      <c r="U788" s="1093"/>
      <c r="V788" s="1093"/>
      <c r="W788" s="1093"/>
      <c r="X788" s="1093"/>
      <c r="Y788" s="1093"/>
      <c r="Z788" s="1093"/>
      <c r="AA788" s="1093"/>
      <c r="AB788" s="1093"/>
      <c r="AC788" s="1093"/>
      <c r="AD788" s="1093"/>
      <c r="AE788" s="1093"/>
      <c r="AF788" s="1093"/>
      <c r="AG788" s="1093"/>
      <c r="AH788" s="1093"/>
      <c r="AI788" s="1093"/>
      <c r="AJ788" s="1093"/>
      <c r="AK788" s="1093"/>
      <c r="AL788" s="1093"/>
      <c r="AM788" s="1093"/>
      <c r="AN788" s="1093"/>
      <c r="AO788" s="1093"/>
      <c r="AP788" s="1093"/>
      <c r="AQ788" s="1093"/>
      <c r="AR788" s="1093"/>
      <c r="AS788" s="1093"/>
    </row>
    <row r="789" spans="1:45" s="1094" customFormat="1" ht="12.75">
      <c r="A789" s="1087" t="s">
        <v>279</v>
      </c>
      <c r="B789" s="83">
        <v>1112543</v>
      </c>
      <c r="C789" s="83">
        <v>1063862</v>
      </c>
      <c r="D789" s="83">
        <v>630041</v>
      </c>
      <c r="E789" s="463">
        <v>56.63071000401783</v>
      </c>
      <c r="F789" s="83">
        <v>89056</v>
      </c>
      <c r="G789" s="100"/>
      <c r="H789" s="101">
        <f>D789-'[3]Oktobris'!D744</f>
        <v>586410</v>
      </c>
      <c r="I789" s="987">
        <f t="shared" si="36"/>
        <v>-497354</v>
      </c>
      <c r="J789" s="987"/>
      <c r="K789" s="100"/>
      <c r="L789" s="1093"/>
      <c r="M789" s="1093"/>
      <c r="N789" s="1093"/>
      <c r="O789" s="1093"/>
      <c r="P789" s="1093"/>
      <c r="Q789" s="1093"/>
      <c r="R789" s="1093"/>
      <c r="S789" s="1093"/>
      <c r="T789" s="1093"/>
      <c r="U789" s="1093"/>
      <c r="V789" s="1093"/>
      <c r="W789" s="1093"/>
      <c r="X789" s="1093"/>
      <c r="Y789" s="1093"/>
      <c r="Z789" s="1093"/>
      <c r="AA789" s="1093"/>
      <c r="AB789" s="1093"/>
      <c r="AC789" s="1093"/>
      <c r="AD789" s="1093"/>
      <c r="AE789" s="1093"/>
      <c r="AF789" s="1093"/>
      <c r="AG789" s="1093"/>
      <c r="AH789" s="1093"/>
      <c r="AI789" s="1093"/>
      <c r="AJ789" s="1093"/>
      <c r="AK789" s="1093"/>
      <c r="AL789" s="1093"/>
      <c r="AM789" s="1093"/>
      <c r="AN789" s="1093"/>
      <c r="AO789" s="1093"/>
      <c r="AP789" s="1093"/>
      <c r="AQ789" s="1093"/>
      <c r="AR789" s="1093"/>
      <c r="AS789" s="1093"/>
    </row>
    <row r="790" spans="1:45" s="1094" customFormat="1" ht="12.75">
      <c r="A790" s="1088" t="s">
        <v>307</v>
      </c>
      <c r="B790" s="83">
        <v>466169</v>
      </c>
      <c r="C790" s="83">
        <v>417488</v>
      </c>
      <c r="D790" s="83">
        <v>307937</v>
      </c>
      <c r="E790" s="463">
        <v>66.0569450135037</v>
      </c>
      <c r="F790" s="83">
        <v>29992</v>
      </c>
      <c r="G790" s="100"/>
      <c r="H790" s="101">
        <f>D790-'[3]Oktobris'!D745</f>
        <v>307937</v>
      </c>
      <c r="I790" s="987">
        <f t="shared" si="36"/>
        <v>-277945</v>
      </c>
      <c r="J790" s="987"/>
      <c r="K790" s="100"/>
      <c r="L790" s="1093"/>
      <c r="M790" s="1093"/>
      <c r="N790" s="1093"/>
      <c r="O790" s="1093"/>
      <c r="P790" s="1093"/>
      <c r="Q790" s="1093"/>
      <c r="R790" s="1093"/>
      <c r="S790" s="1093"/>
      <c r="T790" s="1093"/>
      <c r="U790" s="1093"/>
      <c r="V790" s="1093"/>
      <c r="W790" s="1093"/>
      <c r="X790" s="1093"/>
      <c r="Y790" s="1093"/>
      <c r="Z790" s="1093"/>
      <c r="AA790" s="1093"/>
      <c r="AB790" s="1093"/>
      <c r="AC790" s="1093"/>
      <c r="AD790" s="1093"/>
      <c r="AE790" s="1093"/>
      <c r="AF790" s="1093"/>
      <c r="AG790" s="1093"/>
      <c r="AH790" s="1093"/>
      <c r="AI790" s="1093"/>
      <c r="AJ790" s="1093"/>
      <c r="AK790" s="1093"/>
      <c r="AL790" s="1093"/>
      <c r="AM790" s="1093"/>
      <c r="AN790" s="1093"/>
      <c r="AO790" s="1093"/>
      <c r="AP790" s="1093"/>
      <c r="AQ790" s="1093"/>
      <c r="AR790" s="1093"/>
      <c r="AS790" s="1093"/>
    </row>
    <row r="791" spans="1:45" s="1094" customFormat="1" ht="12.75">
      <c r="A791" s="1090" t="s">
        <v>716</v>
      </c>
      <c r="B791" s="83">
        <v>466169</v>
      </c>
      <c r="C791" s="83">
        <v>417488</v>
      </c>
      <c r="D791" s="83">
        <v>307937</v>
      </c>
      <c r="E791" s="463">
        <v>66.0569450135037</v>
      </c>
      <c r="F791" s="83">
        <v>29992</v>
      </c>
      <c r="G791" s="100"/>
      <c r="H791" s="101">
        <f>D791-'[3]Oktobris'!D746</f>
        <v>307937</v>
      </c>
      <c r="I791" s="987">
        <f t="shared" si="36"/>
        <v>-277945</v>
      </c>
      <c r="J791" s="987"/>
      <c r="K791" s="100"/>
      <c r="L791" s="1093"/>
      <c r="M791" s="1093"/>
      <c r="N791" s="1093"/>
      <c r="O791" s="1093"/>
      <c r="P791" s="1093"/>
      <c r="Q791" s="1093"/>
      <c r="R791" s="1093"/>
      <c r="S791" s="1093"/>
      <c r="T791" s="1093"/>
      <c r="U791" s="1093"/>
      <c r="V791" s="1093"/>
      <c r="W791" s="1093"/>
      <c r="X791" s="1093"/>
      <c r="Y791" s="1093"/>
      <c r="Z791" s="1093"/>
      <c r="AA791" s="1093"/>
      <c r="AB791" s="1093"/>
      <c r="AC791" s="1093"/>
      <c r="AD791" s="1093"/>
      <c r="AE791" s="1093"/>
      <c r="AF791" s="1093"/>
      <c r="AG791" s="1093"/>
      <c r="AH791" s="1093"/>
      <c r="AI791" s="1093"/>
      <c r="AJ791" s="1093"/>
      <c r="AK791" s="1093"/>
      <c r="AL791" s="1093"/>
      <c r="AM791" s="1093"/>
      <c r="AN791" s="1093"/>
      <c r="AO791" s="1093"/>
      <c r="AP791" s="1093"/>
      <c r="AQ791" s="1093"/>
      <c r="AR791" s="1093"/>
      <c r="AS791" s="1093"/>
    </row>
    <row r="792" spans="1:45" s="1094" customFormat="1" ht="12.75">
      <c r="A792" s="1088" t="s">
        <v>290</v>
      </c>
      <c r="B792" s="83">
        <v>646374</v>
      </c>
      <c r="C792" s="83">
        <v>646374</v>
      </c>
      <c r="D792" s="83">
        <v>322104</v>
      </c>
      <c r="E792" s="463">
        <v>49.832449943840565</v>
      </c>
      <c r="F792" s="83">
        <v>59064</v>
      </c>
      <c r="G792" s="100"/>
      <c r="H792" s="101">
        <f>D792-'[3]Oktobris'!D747</f>
        <v>-2810395</v>
      </c>
      <c r="I792" s="987">
        <f t="shared" si="36"/>
        <v>2869459</v>
      </c>
      <c r="J792" s="987"/>
      <c r="K792" s="100"/>
      <c r="L792" s="1093"/>
      <c r="M792" s="1093"/>
      <c r="N792" s="1093"/>
      <c r="O792" s="1093"/>
      <c r="P792" s="1093"/>
      <c r="Q792" s="1093"/>
      <c r="R792" s="1093"/>
      <c r="S792" s="1093"/>
      <c r="T792" s="1093"/>
      <c r="U792" s="1093"/>
      <c r="V792" s="1093"/>
      <c r="W792" s="1093"/>
      <c r="X792" s="1093"/>
      <c r="Y792" s="1093"/>
      <c r="Z792" s="1093"/>
      <c r="AA792" s="1093"/>
      <c r="AB792" s="1093"/>
      <c r="AC792" s="1093"/>
      <c r="AD792" s="1093"/>
      <c r="AE792" s="1093"/>
      <c r="AF792" s="1093"/>
      <c r="AG792" s="1093"/>
      <c r="AH792" s="1093"/>
      <c r="AI792" s="1093"/>
      <c r="AJ792" s="1093"/>
      <c r="AK792" s="1093"/>
      <c r="AL792" s="1093"/>
      <c r="AM792" s="1093"/>
      <c r="AN792" s="1093"/>
      <c r="AO792" s="1093"/>
      <c r="AP792" s="1093"/>
      <c r="AQ792" s="1093"/>
      <c r="AR792" s="1093"/>
      <c r="AS792" s="1093"/>
    </row>
    <row r="793" spans="1:45" s="1094" customFormat="1" ht="12.75">
      <c r="A793" s="1090" t="s">
        <v>1399</v>
      </c>
      <c r="B793" s="83">
        <v>646374</v>
      </c>
      <c r="C793" s="83">
        <v>646374</v>
      </c>
      <c r="D793" s="83">
        <v>322104</v>
      </c>
      <c r="E793" s="463">
        <v>49.832449943840565</v>
      </c>
      <c r="F793" s="83">
        <v>59064</v>
      </c>
      <c r="G793" s="100"/>
      <c r="H793" s="101">
        <f>D793-'[3]Oktobris'!D748</f>
        <v>-1169396</v>
      </c>
      <c r="I793" s="987">
        <f t="shared" si="36"/>
        <v>1228460</v>
      </c>
      <c r="J793" s="987"/>
      <c r="K793" s="100"/>
      <c r="L793" s="1093"/>
      <c r="M793" s="1093"/>
      <c r="N793" s="1093"/>
      <c r="O793" s="1093"/>
      <c r="P793" s="1093"/>
      <c r="Q793" s="1093"/>
      <c r="R793" s="1093"/>
      <c r="S793" s="1093"/>
      <c r="T793" s="1093"/>
      <c r="U793" s="1093"/>
      <c r="V793" s="1093"/>
      <c r="W793" s="1093"/>
      <c r="X793" s="1093"/>
      <c r="Y793" s="1093"/>
      <c r="Z793" s="1093"/>
      <c r="AA793" s="1093"/>
      <c r="AB793" s="1093"/>
      <c r="AC793" s="1093"/>
      <c r="AD793" s="1093"/>
      <c r="AE793" s="1093"/>
      <c r="AF793" s="1093"/>
      <c r="AG793" s="1093"/>
      <c r="AH793" s="1093"/>
      <c r="AI793" s="1093"/>
      <c r="AJ793" s="1093"/>
      <c r="AK793" s="1093"/>
      <c r="AL793" s="1093"/>
      <c r="AM793" s="1093"/>
      <c r="AN793" s="1093"/>
      <c r="AO793" s="1093"/>
      <c r="AP793" s="1093"/>
      <c r="AQ793" s="1093"/>
      <c r="AR793" s="1093"/>
      <c r="AS793" s="1093"/>
    </row>
    <row r="794" spans="1:45" s="1094" customFormat="1" ht="12.75">
      <c r="A794" s="323" t="s">
        <v>1111</v>
      </c>
      <c r="B794" s="83"/>
      <c r="C794" s="83"/>
      <c r="D794" s="83"/>
      <c r="E794" s="463"/>
      <c r="F794" s="83"/>
      <c r="G794" s="100"/>
      <c r="H794" s="101">
        <f>D794-'[3]Oktobris'!D749</f>
        <v>-15517</v>
      </c>
      <c r="I794" s="987">
        <f t="shared" si="36"/>
        <v>15517</v>
      </c>
      <c r="J794" s="987"/>
      <c r="K794" s="100"/>
      <c r="L794" s="1093"/>
      <c r="M794" s="1093"/>
      <c r="N794" s="1093"/>
      <c r="O794" s="1093"/>
      <c r="P794" s="1093"/>
      <c r="Q794" s="1093"/>
      <c r="R794" s="1093"/>
      <c r="S794" s="1093"/>
      <c r="T794" s="1093"/>
      <c r="U794" s="1093"/>
      <c r="V794" s="1093"/>
      <c r="W794" s="1093"/>
      <c r="X794" s="1093"/>
      <c r="Y794" s="1093"/>
      <c r="Z794" s="1093"/>
      <c r="AA794" s="1093"/>
      <c r="AB794" s="1093"/>
      <c r="AC794" s="1093"/>
      <c r="AD794" s="1093"/>
      <c r="AE794" s="1093"/>
      <c r="AF794" s="1093"/>
      <c r="AG794" s="1093"/>
      <c r="AH794" s="1093"/>
      <c r="AI794" s="1093"/>
      <c r="AJ794" s="1093"/>
      <c r="AK794" s="1093"/>
      <c r="AL794" s="1093"/>
      <c r="AM794" s="1093"/>
      <c r="AN794" s="1093"/>
      <c r="AO794" s="1093"/>
      <c r="AP794" s="1093"/>
      <c r="AQ794" s="1093"/>
      <c r="AR794" s="1093"/>
      <c r="AS794" s="1093"/>
    </row>
    <row r="795" spans="1:45" s="1094" customFormat="1" ht="12.75">
      <c r="A795" s="1087" t="s">
        <v>1078</v>
      </c>
      <c r="B795" s="83">
        <v>994636</v>
      </c>
      <c r="C795" s="83">
        <v>887157</v>
      </c>
      <c r="D795" s="83">
        <v>887157</v>
      </c>
      <c r="E795" s="463">
        <v>89.19413735276021</v>
      </c>
      <c r="F795" s="83">
        <v>294080</v>
      </c>
      <c r="G795" s="100"/>
      <c r="H795" s="101">
        <f>D795-'[3]Oktobris'!D750</f>
        <v>-738325</v>
      </c>
      <c r="I795" s="987">
        <f t="shared" si="36"/>
        <v>1032405</v>
      </c>
      <c r="J795" s="987"/>
      <c r="K795" s="100"/>
      <c r="L795" s="1093"/>
      <c r="M795" s="1093"/>
      <c r="N795" s="1093"/>
      <c r="O795" s="1093"/>
      <c r="P795" s="1093"/>
      <c r="Q795" s="1093"/>
      <c r="R795" s="1093"/>
      <c r="S795" s="1093"/>
      <c r="T795" s="1093"/>
      <c r="U795" s="1093"/>
      <c r="V795" s="1093"/>
      <c r="W795" s="1093"/>
      <c r="X795" s="1093"/>
      <c r="Y795" s="1093"/>
      <c r="Z795" s="1093"/>
      <c r="AA795" s="1093"/>
      <c r="AB795" s="1093"/>
      <c r="AC795" s="1093"/>
      <c r="AD795" s="1093"/>
      <c r="AE795" s="1093"/>
      <c r="AF795" s="1093"/>
      <c r="AG795" s="1093"/>
      <c r="AH795" s="1093"/>
      <c r="AI795" s="1093"/>
      <c r="AJ795" s="1093"/>
      <c r="AK795" s="1093"/>
      <c r="AL795" s="1093"/>
      <c r="AM795" s="1093"/>
      <c r="AN795" s="1093"/>
      <c r="AO795" s="1093"/>
      <c r="AP795" s="1093"/>
      <c r="AQ795" s="1093"/>
      <c r="AR795" s="1093"/>
      <c r="AS795" s="1093"/>
    </row>
    <row r="796" spans="1:45" s="1094" customFormat="1" ht="12.75">
      <c r="A796" s="1088" t="s">
        <v>1079</v>
      </c>
      <c r="B796" s="83">
        <v>994636</v>
      </c>
      <c r="C796" s="83">
        <v>887157</v>
      </c>
      <c r="D796" s="83">
        <v>887157</v>
      </c>
      <c r="E796" s="463">
        <v>89.19413735276021</v>
      </c>
      <c r="F796" s="83">
        <v>294080</v>
      </c>
      <c r="G796" s="100"/>
      <c r="H796" s="101">
        <f>D796-'[3]Oktobris'!D751</f>
        <v>-1275460</v>
      </c>
      <c r="I796" s="987">
        <f t="shared" si="36"/>
        <v>1569540</v>
      </c>
      <c r="J796" s="987"/>
      <c r="K796" s="100"/>
      <c r="L796" s="1093"/>
      <c r="M796" s="1093"/>
      <c r="N796" s="1093"/>
      <c r="O796" s="1093"/>
      <c r="P796" s="1093"/>
      <c r="Q796" s="1093"/>
      <c r="R796" s="1093"/>
      <c r="S796" s="1093"/>
      <c r="T796" s="1093"/>
      <c r="U796" s="1093"/>
      <c r="V796" s="1093"/>
      <c r="W796" s="1093"/>
      <c r="X796" s="1093"/>
      <c r="Y796" s="1093"/>
      <c r="Z796" s="1093"/>
      <c r="AA796" s="1093"/>
      <c r="AB796" s="1093"/>
      <c r="AC796" s="1093"/>
      <c r="AD796" s="1093"/>
      <c r="AE796" s="1093"/>
      <c r="AF796" s="1093"/>
      <c r="AG796" s="1093"/>
      <c r="AH796" s="1093"/>
      <c r="AI796" s="1093"/>
      <c r="AJ796" s="1093"/>
      <c r="AK796" s="1093"/>
      <c r="AL796" s="1093"/>
      <c r="AM796" s="1093"/>
      <c r="AN796" s="1093"/>
      <c r="AO796" s="1093"/>
      <c r="AP796" s="1093"/>
      <c r="AQ796" s="1093"/>
      <c r="AR796" s="1093"/>
      <c r="AS796" s="1093"/>
    </row>
    <row r="797" spans="1:45" s="1094" customFormat="1" ht="12.75" hidden="1">
      <c r="A797" s="1099" t="s">
        <v>537</v>
      </c>
      <c r="B797" s="488"/>
      <c r="C797" s="488">
        <v>0</v>
      </c>
      <c r="D797" s="488">
        <v>0</v>
      </c>
      <c r="E797" s="1102">
        <v>0</v>
      </c>
      <c r="F797" s="83">
        <v>0</v>
      </c>
      <c r="G797" s="100"/>
      <c r="H797" s="101">
        <f>D797-'[3]Oktobris'!D752</f>
        <v>-2148499</v>
      </c>
      <c r="I797" s="987">
        <f t="shared" si="36"/>
        <v>2148499</v>
      </c>
      <c r="J797" s="987"/>
      <c r="K797" s="100"/>
      <c r="L797" s="1093"/>
      <c r="M797" s="1093"/>
      <c r="N797" s="1093"/>
      <c r="O797" s="1093"/>
      <c r="P797" s="1093"/>
      <c r="Q797" s="1093"/>
      <c r="R797" s="1093"/>
      <c r="S797" s="1093"/>
      <c r="T797" s="1093"/>
      <c r="U797" s="1093"/>
      <c r="V797" s="1093"/>
      <c r="W797" s="1093"/>
      <c r="X797" s="1093"/>
      <c r="Y797" s="1093"/>
      <c r="Z797" s="1093"/>
      <c r="AA797" s="1093"/>
      <c r="AB797" s="1093"/>
      <c r="AC797" s="1093"/>
      <c r="AD797" s="1093"/>
      <c r="AE797" s="1093"/>
      <c r="AF797" s="1093"/>
      <c r="AG797" s="1093"/>
      <c r="AH797" s="1093"/>
      <c r="AI797" s="1093"/>
      <c r="AJ797" s="1093"/>
      <c r="AK797" s="1093"/>
      <c r="AL797" s="1093"/>
      <c r="AM797" s="1093"/>
      <c r="AN797" s="1093"/>
      <c r="AO797" s="1093"/>
      <c r="AP797" s="1093"/>
      <c r="AQ797" s="1093"/>
      <c r="AR797" s="1093"/>
      <c r="AS797" s="1093"/>
    </row>
    <row r="798" spans="1:45" s="1094" customFormat="1" ht="12.75">
      <c r="A798" s="1087" t="s">
        <v>279</v>
      </c>
      <c r="B798" s="83">
        <v>994636</v>
      </c>
      <c r="C798" s="83">
        <v>887157</v>
      </c>
      <c r="D798" s="83">
        <v>668718</v>
      </c>
      <c r="E798" s="463">
        <v>67.23243478016077</v>
      </c>
      <c r="F798" s="83">
        <v>165070</v>
      </c>
      <c r="G798" s="100"/>
      <c r="H798" s="101">
        <f>D798-'[3]Oktobris'!D753</f>
        <v>-1479781</v>
      </c>
      <c r="I798" s="987">
        <f t="shared" si="36"/>
        <v>1644851</v>
      </c>
      <c r="J798" s="987"/>
      <c r="K798" s="100"/>
      <c r="L798" s="1093"/>
      <c r="M798" s="1093"/>
      <c r="N798" s="1093"/>
      <c r="O798" s="1093"/>
      <c r="P798" s="1093"/>
      <c r="Q798" s="1093"/>
      <c r="R798" s="1093"/>
      <c r="S798" s="1093"/>
      <c r="T798" s="1093"/>
      <c r="U798" s="1093"/>
      <c r="V798" s="1093"/>
      <c r="W798" s="1093"/>
      <c r="X798" s="1093"/>
      <c r="Y798" s="1093"/>
      <c r="Z798" s="1093"/>
      <c r="AA798" s="1093"/>
      <c r="AB798" s="1093"/>
      <c r="AC798" s="1093"/>
      <c r="AD798" s="1093"/>
      <c r="AE798" s="1093"/>
      <c r="AF798" s="1093"/>
      <c r="AG798" s="1093"/>
      <c r="AH798" s="1093"/>
      <c r="AI798" s="1093"/>
      <c r="AJ798" s="1093"/>
      <c r="AK798" s="1093"/>
      <c r="AL798" s="1093"/>
      <c r="AM798" s="1093"/>
      <c r="AN798" s="1093"/>
      <c r="AO798" s="1093"/>
      <c r="AP798" s="1093"/>
      <c r="AQ798" s="1093"/>
      <c r="AR798" s="1093"/>
      <c r="AS798" s="1093"/>
    </row>
    <row r="799" spans="1:45" s="1094" customFormat="1" ht="12.75">
      <c r="A799" s="1089" t="s">
        <v>307</v>
      </c>
      <c r="B799" s="83">
        <v>819561</v>
      </c>
      <c r="C799" s="83">
        <v>712082</v>
      </c>
      <c r="D799" s="83">
        <v>567106</v>
      </c>
      <c r="E799" s="463">
        <v>69.1963136362028</v>
      </c>
      <c r="F799" s="83">
        <v>79841</v>
      </c>
      <c r="G799" s="100"/>
      <c r="H799" s="101">
        <f>D799-'[3]Oktobris'!D754</f>
        <v>-1581393</v>
      </c>
      <c r="I799" s="987">
        <f t="shared" si="36"/>
        <v>1661234</v>
      </c>
      <c r="J799" s="987"/>
      <c r="K799" s="100"/>
      <c r="L799" s="1093"/>
      <c r="M799" s="1093"/>
      <c r="N799" s="1093"/>
      <c r="O799" s="1093"/>
      <c r="P799" s="1093"/>
      <c r="Q799" s="1093"/>
      <c r="R799" s="1093"/>
      <c r="S799" s="1093"/>
      <c r="T799" s="1093"/>
      <c r="U799" s="1093"/>
      <c r="V799" s="1093"/>
      <c r="W799" s="1093"/>
      <c r="X799" s="1093"/>
      <c r="Y799" s="1093"/>
      <c r="Z799" s="1093"/>
      <c r="AA799" s="1093"/>
      <c r="AB799" s="1093"/>
      <c r="AC799" s="1093"/>
      <c r="AD799" s="1093"/>
      <c r="AE799" s="1093"/>
      <c r="AF799" s="1093"/>
      <c r="AG799" s="1093"/>
      <c r="AH799" s="1093"/>
      <c r="AI799" s="1093"/>
      <c r="AJ799" s="1093"/>
      <c r="AK799" s="1093"/>
      <c r="AL799" s="1093"/>
      <c r="AM799" s="1093"/>
      <c r="AN799" s="1093"/>
      <c r="AO799" s="1093"/>
      <c r="AP799" s="1093"/>
      <c r="AQ799" s="1093"/>
      <c r="AR799" s="1093"/>
      <c r="AS799" s="1093"/>
    </row>
    <row r="800" spans="1:45" s="1094" customFormat="1" ht="12.75">
      <c r="A800" s="1090" t="s">
        <v>716</v>
      </c>
      <c r="B800" s="83">
        <v>683820</v>
      </c>
      <c r="C800" s="83">
        <v>588401</v>
      </c>
      <c r="D800" s="83">
        <v>452135</v>
      </c>
      <c r="E800" s="463">
        <v>66.11900792606241</v>
      </c>
      <c r="F800" s="83">
        <v>59841</v>
      </c>
      <c r="G800" s="100"/>
      <c r="H800" s="101">
        <f>D800-'[3]Oktobris'!D755</f>
        <v>452135</v>
      </c>
      <c r="I800" s="987">
        <f t="shared" si="36"/>
        <v>-392294</v>
      </c>
      <c r="J800" s="987"/>
      <c r="K800" s="100"/>
      <c r="L800" s="1093"/>
      <c r="M800" s="1093"/>
      <c r="N800" s="1093"/>
      <c r="O800" s="1093"/>
      <c r="P800" s="1093"/>
      <c r="Q800" s="1093"/>
      <c r="R800" s="1093"/>
      <c r="S800" s="1093"/>
      <c r="T800" s="1093"/>
      <c r="U800" s="1093"/>
      <c r="V800" s="1093"/>
      <c r="W800" s="1093"/>
      <c r="X800" s="1093"/>
      <c r="Y800" s="1093"/>
      <c r="Z800" s="1093"/>
      <c r="AA800" s="1093"/>
      <c r="AB800" s="1093"/>
      <c r="AC800" s="1093"/>
      <c r="AD800" s="1093"/>
      <c r="AE800" s="1093"/>
      <c r="AF800" s="1093"/>
      <c r="AG800" s="1093"/>
      <c r="AH800" s="1093"/>
      <c r="AI800" s="1093"/>
      <c r="AJ800" s="1093"/>
      <c r="AK800" s="1093"/>
      <c r="AL800" s="1093"/>
      <c r="AM800" s="1093"/>
      <c r="AN800" s="1093"/>
      <c r="AO800" s="1093"/>
      <c r="AP800" s="1093"/>
      <c r="AQ800" s="1093"/>
      <c r="AR800" s="1093"/>
      <c r="AS800" s="1093"/>
    </row>
    <row r="801" spans="1:45" s="1094" customFormat="1" ht="12.75">
      <c r="A801" s="1090" t="s">
        <v>1004</v>
      </c>
      <c r="B801" s="83">
        <v>135741</v>
      </c>
      <c r="C801" s="83">
        <v>123681</v>
      </c>
      <c r="D801" s="83">
        <v>114971</v>
      </c>
      <c r="E801" s="463">
        <v>84.6988013938309</v>
      </c>
      <c r="F801" s="83">
        <v>20000</v>
      </c>
      <c r="G801" s="100"/>
      <c r="H801" s="101">
        <f>D801-'[3]Oktobris'!D756</f>
        <v>-762947</v>
      </c>
      <c r="I801" s="987">
        <f t="shared" si="36"/>
        <v>782947</v>
      </c>
      <c r="J801" s="987"/>
      <c r="K801" s="100"/>
      <c r="L801" s="1093"/>
      <c r="M801" s="1093"/>
      <c r="N801" s="1093"/>
      <c r="O801" s="1093"/>
      <c r="P801" s="1093"/>
      <c r="Q801" s="1093"/>
      <c r="R801" s="1093"/>
      <c r="S801" s="1093"/>
      <c r="T801" s="1093"/>
      <c r="U801" s="1093"/>
      <c r="V801" s="1093"/>
      <c r="W801" s="1093"/>
      <c r="X801" s="1093"/>
      <c r="Y801" s="1093"/>
      <c r="Z801" s="1093"/>
      <c r="AA801" s="1093"/>
      <c r="AB801" s="1093"/>
      <c r="AC801" s="1093"/>
      <c r="AD801" s="1093"/>
      <c r="AE801" s="1093"/>
      <c r="AF801" s="1093"/>
      <c r="AG801" s="1093"/>
      <c r="AH801" s="1093"/>
      <c r="AI801" s="1093"/>
      <c r="AJ801" s="1093"/>
      <c r="AK801" s="1093"/>
      <c r="AL801" s="1093"/>
      <c r="AM801" s="1093"/>
      <c r="AN801" s="1093"/>
      <c r="AO801" s="1093"/>
      <c r="AP801" s="1093"/>
      <c r="AQ801" s="1093"/>
      <c r="AR801" s="1093"/>
      <c r="AS801" s="1093"/>
    </row>
    <row r="802" spans="1:45" s="1094" customFormat="1" ht="12.75">
      <c r="A802" s="1091" t="s">
        <v>1015</v>
      </c>
      <c r="B802" s="83">
        <v>135741</v>
      </c>
      <c r="C802" s="83">
        <v>123681</v>
      </c>
      <c r="D802" s="83">
        <v>114971</v>
      </c>
      <c r="E802" s="463">
        <v>84.6988013938309</v>
      </c>
      <c r="F802" s="83">
        <v>20000</v>
      </c>
      <c r="G802" s="100"/>
      <c r="H802" s="101">
        <f>D802-'[3]Oktobris'!D757</f>
        <v>-762947</v>
      </c>
      <c r="I802" s="987">
        <f t="shared" si="36"/>
        <v>782947</v>
      </c>
      <c r="J802" s="987"/>
      <c r="K802" s="100"/>
      <c r="L802" s="1093"/>
      <c r="M802" s="1093"/>
      <c r="N802" s="1093"/>
      <c r="O802" s="1093"/>
      <c r="P802" s="1093"/>
      <c r="Q802" s="1093"/>
      <c r="R802" s="1093"/>
      <c r="S802" s="1093"/>
      <c r="T802" s="1093"/>
      <c r="U802" s="1093"/>
      <c r="V802" s="1093"/>
      <c r="W802" s="1093"/>
      <c r="X802" s="1093"/>
      <c r="Y802" s="1093"/>
      <c r="Z802" s="1093"/>
      <c r="AA802" s="1093"/>
      <c r="AB802" s="1093"/>
      <c r="AC802" s="1093"/>
      <c r="AD802" s="1093"/>
      <c r="AE802" s="1093"/>
      <c r="AF802" s="1093"/>
      <c r="AG802" s="1093"/>
      <c r="AH802" s="1093"/>
      <c r="AI802" s="1093"/>
      <c r="AJ802" s="1093"/>
      <c r="AK802" s="1093"/>
      <c r="AL802" s="1093"/>
      <c r="AM802" s="1093"/>
      <c r="AN802" s="1093"/>
      <c r="AO802" s="1093"/>
      <c r="AP802" s="1093"/>
      <c r="AQ802" s="1093"/>
      <c r="AR802" s="1093"/>
      <c r="AS802" s="1093"/>
    </row>
    <row r="803" spans="1:45" s="1094" customFormat="1" ht="12.75">
      <c r="A803" s="1090" t="s">
        <v>290</v>
      </c>
      <c r="B803" s="83">
        <v>175075</v>
      </c>
      <c r="C803" s="83">
        <v>175075</v>
      </c>
      <c r="D803" s="83">
        <v>101612</v>
      </c>
      <c r="E803" s="463">
        <v>58.03912608881908</v>
      </c>
      <c r="F803" s="83">
        <v>85229</v>
      </c>
      <c r="G803" s="100"/>
      <c r="H803" s="101">
        <f>D803-'[3]Oktobris'!D758</f>
        <v>101612</v>
      </c>
      <c r="I803" s="987"/>
      <c r="J803" s="987"/>
      <c r="K803" s="100"/>
      <c r="L803" s="1093"/>
      <c r="M803" s="1093"/>
      <c r="N803" s="1093"/>
      <c r="O803" s="1093"/>
      <c r="P803" s="1093"/>
      <c r="Q803" s="1093"/>
      <c r="R803" s="1093"/>
      <c r="S803" s="1093"/>
      <c r="T803" s="1093"/>
      <c r="U803" s="1093"/>
      <c r="V803" s="1093"/>
      <c r="W803" s="1093"/>
      <c r="X803" s="1093"/>
      <c r="Y803" s="1093"/>
      <c r="Z803" s="1093"/>
      <c r="AA803" s="1093"/>
      <c r="AB803" s="1093"/>
      <c r="AC803" s="1093"/>
      <c r="AD803" s="1093"/>
      <c r="AE803" s="1093"/>
      <c r="AF803" s="1093"/>
      <c r="AG803" s="1093"/>
      <c r="AH803" s="1093"/>
      <c r="AI803" s="1093"/>
      <c r="AJ803" s="1093"/>
      <c r="AK803" s="1093"/>
      <c r="AL803" s="1093"/>
      <c r="AM803" s="1093"/>
      <c r="AN803" s="1093"/>
      <c r="AO803" s="1093"/>
      <c r="AP803" s="1093"/>
      <c r="AQ803" s="1093"/>
      <c r="AR803" s="1093"/>
      <c r="AS803" s="1093"/>
    </row>
    <row r="804" spans="1:45" s="1094" customFormat="1" ht="12.75">
      <c r="A804" s="1091" t="s">
        <v>1399</v>
      </c>
      <c r="B804" s="83">
        <v>175075</v>
      </c>
      <c r="C804" s="83">
        <v>175075</v>
      </c>
      <c r="D804" s="83">
        <v>101612</v>
      </c>
      <c r="E804" s="463">
        <v>58.03912608881908</v>
      </c>
      <c r="F804" s="83">
        <v>85229</v>
      </c>
      <c r="G804" s="100"/>
      <c r="H804" s="101">
        <f>D804-'[3]Oktobris'!D759</f>
        <v>-439373</v>
      </c>
      <c r="I804" s="987"/>
      <c r="J804" s="987"/>
      <c r="K804" s="100"/>
      <c r="L804" s="1093"/>
      <c r="M804" s="1093"/>
      <c r="N804" s="1093"/>
      <c r="O804" s="1093"/>
      <c r="P804" s="1093"/>
      <c r="Q804" s="1093"/>
      <c r="R804" s="1093"/>
      <c r="S804" s="1093"/>
      <c r="T804" s="1093"/>
      <c r="U804" s="1093"/>
      <c r="V804" s="1093"/>
      <c r="W804" s="1093"/>
      <c r="X804" s="1093"/>
      <c r="Y804" s="1093"/>
      <c r="Z804" s="1093"/>
      <c r="AA804" s="1093"/>
      <c r="AB804" s="1093"/>
      <c r="AC804" s="1093"/>
      <c r="AD804" s="1093"/>
      <c r="AE804" s="1093"/>
      <c r="AF804" s="1093"/>
      <c r="AG804" s="1093"/>
      <c r="AH804" s="1093"/>
      <c r="AI804" s="1093"/>
      <c r="AJ804" s="1093"/>
      <c r="AK804" s="1093"/>
      <c r="AL804" s="1093"/>
      <c r="AM804" s="1093"/>
      <c r="AN804" s="1093"/>
      <c r="AO804" s="1093"/>
      <c r="AP804" s="1093"/>
      <c r="AQ804" s="1093"/>
      <c r="AR804" s="1093"/>
      <c r="AS804" s="1093"/>
    </row>
    <row r="805" spans="1:51" s="1110" customFormat="1" ht="25.5" customHeight="1">
      <c r="A805" s="401" t="s">
        <v>1113</v>
      </c>
      <c r="B805" s="83"/>
      <c r="C805" s="83"/>
      <c r="D805" s="83"/>
      <c r="E805" s="463"/>
      <c r="F805" s="83"/>
      <c r="G805" s="1026"/>
      <c r="H805" s="101">
        <f>D805-'[3]Oktobris'!D760</f>
        <v>-277945</v>
      </c>
      <c r="I805" s="987">
        <f aca="true" t="shared" si="37" ref="I805:I836">F805-H805</f>
        <v>277945</v>
      </c>
      <c r="J805" s="987"/>
      <c r="K805" s="1026"/>
      <c r="L805" s="1074"/>
      <c r="M805" s="1074"/>
      <c r="N805" s="1074"/>
      <c r="O805" s="1074"/>
      <c r="P805" s="1074"/>
      <c r="Q805" s="1074"/>
      <c r="R805" s="1074"/>
      <c r="S805" s="1074"/>
      <c r="T805" s="1074"/>
      <c r="U805" s="1074"/>
      <c r="V805" s="1074"/>
      <c r="W805" s="1074"/>
      <c r="X805" s="1074"/>
      <c r="Y805" s="1074"/>
      <c r="Z805" s="1074"/>
      <c r="AA805" s="1074"/>
      <c r="AB805" s="1074"/>
      <c r="AC805" s="1074"/>
      <c r="AD805" s="1074"/>
      <c r="AE805" s="1074"/>
      <c r="AF805" s="1074"/>
      <c r="AG805" s="1074"/>
      <c r="AH805" s="1074"/>
      <c r="AI805" s="1074"/>
      <c r="AJ805" s="1074"/>
      <c r="AK805" s="1074"/>
      <c r="AL805" s="1074"/>
      <c r="AM805" s="1074"/>
      <c r="AN805" s="1074"/>
      <c r="AO805" s="1074"/>
      <c r="AP805" s="1074"/>
      <c r="AQ805" s="1074"/>
      <c r="AR805" s="1074"/>
      <c r="AS805" s="1074"/>
      <c r="AT805" s="1074"/>
      <c r="AU805" s="1074"/>
      <c r="AV805" s="1074"/>
      <c r="AW805" s="1074"/>
      <c r="AX805" s="1074"/>
      <c r="AY805" s="1075"/>
    </row>
    <row r="806" spans="1:51" s="1110" customFormat="1" ht="12.75" customHeight="1">
      <c r="A806" s="1087" t="s">
        <v>1078</v>
      </c>
      <c r="B806" s="83">
        <v>28784871</v>
      </c>
      <c r="C806" s="83">
        <v>28375275</v>
      </c>
      <c r="D806" s="264">
        <v>28375275</v>
      </c>
      <c r="E806" s="463">
        <v>98.57704417018232</v>
      </c>
      <c r="F806" s="83">
        <v>942206</v>
      </c>
      <c r="G806" s="1026"/>
      <c r="H806" s="101">
        <f>D806-'[3]Oktobris'!D761</f>
        <v>28097330</v>
      </c>
      <c r="I806" s="987">
        <f t="shared" si="37"/>
        <v>-27155124</v>
      </c>
      <c r="J806" s="987"/>
      <c r="K806" s="1026"/>
      <c r="L806" s="1074"/>
      <c r="M806" s="1074"/>
      <c r="N806" s="1074"/>
      <c r="O806" s="1074"/>
      <c r="P806" s="1074"/>
      <c r="Q806" s="1074"/>
      <c r="R806" s="1074"/>
      <c r="S806" s="1074"/>
      <c r="T806" s="1074"/>
      <c r="U806" s="1074"/>
      <c r="V806" s="1074"/>
      <c r="W806" s="1074"/>
      <c r="X806" s="1074"/>
      <c r="Y806" s="1074"/>
      <c r="Z806" s="1074"/>
      <c r="AA806" s="1074"/>
      <c r="AB806" s="1074"/>
      <c r="AC806" s="1074"/>
      <c r="AD806" s="1074"/>
      <c r="AE806" s="1074"/>
      <c r="AF806" s="1074"/>
      <c r="AG806" s="1074"/>
      <c r="AH806" s="1074"/>
      <c r="AI806" s="1074"/>
      <c r="AJ806" s="1074"/>
      <c r="AK806" s="1074"/>
      <c r="AL806" s="1074"/>
      <c r="AM806" s="1074"/>
      <c r="AN806" s="1074"/>
      <c r="AO806" s="1074"/>
      <c r="AP806" s="1074"/>
      <c r="AQ806" s="1074"/>
      <c r="AR806" s="1074"/>
      <c r="AS806" s="1074"/>
      <c r="AT806" s="1074"/>
      <c r="AU806" s="1074"/>
      <c r="AV806" s="1074"/>
      <c r="AW806" s="1074"/>
      <c r="AX806" s="1074"/>
      <c r="AY806" s="1075"/>
    </row>
    <row r="807" spans="1:51" s="1110" customFormat="1" ht="12.75" customHeight="1">
      <c r="A807" s="1089" t="s">
        <v>1079</v>
      </c>
      <c r="B807" s="83">
        <v>28784871</v>
      </c>
      <c r="C807" s="264">
        <v>28375275</v>
      </c>
      <c r="D807" s="264">
        <v>28375275</v>
      </c>
      <c r="E807" s="463">
        <v>98.57704417018232</v>
      </c>
      <c r="F807" s="83">
        <v>942206</v>
      </c>
      <c r="G807" s="1026"/>
      <c r="H807" s="101">
        <f>D807-'[3]Oktobris'!D762</f>
        <v>28112235</v>
      </c>
      <c r="I807" s="987">
        <f t="shared" si="37"/>
        <v>-27170029</v>
      </c>
      <c r="J807" s="987"/>
      <c r="K807" s="1026"/>
      <c r="L807" s="1074"/>
      <c r="M807" s="1074"/>
      <c r="N807" s="1074"/>
      <c r="O807" s="1074"/>
      <c r="P807" s="1074"/>
      <c r="Q807" s="1074"/>
      <c r="R807" s="1074"/>
      <c r="S807" s="1074"/>
      <c r="T807" s="1074"/>
      <c r="U807" s="1074"/>
      <c r="V807" s="1074"/>
      <c r="W807" s="1074"/>
      <c r="X807" s="1074"/>
      <c r="Y807" s="1074"/>
      <c r="Z807" s="1074"/>
      <c r="AA807" s="1074"/>
      <c r="AB807" s="1074"/>
      <c r="AC807" s="1074"/>
      <c r="AD807" s="1074"/>
      <c r="AE807" s="1074"/>
      <c r="AF807" s="1074"/>
      <c r="AG807" s="1074"/>
      <c r="AH807" s="1074"/>
      <c r="AI807" s="1074"/>
      <c r="AJ807" s="1074"/>
      <c r="AK807" s="1074"/>
      <c r="AL807" s="1074"/>
      <c r="AM807" s="1074"/>
      <c r="AN807" s="1074"/>
      <c r="AO807" s="1074"/>
      <c r="AP807" s="1074"/>
      <c r="AQ807" s="1074"/>
      <c r="AR807" s="1074"/>
      <c r="AS807" s="1074"/>
      <c r="AT807" s="1074"/>
      <c r="AU807" s="1074"/>
      <c r="AV807" s="1074"/>
      <c r="AW807" s="1074"/>
      <c r="AX807" s="1074"/>
      <c r="AY807" s="1075"/>
    </row>
    <row r="808" spans="1:51" s="1110" customFormat="1" ht="12.75" customHeight="1" hidden="1">
      <c r="A808" s="1099" t="s">
        <v>537</v>
      </c>
      <c r="B808" s="488">
        <v>0</v>
      </c>
      <c r="C808" s="488">
        <v>0</v>
      </c>
      <c r="D808" s="488">
        <v>0</v>
      </c>
      <c r="E808" s="463" t="e">
        <v>#DIV/0!</v>
      </c>
      <c r="F808" s="83">
        <v>0</v>
      </c>
      <c r="G808" s="1026"/>
      <c r="H808" s="101">
        <f>D808-'[3]Oktobris'!D763</f>
        <v>-263040</v>
      </c>
      <c r="I808" s="987">
        <f t="shared" si="37"/>
        <v>263040</v>
      </c>
      <c r="J808" s="987"/>
      <c r="K808" s="1026"/>
      <c r="L808" s="1074"/>
      <c r="M808" s="1074"/>
      <c r="N808" s="1074"/>
      <c r="O808" s="1074"/>
      <c r="P808" s="1074"/>
      <c r="Q808" s="1074"/>
      <c r="R808" s="1074"/>
      <c r="S808" s="1074"/>
      <c r="T808" s="1074"/>
      <c r="U808" s="1074"/>
      <c r="V808" s="1074"/>
      <c r="W808" s="1074"/>
      <c r="X808" s="1074"/>
      <c r="Y808" s="1074"/>
      <c r="Z808" s="1074"/>
      <c r="AA808" s="1074"/>
      <c r="AB808" s="1074"/>
      <c r="AC808" s="1074"/>
      <c r="AD808" s="1074"/>
      <c r="AE808" s="1074"/>
      <c r="AF808" s="1074"/>
      <c r="AG808" s="1074"/>
      <c r="AH808" s="1074"/>
      <c r="AI808" s="1074"/>
      <c r="AJ808" s="1074"/>
      <c r="AK808" s="1074"/>
      <c r="AL808" s="1074"/>
      <c r="AM808" s="1074"/>
      <c r="AN808" s="1074"/>
      <c r="AO808" s="1074"/>
      <c r="AP808" s="1074"/>
      <c r="AQ808" s="1074"/>
      <c r="AR808" s="1074"/>
      <c r="AS808" s="1074"/>
      <c r="AT808" s="1074"/>
      <c r="AU808" s="1074"/>
      <c r="AV808" s="1074"/>
      <c r="AW808" s="1074"/>
      <c r="AX808" s="1074"/>
      <c r="AY808" s="1075"/>
    </row>
    <row r="809" spans="1:51" s="400" customFormat="1" ht="12.75" customHeight="1">
      <c r="A809" s="1103" t="s">
        <v>279</v>
      </c>
      <c r="B809" s="83">
        <v>28784871</v>
      </c>
      <c r="C809" s="83">
        <v>28375275</v>
      </c>
      <c r="D809" s="83">
        <v>19912584</v>
      </c>
      <c r="E809" s="463">
        <v>69.17725634413995</v>
      </c>
      <c r="F809" s="83">
        <v>1063851</v>
      </c>
      <c r="G809" s="1026"/>
      <c r="H809" s="101">
        <f>D809-'[3]Oktobris'!D764</f>
        <v>19912584</v>
      </c>
      <c r="I809" s="987">
        <f t="shared" si="37"/>
        <v>-18848733</v>
      </c>
      <c r="J809" s="987"/>
      <c r="K809" s="1026"/>
      <c r="L809" s="1074"/>
      <c r="M809" s="1074"/>
      <c r="N809" s="1074"/>
      <c r="O809" s="1074"/>
      <c r="P809" s="1074"/>
      <c r="Q809" s="1074"/>
      <c r="R809" s="1074"/>
      <c r="S809" s="1074"/>
      <c r="T809" s="1074"/>
      <c r="U809" s="1074"/>
      <c r="V809" s="1074"/>
      <c r="W809" s="1074"/>
      <c r="X809" s="1074"/>
      <c r="Y809" s="1074"/>
      <c r="Z809" s="1074"/>
      <c r="AA809" s="1074"/>
      <c r="AB809" s="1074"/>
      <c r="AC809" s="1074"/>
      <c r="AD809" s="1074"/>
      <c r="AE809" s="1074"/>
      <c r="AF809" s="1074"/>
      <c r="AG809" s="1074"/>
      <c r="AH809" s="1074"/>
      <c r="AI809" s="1074"/>
      <c r="AJ809" s="1074"/>
      <c r="AK809" s="1074"/>
      <c r="AL809" s="1074"/>
      <c r="AM809" s="1074"/>
      <c r="AN809" s="1074"/>
      <c r="AO809" s="1074"/>
      <c r="AP809" s="1074"/>
      <c r="AQ809" s="1074"/>
      <c r="AR809" s="1074"/>
      <c r="AS809" s="1074"/>
      <c r="AT809" s="1074"/>
      <c r="AU809" s="1074"/>
      <c r="AV809" s="1074"/>
      <c r="AW809" s="1074"/>
      <c r="AX809" s="1074"/>
      <c r="AY809" s="1075"/>
    </row>
    <row r="810" spans="1:51" s="1026" customFormat="1" ht="12.75" customHeight="1">
      <c r="A810" s="1089" t="s">
        <v>307</v>
      </c>
      <c r="B810" s="83">
        <v>23273185</v>
      </c>
      <c r="C810" s="83">
        <v>23119417</v>
      </c>
      <c r="D810" s="264">
        <v>17090217</v>
      </c>
      <c r="E810" s="463">
        <v>73.43308189231512</v>
      </c>
      <c r="F810" s="83">
        <v>723532</v>
      </c>
      <c r="H810" s="101">
        <f>D810-'[3]Oktobris'!D765</f>
        <v>16497140</v>
      </c>
      <c r="I810" s="987">
        <f t="shared" si="37"/>
        <v>-15773608</v>
      </c>
      <c r="J810" s="987"/>
      <c r="AY810" s="237"/>
    </row>
    <row r="811" spans="1:51" s="1026" customFormat="1" ht="12.75" customHeight="1">
      <c r="A811" s="1100" t="s">
        <v>716</v>
      </c>
      <c r="B811" s="83">
        <v>1303657</v>
      </c>
      <c r="C811" s="83">
        <v>1149889</v>
      </c>
      <c r="D811" s="83">
        <v>756529</v>
      </c>
      <c r="E811" s="463">
        <v>58.03129197327211</v>
      </c>
      <c r="F811" s="83">
        <v>113452</v>
      </c>
      <c r="H811" s="101">
        <f>D811-'[3]Oktobris'!D766</f>
        <v>163452</v>
      </c>
      <c r="I811" s="987">
        <f t="shared" si="37"/>
        <v>-50000</v>
      </c>
      <c r="J811" s="987"/>
      <c r="AY811" s="237"/>
    </row>
    <row r="812" spans="1:51" s="1074" customFormat="1" ht="12.75" customHeight="1">
      <c r="A812" s="1100" t="s">
        <v>1004</v>
      </c>
      <c r="B812" s="83">
        <v>21969528</v>
      </c>
      <c r="C812" s="83">
        <v>21969528</v>
      </c>
      <c r="D812" s="264">
        <v>16333688</v>
      </c>
      <c r="E812" s="463">
        <v>74.34701373648082</v>
      </c>
      <c r="F812" s="83">
        <v>610080</v>
      </c>
      <c r="G812" s="1026"/>
      <c r="H812" s="101">
        <f>D812-'[3]Oktobris'!D767</f>
        <v>16333688</v>
      </c>
      <c r="I812" s="987">
        <f t="shared" si="37"/>
        <v>-15723608</v>
      </c>
      <c r="J812" s="987"/>
      <c r="K812" s="1026"/>
      <c r="AY812" s="1075"/>
    </row>
    <row r="813" spans="1:51" s="1074" customFormat="1" ht="12.75" customHeight="1">
      <c r="A813" s="1101" t="s">
        <v>1114</v>
      </c>
      <c r="B813" s="83">
        <v>21969528</v>
      </c>
      <c r="C813" s="83">
        <v>21969528</v>
      </c>
      <c r="D813" s="83">
        <v>16333688</v>
      </c>
      <c r="E813" s="463">
        <v>74.34701373648082</v>
      </c>
      <c r="F813" s="83">
        <v>610080</v>
      </c>
      <c r="G813" s="1026"/>
      <c r="H813" s="101">
        <f>D813-'[3]Oktobris'!D768</f>
        <v>15830040</v>
      </c>
      <c r="I813" s="987">
        <f t="shared" si="37"/>
        <v>-15219960</v>
      </c>
      <c r="J813" s="987"/>
      <c r="K813" s="1026"/>
      <c r="AY813" s="1075"/>
    </row>
    <row r="814" spans="1:51" s="1074" customFormat="1" ht="12.75" customHeight="1">
      <c r="A814" s="1089" t="s">
        <v>290</v>
      </c>
      <c r="B814" s="83">
        <v>5511686</v>
      </c>
      <c r="C814" s="83">
        <v>5255858</v>
      </c>
      <c r="D814" s="83">
        <v>2822367</v>
      </c>
      <c r="E814" s="463">
        <v>51.20696280593633</v>
      </c>
      <c r="F814" s="83">
        <v>340319</v>
      </c>
      <c r="G814" s="1026"/>
      <c r="H814" s="101">
        <f>D814-'[3]Oktobris'!D769</f>
        <v>2335102</v>
      </c>
      <c r="I814" s="987">
        <f t="shared" si="37"/>
        <v>-1994783</v>
      </c>
      <c r="J814" s="987"/>
      <c r="K814" s="1026"/>
      <c r="AY814" s="1075"/>
    </row>
    <row r="815" spans="1:51" s="1074" customFormat="1" ht="12.75" customHeight="1">
      <c r="A815" s="1100" t="s">
        <v>1399</v>
      </c>
      <c r="B815" s="83">
        <v>5511686</v>
      </c>
      <c r="C815" s="83">
        <v>5255858</v>
      </c>
      <c r="D815" s="83">
        <v>2822367</v>
      </c>
      <c r="E815" s="463">
        <v>51.20696280593633</v>
      </c>
      <c r="F815" s="83">
        <v>340319</v>
      </c>
      <c r="G815" s="1026"/>
      <c r="H815" s="101">
        <f>D815-'[3]Oktobris'!D770</f>
        <v>2430073</v>
      </c>
      <c r="I815" s="987">
        <f t="shared" si="37"/>
        <v>-2089754</v>
      </c>
      <c r="J815" s="987"/>
      <c r="K815" s="1026"/>
      <c r="AY815" s="1075"/>
    </row>
    <row r="816" spans="1:51" s="1026" customFormat="1" ht="12.75">
      <c r="A816" s="401" t="s">
        <v>1116</v>
      </c>
      <c r="B816" s="83"/>
      <c r="C816" s="83"/>
      <c r="D816" s="83" t="s">
        <v>262</v>
      </c>
      <c r="E816" s="463"/>
      <c r="F816" s="83"/>
      <c r="H816" s="101" t="e">
        <f>D816-'[3]Oktobris'!D771</f>
        <v>#VALUE!</v>
      </c>
      <c r="I816" s="987" t="e">
        <f t="shared" si="37"/>
        <v>#VALUE!</v>
      </c>
      <c r="J816" s="987"/>
      <c r="AY816" s="237"/>
    </row>
    <row r="817" spans="1:51" s="1026" customFormat="1" ht="12.75">
      <c r="A817" s="1087" t="s">
        <v>1078</v>
      </c>
      <c r="B817" s="264">
        <v>5802481</v>
      </c>
      <c r="C817" s="264">
        <v>5576481</v>
      </c>
      <c r="D817" s="264">
        <v>5576481</v>
      </c>
      <c r="E817" s="463">
        <v>96.10511434677683</v>
      </c>
      <c r="F817" s="83">
        <v>1750000</v>
      </c>
      <c r="H817" s="101">
        <f>D817-'[3]Oktobris'!D772</f>
        <v>5481510</v>
      </c>
      <c r="I817" s="987">
        <f t="shared" si="37"/>
        <v>-3731510</v>
      </c>
      <c r="J817" s="987"/>
      <c r="AY817" s="237"/>
    </row>
    <row r="818" spans="1:50" s="237" customFormat="1" ht="12.75">
      <c r="A818" s="1089" t="s">
        <v>1079</v>
      </c>
      <c r="B818" s="264">
        <v>5802481</v>
      </c>
      <c r="C818" s="264">
        <v>5576481</v>
      </c>
      <c r="D818" s="264">
        <v>5576481</v>
      </c>
      <c r="E818" s="463">
        <v>96.10511434677683</v>
      </c>
      <c r="F818" s="83">
        <v>1750000</v>
      </c>
      <c r="G818" s="1026"/>
      <c r="H818" s="101">
        <f>D818-'[3]Oktobris'!D773</f>
        <v>5560098</v>
      </c>
      <c r="I818" s="987">
        <f t="shared" si="37"/>
        <v>-3810098</v>
      </c>
      <c r="J818" s="987"/>
      <c r="K818" s="1026"/>
      <c r="L818" s="1026"/>
      <c r="M818" s="1026"/>
      <c r="N818" s="1026"/>
      <c r="O818" s="1026"/>
      <c r="P818" s="1026"/>
      <c r="Q818" s="1026"/>
      <c r="R818" s="1026"/>
      <c r="S818" s="1026"/>
      <c r="T818" s="1026"/>
      <c r="U818" s="1026"/>
      <c r="V818" s="1026"/>
      <c r="W818" s="1026"/>
      <c r="X818" s="1026"/>
      <c r="Y818" s="1026"/>
      <c r="Z818" s="1026"/>
      <c r="AA818" s="1026"/>
      <c r="AB818" s="1026"/>
      <c r="AC818" s="1026"/>
      <c r="AD818" s="1026"/>
      <c r="AE818" s="1026"/>
      <c r="AF818" s="1026"/>
      <c r="AG818" s="1026"/>
      <c r="AH818" s="1026"/>
      <c r="AI818" s="1026"/>
      <c r="AJ818" s="1026"/>
      <c r="AK818" s="1026"/>
      <c r="AL818" s="1026"/>
      <c r="AM818" s="1026"/>
      <c r="AN818" s="1026"/>
      <c r="AO818" s="1026"/>
      <c r="AP818" s="1026"/>
      <c r="AQ818" s="1026"/>
      <c r="AR818" s="1026"/>
      <c r="AS818" s="1026"/>
      <c r="AT818" s="1026"/>
      <c r="AU818" s="1026"/>
      <c r="AV818" s="1026"/>
      <c r="AW818" s="1026"/>
      <c r="AX818" s="1026"/>
    </row>
    <row r="819" spans="1:51" s="1074" customFormat="1" ht="12.75">
      <c r="A819" s="1103" t="s">
        <v>279</v>
      </c>
      <c r="B819" s="264">
        <v>5802481</v>
      </c>
      <c r="C819" s="264">
        <v>5576481</v>
      </c>
      <c r="D819" s="264">
        <v>5321829</v>
      </c>
      <c r="E819" s="463">
        <v>91.7164399159601</v>
      </c>
      <c r="F819" s="83">
        <v>1507461</v>
      </c>
      <c r="G819" s="1026"/>
      <c r="H819" s="101">
        <f>D819-'[3]Oktobris'!D774</f>
        <v>5305446</v>
      </c>
      <c r="I819" s="987">
        <f t="shared" si="37"/>
        <v>-3797985</v>
      </c>
      <c r="J819" s="987"/>
      <c r="K819" s="1026"/>
      <c r="AY819" s="1075"/>
    </row>
    <row r="820" spans="1:51" s="1110" customFormat="1" ht="12.75">
      <c r="A820" s="1089" t="s">
        <v>307</v>
      </c>
      <c r="B820" s="83">
        <v>5802481</v>
      </c>
      <c r="C820" s="83">
        <v>5576481</v>
      </c>
      <c r="D820" s="83">
        <v>5321829</v>
      </c>
      <c r="E820" s="463">
        <v>91.7164399159601</v>
      </c>
      <c r="F820" s="83">
        <v>1507461</v>
      </c>
      <c r="G820" s="1026"/>
      <c r="H820" s="101">
        <f>D820-'[3]Oktobris'!D775</f>
        <v>5321829</v>
      </c>
      <c r="I820" s="987">
        <f t="shared" si="37"/>
        <v>-3814368</v>
      </c>
      <c r="J820" s="987"/>
      <c r="K820" s="1026"/>
      <c r="L820" s="1074"/>
      <c r="M820" s="1074"/>
      <c r="N820" s="1074"/>
      <c r="O820" s="1074"/>
      <c r="P820" s="1074"/>
      <c r="Q820" s="1074"/>
      <c r="R820" s="1074"/>
      <c r="S820" s="1074"/>
      <c r="T820" s="1074"/>
      <c r="U820" s="1074"/>
      <c r="V820" s="1074"/>
      <c r="W820" s="1074"/>
      <c r="X820" s="1074"/>
      <c r="Y820" s="1074"/>
      <c r="Z820" s="1074"/>
      <c r="AA820" s="1074"/>
      <c r="AB820" s="1074"/>
      <c r="AC820" s="1074"/>
      <c r="AD820" s="1074"/>
      <c r="AE820" s="1074"/>
      <c r="AF820" s="1074"/>
      <c r="AG820" s="1074"/>
      <c r="AH820" s="1074"/>
      <c r="AI820" s="1074"/>
      <c r="AJ820" s="1074"/>
      <c r="AK820" s="1074"/>
      <c r="AL820" s="1074"/>
      <c r="AM820" s="1074"/>
      <c r="AN820" s="1074"/>
      <c r="AO820" s="1074"/>
      <c r="AP820" s="1074"/>
      <c r="AQ820" s="1074"/>
      <c r="AR820" s="1074"/>
      <c r="AS820" s="1074"/>
      <c r="AT820" s="1074"/>
      <c r="AU820" s="1074"/>
      <c r="AV820" s="1074"/>
      <c r="AW820" s="1074"/>
      <c r="AX820" s="1074"/>
      <c r="AY820" s="1075"/>
    </row>
    <row r="821" spans="1:51" s="1110" customFormat="1" ht="12.75">
      <c r="A821" s="1100" t="s">
        <v>1004</v>
      </c>
      <c r="B821" s="83">
        <v>5802481</v>
      </c>
      <c r="C821" s="83">
        <v>5576481</v>
      </c>
      <c r="D821" s="83">
        <v>5321829</v>
      </c>
      <c r="E821" s="463">
        <v>91.7164399159601</v>
      </c>
      <c r="F821" s="83">
        <v>1507461</v>
      </c>
      <c r="G821" s="1026"/>
      <c r="H821" s="101">
        <f>D821-'[3]Oktobris'!D776</f>
        <v>-22111240</v>
      </c>
      <c r="I821" s="987">
        <f t="shared" si="37"/>
        <v>23618701</v>
      </c>
      <c r="J821" s="987"/>
      <c r="K821" s="1026"/>
      <c r="L821" s="1074"/>
      <c r="M821" s="1074"/>
      <c r="N821" s="1074"/>
      <c r="O821" s="1074"/>
      <c r="P821" s="1074"/>
      <c r="Q821" s="1074"/>
      <c r="R821" s="1074"/>
      <c r="S821" s="1074"/>
      <c r="T821" s="1074"/>
      <c r="U821" s="1074"/>
      <c r="V821" s="1074"/>
      <c r="W821" s="1074"/>
      <c r="X821" s="1074"/>
      <c r="Y821" s="1074"/>
      <c r="Z821" s="1074"/>
      <c r="AA821" s="1074"/>
      <c r="AB821" s="1074"/>
      <c r="AC821" s="1074"/>
      <c r="AD821" s="1074"/>
      <c r="AE821" s="1074"/>
      <c r="AF821" s="1074"/>
      <c r="AG821" s="1074"/>
      <c r="AH821" s="1074"/>
      <c r="AI821" s="1074"/>
      <c r="AJ821" s="1074"/>
      <c r="AK821" s="1074"/>
      <c r="AL821" s="1074"/>
      <c r="AM821" s="1074"/>
      <c r="AN821" s="1074"/>
      <c r="AO821" s="1074"/>
      <c r="AP821" s="1074"/>
      <c r="AQ821" s="1074"/>
      <c r="AR821" s="1074"/>
      <c r="AS821" s="1074"/>
      <c r="AT821" s="1074"/>
      <c r="AU821" s="1074"/>
      <c r="AV821" s="1074"/>
      <c r="AW821" s="1074"/>
      <c r="AX821" s="1074"/>
      <c r="AY821" s="1075"/>
    </row>
    <row r="822" spans="1:51" s="1110" customFormat="1" ht="12.75">
      <c r="A822" s="1101" t="s">
        <v>1114</v>
      </c>
      <c r="B822" s="83">
        <v>5802481</v>
      </c>
      <c r="C822" s="83">
        <v>5576481</v>
      </c>
      <c r="D822" s="83">
        <v>5321829</v>
      </c>
      <c r="E822" s="463">
        <v>91.7164399159601</v>
      </c>
      <c r="F822" s="83">
        <v>1507461</v>
      </c>
      <c r="G822" s="1026"/>
      <c r="H822" s="101">
        <f>D822-'[3]Oktobris'!D777</f>
        <v>-22111240</v>
      </c>
      <c r="I822" s="987">
        <f t="shared" si="37"/>
        <v>23618701</v>
      </c>
      <c r="J822" s="987"/>
      <c r="K822" s="1026"/>
      <c r="L822" s="1074"/>
      <c r="M822" s="1074"/>
      <c r="N822" s="1074"/>
      <c r="O822" s="1074"/>
      <c r="P822" s="1074"/>
      <c r="Q822" s="1074"/>
      <c r="R822" s="1074"/>
      <c r="S822" s="1074"/>
      <c r="T822" s="1074"/>
      <c r="U822" s="1074"/>
      <c r="V822" s="1074"/>
      <c r="W822" s="1074"/>
      <c r="X822" s="1074"/>
      <c r="Y822" s="1074"/>
      <c r="Z822" s="1074"/>
      <c r="AA822" s="1074"/>
      <c r="AB822" s="1074"/>
      <c r="AC822" s="1074"/>
      <c r="AD822" s="1074"/>
      <c r="AE822" s="1074"/>
      <c r="AF822" s="1074"/>
      <c r="AG822" s="1074"/>
      <c r="AH822" s="1074"/>
      <c r="AI822" s="1074"/>
      <c r="AJ822" s="1074"/>
      <c r="AK822" s="1074"/>
      <c r="AL822" s="1074"/>
      <c r="AM822" s="1074"/>
      <c r="AN822" s="1074"/>
      <c r="AO822" s="1074"/>
      <c r="AP822" s="1074"/>
      <c r="AQ822" s="1074"/>
      <c r="AR822" s="1074"/>
      <c r="AS822" s="1074"/>
      <c r="AT822" s="1074"/>
      <c r="AU822" s="1074"/>
      <c r="AV822" s="1074"/>
      <c r="AW822" s="1074"/>
      <c r="AX822" s="1074"/>
      <c r="AY822" s="1075"/>
    </row>
    <row r="823" spans="1:51" s="400" customFormat="1" ht="25.5">
      <c r="A823" s="401" t="s">
        <v>1117</v>
      </c>
      <c r="B823" s="83"/>
      <c r="C823" s="83"/>
      <c r="D823" s="83"/>
      <c r="E823" s="463"/>
      <c r="F823" s="83"/>
      <c r="G823" s="1026"/>
      <c r="H823" s="101">
        <f>D823-'[3]Oktobris'!D778</f>
        <v>0</v>
      </c>
      <c r="I823" s="987">
        <f t="shared" si="37"/>
        <v>0</v>
      </c>
      <c r="J823" s="987"/>
      <c r="K823" s="1026"/>
      <c r="L823" s="1074"/>
      <c r="M823" s="1074"/>
      <c r="N823" s="1074"/>
      <c r="O823" s="1074"/>
      <c r="P823" s="1074"/>
      <c r="Q823" s="1074"/>
      <c r="R823" s="1074"/>
      <c r="S823" s="1074"/>
      <c r="T823" s="1074"/>
      <c r="U823" s="1074"/>
      <c r="V823" s="1074"/>
      <c r="W823" s="1074"/>
      <c r="X823" s="1074"/>
      <c r="Y823" s="1074"/>
      <c r="Z823" s="1074"/>
      <c r="AA823" s="1074"/>
      <c r="AB823" s="1074"/>
      <c r="AC823" s="1074"/>
      <c r="AD823" s="1074"/>
      <c r="AE823" s="1074"/>
      <c r="AF823" s="1074"/>
      <c r="AG823" s="1074"/>
      <c r="AH823" s="1074"/>
      <c r="AI823" s="1074"/>
      <c r="AJ823" s="1074"/>
      <c r="AK823" s="1074"/>
      <c r="AL823" s="1074"/>
      <c r="AM823" s="1074"/>
      <c r="AN823" s="1074"/>
      <c r="AO823" s="1074"/>
      <c r="AP823" s="1074"/>
      <c r="AQ823" s="1074"/>
      <c r="AR823" s="1074"/>
      <c r="AS823" s="1074"/>
      <c r="AT823" s="1074"/>
      <c r="AU823" s="1074"/>
      <c r="AV823" s="1074"/>
      <c r="AW823" s="1074"/>
      <c r="AX823" s="1074"/>
      <c r="AY823" s="1075"/>
    </row>
    <row r="824" spans="1:50" s="237" customFormat="1" ht="12.75">
      <c r="A824" s="1087" t="s">
        <v>1078</v>
      </c>
      <c r="B824" s="264">
        <v>121025519</v>
      </c>
      <c r="C824" s="264">
        <v>120960693</v>
      </c>
      <c r="D824" s="264">
        <v>120960693</v>
      </c>
      <c r="E824" s="463">
        <v>99.94643609006131</v>
      </c>
      <c r="F824" s="83">
        <v>46513297</v>
      </c>
      <c r="G824" s="1026"/>
      <c r="H824" s="101">
        <f>D824-'[3]Oktobris'!D779</f>
        <v>102111960</v>
      </c>
      <c r="I824" s="987">
        <f t="shared" si="37"/>
        <v>-55598663</v>
      </c>
      <c r="J824" s="987"/>
      <c r="K824" s="1026"/>
      <c r="L824" s="1026"/>
      <c r="M824" s="1026"/>
      <c r="N824" s="1026"/>
      <c r="O824" s="1026"/>
      <c r="P824" s="1026"/>
      <c r="Q824" s="1026"/>
      <c r="R824" s="1026"/>
      <c r="S824" s="1026"/>
      <c r="T824" s="1026"/>
      <c r="U824" s="1026"/>
      <c r="V824" s="1026"/>
      <c r="W824" s="1026"/>
      <c r="X824" s="1026"/>
      <c r="Y824" s="1026"/>
      <c r="Z824" s="1026"/>
      <c r="AA824" s="1026"/>
      <c r="AB824" s="1026"/>
      <c r="AC824" s="1026"/>
      <c r="AD824" s="1026"/>
      <c r="AE824" s="1026"/>
      <c r="AF824" s="1026"/>
      <c r="AG824" s="1026"/>
      <c r="AH824" s="1026"/>
      <c r="AI824" s="1026"/>
      <c r="AJ824" s="1026"/>
      <c r="AK824" s="1026"/>
      <c r="AL824" s="1026"/>
      <c r="AM824" s="1026"/>
      <c r="AN824" s="1026"/>
      <c r="AO824" s="1026"/>
      <c r="AP824" s="1026"/>
      <c r="AQ824" s="1026"/>
      <c r="AR824" s="1026"/>
      <c r="AS824" s="1026"/>
      <c r="AT824" s="1026"/>
      <c r="AU824" s="1026"/>
      <c r="AV824" s="1026"/>
      <c r="AW824" s="1026"/>
      <c r="AX824" s="1026"/>
    </row>
    <row r="825" spans="1:51" s="1074" customFormat="1" ht="12.75">
      <c r="A825" s="1089" t="s">
        <v>1079</v>
      </c>
      <c r="B825" s="83">
        <v>121025519</v>
      </c>
      <c r="C825" s="83">
        <v>120960693</v>
      </c>
      <c r="D825" s="83">
        <v>120960693</v>
      </c>
      <c r="E825" s="463">
        <v>99.94643609006131</v>
      </c>
      <c r="F825" s="83">
        <v>46513297</v>
      </c>
      <c r="G825" s="1026"/>
      <c r="H825" s="101">
        <f>D825-'[3]Oktobris'!D780</f>
        <v>104594008</v>
      </c>
      <c r="I825" s="987">
        <f t="shared" si="37"/>
        <v>-58080711</v>
      </c>
      <c r="J825" s="987"/>
      <c r="K825" s="1026"/>
      <c r="AY825" s="1075"/>
    </row>
    <row r="826" spans="1:51" s="1074" customFormat="1" ht="12.75" hidden="1">
      <c r="A826" s="1099" t="s">
        <v>537</v>
      </c>
      <c r="B826" s="488">
        <v>0</v>
      </c>
      <c r="C826" s="488">
        <v>0</v>
      </c>
      <c r="D826" s="488">
        <v>0</v>
      </c>
      <c r="E826" s="1102">
        <v>0</v>
      </c>
      <c r="F826" s="83">
        <v>0</v>
      </c>
      <c r="G826" s="1026"/>
      <c r="H826" s="101">
        <f>D826-'[3]Oktobris'!D781</f>
        <v>-643077</v>
      </c>
      <c r="I826" s="987">
        <f t="shared" si="37"/>
        <v>643077</v>
      </c>
      <c r="J826" s="987"/>
      <c r="K826" s="1026"/>
      <c r="AY826" s="1075"/>
    </row>
    <row r="827" spans="1:51" s="1110" customFormat="1" ht="12.75">
      <c r="A827" s="1103" t="s">
        <v>279</v>
      </c>
      <c r="B827" s="83">
        <v>121025519</v>
      </c>
      <c r="C827" s="83">
        <v>120960693</v>
      </c>
      <c r="D827" s="83">
        <v>112447696</v>
      </c>
      <c r="E827" s="463">
        <v>92.91238486653381</v>
      </c>
      <c r="F827" s="83">
        <v>48771379</v>
      </c>
      <c r="G827" s="1026"/>
      <c r="H827" s="101">
        <f>D827-'[3]Oktobris'!D782</f>
        <v>96724088</v>
      </c>
      <c r="I827" s="987">
        <f t="shared" si="37"/>
        <v>-47952709</v>
      </c>
      <c r="J827" s="987"/>
      <c r="K827" s="1026"/>
      <c r="L827" s="1074"/>
      <c r="M827" s="1074"/>
      <c r="N827" s="1074"/>
      <c r="O827" s="1074"/>
      <c r="P827" s="1074"/>
      <c r="Q827" s="1074"/>
      <c r="R827" s="1074"/>
      <c r="S827" s="1074"/>
      <c r="T827" s="1074"/>
      <c r="U827" s="1074"/>
      <c r="V827" s="1074"/>
      <c r="W827" s="1074"/>
      <c r="X827" s="1074"/>
      <c r="Y827" s="1074"/>
      <c r="Z827" s="1074"/>
      <c r="AA827" s="1074"/>
      <c r="AB827" s="1074"/>
      <c r="AC827" s="1074"/>
      <c r="AD827" s="1074"/>
      <c r="AE827" s="1074"/>
      <c r="AF827" s="1074"/>
      <c r="AG827" s="1074"/>
      <c r="AH827" s="1074"/>
      <c r="AI827" s="1074"/>
      <c r="AJ827" s="1074"/>
      <c r="AK827" s="1074"/>
      <c r="AL827" s="1074"/>
      <c r="AM827" s="1074"/>
      <c r="AN827" s="1074"/>
      <c r="AO827" s="1074"/>
      <c r="AP827" s="1074"/>
      <c r="AQ827" s="1074"/>
      <c r="AR827" s="1074"/>
      <c r="AS827" s="1074"/>
      <c r="AT827" s="1074"/>
      <c r="AU827" s="1074"/>
      <c r="AV827" s="1074"/>
      <c r="AW827" s="1074"/>
      <c r="AX827" s="1074"/>
      <c r="AY827" s="1075"/>
    </row>
    <row r="828" spans="1:51" s="1110" customFormat="1" ht="12.75">
      <c r="A828" s="1089" t="s">
        <v>307</v>
      </c>
      <c r="B828" s="83">
        <v>121022708</v>
      </c>
      <c r="C828" s="83">
        <v>120957882</v>
      </c>
      <c r="D828" s="83">
        <v>112447696</v>
      </c>
      <c r="E828" s="463">
        <v>92.91454294676666</v>
      </c>
      <c r="F828" s="83">
        <v>48771379</v>
      </c>
      <c r="G828" s="1026"/>
      <c r="H828" s="101">
        <f>D828-'[3]Oktobris'!D783</f>
        <v>96724088</v>
      </c>
      <c r="I828" s="987">
        <f t="shared" si="37"/>
        <v>-47952709</v>
      </c>
      <c r="J828" s="987"/>
      <c r="K828" s="1026"/>
      <c r="L828" s="1074"/>
      <c r="M828" s="1074"/>
      <c r="N828" s="1074"/>
      <c r="O828" s="1074"/>
      <c r="P828" s="1074"/>
      <c r="Q828" s="1074"/>
      <c r="R828" s="1074"/>
      <c r="S828" s="1074"/>
      <c r="T828" s="1074"/>
      <c r="U828" s="1074"/>
      <c r="V828" s="1074"/>
      <c r="W828" s="1074"/>
      <c r="X828" s="1074"/>
      <c r="Y828" s="1074"/>
      <c r="Z828" s="1074"/>
      <c r="AA828" s="1074"/>
      <c r="AB828" s="1074"/>
      <c r="AC828" s="1074"/>
      <c r="AD828" s="1074"/>
      <c r="AE828" s="1074"/>
      <c r="AF828" s="1074"/>
      <c r="AG828" s="1074"/>
      <c r="AH828" s="1074"/>
      <c r="AI828" s="1074"/>
      <c r="AJ828" s="1074"/>
      <c r="AK828" s="1074"/>
      <c r="AL828" s="1074"/>
      <c r="AM828" s="1074"/>
      <c r="AN828" s="1074"/>
      <c r="AO828" s="1074"/>
      <c r="AP828" s="1074"/>
      <c r="AQ828" s="1074"/>
      <c r="AR828" s="1074"/>
      <c r="AS828" s="1074"/>
      <c r="AT828" s="1074"/>
      <c r="AU828" s="1074"/>
      <c r="AV828" s="1074"/>
      <c r="AW828" s="1074"/>
      <c r="AX828" s="1074"/>
      <c r="AY828" s="1075"/>
    </row>
    <row r="829" spans="1:51" s="1110" customFormat="1" ht="12.75">
      <c r="A829" s="1100" t="s">
        <v>716</v>
      </c>
      <c r="B829" s="83">
        <v>1490355</v>
      </c>
      <c r="C829" s="83">
        <v>1425529</v>
      </c>
      <c r="D829" s="83">
        <v>1059569</v>
      </c>
      <c r="E829" s="463">
        <v>71.09507466341913</v>
      </c>
      <c r="F829" s="83">
        <v>100151</v>
      </c>
      <c r="G829" s="1026"/>
      <c r="H829" s="101">
        <f>D829-'[3]Oktobris'!D784</f>
        <v>-1422479</v>
      </c>
      <c r="I829" s="987">
        <f t="shared" si="37"/>
        <v>1522630</v>
      </c>
      <c r="J829" s="987"/>
      <c r="K829" s="1026"/>
      <c r="L829" s="1074"/>
      <c r="M829" s="1074"/>
      <c r="N829" s="1074"/>
      <c r="O829" s="1074"/>
      <c r="P829" s="1074"/>
      <c r="Q829" s="1074"/>
      <c r="R829" s="1074"/>
      <c r="S829" s="1074"/>
      <c r="T829" s="1074"/>
      <c r="U829" s="1074"/>
      <c r="V829" s="1074"/>
      <c r="W829" s="1074"/>
      <c r="X829" s="1074"/>
      <c r="Y829" s="1074"/>
      <c r="Z829" s="1074"/>
      <c r="AA829" s="1074"/>
      <c r="AB829" s="1074"/>
      <c r="AC829" s="1074"/>
      <c r="AD829" s="1074"/>
      <c r="AE829" s="1074"/>
      <c r="AF829" s="1074"/>
      <c r="AG829" s="1074"/>
      <c r="AH829" s="1074"/>
      <c r="AI829" s="1074"/>
      <c r="AJ829" s="1074"/>
      <c r="AK829" s="1074"/>
      <c r="AL829" s="1074"/>
      <c r="AM829" s="1074"/>
      <c r="AN829" s="1074"/>
      <c r="AO829" s="1074"/>
      <c r="AP829" s="1074"/>
      <c r="AQ829" s="1074"/>
      <c r="AR829" s="1074"/>
      <c r="AS829" s="1074"/>
      <c r="AT829" s="1074"/>
      <c r="AU829" s="1074"/>
      <c r="AV829" s="1074"/>
      <c r="AW829" s="1074"/>
      <c r="AX829" s="1074"/>
      <c r="AY829" s="1075"/>
    </row>
    <row r="830" spans="1:51" s="1110" customFormat="1" ht="12.75">
      <c r="A830" s="1100" t="s">
        <v>1004</v>
      </c>
      <c r="B830" s="83">
        <v>119532353</v>
      </c>
      <c r="C830" s="83">
        <v>119532353</v>
      </c>
      <c r="D830" s="83">
        <v>111388127</v>
      </c>
      <c r="E830" s="463">
        <v>93.1865927545156</v>
      </c>
      <c r="F830" s="83">
        <v>48671228</v>
      </c>
      <c r="G830" s="1026"/>
      <c r="H830" s="101">
        <f>D830-'[3]Oktobris'!D785</f>
        <v>108906079</v>
      </c>
      <c r="I830" s="987">
        <f t="shared" si="37"/>
        <v>-60234851</v>
      </c>
      <c r="J830" s="987"/>
      <c r="K830" s="1026"/>
      <c r="L830" s="1074"/>
      <c r="M830" s="1074"/>
      <c r="N830" s="1074"/>
      <c r="O830" s="1074"/>
      <c r="P830" s="1074"/>
      <c r="Q830" s="1074"/>
      <c r="R830" s="1074"/>
      <c r="S830" s="1074"/>
      <c r="T830" s="1074"/>
      <c r="U830" s="1074"/>
      <c r="V830" s="1074"/>
      <c r="W830" s="1074"/>
      <c r="X830" s="1074"/>
      <c r="Y830" s="1074"/>
      <c r="Z830" s="1074"/>
      <c r="AA830" s="1074"/>
      <c r="AB830" s="1074"/>
      <c r="AC830" s="1074"/>
      <c r="AD830" s="1074"/>
      <c r="AE830" s="1074"/>
      <c r="AF830" s="1074"/>
      <c r="AG830" s="1074"/>
      <c r="AH830" s="1074"/>
      <c r="AI830" s="1074"/>
      <c r="AJ830" s="1074"/>
      <c r="AK830" s="1074"/>
      <c r="AL830" s="1074"/>
      <c r="AM830" s="1074"/>
      <c r="AN830" s="1074"/>
      <c r="AO830" s="1074"/>
      <c r="AP830" s="1074"/>
      <c r="AQ830" s="1074"/>
      <c r="AR830" s="1074"/>
      <c r="AS830" s="1074"/>
      <c r="AT830" s="1074"/>
      <c r="AU830" s="1074"/>
      <c r="AV830" s="1074"/>
      <c r="AW830" s="1074"/>
      <c r="AX830" s="1074"/>
      <c r="AY830" s="1075"/>
    </row>
    <row r="831" spans="1:51" s="1125" customFormat="1" ht="12.75">
      <c r="A831" s="1101" t="s">
        <v>1114</v>
      </c>
      <c r="B831" s="83">
        <v>119532353</v>
      </c>
      <c r="C831" s="83">
        <v>119532353</v>
      </c>
      <c r="D831" s="83">
        <v>111388127</v>
      </c>
      <c r="E831" s="463">
        <v>93.1865927545156</v>
      </c>
      <c r="F831" s="83">
        <v>48671228</v>
      </c>
      <c r="G831" s="1026"/>
      <c r="H831" s="101" t="e">
        <f>D831-'[3]Oktobris'!D786</f>
        <v>#VALUE!</v>
      </c>
      <c r="I831" s="987" t="e">
        <f t="shared" si="37"/>
        <v>#VALUE!</v>
      </c>
      <c r="J831" s="987"/>
      <c r="K831" s="1026"/>
      <c r="L831" s="1074"/>
      <c r="M831" s="1074"/>
      <c r="N831" s="1074"/>
      <c r="O831" s="1074"/>
      <c r="P831" s="1074"/>
      <c r="Q831" s="1074"/>
      <c r="R831" s="1074"/>
      <c r="S831" s="1074"/>
      <c r="T831" s="1074"/>
      <c r="U831" s="1074"/>
      <c r="V831" s="1074"/>
      <c r="W831" s="1074"/>
      <c r="X831" s="1074"/>
      <c r="Y831" s="1074"/>
      <c r="Z831" s="1074"/>
      <c r="AA831" s="1074"/>
      <c r="AB831" s="1074"/>
      <c r="AC831" s="1074"/>
      <c r="AD831" s="1074"/>
      <c r="AE831" s="1074"/>
      <c r="AF831" s="1074"/>
      <c r="AG831" s="1074"/>
      <c r="AH831" s="1074"/>
      <c r="AI831" s="1074"/>
      <c r="AJ831" s="1074"/>
      <c r="AK831" s="1074"/>
      <c r="AL831" s="1074"/>
      <c r="AM831" s="1074"/>
      <c r="AN831" s="1074"/>
      <c r="AO831" s="1074"/>
      <c r="AP831" s="1074"/>
      <c r="AQ831" s="1074"/>
      <c r="AR831" s="1074"/>
      <c r="AS831" s="1074"/>
      <c r="AT831" s="1074"/>
      <c r="AU831" s="1074"/>
      <c r="AV831" s="1074"/>
      <c r="AW831" s="1074"/>
      <c r="AX831" s="1074"/>
      <c r="AY831" s="1075"/>
    </row>
    <row r="832" spans="1:51" s="1125" customFormat="1" ht="12.75">
      <c r="A832" s="1089" t="s">
        <v>290</v>
      </c>
      <c r="B832" s="83">
        <v>2811</v>
      </c>
      <c r="C832" s="83">
        <v>2811</v>
      </c>
      <c r="D832" s="83">
        <v>0</v>
      </c>
      <c r="E832" s="463">
        <v>0</v>
      </c>
      <c r="F832" s="83">
        <v>0</v>
      </c>
      <c r="G832" s="1026"/>
      <c r="H832" s="101">
        <f>D832-'[3]Oktobris'!D787</f>
        <v>-3826481</v>
      </c>
      <c r="I832" s="987">
        <f t="shared" si="37"/>
        <v>3826481</v>
      </c>
      <c r="J832" s="987"/>
      <c r="K832" s="1026"/>
      <c r="L832" s="1074"/>
      <c r="M832" s="1074"/>
      <c r="N832" s="1074"/>
      <c r="O832" s="1074"/>
      <c r="P832" s="1074"/>
      <c r="Q832" s="1074"/>
      <c r="R832" s="1074"/>
      <c r="S832" s="1074"/>
      <c r="T832" s="1074"/>
      <c r="U832" s="1074"/>
      <c r="V832" s="1074"/>
      <c r="W832" s="1074"/>
      <c r="X832" s="1074"/>
      <c r="Y832" s="1074"/>
      <c r="Z832" s="1074"/>
      <c r="AA832" s="1074"/>
      <c r="AB832" s="1074"/>
      <c r="AC832" s="1074"/>
      <c r="AD832" s="1074"/>
      <c r="AE832" s="1074"/>
      <c r="AF832" s="1074"/>
      <c r="AG832" s="1074"/>
      <c r="AH832" s="1074"/>
      <c r="AI832" s="1074"/>
      <c r="AJ832" s="1074"/>
      <c r="AK832" s="1074"/>
      <c r="AL832" s="1074"/>
      <c r="AM832" s="1074"/>
      <c r="AN832" s="1074"/>
      <c r="AO832" s="1074"/>
      <c r="AP832" s="1074"/>
      <c r="AQ832" s="1074"/>
      <c r="AR832" s="1074"/>
      <c r="AS832" s="1074"/>
      <c r="AT832" s="1074"/>
      <c r="AU832" s="1074"/>
      <c r="AV832" s="1074"/>
      <c r="AW832" s="1074"/>
      <c r="AX832" s="1074"/>
      <c r="AY832" s="1075"/>
    </row>
    <row r="833" spans="1:51" s="1125" customFormat="1" ht="12.75">
      <c r="A833" s="1100" t="s">
        <v>1399</v>
      </c>
      <c r="B833" s="83">
        <v>2811</v>
      </c>
      <c r="C833" s="83">
        <v>2811</v>
      </c>
      <c r="D833" s="83">
        <v>0</v>
      </c>
      <c r="E833" s="463">
        <v>0</v>
      </c>
      <c r="F833" s="83">
        <v>0</v>
      </c>
      <c r="G833" s="1026"/>
      <c r="H833" s="101">
        <f>D833-'[3]Oktobris'!D788</f>
        <v>-3826481</v>
      </c>
      <c r="I833" s="987">
        <f t="shared" si="37"/>
        <v>3826481</v>
      </c>
      <c r="J833" s="987"/>
      <c r="K833" s="1026"/>
      <c r="L833" s="1074"/>
      <c r="M833" s="1074"/>
      <c r="N833" s="1074"/>
      <c r="O833" s="1074"/>
      <c r="P833" s="1074"/>
      <c r="Q833" s="1074"/>
      <c r="R833" s="1074"/>
      <c r="S833" s="1074"/>
      <c r="T833" s="1074"/>
      <c r="U833" s="1074"/>
      <c r="V833" s="1074"/>
      <c r="W833" s="1074"/>
      <c r="X833" s="1074"/>
      <c r="Y833" s="1074"/>
      <c r="Z833" s="1074"/>
      <c r="AA833" s="1074"/>
      <c r="AB833" s="1074"/>
      <c r="AC833" s="1074"/>
      <c r="AD833" s="1074"/>
      <c r="AE833" s="1074"/>
      <c r="AF833" s="1074"/>
      <c r="AG833" s="1074"/>
      <c r="AH833" s="1074"/>
      <c r="AI833" s="1074"/>
      <c r="AJ833" s="1074"/>
      <c r="AK833" s="1074"/>
      <c r="AL833" s="1074"/>
      <c r="AM833" s="1074"/>
      <c r="AN833" s="1074"/>
      <c r="AO833" s="1074"/>
      <c r="AP833" s="1074"/>
      <c r="AQ833" s="1074"/>
      <c r="AR833" s="1074"/>
      <c r="AS833" s="1074"/>
      <c r="AT833" s="1074"/>
      <c r="AU833" s="1074"/>
      <c r="AV833" s="1074"/>
      <c r="AW833" s="1074"/>
      <c r="AX833" s="1074"/>
      <c r="AY833" s="1075"/>
    </row>
    <row r="834" spans="1:45" s="1092" customFormat="1" ht="25.5">
      <c r="A834" s="401" t="s">
        <v>1134</v>
      </c>
      <c r="B834" s="83"/>
      <c r="C834" s="83"/>
      <c r="D834" s="83"/>
      <c r="E834" s="463"/>
      <c r="F834" s="83"/>
      <c r="G834" s="100"/>
      <c r="H834" s="101">
        <f>D834-'[3]Oktobris'!D789</f>
        <v>-3814368</v>
      </c>
      <c r="I834" s="987">
        <f t="shared" si="37"/>
        <v>3814368</v>
      </c>
      <c r="J834" s="987"/>
      <c r="K834" s="100"/>
      <c r="L834" s="876"/>
      <c r="M834" s="876"/>
      <c r="N834" s="876"/>
      <c r="O834" s="876"/>
      <c r="P834" s="876"/>
      <c r="Q834" s="876"/>
      <c r="R834" s="876"/>
      <c r="S834" s="876"/>
      <c r="T834" s="876"/>
      <c r="U834" s="876"/>
      <c r="V834" s="876"/>
      <c r="W834" s="876"/>
      <c r="X834" s="876"/>
      <c r="Y834" s="876"/>
      <c r="Z834" s="876"/>
      <c r="AA834" s="876"/>
      <c r="AB834" s="876"/>
      <c r="AC834" s="876"/>
      <c r="AD834" s="876"/>
      <c r="AE834" s="876"/>
      <c r="AF834" s="876"/>
      <c r="AG834" s="876"/>
      <c r="AH834" s="876"/>
      <c r="AI834" s="876"/>
      <c r="AJ834" s="876"/>
      <c r="AK834" s="876"/>
      <c r="AL834" s="876"/>
      <c r="AM834" s="876"/>
      <c r="AN834" s="876"/>
      <c r="AO834" s="876"/>
      <c r="AP834" s="876"/>
      <c r="AQ834" s="876"/>
      <c r="AR834" s="876"/>
      <c r="AS834" s="876"/>
    </row>
    <row r="835" spans="1:45" s="1095" customFormat="1" ht="12.75">
      <c r="A835" s="1087" t="s">
        <v>1078</v>
      </c>
      <c r="B835" s="83">
        <v>3244504</v>
      </c>
      <c r="C835" s="83">
        <v>2826652</v>
      </c>
      <c r="D835" s="83">
        <v>2751652</v>
      </c>
      <c r="E835" s="463">
        <v>84.80963500122053</v>
      </c>
      <c r="F835" s="83">
        <v>642993</v>
      </c>
      <c r="G835" s="100"/>
      <c r="H835" s="101">
        <f>D835-'[3]Oktobris'!D790</f>
        <v>-1062716</v>
      </c>
      <c r="I835" s="987">
        <f t="shared" si="37"/>
        <v>1705709</v>
      </c>
      <c r="J835" s="987"/>
      <c r="K835" s="100"/>
      <c r="L835" s="876"/>
      <c r="M835" s="876"/>
      <c r="N835" s="876"/>
      <c r="O835" s="876"/>
      <c r="P835" s="876"/>
      <c r="Q835" s="876"/>
      <c r="R835" s="876"/>
      <c r="S835" s="876"/>
      <c r="T835" s="876"/>
      <c r="U835" s="876"/>
      <c r="V835" s="876"/>
      <c r="W835" s="876"/>
      <c r="X835" s="876"/>
      <c r="Y835" s="876"/>
      <c r="Z835" s="876"/>
      <c r="AA835" s="876"/>
      <c r="AB835" s="876"/>
      <c r="AC835" s="876"/>
      <c r="AD835" s="876"/>
      <c r="AE835" s="876"/>
      <c r="AF835" s="876"/>
      <c r="AG835" s="876"/>
      <c r="AH835" s="876"/>
      <c r="AI835" s="876"/>
      <c r="AJ835" s="876"/>
      <c r="AK835" s="876"/>
      <c r="AL835" s="876"/>
      <c r="AM835" s="876"/>
      <c r="AN835" s="876"/>
      <c r="AO835" s="876"/>
      <c r="AP835" s="876"/>
      <c r="AQ835" s="876"/>
      <c r="AR835" s="876"/>
      <c r="AS835" s="876"/>
    </row>
    <row r="836" spans="1:45" s="1095" customFormat="1" ht="12.75">
      <c r="A836" s="1088" t="s">
        <v>1079</v>
      </c>
      <c r="B836" s="83">
        <v>3169504</v>
      </c>
      <c r="C836" s="83">
        <v>2751652</v>
      </c>
      <c r="D836" s="83">
        <v>2751652</v>
      </c>
      <c r="E836" s="463">
        <v>86.81648611265359</v>
      </c>
      <c r="F836" s="83">
        <v>642993</v>
      </c>
      <c r="G836" s="100"/>
      <c r="H836" s="101">
        <f>D836-'[3]Oktobris'!D791</f>
        <v>-1062716</v>
      </c>
      <c r="I836" s="987">
        <f t="shared" si="37"/>
        <v>1705709</v>
      </c>
      <c r="J836" s="987"/>
      <c r="K836" s="100"/>
      <c r="L836" s="876"/>
      <c r="M836" s="876"/>
      <c r="N836" s="876"/>
      <c r="O836" s="876"/>
      <c r="P836" s="876"/>
      <c r="Q836" s="876"/>
      <c r="R836" s="876"/>
      <c r="S836" s="876"/>
      <c r="T836" s="876"/>
      <c r="U836" s="876"/>
      <c r="V836" s="876"/>
      <c r="W836" s="876"/>
      <c r="X836" s="876"/>
      <c r="Y836" s="876"/>
      <c r="Z836" s="876"/>
      <c r="AA836" s="876"/>
      <c r="AB836" s="876"/>
      <c r="AC836" s="876"/>
      <c r="AD836" s="876"/>
      <c r="AE836" s="876"/>
      <c r="AF836" s="876"/>
      <c r="AG836" s="876"/>
      <c r="AH836" s="876"/>
      <c r="AI836" s="876"/>
      <c r="AJ836" s="876"/>
      <c r="AK836" s="876"/>
      <c r="AL836" s="876"/>
      <c r="AM836" s="876"/>
      <c r="AN836" s="876"/>
      <c r="AO836" s="876"/>
      <c r="AP836" s="876"/>
      <c r="AQ836" s="876"/>
      <c r="AR836" s="876"/>
      <c r="AS836" s="876"/>
    </row>
    <row r="837" spans="1:45" s="1095" customFormat="1" ht="12.75">
      <c r="A837" s="1088" t="s">
        <v>537</v>
      </c>
      <c r="B837" s="264">
        <v>75000</v>
      </c>
      <c r="C837" s="264">
        <v>75000</v>
      </c>
      <c r="D837" s="264">
        <v>0</v>
      </c>
      <c r="E837" s="463">
        <v>0</v>
      </c>
      <c r="F837" s="83">
        <v>0</v>
      </c>
      <c r="G837" s="100"/>
      <c r="H837" s="101">
        <f>D837-'[3]Oktobris'!D792</f>
        <v>-3814368</v>
      </c>
      <c r="I837" s="987">
        <f aca="true" t="shared" si="38" ref="I837:I866">F837-H837</f>
        <v>3814368</v>
      </c>
      <c r="J837" s="987"/>
      <c r="K837" s="100"/>
      <c r="L837" s="876"/>
      <c r="M837" s="876"/>
      <c r="N837" s="876"/>
      <c r="O837" s="876"/>
      <c r="P837" s="876"/>
      <c r="Q837" s="876"/>
      <c r="R837" s="876"/>
      <c r="S837" s="876"/>
      <c r="T837" s="876"/>
      <c r="U837" s="876"/>
      <c r="V837" s="876"/>
      <c r="W837" s="876"/>
      <c r="X837" s="876"/>
      <c r="Y837" s="876"/>
      <c r="Z837" s="876"/>
      <c r="AA837" s="876"/>
      <c r="AB837" s="876"/>
      <c r="AC837" s="876"/>
      <c r="AD837" s="876"/>
      <c r="AE837" s="876"/>
      <c r="AF837" s="876"/>
      <c r="AG837" s="876"/>
      <c r="AH837" s="876"/>
      <c r="AI837" s="876"/>
      <c r="AJ837" s="876"/>
      <c r="AK837" s="876"/>
      <c r="AL837" s="876"/>
      <c r="AM837" s="876"/>
      <c r="AN837" s="876"/>
      <c r="AO837" s="876"/>
      <c r="AP837" s="876"/>
      <c r="AQ837" s="876"/>
      <c r="AR837" s="876"/>
      <c r="AS837" s="876"/>
    </row>
    <row r="838" spans="1:45" s="1095" customFormat="1" ht="12.75">
      <c r="A838" s="1087" t="s">
        <v>279</v>
      </c>
      <c r="B838" s="83">
        <v>3244504</v>
      </c>
      <c r="C838" s="83">
        <v>2826652</v>
      </c>
      <c r="D838" s="83">
        <v>1759947</v>
      </c>
      <c r="E838" s="463">
        <v>54.24394607003104</v>
      </c>
      <c r="F838" s="83">
        <v>468491</v>
      </c>
      <c r="G838" s="100"/>
      <c r="H838" s="101">
        <f>D838-'[3]Oktobris'!D793</f>
        <v>1759947</v>
      </c>
      <c r="I838" s="987">
        <f t="shared" si="38"/>
        <v>-1291456</v>
      </c>
      <c r="J838" s="987"/>
      <c r="K838" s="100"/>
      <c r="L838" s="876"/>
      <c r="M838" s="876"/>
      <c r="N838" s="876"/>
      <c r="O838" s="876"/>
      <c r="P838" s="876"/>
      <c r="Q838" s="876"/>
      <c r="R838" s="876"/>
      <c r="S838" s="876"/>
      <c r="T838" s="876"/>
      <c r="U838" s="876"/>
      <c r="V838" s="876"/>
      <c r="W838" s="876"/>
      <c r="X838" s="876"/>
      <c r="Y838" s="876"/>
      <c r="Z838" s="876"/>
      <c r="AA838" s="876"/>
      <c r="AB838" s="876"/>
      <c r="AC838" s="876"/>
      <c r="AD838" s="876"/>
      <c r="AE838" s="876"/>
      <c r="AF838" s="876"/>
      <c r="AG838" s="876"/>
      <c r="AH838" s="876"/>
      <c r="AI838" s="876"/>
      <c r="AJ838" s="876"/>
      <c r="AK838" s="876"/>
      <c r="AL838" s="876"/>
      <c r="AM838" s="876"/>
      <c r="AN838" s="876"/>
      <c r="AO838" s="876"/>
      <c r="AP838" s="876"/>
      <c r="AQ838" s="876"/>
      <c r="AR838" s="876"/>
      <c r="AS838" s="876"/>
    </row>
    <row r="839" spans="1:45" s="1092" customFormat="1" ht="12.75">
      <c r="A839" s="1088" t="s">
        <v>290</v>
      </c>
      <c r="B839" s="83">
        <v>3244504</v>
      </c>
      <c r="C839" s="83">
        <v>2826652</v>
      </c>
      <c r="D839" s="83">
        <v>1759947</v>
      </c>
      <c r="E839" s="463">
        <v>54.24394607003104</v>
      </c>
      <c r="F839" s="83">
        <v>468491</v>
      </c>
      <c r="G839" s="100"/>
      <c r="H839" s="101">
        <f>D839-'[3]Oktobris'!D794</f>
        <v>-72687449</v>
      </c>
      <c r="I839" s="987">
        <f t="shared" si="38"/>
        <v>73155940</v>
      </c>
      <c r="J839" s="987"/>
      <c r="K839" s="100"/>
      <c r="L839" s="876"/>
      <c r="M839" s="876"/>
      <c r="N839" s="876"/>
      <c r="O839" s="876"/>
      <c r="P839" s="876"/>
      <c r="Q839" s="876"/>
      <c r="R839" s="876"/>
      <c r="S839" s="876"/>
      <c r="T839" s="876"/>
      <c r="U839" s="876"/>
      <c r="V839" s="876"/>
      <c r="W839" s="876"/>
      <c r="X839" s="876"/>
      <c r="Y839" s="876"/>
      <c r="Z839" s="876"/>
      <c r="AA839" s="876"/>
      <c r="AB839" s="876"/>
      <c r="AC839" s="876"/>
      <c r="AD839" s="876"/>
      <c r="AE839" s="876"/>
      <c r="AF839" s="876"/>
      <c r="AG839" s="876"/>
      <c r="AH839" s="876"/>
      <c r="AI839" s="876"/>
      <c r="AJ839" s="876"/>
      <c r="AK839" s="876"/>
      <c r="AL839" s="876"/>
      <c r="AM839" s="876"/>
      <c r="AN839" s="876"/>
      <c r="AO839" s="876"/>
      <c r="AP839" s="876"/>
      <c r="AQ839" s="876"/>
      <c r="AR839" s="876"/>
      <c r="AS839" s="876"/>
    </row>
    <row r="840" spans="1:45" s="1092" customFormat="1" ht="12.75">
      <c r="A840" s="1090" t="s">
        <v>1403</v>
      </c>
      <c r="B840" s="83">
        <v>3244504</v>
      </c>
      <c r="C840" s="83">
        <v>2826652</v>
      </c>
      <c r="D840" s="83">
        <v>1759947</v>
      </c>
      <c r="E840" s="463">
        <v>54.24394607003104</v>
      </c>
      <c r="F840" s="83">
        <v>468491</v>
      </c>
      <c r="G840" s="100"/>
      <c r="H840" s="101">
        <f>D840-'[3]Oktobris'!D795</f>
        <v>-72687449</v>
      </c>
      <c r="I840" s="987">
        <f t="shared" si="38"/>
        <v>73155940</v>
      </c>
      <c r="J840" s="987"/>
      <c r="K840" s="100"/>
      <c r="L840" s="876"/>
      <c r="M840" s="876"/>
      <c r="N840" s="876"/>
      <c r="O840" s="876"/>
      <c r="P840" s="876"/>
      <c r="Q840" s="876"/>
      <c r="R840" s="876"/>
      <c r="S840" s="876"/>
      <c r="T840" s="876"/>
      <c r="U840" s="876"/>
      <c r="V840" s="876"/>
      <c r="W840" s="876"/>
      <c r="X840" s="876"/>
      <c r="Y840" s="876"/>
      <c r="Z840" s="876"/>
      <c r="AA840" s="876"/>
      <c r="AB840" s="876"/>
      <c r="AC840" s="876"/>
      <c r="AD840" s="876"/>
      <c r="AE840" s="876"/>
      <c r="AF840" s="876"/>
      <c r="AG840" s="876"/>
      <c r="AH840" s="876"/>
      <c r="AI840" s="876"/>
      <c r="AJ840" s="876"/>
      <c r="AK840" s="876"/>
      <c r="AL840" s="876"/>
      <c r="AM840" s="876"/>
      <c r="AN840" s="876"/>
      <c r="AO840" s="876"/>
      <c r="AP840" s="876"/>
      <c r="AQ840" s="876"/>
      <c r="AR840" s="876"/>
      <c r="AS840" s="876"/>
    </row>
    <row r="841" spans="1:45" s="1092" customFormat="1" ht="12.75">
      <c r="A841" s="323" t="s">
        <v>1127</v>
      </c>
      <c r="B841" s="83"/>
      <c r="C841" s="83"/>
      <c r="D841" s="83"/>
      <c r="E841" s="463"/>
      <c r="F841" s="83"/>
      <c r="G841" s="100"/>
      <c r="H841" s="101">
        <f>D841-'[3]Oktobris'!D796</f>
        <v>0</v>
      </c>
      <c r="I841" s="987">
        <f t="shared" si="38"/>
        <v>0</v>
      </c>
      <c r="J841" s="987"/>
      <c r="K841" s="100"/>
      <c r="L841" s="876"/>
      <c r="M841" s="876"/>
      <c r="N841" s="876"/>
      <c r="O841" s="876"/>
      <c r="P841" s="876"/>
      <c r="Q841" s="876"/>
      <c r="R841" s="876"/>
      <c r="S841" s="876"/>
      <c r="T841" s="876"/>
      <c r="U841" s="876"/>
      <c r="V841" s="876"/>
      <c r="W841" s="876"/>
      <c r="X841" s="876"/>
      <c r="Y841" s="876"/>
      <c r="Z841" s="876"/>
      <c r="AA841" s="876"/>
      <c r="AB841" s="876"/>
      <c r="AC841" s="876"/>
      <c r="AD841" s="876"/>
      <c r="AE841" s="876"/>
      <c r="AF841" s="876"/>
      <c r="AG841" s="876"/>
      <c r="AH841" s="876"/>
      <c r="AI841" s="876"/>
      <c r="AJ841" s="876"/>
      <c r="AK841" s="876"/>
      <c r="AL841" s="876"/>
      <c r="AM841" s="876"/>
      <c r="AN841" s="876"/>
      <c r="AO841" s="876"/>
      <c r="AP841" s="876"/>
      <c r="AQ841" s="876"/>
      <c r="AR841" s="876"/>
      <c r="AS841" s="876"/>
    </row>
    <row r="842" spans="1:45" s="1092" customFormat="1" ht="12.75">
      <c r="A842" s="1087" t="s">
        <v>1078</v>
      </c>
      <c r="B842" s="83">
        <v>560875</v>
      </c>
      <c r="C842" s="83">
        <v>203670</v>
      </c>
      <c r="D842" s="83">
        <v>203670</v>
      </c>
      <c r="E842" s="463">
        <v>36.31290394472922</v>
      </c>
      <c r="F842" s="83">
        <v>32869</v>
      </c>
      <c r="G842" s="100"/>
      <c r="H842" s="101">
        <f>D842-'[3]Oktobris'!D797</f>
        <v>-63472647</v>
      </c>
      <c r="I842" s="987">
        <f t="shared" si="38"/>
        <v>63505516</v>
      </c>
      <c r="J842" s="987"/>
      <c r="K842" s="100"/>
      <c r="L842" s="876"/>
      <c r="M842" s="876"/>
      <c r="N842" s="876"/>
      <c r="O842" s="876"/>
      <c r="P842" s="876"/>
      <c r="Q842" s="876"/>
      <c r="R842" s="876"/>
      <c r="S842" s="876"/>
      <c r="T842" s="876"/>
      <c r="U842" s="876"/>
      <c r="V842" s="876"/>
      <c r="W842" s="876"/>
      <c r="X842" s="876"/>
      <c r="Y842" s="876"/>
      <c r="Z842" s="876"/>
      <c r="AA842" s="876"/>
      <c r="AB842" s="876"/>
      <c r="AC842" s="876"/>
      <c r="AD842" s="876"/>
      <c r="AE842" s="876"/>
      <c r="AF842" s="876"/>
      <c r="AG842" s="876"/>
      <c r="AH842" s="876"/>
      <c r="AI842" s="876"/>
      <c r="AJ842" s="876"/>
      <c r="AK842" s="876"/>
      <c r="AL842" s="876"/>
      <c r="AM842" s="876"/>
      <c r="AN842" s="876"/>
      <c r="AO842" s="876"/>
      <c r="AP842" s="876"/>
      <c r="AQ842" s="876"/>
      <c r="AR842" s="876"/>
      <c r="AS842" s="876"/>
    </row>
    <row r="843" spans="1:45" s="1092" customFormat="1" ht="12.75">
      <c r="A843" s="1088" t="s">
        <v>1079</v>
      </c>
      <c r="B843" s="83">
        <v>560875</v>
      </c>
      <c r="C843" s="83">
        <v>203670</v>
      </c>
      <c r="D843" s="83">
        <v>203670</v>
      </c>
      <c r="E843" s="463">
        <v>36.31290394472922</v>
      </c>
      <c r="F843" s="83">
        <v>32869</v>
      </c>
      <c r="G843" s="100"/>
      <c r="H843" s="101">
        <f>D843-'[3]Oktobris'!D798</f>
        <v>-63472647</v>
      </c>
      <c r="I843" s="987">
        <f t="shared" si="38"/>
        <v>63505516</v>
      </c>
      <c r="J843" s="987"/>
      <c r="K843" s="100"/>
      <c r="L843" s="876"/>
      <c r="M843" s="876"/>
      <c r="N843" s="876"/>
      <c r="O843" s="876"/>
      <c r="P843" s="876"/>
      <c r="Q843" s="876"/>
      <c r="R843" s="876"/>
      <c r="S843" s="876"/>
      <c r="T843" s="876"/>
      <c r="U843" s="876"/>
      <c r="V843" s="876"/>
      <c r="W843" s="876"/>
      <c r="X843" s="876"/>
      <c r="Y843" s="876"/>
      <c r="Z843" s="876"/>
      <c r="AA843" s="876"/>
      <c r="AB843" s="876"/>
      <c r="AC843" s="876"/>
      <c r="AD843" s="876"/>
      <c r="AE843" s="876"/>
      <c r="AF843" s="876"/>
      <c r="AG843" s="876"/>
      <c r="AH843" s="876"/>
      <c r="AI843" s="876"/>
      <c r="AJ843" s="876"/>
      <c r="AK843" s="876"/>
      <c r="AL843" s="876"/>
      <c r="AM843" s="876"/>
      <c r="AN843" s="876"/>
      <c r="AO843" s="876"/>
      <c r="AP843" s="876"/>
      <c r="AQ843" s="876"/>
      <c r="AR843" s="876"/>
      <c r="AS843" s="876"/>
    </row>
    <row r="844" spans="1:45" s="1092" customFormat="1" ht="12.75">
      <c r="A844" s="1087" t="s">
        <v>279</v>
      </c>
      <c r="B844" s="83">
        <v>560875</v>
      </c>
      <c r="C844" s="83">
        <v>203670</v>
      </c>
      <c r="D844" s="83">
        <v>159113</v>
      </c>
      <c r="E844" s="463">
        <v>28.368709605527076</v>
      </c>
      <c r="F844" s="83">
        <v>13325</v>
      </c>
      <c r="G844" s="100"/>
      <c r="H844" s="101">
        <f>D844-'[3]Oktobris'!D799</f>
        <v>-800305</v>
      </c>
      <c r="I844" s="987">
        <f t="shared" si="38"/>
        <v>813630</v>
      </c>
      <c r="J844" s="987"/>
      <c r="K844" s="100"/>
      <c r="L844" s="876"/>
      <c r="M844" s="876"/>
      <c r="N844" s="876"/>
      <c r="O844" s="876"/>
      <c r="P844" s="876"/>
      <c r="Q844" s="876"/>
      <c r="R844" s="876"/>
      <c r="S844" s="876"/>
      <c r="T844" s="876"/>
      <c r="U844" s="876"/>
      <c r="V844" s="876"/>
      <c r="W844" s="876"/>
      <c r="X844" s="876"/>
      <c r="Y844" s="876"/>
      <c r="Z844" s="876"/>
      <c r="AA844" s="876"/>
      <c r="AB844" s="876"/>
      <c r="AC844" s="876"/>
      <c r="AD844" s="876"/>
      <c r="AE844" s="876"/>
      <c r="AF844" s="876"/>
      <c r="AG844" s="876"/>
      <c r="AH844" s="876"/>
      <c r="AI844" s="876"/>
      <c r="AJ844" s="876"/>
      <c r="AK844" s="876"/>
      <c r="AL844" s="876"/>
      <c r="AM844" s="876"/>
      <c r="AN844" s="876"/>
      <c r="AO844" s="876"/>
      <c r="AP844" s="876"/>
      <c r="AQ844" s="876"/>
      <c r="AR844" s="876"/>
      <c r="AS844" s="876"/>
    </row>
    <row r="845" spans="1:45" s="1092" customFormat="1" ht="12.75">
      <c r="A845" s="1089" t="s">
        <v>307</v>
      </c>
      <c r="B845" s="83">
        <v>560875</v>
      </c>
      <c r="C845" s="83">
        <v>203670</v>
      </c>
      <c r="D845" s="83">
        <v>159113</v>
      </c>
      <c r="E845" s="463">
        <v>28.368709605527076</v>
      </c>
      <c r="F845" s="83">
        <v>13325</v>
      </c>
      <c r="G845" s="100"/>
      <c r="H845" s="101">
        <f>D845-'[3]Oktobris'!D800</f>
        <v>-62557786</v>
      </c>
      <c r="I845" s="987">
        <f t="shared" si="38"/>
        <v>62571111</v>
      </c>
      <c r="J845" s="987"/>
      <c r="K845" s="100"/>
      <c r="L845" s="876"/>
      <c r="M845" s="876"/>
      <c r="N845" s="876"/>
      <c r="O845" s="876"/>
      <c r="P845" s="876"/>
      <c r="Q845" s="876"/>
      <c r="R845" s="876"/>
      <c r="S845" s="876"/>
      <c r="T845" s="876"/>
      <c r="U845" s="876"/>
      <c r="V845" s="876"/>
      <c r="W845" s="876"/>
      <c r="X845" s="876"/>
      <c r="Y845" s="876"/>
      <c r="Z845" s="876"/>
      <c r="AA845" s="876"/>
      <c r="AB845" s="876"/>
      <c r="AC845" s="876"/>
      <c r="AD845" s="876"/>
      <c r="AE845" s="876"/>
      <c r="AF845" s="876"/>
      <c r="AG845" s="876"/>
      <c r="AH845" s="876"/>
      <c r="AI845" s="876"/>
      <c r="AJ845" s="876"/>
      <c r="AK845" s="876"/>
      <c r="AL845" s="876"/>
      <c r="AM845" s="876"/>
      <c r="AN845" s="876"/>
      <c r="AO845" s="876"/>
      <c r="AP845" s="876"/>
      <c r="AQ845" s="876"/>
      <c r="AR845" s="876"/>
      <c r="AS845" s="876"/>
    </row>
    <row r="846" spans="1:45" s="1092" customFormat="1" ht="12.75">
      <c r="A846" s="1090" t="s">
        <v>716</v>
      </c>
      <c r="B846" s="83">
        <v>9276</v>
      </c>
      <c r="C846" s="83">
        <v>9276</v>
      </c>
      <c r="D846" s="83">
        <v>9276</v>
      </c>
      <c r="E846" s="463">
        <v>100</v>
      </c>
      <c r="F846" s="83">
        <v>0</v>
      </c>
      <c r="G846" s="100"/>
      <c r="H846" s="101">
        <f>D846-'[3]Oktobris'!D801</f>
        <v>-62707623</v>
      </c>
      <c r="I846" s="987">
        <f t="shared" si="38"/>
        <v>62707623</v>
      </c>
      <c r="J846" s="987"/>
      <c r="K846" s="100"/>
      <c r="L846" s="876"/>
      <c r="M846" s="876"/>
      <c r="N846" s="876"/>
      <c r="O846" s="876"/>
      <c r="P846" s="876"/>
      <c r="Q846" s="876"/>
      <c r="R846" s="876"/>
      <c r="S846" s="876"/>
      <c r="T846" s="876"/>
      <c r="U846" s="876"/>
      <c r="V846" s="876"/>
      <c r="W846" s="876"/>
      <c r="X846" s="876"/>
      <c r="Y846" s="876"/>
      <c r="Z846" s="876"/>
      <c r="AA846" s="876"/>
      <c r="AB846" s="876"/>
      <c r="AC846" s="876"/>
      <c r="AD846" s="876"/>
      <c r="AE846" s="876"/>
      <c r="AF846" s="876"/>
      <c r="AG846" s="876"/>
      <c r="AH846" s="876"/>
      <c r="AI846" s="876"/>
      <c r="AJ846" s="876"/>
      <c r="AK846" s="876"/>
      <c r="AL846" s="876"/>
      <c r="AM846" s="876"/>
      <c r="AN846" s="876"/>
      <c r="AO846" s="876"/>
      <c r="AP846" s="876"/>
      <c r="AQ846" s="876"/>
      <c r="AR846" s="876"/>
      <c r="AS846" s="876"/>
    </row>
    <row r="847" spans="1:45" s="1092" customFormat="1" ht="12.75">
      <c r="A847" s="1088" t="s">
        <v>283</v>
      </c>
      <c r="B847" s="83">
        <v>2089</v>
      </c>
      <c r="C847" s="83">
        <v>2089</v>
      </c>
      <c r="D847" s="83">
        <v>2088</v>
      </c>
      <c r="E847" s="463">
        <v>99.95213020584012</v>
      </c>
      <c r="F847" s="83">
        <v>0</v>
      </c>
      <c r="G847" s="100"/>
      <c r="H847" s="101">
        <f>D847-'[3]Oktobris'!D802</f>
        <v>2088</v>
      </c>
      <c r="I847" s="987">
        <f t="shared" si="38"/>
        <v>-2088</v>
      </c>
      <c r="J847" s="987"/>
      <c r="K847" s="100"/>
      <c r="L847" s="876"/>
      <c r="M847" s="876"/>
      <c r="N847" s="876"/>
      <c r="O847" s="876"/>
      <c r="P847" s="876"/>
      <c r="Q847" s="876"/>
      <c r="R847" s="876"/>
      <c r="S847" s="876"/>
      <c r="T847" s="876"/>
      <c r="U847" s="876"/>
      <c r="V847" s="876"/>
      <c r="W847" s="876"/>
      <c r="X847" s="876"/>
      <c r="Y847" s="876"/>
      <c r="Z847" s="876"/>
      <c r="AA847" s="876"/>
      <c r="AB847" s="876"/>
      <c r="AC847" s="876"/>
      <c r="AD847" s="876"/>
      <c r="AE847" s="876"/>
      <c r="AF847" s="876"/>
      <c r="AG847" s="876"/>
      <c r="AH847" s="876"/>
      <c r="AI847" s="876"/>
      <c r="AJ847" s="876"/>
      <c r="AK847" s="876"/>
      <c r="AL847" s="876"/>
      <c r="AM847" s="876"/>
      <c r="AN847" s="876"/>
      <c r="AO847" s="876"/>
      <c r="AP847" s="876"/>
      <c r="AQ847" s="876"/>
      <c r="AR847" s="876"/>
      <c r="AS847" s="876"/>
    </row>
    <row r="848" spans="1:45" s="1092" customFormat="1" ht="12.75">
      <c r="A848" s="1090" t="s">
        <v>1004</v>
      </c>
      <c r="B848" s="83">
        <v>549510</v>
      </c>
      <c r="C848" s="83">
        <v>192305</v>
      </c>
      <c r="D848" s="83">
        <v>147749</v>
      </c>
      <c r="E848" s="463">
        <v>26.887408782369747</v>
      </c>
      <c r="F848" s="83">
        <v>13325</v>
      </c>
      <c r="G848" s="100"/>
      <c r="H848" s="101">
        <f>D848-'[3]Oktobris'!D803</f>
        <v>147749</v>
      </c>
      <c r="I848" s="987">
        <f t="shared" si="38"/>
        <v>-134424</v>
      </c>
      <c r="J848" s="987"/>
      <c r="K848" s="100"/>
      <c r="L848" s="876"/>
      <c r="M848" s="876"/>
      <c r="N848" s="876"/>
      <c r="O848" s="876"/>
      <c r="P848" s="876"/>
      <c r="Q848" s="876"/>
      <c r="R848" s="876"/>
      <c r="S848" s="876"/>
      <c r="T848" s="876"/>
      <c r="U848" s="876"/>
      <c r="V848" s="876"/>
      <c r="W848" s="876"/>
      <c r="X848" s="876"/>
      <c r="Y848" s="876"/>
      <c r="Z848" s="876"/>
      <c r="AA848" s="876"/>
      <c r="AB848" s="876"/>
      <c r="AC848" s="876"/>
      <c r="AD848" s="876"/>
      <c r="AE848" s="876"/>
      <c r="AF848" s="876"/>
      <c r="AG848" s="876"/>
      <c r="AH848" s="876"/>
      <c r="AI848" s="876"/>
      <c r="AJ848" s="876"/>
      <c r="AK848" s="876"/>
      <c r="AL848" s="876"/>
      <c r="AM848" s="876"/>
      <c r="AN848" s="876"/>
      <c r="AO848" s="876"/>
      <c r="AP848" s="876"/>
      <c r="AQ848" s="876"/>
      <c r="AR848" s="876"/>
      <c r="AS848" s="876"/>
    </row>
    <row r="849" spans="1:45" s="1092" customFormat="1" ht="12.75">
      <c r="A849" s="1091" t="s">
        <v>1120</v>
      </c>
      <c r="B849" s="83">
        <v>549510</v>
      </c>
      <c r="C849" s="83">
        <v>192305</v>
      </c>
      <c r="D849" s="83">
        <v>147749</v>
      </c>
      <c r="E849" s="463">
        <v>26.887408782369747</v>
      </c>
      <c r="F849" s="83">
        <v>13325</v>
      </c>
      <c r="G849" s="100"/>
      <c r="H849" s="101">
        <f>D849-'[3]Oktobris'!D804</f>
        <v>147749</v>
      </c>
      <c r="I849" s="987">
        <f t="shared" si="38"/>
        <v>-134424</v>
      </c>
      <c r="J849" s="987"/>
      <c r="K849" s="100"/>
      <c r="L849" s="876"/>
      <c r="M849" s="876"/>
      <c r="N849" s="876"/>
      <c r="O849" s="876"/>
      <c r="P849" s="876"/>
      <c r="Q849" s="876"/>
      <c r="R849" s="876"/>
      <c r="S849" s="876"/>
      <c r="T849" s="876"/>
      <c r="U849" s="876"/>
      <c r="V849" s="876"/>
      <c r="W849" s="876"/>
      <c r="X849" s="876"/>
      <c r="Y849" s="876"/>
      <c r="Z849" s="876"/>
      <c r="AA849" s="876"/>
      <c r="AB849" s="876"/>
      <c r="AC849" s="876"/>
      <c r="AD849" s="876"/>
      <c r="AE849" s="876"/>
      <c r="AF849" s="876"/>
      <c r="AG849" s="876"/>
      <c r="AH849" s="876"/>
      <c r="AI849" s="876"/>
      <c r="AJ849" s="876"/>
      <c r="AK849" s="876"/>
      <c r="AL849" s="876"/>
      <c r="AM849" s="876"/>
      <c r="AN849" s="876"/>
      <c r="AO849" s="876"/>
      <c r="AP849" s="876"/>
      <c r="AQ849" s="876"/>
      <c r="AR849" s="876"/>
      <c r="AS849" s="876"/>
    </row>
    <row r="850" spans="1:45" s="1092" customFormat="1" ht="12.75">
      <c r="A850" s="323" t="s">
        <v>1129</v>
      </c>
      <c r="B850" s="264"/>
      <c r="C850" s="264"/>
      <c r="D850" s="264"/>
      <c r="E850" s="463"/>
      <c r="F850" s="83"/>
      <c r="G850" s="100"/>
      <c r="H850" s="101">
        <f>D850-'[3]Oktobris'!D805</f>
        <v>-2108659</v>
      </c>
      <c r="I850" s="987">
        <f t="shared" si="38"/>
        <v>2108659</v>
      </c>
      <c r="J850" s="987"/>
      <c r="K850" s="100"/>
      <c r="L850" s="876"/>
      <c r="M850" s="876"/>
      <c r="N850" s="876"/>
      <c r="O850" s="876"/>
      <c r="P850" s="876"/>
      <c r="Q850" s="876"/>
      <c r="R850" s="876"/>
      <c r="S850" s="876"/>
      <c r="T850" s="876"/>
      <c r="U850" s="876"/>
      <c r="V850" s="876"/>
      <c r="W850" s="876"/>
      <c r="X850" s="876"/>
      <c r="Y850" s="876"/>
      <c r="Z850" s="876"/>
      <c r="AA850" s="876"/>
      <c r="AB850" s="876"/>
      <c r="AC850" s="876"/>
      <c r="AD850" s="876"/>
      <c r="AE850" s="876"/>
      <c r="AF850" s="876"/>
      <c r="AG850" s="876"/>
      <c r="AH850" s="876"/>
      <c r="AI850" s="876"/>
      <c r="AJ850" s="876"/>
      <c r="AK850" s="876"/>
      <c r="AL850" s="876"/>
      <c r="AM850" s="876"/>
      <c r="AN850" s="876"/>
      <c r="AO850" s="876"/>
      <c r="AP850" s="876"/>
      <c r="AQ850" s="876"/>
      <c r="AR850" s="876"/>
      <c r="AS850" s="876"/>
    </row>
    <row r="851" spans="1:45" s="1092" customFormat="1" ht="12.75">
      <c r="A851" s="1087" t="s">
        <v>1078</v>
      </c>
      <c r="B851" s="264">
        <v>3344025</v>
      </c>
      <c r="C851" s="264">
        <v>2445201</v>
      </c>
      <c r="D851" s="264">
        <v>3344025</v>
      </c>
      <c r="E851" s="463">
        <v>100</v>
      </c>
      <c r="F851" s="83">
        <v>0</v>
      </c>
      <c r="G851" s="100"/>
      <c r="H851" s="101">
        <f>D851-'[3]Oktobris'!D806</f>
        <v>1235366</v>
      </c>
      <c r="I851" s="987">
        <f t="shared" si="38"/>
        <v>-1235366</v>
      </c>
      <c r="J851" s="987"/>
      <c r="K851" s="100"/>
      <c r="L851" s="876"/>
      <c r="M851" s="876"/>
      <c r="N851" s="876"/>
      <c r="O851" s="876"/>
      <c r="P851" s="876"/>
      <c r="Q851" s="876"/>
      <c r="R851" s="876"/>
      <c r="S851" s="876"/>
      <c r="T851" s="876"/>
      <c r="U851" s="876"/>
      <c r="V851" s="876"/>
      <c r="W851" s="876"/>
      <c r="X851" s="876"/>
      <c r="Y851" s="876"/>
      <c r="Z851" s="876"/>
      <c r="AA851" s="876"/>
      <c r="AB851" s="876"/>
      <c r="AC851" s="876"/>
      <c r="AD851" s="876"/>
      <c r="AE851" s="876"/>
      <c r="AF851" s="876"/>
      <c r="AG851" s="876"/>
      <c r="AH851" s="876"/>
      <c r="AI851" s="876"/>
      <c r="AJ851" s="876"/>
      <c r="AK851" s="876"/>
      <c r="AL851" s="876"/>
      <c r="AM851" s="876"/>
      <c r="AN851" s="876"/>
      <c r="AO851" s="876"/>
      <c r="AP851" s="876"/>
      <c r="AQ851" s="876"/>
      <c r="AR851" s="876"/>
      <c r="AS851" s="876"/>
    </row>
    <row r="852" spans="1:45" s="1092" customFormat="1" ht="12.75">
      <c r="A852" s="475" t="s">
        <v>538</v>
      </c>
      <c r="B852" s="264">
        <v>3344025</v>
      </c>
      <c r="C852" s="264">
        <v>2445201</v>
      </c>
      <c r="D852" s="264">
        <v>3344025</v>
      </c>
      <c r="E852" s="463">
        <v>100</v>
      </c>
      <c r="F852" s="83">
        <v>0</v>
      </c>
      <c r="G852" s="100"/>
      <c r="H852" s="101">
        <f>D852-'[3]Oktobris'!D807</f>
        <v>3344025</v>
      </c>
      <c r="I852" s="987">
        <f t="shared" si="38"/>
        <v>-3344025</v>
      </c>
      <c r="J852" s="987"/>
      <c r="K852" s="100"/>
      <c r="L852" s="876"/>
      <c r="M852" s="876"/>
      <c r="N852" s="876"/>
      <c r="O852" s="876"/>
      <c r="P852" s="876"/>
      <c r="Q852" s="876"/>
      <c r="R852" s="876"/>
      <c r="S852" s="876"/>
      <c r="T852" s="876"/>
      <c r="U852" s="876"/>
      <c r="V852" s="876"/>
      <c r="W852" s="876"/>
      <c r="X852" s="876"/>
      <c r="Y852" s="876"/>
      <c r="Z852" s="876"/>
      <c r="AA852" s="876"/>
      <c r="AB852" s="876"/>
      <c r="AC852" s="876"/>
      <c r="AD852" s="876"/>
      <c r="AE852" s="876"/>
      <c r="AF852" s="876"/>
      <c r="AG852" s="876"/>
      <c r="AH852" s="876"/>
      <c r="AI852" s="876"/>
      <c r="AJ852" s="876"/>
      <c r="AK852" s="876"/>
      <c r="AL852" s="876"/>
      <c r="AM852" s="876"/>
      <c r="AN852" s="876"/>
      <c r="AO852" s="876"/>
      <c r="AP852" s="876"/>
      <c r="AQ852" s="876"/>
      <c r="AR852" s="876"/>
      <c r="AS852" s="876"/>
    </row>
    <row r="853" spans="1:45" s="1092" customFormat="1" ht="12.75">
      <c r="A853" s="1087" t="s">
        <v>279</v>
      </c>
      <c r="B853" s="264">
        <v>3344025</v>
      </c>
      <c r="C853" s="264">
        <v>2445201</v>
      </c>
      <c r="D853" s="264">
        <v>873971</v>
      </c>
      <c r="E853" s="463">
        <v>26.135301021972023</v>
      </c>
      <c r="F853" s="83">
        <v>39897</v>
      </c>
      <c r="G853" s="100"/>
      <c r="H853" s="101">
        <f>D853-'[3]Oktobris'!D808</f>
        <v>-417485</v>
      </c>
      <c r="I853" s="987">
        <f t="shared" si="38"/>
        <v>457382</v>
      </c>
      <c r="J853" s="987"/>
      <c r="K853" s="100"/>
      <c r="L853" s="876"/>
      <c r="M853" s="876"/>
      <c r="N853" s="876"/>
      <c r="O853" s="876"/>
      <c r="P853" s="876"/>
      <c r="Q853" s="876"/>
      <c r="R853" s="876"/>
      <c r="S853" s="876"/>
      <c r="T853" s="876"/>
      <c r="U853" s="876"/>
      <c r="V853" s="876"/>
      <c r="W853" s="876"/>
      <c r="X853" s="876"/>
      <c r="Y853" s="876"/>
      <c r="Z853" s="876"/>
      <c r="AA853" s="876"/>
      <c r="AB853" s="876"/>
      <c r="AC853" s="876"/>
      <c r="AD853" s="876"/>
      <c r="AE853" s="876"/>
      <c r="AF853" s="876"/>
      <c r="AG853" s="876"/>
      <c r="AH853" s="876"/>
      <c r="AI853" s="876"/>
      <c r="AJ853" s="876"/>
      <c r="AK853" s="876"/>
      <c r="AL853" s="876"/>
      <c r="AM853" s="876"/>
      <c r="AN853" s="876"/>
      <c r="AO853" s="876"/>
      <c r="AP853" s="876"/>
      <c r="AQ853" s="876"/>
      <c r="AR853" s="876"/>
      <c r="AS853" s="876"/>
    </row>
    <row r="854" spans="1:45" s="1092" customFormat="1" ht="12.75">
      <c r="A854" s="1088" t="s">
        <v>307</v>
      </c>
      <c r="B854" s="264">
        <v>3344025</v>
      </c>
      <c r="C854" s="264">
        <v>2445201</v>
      </c>
      <c r="D854" s="264">
        <v>873971</v>
      </c>
      <c r="E854" s="463">
        <v>26.135301021972023</v>
      </c>
      <c r="F854" s="83">
        <v>39897</v>
      </c>
      <c r="G854" s="100"/>
      <c r="H854" s="101">
        <f>D854-'[3]Oktobris'!D809</f>
        <v>-417485</v>
      </c>
      <c r="I854" s="987">
        <f t="shared" si="38"/>
        <v>457382</v>
      </c>
      <c r="J854" s="987"/>
      <c r="K854" s="100"/>
      <c r="L854" s="876"/>
      <c r="M854" s="876"/>
      <c r="N854" s="876"/>
      <c r="O854" s="876"/>
      <c r="P854" s="876"/>
      <c r="Q854" s="876"/>
      <c r="R854" s="876"/>
      <c r="S854" s="876"/>
      <c r="T854" s="876"/>
      <c r="U854" s="876"/>
      <c r="V854" s="876"/>
      <c r="W854" s="876"/>
      <c r="X854" s="876"/>
      <c r="Y854" s="876"/>
      <c r="Z854" s="876"/>
      <c r="AA854" s="876"/>
      <c r="AB854" s="876"/>
      <c r="AC854" s="876"/>
      <c r="AD854" s="876"/>
      <c r="AE854" s="876"/>
      <c r="AF854" s="876"/>
      <c r="AG854" s="876"/>
      <c r="AH854" s="876"/>
      <c r="AI854" s="876"/>
      <c r="AJ854" s="876"/>
      <c r="AK854" s="876"/>
      <c r="AL854" s="876"/>
      <c r="AM854" s="876"/>
      <c r="AN854" s="876"/>
      <c r="AO854" s="876"/>
      <c r="AP854" s="876"/>
      <c r="AQ854" s="876"/>
      <c r="AR854" s="876"/>
      <c r="AS854" s="876"/>
    </row>
    <row r="855" spans="1:45" s="1092" customFormat="1" ht="12.75">
      <c r="A855" s="1090" t="s">
        <v>716</v>
      </c>
      <c r="B855" s="264">
        <v>1149709</v>
      </c>
      <c r="C855" s="264">
        <v>250885</v>
      </c>
      <c r="D855" s="264">
        <v>249684</v>
      </c>
      <c r="E855" s="463">
        <v>21.717147556468635</v>
      </c>
      <c r="F855" s="83">
        <v>21789</v>
      </c>
      <c r="G855" s="100"/>
      <c r="H855" s="101">
        <f>D855-'[3]Oktobris'!D810</f>
        <v>-1041772</v>
      </c>
      <c r="I855" s="987">
        <f t="shared" si="38"/>
        <v>1063561</v>
      </c>
      <c r="J855" s="987"/>
      <c r="K855" s="100"/>
      <c r="L855" s="876"/>
      <c r="M855" s="876"/>
      <c r="N855" s="876"/>
      <c r="O855" s="876"/>
      <c r="P855" s="876"/>
      <c r="Q855" s="876"/>
      <c r="R855" s="876"/>
      <c r="S855" s="876"/>
      <c r="T855" s="876"/>
      <c r="U855" s="876"/>
      <c r="V855" s="876"/>
      <c r="W855" s="876"/>
      <c r="X855" s="876"/>
      <c r="Y855" s="876"/>
      <c r="Z855" s="876"/>
      <c r="AA855" s="876"/>
      <c r="AB855" s="876"/>
      <c r="AC855" s="876"/>
      <c r="AD855" s="876"/>
      <c r="AE855" s="876"/>
      <c r="AF855" s="876"/>
      <c r="AG855" s="876"/>
      <c r="AH855" s="876"/>
      <c r="AI855" s="876"/>
      <c r="AJ855" s="876"/>
      <c r="AK855" s="876"/>
      <c r="AL855" s="876"/>
      <c r="AM855" s="876"/>
      <c r="AN855" s="876"/>
      <c r="AO855" s="876"/>
      <c r="AP855" s="876"/>
      <c r="AQ855" s="876"/>
      <c r="AR855" s="876"/>
      <c r="AS855" s="876"/>
    </row>
    <row r="856" spans="1:45" s="1092" customFormat="1" ht="12.75">
      <c r="A856" s="1090" t="s">
        <v>1004</v>
      </c>
      <c r="B856" s="264">
        <v>2194316</v>
      </c>
      <c r="C856" s="264">
        <v>2194316</v>
      </c>
      <c r="D856" s="264">
        <v>624287</v>
      </c>
      <c r="E856" s="463">
        <v>28.450186755234892</v>
      </c>
      <c r="F856" s="83">
        <v>18108</v>
      </c>
      <c r="G856" s="100"/>
      <c r="H856" s="101">
        <f>D856-'[3]Oktobris'!D811</f>
        <v>624287</v>
      </c>
      <c r="I856" s="987">
        <f t="shared" si="38"/>
        <v>-606179</v>
      </c>
      <c r="J856" s="987"/>
      <c r="K856" s="100"/>
      <c r="L856" s="876"/>
      <c r="M856" s="876"/>
      <c r="N856" s="876"/>
      <c r="O856" s="876"/>
      <c r="P856" s="876"/>
      <c r="Q856" s="876"/>
      <c r="R856" s="876"/>
      <c r="S856" s="876"/>
      <c r="T856" s="876"/>
      <c r="U856" s="876"/>
      <c r="V856" s="876"/>
      <c r="W856" s="876"/>
      <c r="X856" s="876"/>
      <c r="Y856" s="876"/>
      <c r="Z856" s="876"/>
      <c r="AA856" s="876"/>
      <c r="AB856" s="876"/>
      <c r="AC856" s="876"/>
      <c r="AD856" s="876"/>
      <c r="AE856" s="876"/>
      <c r="AF856" s="876"/>
      <c r="AG856" s="876"/>
      <c r="AH856" s="876"/>
      <c r="AI856" s="876"/>
      <c r="AJ856" s="876"/>
      <c r="AK856" s="876"/>
      <c r="AL856" s="876"/>
      <c r="AM856" s="876"/>
      <c r="AN856" s="876"/>
      <c r="AO856" s="876"/>
      <c r="AP856" s="876"/>
      <c r="AQ856" s="876"/>
      <c r="AR856" s="876"/>
      <c r="AS856" s="876"/>
    </row>
    <row r="857" spans="1:45" s="1092" customFormat="1" ht="12.75">
      <c r="A857" s="1091" t="s">
        <v>1114</v>
      </c>
      <c r="B857" s="264">
        <v>50000</v>
      </c>
      <c r="C857" s="264">
        <v>50000</v>
      </c>
      <c r="D857" s="264">
        <v>25000</v>
      </c>
      <c r="E857" s="463">
        <v>50</v>
      </c>
      <c r="F857" s="83">
        <v>0</v>
      </c>
      <c r="G857" s="100"/>
      <c r="H857" s="101">
        <f>D857-'[3]Oktobris'!D812</f>
        <v>-145801</v>
      </c>
      <c r="I857" s="987">
        <f t="shared" si="38"/>
        <v>145801</v>
      </c>
      <c r="J857" s="987"/>
      <c r="K857" s="100"/>
      <c r="L857" s="876"/>
      <c r="M857" s="876"/>
      <c r="N857" s="876"/>
      <c r="O857" s="876"/>
      <c r="P857" s="876"/>
      <c r="Q857" s="876"/>
      <c r="R857" s="876"/>
      <c r="S857" s="876"/>
      <c r="T857" s="876"/>
      <c r="U857" s="876"/>
      <c r="V857" s="876"/>
      <c r="W857" s="876"/>
      <c r="X857" s="876"/>
      <c r="Y857" s="876"/>
      <c r="Z857" s="876"/>
      <c r="AA857" s="876"/>
      <c r="AB857" s="876"/>
      <c r="AC857" s="876"/>
      <c r="AD857" s="876"/>
      <c r="AE857" s="876"/>
      <c r="AF857" s="876"/>
      <c r="AG857" s="876"/>
      <c r="AH857" s="876"/>
      <c r="AI857" s="876"/>
      <c r="AJ857" s="876"/>
      <c r="AK857" s="876"/>
      <c r="AL857" s="876"/>
      <c r="AM857" s="876"/>
      <c r="AN857" s="876"/>
      <c r="AO857" s="876"/>
      <c r="AP857" s="876"/>
      <c r="AQ857" s="876"/>
      <c r="AR857" s="876"/>
      <c r="AS857" s="876"/>
    </row>
    <row r="858" spans="1:45" s="1119" customFormat="1" ht="12.75" hidden="1">
      <c r="A858" s="1121" t="s">
        <v>1025</v>
      </c>
      <c r="B858" s="488">
        <v>0</v>
      </c>
      <c r="C858" s="488">
        <v>0</v>
      </c>
      <c r="D858" s="488">
        <v>0</v>
      </c>
      <c r="E858" s="1102" t="e">
        <v>#DIV/0!</v>
      </c>
      <c r="F858" s="1107">
        <v>-581179</v>
      </c>
      <c r="G858" s="511"/>
      <c r="H858" s="1034">
        <f>D858-'[3]Oktobris'!D813</f>
        <v>-170801</v>
      </c>
      <c r="I858" s="987">
        <f t="shared" si="38"/>
        <v>-410378</v>
      </c>
      <c r="J858" s="987"/>
      <c r="K858" s="511"/>
      <c r="L858" s="1118"/>
      <c r="M858" s="1118"/>
      <c r="N858" s="1118"/>
      <c r="O858" s="1118"/>
      <c r="P858" s="1118"/>
      <c r="Q858" s="1118"/>
      <c r="R858" s="1118"/>
      <c r="S858" s="1118"/>
      <c r="T858" s="1118"/>
      <c r="U858" s="1118"/>
      <c r="V858" s="1118"/>
      <c r="W858" s="1118"/>
      <c r="X858" s="1118"/>
      <c r="Y858" s="1118"/>
      <c r="Z858" s="1118"/>
      <c r="AA858" s="1118"/>
      <c r="AB858" s="1118"/>
      <c r="AC858" s="1118"/>
      <c r="AD858" s="1118"/>
      <c r="AE858" s="1118"/>
      <c r="AF858" s="1118"/>
      <c r="AG858" s="1118"/>
      <c r="AH858" s="1118"/>
      <c r="AI858" s="1118"/>
      <c r="AJ858" s="1118"/>
      <c r="AK858" s="1118"/>
      <c r="AL858" s="1118"/>
      <c r="AM858" s="1118"/>
      <c r="AN858" s="1118"/>
      <c r="AO858" s="1118"/>
      <c r="AP858" s="1118"/>
      <c r="AQ858" s="1118"/>
      <c r="AR858" s="1118"/>
      <c r="AS858" s="1118"/>
    </row>
    <row r="859" spans="1:10" ht="12.75">
      <c r="A859" s="404" t="s">
        <v>1146</v>
      </c>
      <c r="B859" s="1132"/>
      <c r="C859" s="1132"/>
      <c r="D859" s="1132"/>
      <c r="E859" s="463"/>
      <c r="F859" s="83"/>
      <c r="H859" s="101">
        <f>D859-'[3]Oktobris'!D814</f>
        <v>-145788</v>
      </c>
      <c r="I859" s="987">
        <f t="shared" si="38"/>
        <v>145788</v>
      </c>
      <c r="J859" s="987"/>
    </row>
    <row r="860" spans="1:45" s="1094" customFormat="1" ht="12.75">
      <c r="A860" s="401" t="s">
        <v>1102</v>
      </c>
      <c r="B860" s="42"/>
      <c r="C860" s="42"/>
      <c r="D860" s="42"/>
      <c r="E860" s="463"/>
      <c r="F860" s="83"/>
      <c r="G860" s="100"/>
      <c r="H860" s="101">
        <f>D860-'[3]Oktobris'!D815</f>
        <v>-145788</v>
      </c>
      <c r="I860" s="987">
        <f t="shared" si="38"/>
        <v>145788</v>
      </c>
      <c r="J860" s="987"/>
      <c r="K860" s="100"/>
      <c r="L860" s="1093"/>
      <c r="M860" s="1093"/>
      <c r="N860" s="1093"/>
      <c r="O860" s="1093"/>
      <c r="P860" s="1093"/>
      <c r="Q860" s="1093"/>
      <c r="R860" s="1093"/>
      <c r="S860" s="1093"/>
      <c r="T860" s="1093"/>
      <c r="U860" s="1093"/>
      <c r="V860" s="1093"/>
      <c r="W860" s="1093"/>
      <c r="X860" s="1093"/>
      <c r="Y860" s="1093"/>
      <c r="Z860" s="1093"/>
      <c r="AA860" s="1093"/>
      <c r="AB860" s="1093"/>
      <c r="AC860" s="1093"/>
      <c r="AD860" s="1093"/>
      <c r="AE860" s="1093"/>
      <c r="AF860" s="1093"/>
      <c r="AG860" s="1093"/>
      <c r="AH860" s="1093"/>
      <c r="AI860" s="1093"/>
      <c r="AJ860" s="1093"/>
      <c r="AK860" s="1093"/>
      <c r="AL860" s="1093"/>
      <c r="AM860" s="1093"/>
      <c r="AN860" s="1093"/>
      <c r="AO860" s="1093"/>
      <c r="AP860" s="1093"/>
      <c r="AQ860" s="1093"/>
      <c r="AR860" s="1093"/>
      <c r="AS860" s="1093"/>
    </row>
    <row r="861" spans="1:45" s="1104" customFormat="1" ht="12.75">
      <c r="A861" s="1087" t="s">
        <v>1078</v>
      </c>
      <c r="B861" s="83">
        <v>88290551</v>
      </c>
      <c r="C861" s="83">
        <v>84734366</v>
      </c>
      <c r="D861" s="264">
        <v>84721709</v>
      </c>
      <c r="E861" s="463">
        <v>95.95784377877537</v>
      </c>
      <c r="F861" s="83">
        <v>-321248</v>
      </c>
      <c r="G861" s="100"/>
      <c r="H861" s="101">
        <f>D861-'[3]Oktobris'!D816</f>
        <v>84712433</v>
      </c>
      <c r="I861" s="987">
        <f t="shared" si="38"/>
        <v>-85033681</v>
      </c>
      <c r="J861" s="987"/>
      <c r="K861" s="100"/>
      <c r="L861" s="1093"/>
      <c r="M861" s="1093"/>
      <c r="N861" s="1093"/>
      <c r="O861" s="1093"/>
      <c r="P861" s="1093"/>
      <c r="Q861" s="1093"/>
      <c r="R861" s="1093"/>
      <c r="S861" s="1093"/>
      <c r="T861" s="1093"/>
      <c r="U861" s="1093"/>
      <c r="V861" s="1093"/>
      <c r="W861" s="1093"/>
      <c r="X861" s="1093"/>
      <c r="Y861" s="1093"/>
      <c r="Z861" s="1093"/>
      <c r="AA861" s="1093"/>
      <c r="AB861" s="1093"/>
      <c r="AC861" s="1093"/>
      <c r="AD861" s="1093"/>
      <c r="AE861" s="1093"/>
      <c r="AF861" s="1093"/>
      <c r="AG861" s="1093"/>
      <c r="AH861" s="1093"/>
      <c r="AI861" s="1093"/>
      <c r="AJ861" s="1093"/>
      <c r="AK861" s="1093"/>
      <c r="AL861" s="1093"/>
      <c r="AM861" s="1093"/>
      <c r="AN861" s="1093"/>
      <c r="AO861" s="1093"/>
      <c r="AP861" s="1093"/>
      <c r="AQ861" s="1093"/>
      <c r="AR861" s="1093"/>
      <c r="AS861" s="1093"/>
    </row>
    <row r="862" spans="1:45" s="1104" customFormat="1" ht="12.75">
      <c r="A862" s="1089" t="s">
        <v>1079</v>
      </c>
      <c r="B862" s="83">
        <v>39657388</v>
      </c>
      <c r="C862" s="83">
        <v>36101203</v>
      </c>
      <c r="D862" s="83">
        <v>36101203</v>
      </c>
      <c r="E862" s="463">
        <v>91.03273014349811</v>
      </c>
      <c r="F862" s="83">
        <v>-406707</v>
      </c>
      <c r="G862" s="100"/>
      <c r="H862" s="101">
        <f>D862-'[3]Oktobris'!D817</f>
        <v>36099115</v>
      </c>
      <c r="I862" s="987">
        <f t="shared" si="38"/>
        <v>-36505822</v>
      </c>
      <c r="J862" s="987"/>
      <c r="K862" s="100"/>
      <c r="L862" s="1093"/>
      <c r="M862" s="1093"/>
      <c r="N862" s="1093"/>
      <c r="O862" s="1093"/>
      <c r="P862" s="1093"/>
      <c r="Q862" s="1093"/>
      <c r="R862" s="1093"/>
      <c r="S862" s="1093"/>
      <c r="T862" s="1093"/>
      <c r="U862" s="1093"/>
      <c r="V862" s="1093"/>
      <c r="W862" s="1093"/>
      <c r="X862" s="1093"/>
      <c r="Y862" s="1093"/>
      <c r="Z862" s="1093"/>
      <c r="AA862" s="1093"/>
      <c r="AB862" s="1093"/>
      <c r="AC862" s="1093"/>
      <c r="AD862" s="1093"/>
      <c r="AE862" s="1093"/>
      <c r="AF862" s="1093"/>
      <c r="AG862" s="1093"/>
      <c r="AH862" s="1093"/>
      <c r="AI862" s="1093"/>
      <c r="AJ862" s="1093"/>
      <c r="AK862" s="1093"/>
      <c r="AL862" s="1093"/>
      <c r="AM862" s="1093"/>
      <c r="AN862" s="1093"/>
      <c r="AO862" s="1093"/>
      <c r="AP862" s="1093"/>
      <c r="AQ862" s="1093"/>
      <c r="AR862" s="1093"/>
      <c r="AS862" s="1093"/>
    </row>
    <row r="863" spans="1:45" s="1104" customFormat="1" ht="12.75" hidden="1">
      <c r="A863" s="1099" t="s">
        <v>537</v>
      </c>
      <c r="B863" s="488">
        <v>0</v>
      </c>
      <c r="C863" s="488">
        <v>0</v>
      </c>
      <c r="D863" s="488">
        <v>0</v>
      </c>
      <c r="E863" s="463" t="e">
        <v>#DIV/0!</v>
      </c>
      <c r="F863" s="83">
        <v>0</v>
      </c>
      <c r="G863" s="100"/>
      <c r="H863" s="101">
        <f>D863-'[3]Oktobris'!D818</f>
        <v>-134424</v>
      </c>
      <c r="I863" s="987">
        <f t="shared" si="38"/>
        <v>134424</v>
      </c>
      <c r="J863" s="987"/>
      <c r="K863" s="100"/>
      <c r="L863" s="1093"/>
      <c r="M863" s="1093"/>
      <c r="N863" s="1093"/>
      <c r="O863" s="1093"/>
      <c r="P863" s="1093"/>
      <c r="Q863" s="1093"/>
      <c r="R863" s="1093"/>
      <c r="S863" s="1093"/>
      <c r="T863" s="1093"/>
      <c r="U863" s="1093"/>
      <c r="V863" s="1093"/>
      <c r="W863" s="1093"/>
      <c r="X863" s="1093"/>
      <c r="Y863" s="1093"/>
      <c r="Z863" s="1093"/>
      <c r="AA863" s="1093"/>
      <c r="AB863" s="1093"/>
      <c r="AC863" s="1093"/>
      <c r="AD863" s="1093"/>
      <c r="AE863" s="1093"/>
      <c r="AF863" s="1093"/>
      <c r="AG863" s="1093"/>
      <c r="AH863" s="1093"/>
      <c r="AI863" s="1093"/>
      <c r="AJ863" s="1093"/>
      <c r="AK863" s="1093"/>
      <c r="AL863" s="1093"/>
      <c r="AM863" s="1093"/>
      <c r="AN863" s="1093"/>
      <c r="AO863" s="1093"/>
      <c r="AP863" s="1093"/>
      <c r="AQ863" s="1093"/>
      <c r="AR863" s="1093"/>
      <c r="AS863" s="1093"/>
    </row>
    <row r="864" spans="1:45" s="1104" customFormat="1" ht="12.75">
      <c r="A864" s="1089" t="s">
        <v>538</v>
      </c>
      <c r="B864" s="264">
        <v>48633163</v>
      </c>
      <c r="C864" s="264">
        <v>48633163</v>
      </c>
      <c r="D864" s="264">
        <v>48620506</v>
      </c>
      <c r="E864" s="463">
        <v>99.973974549013</v>
      </c>
      <c r="F864" s="83">
        <v>85459</v>
      </c>
      <c r="G864" s="100"/>
      <c r="H864" s="101">
        <f>D864-'[3]Oktobris'!D819</f>
        <v>48486082</v>
      </c>
      <c r="I864" s="987">
        <f t="shared" si="38"/>
        <v>-48400623</v>
      </c>
      <c r="J864" s="987"/>
      <c r="K864" s="100"/>
      <c r="L864" s="1093"/>
      <c r="M864" s="1093"/>
      <c r="N864" s="1093"/>
      <c r="O864" s="1093"/>
      <c r="P864" s="1093"/>
      <c r="Q864" s="1093"/>
      <c r="R864" s="1093"/>
      <c r="S864" s="1093"/>
      <c r="T864" s="1093"/>
      <c r="U864" s="1093"/>
      <c r="V864" s="1093"/>
      <c r="W864" s="1093"/>
      <c r="X864" s="1093"/>
      <c r="Y864" s="1093"/>
      <c r="Z864" s="1093"/>
      <c r="AA864" s="1093"/>
      <c r="AB864" s="1093"/>
      <c r="AC864" s="1093"/>
      <c r="AD864" s="1093"/>
      <c r="AE864" s="1093"/>
      <c r="AF864" s="1093"/>
      <c r="AG864" s="1093"/>
      <c r="AH864" s="1093"/>
      <c r="AI864" s="1093"/>
      <c r="AJ864" s="1093"/>
      <c r="AK864" s="1093"/>
      <c r="AL864" s="1093"/>
      <c r="AM864" s="1093"/>
      <c r="AN864" s="1093"/>
      <c r="AO864" s="1093"/>
      <c r="AP864" s="1093"/>
      <c r="AQ864" s="1093"/>
      <c r="AR864" s="1093"/>
      <c r="AS864" s="1093"/>
    </row>
    <row r="865" spans="1:45" s="1104" customFormat="1" ht="12.75">
      <c r="A865" s="1103" t="s">
        <v>279</v>
      </c>
      <c r="B865" s="83">
        <v>95361635</v>
      </c>
      <c r="C865" s="83">
        <v>91805450</v>
      </c>
      <c r="D865" s="83">
        <v>75428443</v>
      </c>
      <c r="E865" s="463">
        <v>79.09726275141989</v>
      </c>
      <c r="F865" s="83">
        <v>4216225</v>
      </c>
      <c r="G865" s="100"/>
      <c r="H865" s="101">
        <f>D865-'[3]Oktobris'!D820</f>
        <v>75428443</v>
      </c>
      <c r="I865" s="987">
        <f t="shared" si="38"/>
        <v>-71212218</v>
      </c>
      <c r="J865" s="987"/>
      <c r="K865" s="100"/>
      <c r="L865" s="1093"/>
      <c r="M865" s="1093"/>
      <c r="N865" s="1093"/>
      <c r="O865" s="1093"/>
      <c r="P865" s="1093"/>
      <c r="Q865" s="1093"/>
      <c r="R865" s="1093"/>
      <c r="S865" s="1093"/>
      <c r="T865" s="1093"/>
      <c r="U865" s="1093"/>
      <c r="V865" s="1093"/>
      <c r="W865" s="1093"/>
      <c r="X865" s="1093"/>
      <c r="Y865" s="1093"/>
      <c r="Z865" s="1093"/>
      <c r="AA865" s="1093"/>
      <c r="AB865" s="1093"/>
      <c r="AC865" s="1093"/>
      <c r="AD865" s="1093"/>
      <c r="AE865" s="1093"/>
      <c r="AF865" s="1093"/>
      <c r="AG865" s="1093"/>
      <c r="AH865" s="1093"/>
      <c r="AI865" s="1093"/>
      <c r="AJ865" s="1093"/>
      <c r="AK865" s="1093"/>
      <c r="AL865" s="1093"/>
      <c r="AM865" s="1093"/>
      <c r="AN865" s="1093"/>
      <c r="AO865" s="1093"/>
      <c r="AP865" s="1093"/>
      <c r="AQ865" s="1093"/>
      <c r="AR865" s="1093"/>
      <c r="AS865" s="1093"/>
    </row>
    <row r="866" spans="1:61" s="1110" customFormat="1" ht="12.75">
      <c r="A866" s="1089" t="s">
        <v>307</v>
      </c>
      <c r="B866" s="264">
        <v>98152</v>
      </c>
      <c r="C866" s="264">
        <v>98152</v>
      </c>
      <c r="D866" s="264">
        <v>0</v>
      </c>
      <c r="E866" s="463">
        <v>0</v>
      </c>
      <c r="F866" s="264">
        <v>0</v>
      </c>
      <c r="G866" s="1133"/>
      <c r="H866" s="101">
        <f>D866-'[3]Oktobris'!D821</f>
        <v>-3344025</v>
      </c>
      <c r="I866" s="987">
        <f t="shared" si="38"/>
        <v>3344025</v>
      </c>
      <c r="J866" s="987"/>
      <c r="K866" s="1134"/>
      <c r="L866" s="1074"/>
      <c r="M866" s="1074"/>
      <c r="N866" s="1074"/>
      <c r="O866" s="1074"/>
      <c r="P866" s="1074"/>
      <c r="Q866" s="1074"/>
      <c r="R866" s="1074"/>
      <c r="S866" s="1074"/>
      <c r="T866" s="1074"/>
      <c r="U866" s="1074"/>
      <c r="V866" s="1074"/>
      <c r="W866" s="1074"/>
      <c r="X866" s="1074"/>
      <c r="Y866" s="1074"/>
      <c r="Z866" s="1074"/>
      <c r="AA866" s="1074"/>
      <c r="AB866" s="1074"/>
      <c r="AC866" s="1074"/>
      <c r="AD866" s="1074"/>
      <c r="AE866" s="1074"/>
      <c r="AF866" s="1074"/>
      <c r="AG866" s="1074"/>
      <c r="AH866" s="1074"/>
      <c r="AI866" s="1074"/>
      <c r="AJ866" s="1074"/>
      <c r="AK866" s="1074"/>
      <c r="AL866" s="1074"/>
      <c r="AM866" s="1074"/>
      <c r="AN866" s="1074"/>
      <c r="AO866" s="1074"/>
      <c r="AP866" s="1074"/>
      <c r="AQ866" s="1074"/>
      <c r="AR866" s="1074"/>
      <c r="AS866" s="1074"/>
      <c r="AT866" s="1074"/>
      <c r="AU866" s="1074"/>
      <c r="AV866" s="1074"/>
      <c r="AW866" s="1074"/>
      <c r="AX866" s="1074"/>
      <c r="AY866" s="1075"/>
      <c r="AZ866" s="1075"/>
      <c r="BA866" s="1075"/>
      <c r="BB866" s="1075"/>
      <c r="BC866" s="1075"/>
      <c r="BD866" s="1075"/>
      <c r="BE866" s="1075"/>
      <c r="BF866" s="1075"/>
      <c r="BG866" s="1075"/>
      <c r="BH866" s="1075"/>
      <c r="BI866" s="1075"/>
    </row>
    <row r="867" spans="1:61" s="1110" customFormat="1" ht="12.75">
      <c r="A867" s="1090" t="s">
        <v>716</v>
      </c>
      <c r="B867" s="264">
        <v>12410</v>
      </c>
      <c r="C867" s="264">
        <v>12410</v>
      </c>
      <c r="D867" s="264">
        <v>0</v>
      </c>
      <c r="E867" s="463">
        <v>0</v>
      </c>
      <c r="F867" s="264">
        <v>0</v>
      </c>
      <c r="G867" s="1133"/>
      <c r="H867" s="101"/>
      <c r="I867" s="987"/>
      <c r="J867" s="987"/>
      <c r="K867" s="1134"/>
      <c r="L867" s="1074"/>
      <c r="M867" s="1074"/>
      <c r="N867" s="1074"/>
      <c r="O867" s="1074"/>
      <c r="P867" s="1074"/>
      <c r="Q867" s="1074"/>
      <c r="R867" s="1074"/>
      <c r="S867" s="1074"/>
      <c r="T867" s="1074"/>
      <c r="U867" s="1074"/>
      <c r="V867" s="1074"/>
      <c r="W867" s="1074"/>
      <c r="X867" s="1074"/>
      <c r="Y867" s="1074"/>
      <c r="Z867" s="1074"/>
      <c r="AA867" s="1074"/>
      <c r="AB867" s="1074"/>
      <c r="AC867" s="1074"/>
      <c r="AD867" s="1074"/>
      <c r="AE867" s="1074"/>
      <c r="AF867" s="1074"/>
      <c r="AG867" s="1074"/>
      <c r="AH867" s="1074"/>
      <c r="AI867" s="1074"/>
      <c r="AJ867" s="1074"/>
      <c r="AK867" s="1074"/>
      <c r="AL867" s="1074"/>
      <c r="AM867" s="1074"/>
      <c r="AN867" s="1074"/>
      <c r="AO867" s="1074"/>
      <c r="AP867" s="1074"/>
      <c r="AQ867" s="1074"/>
      <c r="AR867" s="1074"/>
      <c r="AS867" s="1074"/>
      <c r="AT867" s="1074"/>
      <c r="AU867" s="1074"/>
      <c r="AV867" s="1074"/>
      <c r="AW867" s="1074"/>
      <c r="AX867" s="1074"/>
      <c r="AY867" s="1075"/>
      <c r="AZ867" s="1075"/>
      <c r="BA867" s="1075"/>
      <c r="BB867" s="1075"/>
      <c r="BC867" s="1075"/>
      <c r="BD867" s="1075"/>
      <c r="BE867" s="1075"/>
      <c r="BF867" s="1075"/>
      <c r="BG867" s="1075"/>
      <c r="BH867" s="1075"/>
      <c r="BI867" s="1075"/>
    </row>
    <row r="868" spans="1:61" s="1110" customFormat="1" ht="12.75">
      <c r="A868" s="1100" t="s">
        <v>1004</v>
      </c>
      <c r="B868" s="264">
        <v>85742</v>
      </c>
      <c r="C868" s="264">
        <v>85742</v>
      </c>
      <c r="D868" s="264">
        <v>0</v>
      </c>
      <c r="E868" s="463">
        <v>0</v>
      </c>
      <c r="F868" s="264">
        <v>0</v>
      </c>
      <c r="G868" s="1133"/>
      <c r="H868" s="101">
        <f>D868-'[3]Oktobris'!D822</f>
        <v>-3344025</v>
      </c>
      <c r="I868" s="987">
        <f aca="true" t="shared" si="39" ref="I868:I874">F868-H868</f>
        <v>3344025</v>
      </c>
      <c r="J868" s="987"/>
      <c r="K868" s="1134"/>
      <c r="L868" s="1074"/>
      <c r="M868" s="1074"/>
      <c r="N868" s="1074"/>
      <c r="O868" s="1074"/>
      <c r="P868" s="1074"/>
      <c r="Q868" s="1074"/>
      <c r="R868" s="1074"/>
      <c r="S868" s="1074"/>
      <c r="T868" s="1074"/>
      <c r="U868" s="1074"/>
      <c r="V868" s="1074"/>
      <c r="W868" s="1074"/>
      <c r="X868" s="1074"/>
      <c r="Y868" s="1074"/>
      <c r="Z868" s="1074"/>
      <c r="AA868" s="1074"/>
      <c r="AB868" s="1074"/>
      <c r="AC868" s="1074"/>
      <c r="AD868" s="1074"/>
      <c r="AE868" s="1074"/>
      <c r="AF868" s="1074"/>
      <c r="AG868" s="1074"/>
      <c r="AH868" s="1074"/>
      <c r="AI868" s="1074"/>
      <c r="AJ868" s="1074"/>
      <c r="AK868" s="1074"/>
      <c r="AL868" s="1074"/>
      <c r="AM868" s="1074"/>
      <c r="AN868" s="1074"/>
      <c r="AO868" s="1074"/>
      <c r="AP868" s="1074"/>
      <c r="AQ868" s="1074"/>
      <c r="AR868" s="1074"/>
      <c r="AS868" s="1074"/>
      <c r="AT868" s="1074"/>
      <c r="AU868" s="1074"/>
      <c r="AV868" s="1074"/>
      <c r="AW868" s="1074"/>
      <c r="AX868" s="1074"/>
      <c r="AY868" s="1075"/>
      <c r="AZ868" s="1075"/>
      <c r="BA868" s="1075"/>
      <c r="BB868" s="1075"/>
      <c r="BC868" s="1075"/>
      <c r="BD868" s="1075"/>
      <c r="BE868" s="1075"/>
      <c r="BF868" s="1075"/>
      <c r="BG868" s="1075"/>
      <c r="BH868" s="1075"/>
      <c r="BI868" s="1075"/>
    </row>
    <row r="869" spans="1:61" s="1137" customFormat="1" ht="12.75" hidden="1">
      <c r="A869" s="1113" t="s">
        <v>1013</v>
      </c>
      <c r="B869" s="488">
        <v>0</v>
      </c>
      <c r="C869" s="488" t="s">
        <v>1147</v>
      </c>
      <c r="D869" s="488">
        <v>0</v>
      </c>
      <c r="E869" s="1102" t="e">
        <v>#DIV/0!</v>
      </c>
      <c r="F869" s="1107">
        <v>0</v>
      </c>
      <c r="G869" s="1135"/>
      <c r="H869" s="1034">
        <f>D869-'[3]Oktobris'!D823</f>
        <v>-834074</v>
      </c>
      <c r="I869" s="987">
        <f t="shared" si="39"/>
        <v>834074</v>
      </c>
      <c r="J869" s="987"/>
      <c r="K869" s="1136"/>
      <c r="L869" s="1126"/>
      <c r="M869" s="1126"/>
      <c r="N869" s="1126"/>
      <c r="O869" s="1126"/>
      <c r="P869" s="1126"/>
      <c r="Q869" s="1126"/>
      <c r="R869" s="1126"/>
      <c r="S869" s="1126"/>
      <c r="T869" s="1126"/>
      <c r="U869" s="1126"/>
      <c r="V869" s="1126"/>
      <c r="W869" s="1126"/>
      <c r="X869" s="1126"/>
      <c r="Y869" s="1126"/>
      <c r="Z869" s="1126"/>
      <c r="AA869" s="1126"/>
      <c r="AB869" s="1126"/>
      <c r="AC869" s="1126"/>
      <c r="AD869" s="1126"/>
      <c r="AE869" s="1126"/>
      <c r="AF869" s="1126"/>
      <c r="AG869" s="1126"/>
      <c r="AH869" s="1126"/>
      <c r="AI869" s="1126"/>
      <c r="AJ869" s="1126"/>
      <c r="AK869" s="1126"/>
      <c r="AL869" s="1126"/>
      <c r="AM869" s="1126"/>
      <c r="AN869" s="1126"/>
      <c r="AO869" s="1126"/>
      <c r="AP869" s="1126"/>
      <c r="AQ869" s="1126"/>
      <c r="AR869" s="1126"/>
      <c r="AS869" s="1126"/>
      <c r="AT869" s="1126"/>
      <c r="AU869" s="1126"/>
      <c r="AV869" s="1126"/>
      <c r="AW869" s="1126"/>
      <c r="AX869" s="1126"/>
      <c r="AY869" s="1127"/>
      <c r="AZ869" s="1127"/>
      <c r="BA869" s="1127"/>
      <c r="BB869" s="1127"/>
      <c r="BC869" s="1127"/>
      <c r="BD869" s="1127"/>
      <c r="BE869" s="1127"/>
      <c r="BF869" s="1127"/>
      <c r="BG869" s="1127"/>
      <c r="BH869" s="1127"/>
      <c r="BI869" s="1127"/>
    </row>
    <row r="870" spans="1:61" s="1125" customFormat="1" ht="12.75" hidden="1">
      <c r="A870" s="1121" t="s">
        <v>1025</v>
      </c>
      <c r="B870" s="488">
        <v>0</v>
      </c>
      <c r="C870" s="488">
        <v>0</v>
      </c>
      <c r="D870" s="488">
        <v>0</v>
      </c>
      <c r="E870" s="1102" t="e">
        <v>#DIV/0!</v>
      </c>
      <c r="F870" s="488">
        <v>0</v>
      </c>
      <c r="G870" s="1133"/>
      <c r="H870" s="101">
        <f>D870-'[3]Oktobris'!D824</f>
        <v>-834074</v>
      </c>
      <c r="I870" s="987">
        <f t="shared" si="39"/>
        <v>834074</v>
      </c>
      <c r="J870" s="987"/>
      <c r="K870" s="1134"/>
      <c r="L870" s="1074"/>
      <c r="M870" s="1074"/>
      <c r="N870" s="1074"/>
      <c r="O870" s="1074"/>
      <c r="P870" s="1074"/>
      <c r="Q870" s="1074"/>
      <c r="R870" s="1074"/>
      <c r="S870" s="1074"/>
      <c r="T870" s="1074"/>
      <c r="U870" s="1074"/>
      <c r="V870" s="1074"/>
      <c r="W870" s="1074"/>
      <c r="X870" s="1074"/>
      <c r="Y870" s="1074"/>
      <c r="Z870" s="1074"/>
      <c r="AA870" s="1074"/>
      <c r="AB870" s="1074"/>
      <c r="AC870" s="1074"/>
      <c r="AD870" s="1074"/>
      <c r="AE870" s="1074"/>
      <c r="AF870" s="1074"/>
      <c r="AG870" s="1074"/>
      <c r="AH870" s="1074"/>
      <c r="AI870" s="1074"/>
      <c r="AJ870" s="1074"/>
      <c r="AK870" s="1074"/>
      <c r="AL870" s="1074"/>
      <c r="AM870" s="1074"/>
      <c r="AN870" s="1074"/>
      <c r="AO870" s="1074"/>
      <c r="AP870" s="1074"/>
      <c r="AQ870" s="1074"/>
      <c r="AR870" s="1074"/>
      <c r="AS870" s="1074"/>
      <c r="AT870" s="1074"/>
      <c r="AU870" s="1074"/>
      <c r="AV870" s="1074"/>
      <c r="AW870" s="1074"/>
      <c r="AX870" s="1074"/>
      <c r="AY870" s="1075"/>
      <c r="AZ870" s="1075"/>
      <c r="BA870" s="1075"/>
      <c r="BB870" s="1075"/>
      <c r="BC870" s="1075"/>
      <c r="BD870" s="1075"/>
      <c r="BE870" s="1075"/>
      <c r="BF870" s="1075"/>
      <c r="BG870" s="1075"/>
      <c r="BH870" s="1075"/>
      <c r="BI870" s="1075"/>
    </row>
    <row r="871" spans="1:45" s="1094" customFormat="1" ht="12.75">
      <c r="A871" s="1089" t="s">
        <v>290</v>
      </c>
      <c r="B871" s="264">
        <v>95263483</v>
      </c>
      <c r="C871" s="264">
        <v>91707298</v>
      </c>
      <c r="D871" s="264">
        <v>75428443</v>
      </c>
      <c r="E871" s="463">
        <v>79.1787583496186</v>
      </c>
      <c r="F871" s="83">
        <v>4216225</v>
      </c>
      <c r="G871" s="100"/>
      <c r="H871" s="101">
        <f>D871-'[3]Oktobris'!D825</f>
        <v>75200548</v>
      </c>
      <c r="I871" s="987">
        <f t="shared" si="39"/>
        <v>-70984323</v>
      </c>
      <c r="J871" s="987"/>
      <c r="K871" s="100"/>
      <c r="L871" s="1093"/>
      <c r="M871" s="1093"/>
      <c r="N871" s="1093"/>
      <c r="O871" s="1093"/>
      <c r="P871" s="1093"/>
      <c r="Q871" s="1093"/>
      <c r="R871" s="1093"/>
      <c r="S871" s="1093"/>
      <c r="T871" s="1093"/>
      <c r="U871" s="1093"/>
      <c r="V871" s="1093"/>
      <c r="W871" s="1093"/>
      <c r="X871" s="1093"/>
      <c r="Y871" s="1093"/>
      <c r="Z871" s="1093"/>
      <c r="AA871" s="1093"/>
      <c r="AB871" s="1093"/>
      <c r="AC871" s="1093"/>
      <c r="AD871" s="1093"/>
      <c r="AE871" s="1093"/>
      <c r="AF871" s="1093"/>
      <c r="AG871" s="1093"/>
      <c r="AH871" s="1093"/>
      <c r="AI871" s="1093"/>
      <c r="AJ871" s="1093"/>
      <c r="AK871" s="1093"/>
      <c r="AL871" s="1093"/>
      <c r="AM871" s="1093"/>
      <c r="AN871" s="1093"/>
      <c r="AO871" s="1093"/>
      <c r="AP871" s="1093"/>
      <c r="AQ871" s="1093"/>
      <c r="AR871" s="1093"/>
      <c r="AS871" s="1093"/>
    </row>
    <row r="872" spans="1:45" s="1094" customFormat="1" ht="12.75">
      <c r="A872" s="1100" t="s">
        <v>1399</v>
      </c>
      <c r="B872" s="264">
        <v>582441</v>
      </c>
      <c r="C872" s="264">
        <v>582441</v>
      </c>
      <c r="D872" s="264">
        <v>221765</v>
      </c>
      <c r="E872" s="463">
        <v>38.07510116904545</v>
      </c>
      <c r="F872" s="83">
        <v>3184</v>
      </c>
      <c r="G872" s="100"/>
      <c r="H872" s="101">
        <f>D872-'[3]Oktobris'!D826</f>
        <v>-384414</v>
      </c>
      <c r="I872" s="987">
        <f t="shared" si="39"/>
        <v>387598</v>
      </c>
      <c r="J872" s="987"/>
      <c r="K872" s="100"/>
      <c r="L872" s="1093"/>
      <c r="M872" s="1093"/>
      <c r="N872" s="1093"/>
      <c r="O872" s="1093"/>
      <c r="P872" s="1093"/>
      <c r="Q872" s="1093"/>
      <c r="R872" s="1093"/>
      <c r="S872" s="1093"/>
      <c r="T872" s="1093"/>
      <c r="U872" s="1093"/>
      <c r="V872" s="1093"/>
      <c r="W872" s="1093"/>
      <c r="X872" s="1093"/>
      <c r="Y872" s="1093"/>
      <c r="Z872" s="1093"/>
      <c r="AA872" s="1093"/>
      <c r="AB872" s="1093"/>
      <c r="AC872" s="1093"/>
      <c r="AD872" s="1093"/>
      <c r="AE872" s="1093"/>
      <c r="AF872" s="1093"/>
      <c r="AG872" s="1093"/>
      <c r="AH872" s="1093"/>
      <c r="AI872" s="1093"/>
      <c r="AJ872" s="1093"/>
      <c r="AK872" s="1093"/>
      <c r="AL872" s="1093"/>
      <c r="AM872" s="1093"/>
      <c r="AN872" s="1093"/>
      <c r="AO872" s="1093"/>
      <c r="AP872" s="1093"/>
      <c r="AQ872" s="1093"/>
      <c r="AR872" s="1093"/>
      <c r="AS872" s="1093"/>
    </row>
    <row r="873" spans="1:45" s="1094" customFormat="1" ht="12.75">
      <c r="A873" s="1100" t="s">
        <v>1403</v>
      </c>
      <c r="B873" s="264">
        <v>94681042</v>
      </c>
      <c r="C873" s="264">
        <v>91124857</v>
      </c>
      <c r="D873" s="264">
        <v>75206678</v>
      </c>
      <c r="E873" s="463">
        <v>79.43161208555351</v>
      </c>
      <c r="F873" s="83">
        <v>4213041</v>
      </c>
      <c r="G873" s="100"/>
      <c r="H873" s="101">
        <f>D873-'[3]Oktobris'!D827</f>
        <v>75181678</v>
      </c>
      <c r="I873" s="987">
        <f t="shared" si="39"/>
        <v>-70968637</v>
      </c>
      <c r="J873" s="987"/>
      <c r="K873" s="100"/>
      <c r="L873" s="1093"/>
      <c r="M873" s="1093"/>
      <c r="N873" s="1093"/>
      <c r="O873" s="1093"/>
      <c r="P873" s="1093"/>
      <c r="Q873" s="1093"/>
      <c r="R873" s="1093"/>
      <c r="S873" s="1093"/>
      <c r="T873" s="1093"/>
      <c r="U873" s="1093"/>
      <c r="V873" s="1093"/>
      <c r="W873" s="1093"/>
      <c r="X873" s="1093"/>
      <c r="Y873" s="1093"/>
      <c r="Z873" s="1093"/>
      <c r="AA873" s="1093"/>
      <c r="AB873" s="1093"/>
      <c r="AC873" s="1093"/>
      <c r="AD873" s="1093"/>
      <c r="AE873" s="1093"/>
      <c r="AF873" s="1093"/>
      <c r="AG873" s="1093"/>
      <c r="AH873" s="1093"/>
      <c r="AI873" s="1093"/>
      <c r="AJ873" s="1093"/>
      <c r="AK873" s="1093"/>
      <c r="AL873" s="1093"/>
      <c r="AM873" s="1093"/>
      <c r="AN873" s="1093"/>
      <c r="AO873" s="1093"/>
      <c r="AP873" s="1093"/>
      <c r="AQ873" s="1093"/>
      <c r="AR873" s="1093"/>
      <c r="AS873" s="1093"/>
    </row>
    <row r="874" spans="1:45" s="1094" customFormat="1" ht="12.75">
      <c r="A874" s="1103" t="s">
        <v>294</v>
      </c>
      <c r="B874" s="264">
        <v>-7071084</v>
      </c>
      <c r="C874" s="264">
        <v>-7071084</v>
      </c>
      <c r="D874" s="264">
        <v>9293266</v>
      </c>
      <c r="E874" s="463" t="s">
        <v>1464</v>
      </c>
      <c r="F874" s="83">
        <v>-4537473</v>
      </c>
      <c r="G874" s="100"/>
      <c r="H874" s="101">
        <f>D874-'[3]Oktobris'!D828</f>
        <v>8712087</v>
      </c>
      <c r="I874" s="987">
        <f t="shared" si="39"/>
        <v>-13249560</v>
      </c>
      <c r="J874" s="987"/>
      <c r="K874" s="100"/>
      <c r="L874" s="1093"/>
      <c r="M874" s="1093"/>
      <c r="N874" s="1093"/>
      <c r="O874" s="1093"/>
      <c r="P874" s="1093"/>
      <c r="Q874" s="1093"/>
      <c r="R874" s="1093"/>
      <c r="S874" s="1093"/>
      <c r="T874" s="1093"/>
      <c r="U874" s="1093"/>
      <c r="V874" s="1093"/>
      <c r="W874" s="1093"/>
      <c r="X874" s="1093"/>
      <c r="Y874" s="1093"/>
      <c r="Z874" s="1093"/>
      <c r="AA874" s="1093"/>
      <c r="AB874" s="1093"/>
      <c r="AC874" s="1093"/>
      <c r="AD874" s="1093"/>
      <c r="AE874" s="1093"/>
      <c r="AF874" s="1093"/>
      <c r="AG874" s="1093"/>
      <c r="AH874" s="1093"/>
      <c r="AI874" s="1093"/>
      <c r="AJ874" s="1093"/>
      <c r="AK874" s="1093"/>
      <c r="AL874" s="1093"/>
      <c r="AM874" s="1093"/>
      <c r="AN874" s="1093"/>
      <c r="AO874" s="1093"/>
      <c r="AP874" s="1093"/>
      <c r="AQ874" s="1093"/>
      <c r="AR874" s="1093"/>
      <c r="AS874" s="1093"/>
    </row>
    <row r="875" spans="1:45" s="1094" customFormat="1" ht="38.25">
      <c r="A875" s="475" t="s">
        <v>1089</v>
      </c>
      <c r="B875" s="264">
        <v>39813</v>
      </c>
      <c r="C875" s="264">
        <v>0</v>
      </c>
      <c r="D875" s="264" t="s">
        <v>1464</v>
      </c>
      <c r="E875" s="463" t="s">
        <v>1464</v>
      </c>
      <c r="F875" s="264" t="s">
        <v>1464</v>
      </c>
      <c r="G875" s="100"/>
      <c r="H875" s="101"/>
      <c r="I875" s="987"/>
      <c r="J875" s="987"/>
      <c r="K875" s="100"/>
      <c r="L875" s="1093"/>
      <c r="M875" s="1093"/>
      <c r="N875" s="1093"/>
      <c r="O875" s="1093"/>
      <c r="P875" s="1093"/>
      <c r="Q875" s="1093"/>
      <c r="R875" s="1093"/>
      <c r="S875" s="1093"/>
      <c r="T875" s="1093"/>
      <c r="U875" s="1093"/>
      <c r="V875" s="1093"/>
      <c r="W875" s="1093"/>
      <c r="X875" s="1093"/>
      <c r="Y875" s="1093"/>
      <c r="Z875" s="1093"/>
      <c r="AA875" s="1093"/>
      <c r="AB875" s="1093"/>
      <c r="AC875" s="1093"/>
      <c r="AD875" s="1093"/>
      <c r="AE875" s="1093"/>
      <c r="AF875" s="1093"/>
      <c r="AG875" s="1093"/>
      <c r="AH875" s="1093"/>
      <c r="AI875" s="1093"/>
      <c r="AJ875" s="1093"/>
      <c r="AK875" s="1093"/>
      <c r="AL875" s="1093"/>
      <c r="AM875" s="1093"/>
      <c r="AN875" s="1093"/>
      <c r="AO875" s="1093"/>
      <c r="AP875" s="1093"/>
      <c r="AQ875" s="1093"/>
      <c r="AR875" s="1093"/>
      <c r="AS875" s="1093"/>
    </row>
    <row r="876" spans="1:45" s="1094" customFormat="1" ht="24.75" customHeight="1">
      <c r="A876" s="1138" t="s">
        <v>1088</v>
      </c>
      <c r="B876" s="264">
        <v>7071084</v>
      </c>
      <c r="C876" s="264">
        <v>7071084</v>
      </c>
      <c r="D876" s="264" t="s">
        <v>1464</v>
      </c>
      <c r="E876" s="463" t="s">
        <v>1464</v>
      </c>
      <c r="F876" s="83" t="s">
        <v>1464</v>
      </c>
      <c r="G876" s="100"/>
      <c r="H876" s="101" t="e">
        <f>D876-'[3]Oktobris'!D829</f>
        <v>#VALUE!</v>
      </c>
      <c r="I876" s="987" t="e">
        <f aca="true" t="shared" si="40" ref="I876:I882">F876-H876</f>
        <v>#VALUE!</v>
      </c>
      <c r="J876" s="987"/>
      <c r="K876" s="100"/>
      <c r="L876" s="1093"/>
      <c r="M876" s="1093"/>
      <c r="N876" s="1093"/>
      <c r="O876" s="1093"/>
      <c r="P876" s="1093"/>
      <c r="Q876" s="1093"/>
      <c r="R876" s="1093"/>
      <c r="S876" s="1093"/>
      <c r="T876" s="1093"/>
      <c r="U876" s="1093"/>
      <c r="V876" s="1093"/>
      <c r="W876" s="1093"/>
      <c r="X876" s="1093"/>
      <c r="Y876" s="1093"/>
      <c r="Z876" s="1093"/>
      <c r="AA876" s="1093"/>
      <c r="AB876" s="1093"/>
      <c r="AC876" s="1093"/>
      <c r="AD876" s="1093"/>
      <c r="AE876" s="1093"/>
      <c r="AF876" s="1093"/>
      <c r="AG876" s="1093"/>
      <c r="AH876" s="1093"/>
      <c r="AI876" s="1093"/>
      <c r="AJ876" s="1093"/>
      <c r="AK876" s="1093"/>
      <c r="AL876" s="1093"/>
      <c r="AM876" s="1093"/>
      <c r="AN876" s="1093"/>
      <c r="AO876" s="1093"/>
      <c r="AP876" s="1093"/>
      <c r="AQ876" s="1093"/>
      <c r="AR876" s="1093"/>
      <c r="AS876" s="1093"/>
    </row>
    <row r="877" spans="1:45" s="1094" customFormat="1" ht="12.75" customHeight="1">
      <c r="A877" s="1049" t="s">
        <v>1105</v>
      </c>
      <c r="B877" s="264"/>
      <c r="C877" s="264"/>
      <c r="D877" s="264"/>
      <c r="E877" s="463"/>
      <c r="F877" s="83"/>
      <c r="G877" s="100"/>
      <c r="H877" s="101">
        <f>D877-'[3]Oktobris'!D830</f>
        <v>0</v>
      </c>
      <c r="I877" s="987">
        <f t="shared" si="40"/>
        <v>0</v>
      </c>
      <c r="J877" s="987"/>
      <c r="K877" s="100"/>
      <c r="L877" s="1093"/>
      <c r="M877" s="1093"/>
      <c r="N877" s="1093"/>
      <c r="O877" s="1093"/>
      <c r="P877" s="1093"/>
      <c r="Q877" s="1093"/>
      <c r="R877" s="1093"/>
      <c r="S877" s="1093"/>
      <c r="T877" s="1093"/>
      <c r="U877" s="1093"/>
      <c r="V877" s="1093"/>
      <c r="W877" s="1093"/>
      <c r="X877" s="1093"/>
      <c r="Y877" s="1093"/>
      <c r="Z877" s="1093"/>
      <c r="AA877" s="1093"/>
      <c r="AB877" s="1093"/>
      <c r="AC877" s="1093"/>
      <c r="AD877" s="1093"/>
      <c r="AE877" s="1093"/>
      <c r="AF877" s="1093"/>
      <c r="AG877" s="1093"/>
      <c r="AH877" s="1093"/>
      <c r="AI877" s="1093"/>
      <c r="AJ877" s="1093"/>
      <c r="AK877" s="1093"/>
      <c r="AL877" s="1093"/>
      <c r="AM877" s="1093"/>
      <c r="AN877" s="1093"/>
      <c r="AO877" s="1093"/>
      <c r="AP877" s="1093"/>
      <c r="AQ877" s="1093"/>
      <c r="AR877" s="1093"/>
      <c r="AS877" s="1093"/>
    </row>
    <row r="878" spans="1:45" s="1094" customFormat="1" ht="12.75" customHeight="1">
      <c r="A878" s="909" t="s">
        <v>1078</v>
      </c>
      <c r="B878" s="264">
        <v>74327693</v>
      </c>
      <c r="C878" s="264">
        <v>70892819</v>
      </c>
      <c r="D878" s="264">
        <v>70880162</v>
      </c>
      <c r="E878" s="463">
        <v>95.36171397113051</v>
      </c>
      <c r="F878" s="83">
        <v>1305715</v>
      </c>
      <c r="G878" s="100"/>
      <c r="H878" s="101">
        <f>D878-'[3]Oktobris'!D831</f>
        <v>-14162795</v>
      </c>
      <c r="I878" s="987">
        <f t="shared" si="40"/>
        <v>15468510</v>
      </c>
      <c r="J878" s="987"/>
      <c r="K878" s="100"/>
      <c r="L878" s="1093"/>
      <c r="M878" s="1093"/>
      <c r="N878" s="1093"/>
      <c r="O878" s="1093"/>
      <c r="P878" s="1093"/>
      <c r="Q878" s="1093"/>
      <c r="R878" s="1093"/>
      <c r="S878" s="1093"/>
      <c r="T878" s="1093"/>
      <c r="U878" s="1093"/>
      <c r="V878" s="1093"/>
      <c r="W878" s="1093"/>
      <c r="X878" s="1093"/>
      <c r="Y878" s="1093"/>
      <c r="Z878" s="1093"/>
      <c r="AA878" s="1093"/>
      <c r="AB878" s="1093"/>
      <c r="AC878" s="1093"/>
      <c r="AD878" s="1093"/>
      <c r="AE878" s="1093"/>
      <c r="AF878" s="1093"/>
      <c r="AG878" s="1093"/>
      <c r="AH878" s="1093"/>
      <c r="AI878" s="1093"/>
      <c r="AJ878" s="1093"/>
      <c r="AK878" s="1093"/>
      <c r="AL878" s="1093"/>
      <c r="AM878" s="1093"/>
      <c r="AN878" s="1093"/>
      <c r="AO878" s="1093"/>
      <c r="AP878" s="1093"/>
      <c r="AQ878" s="1093"/>
      <c r="AR878" s="1093"/>
      <c r="AS878" s="1093"/>
    </row>
    <row r="879" spans="1:45" s="1094" customFormat="1" ht="12.75" customHeight="1">
      <c r="A879" s="1122" t="s">
        <v>1079</v>
      </c>
      <c r="B879" s="264">
        <v>25694530</v>
      </c>
      <c r="C879" s="264">
        <v>22259656</v>
      </c>
      <c r="D879" s="264">
        <v>22259656</v>
      </c>
      <c r="E879" s="463">
        <v>86.63188624193555</v>
      </c>
      <c r="F879" s="83">
        <v>1220256</v>
      </c>
      <c r="G879" s="100"/>
      <c r="H879" s="101">
        <f>D879-'[3]Oktobris'!D832</f>
        <v>-14248254</v>
      </c>
      <c r="I879" s="987">
        <f t="shared" si="40"/>
        <v>15468510</v>
      </c>
      <c r="J879" s="987"/>
      <c r="K879" s="100"/>
      <c r="L879" s="1093"/>
      <c r="M879" s="1093"/>
      <c r="N879" s="1093"/>
      <c r="O879" s="1093"/>
      <c r="P879" s="1093"/>
      <c r="Q879" s="1093"/>
      <c r="R879" s="1093"/>
      <c r="S879" s="1093"/>
      <c r="T879" s="1093"/>
      <c r="U879" s="1093"/>
      <c r="V879" s="1093"/>
      <c r="W879" s="1093"/>
      <c r="X879" s="1093"/>
      <c r="Y879" s="1093"/>
      <c r="Z879" s="1093"/>
      <c r="AA879" s="1093"/>
      <c r="AB879" s="1093"/>
      <c r="AC879" s="1093"/>
      <c r="AD879" s="1093"/>
      <c r="AE879" s="1093"/>
      <c r="AF879" s="1093"/>
      <c r="AG879" s="1093"/>
      <c r="AH879" s="1093"/>
      <c r="AI879" s="1093"/>
      <c r="AJ879" s="1093"/>
      <c r="AK879" s="1093"/>
      <c r="AL879" s="1093"/>
      <c r="AM879" s="1093"/>
      <c r="AN879" s="1093"/>
      <c r="AO879" s="1093"/>
      <c r="AP879" s="1093"/>
      <c r="AQ879" s="1093"/>
      <c r="AR879" s="1093"/>
      <c r="AS879" s="1093"/>
    </row>
    <row r="880" spans="1:45" s="1094" customFormat="1" ht="12.75" customHeight="1">
      <c r="A880" s="1122" t="s">
        <v>538</v>
      </c>
      <c r="B880" s="264">
        <v>48633163</v>
      </c>
      <c r="C880" s="264">
        <v>48633163</v>
      </c>
      <c r="D880" s="264">
        <v>48620506</v>
      </c>
      <c r="E880" s="463">
        <v>99.973974549013</v>
      </c>
      <c r="F880" s="83">
        <v>85459</v>
      </c>
      <c r="G880" s="100"/>
      <c r="H880" s="101">
        <f>D880-'[3]Oktobris'!D833</f>
        <v>48620506</v>
      </c>
      <c r="I880" s="987">
        <f t="shared" si="40"/>
        <v>-48535047</v>
      </c>
      <c r="J880" s="987"/>
      <c r="K880" s="100"/>
      <c r="L880" s="1093"/>
      <c r="M880" s="1093"/>
      <c r="N880" s="1093"/>
      <c r="O880" s="1093"/>
      <c r="P880" s="1093"/>
      <c r="Q880" s="1093"/>
      <c r="R880" s="1093"/>
      <c r="S880" s="1093"/>
      <c r="T880" s="1093"/>
      <c r="U880" s="1093"/>
      <c r="V880" s="1093"/>
      <c r="W880" s="1093"/>
      <c r="X880" s="1093"/>
      <c r="Y880" s="1093"/>
      <c r="Z880" s="1093"/>
      <c r="AA880" s="1093"/>
      <c r="AB880" s="1093"/>
      <c r="AC880" s="1093"/>
      <c r="AD880" s="1093"/>
      <c r="AE880" s="1093"/>
      <c r="AF880" s="1093"/>
      <c r="AG880" s="1093"/>
      <c r="AH880" s="1093"/>
      <c r="AI880" s="1093"/>
      <c r="AJ880" s="1093"/>
      <c r="AK880" s="1093"/>
      <c r="AL880" s="1093"/>
      <c r="AM880" s="1093"/>
      <c r="AN880" s="1093"/>
      <c r="AO880" s="1093"/>
      <c r="AP880" s="1093"/>
      <c r="AQ880" s="1093"/>
      <c r="AR880" s="1093"/>
      <c r="AS880" s="1093"/>
    </row>
    <row r="881" spans="1:45" s="1094" customFormat="1" ht="12.75" customHeight="1">
      <c r="A881" s="909" t="s">
        <v>279</v>
      </c>
      <c r="B881" s="264">
        <v>81398777</v>
      </c>
      <c r="C881" s="264">
        <v>77963903</v>
      </c>
      <c r="D881" s="264">
        <v>63875925</v>
      </c>
      <c r="E881" s="463">
        <v>78.47283135470204</v>
      </c>
      <c r="F881" s="83">
        <v>3640138</v>
      </c>
      <c r="G881" s="100"/>
      <c r="H881" s="101">
        <f>D881-'[3]Oktobris'!D834</f>
        <v>15340878</v>
      </c>
      <c r="I881" s="987">
        <f t="shared" si="40"/>
        <v>-11700740</v>
      </c>
      <c r="J881" s="987"/>
      <c r="K881" s="100"/>
      <c r="L881" s="1093"/>
      <c r="M881" s="1093"/>
      <c r="N881" s="1093"/>
      <c r="O881" s="1093"/>
      <c r="P881" s="1093"/>
      <c r="Q881" s="1093"/>
      <c r="R881" s="1093"/>
      <c r="S881" s="1093"/>
      <c r="T881" s="1093"/>
      <c r="U881" s="1093"/>
      <c r="V881" s="1093"/>
      <c r="W881" s="1093"/>
      <c r="X881" s="1093"/>
      <c r="Y881" s="1093"/>
      <c r="Z881" s="1093"/>
      <c r="AA881" s="1093"/>
      <c r="AB881" s="1093"/>
      <c r="AC881" s="1093"/>
      <c r="AD881" s="1093"/>
      <c r="AE881" s="1093"/>
      <c r="AF881" s="1093"/>
      <c r="AG881" s="1093"/>
      <c r="AH881" s="1093"/>
      <c r="AI881" s="1093"/>
      <c r="AJ881" s="1093"/>
      <c r="AK881" s="1093"/>
      <c r="AL881" s="1093"/>
      <c r="AM881" s="1093"/>
      <c r="AN881" s="1093"/>
      <c r="AO881" s="1093"/>
      <c r="AP881" s="1093"/>
      <c r="AQ881" s="1093"/>
      <c r="AR881" s="1093"/>
      <c r="AS881" s="1093"/>
    </row>
    <row r="882" spans="1:45" s="1094" customFormat="1" ht="12.75" customHeight="1">
      <c r="A882" s="1122" t="s">
        <v>307</v>
      </c>
      <c r="B882" s="264">
        <v>98152</v>
      </c>
      <c r="C882" s="264">
        <v>98152</v>
      </c>
      <c r="D882" s="264">
        <v>0</v>
      </c>
      <c r="E882" s="463">
        <v>0</v>
      </c>
      <c r="F882" s="264">
        <v>0</v>
      </c>
      <c r="G882" s="100"/>
      <c r="H882" s="101">
        <f>D882-'[3]Oktobris'!D835</f>
        <v>-71212218</v>
      </c>
      <c r="I882" s="987">
        <f t="shared" si="40"/>
        <v>71212218</v>
      </c>
      <c r="J882" s="987"/>
      <c r="K882" s="100"/>
      <c r="L882" s="1093"/>
      <c r="M882" s="1093"/>
      <c r="N882" s="1093"/>
      <c r="O882" s="1093"/>
      <c r="P882" s="1093"/>
      <c r="Q882" s="1093"/>
      <c r="R882" s="1093"/>
      <c r="S882" s="1093"/>
      <c r="T882" s="1093"/>
      <c r="U882" s="1093"/>
      <c r="V882" s="1093"/>
      <c r="W882" s="1093"/>
      <c r="X882" s="1093"/>
      <c r="Y882" s="1093"/>
      <c r="Z882" s="1093"/>
      <c r="AA882" s="1093"/>
      <c r="AB882" s="1093"/>
      <c r="AC882" s="1093"/>
      <c r="AD882" s="1093"/>
      <c r="AE882" s="1093"/>
      <c r="AF882" s="1093"/>
      <c r="AG882" s="1093"/>
      <c r="AH882" s="1093"/>
      <c r="AI882" s="1093"/>
      <c r="AJ882" s="1093"/>
      <c r="AK882" s="1093"/>
      <c r="AL882" s="1093"/>
      <c r="AM882" s="1093"/>
      <c r="AN882" s="1093"/>
      <c r="AO882" s="1093"/>
      <c r="AP882" s="1093"/>
      <c r="AQ882" s="1093"/>
      <c r="AR882" s="1093"/>
      <c r="AS882" s="1093"/>
    </row>
    <row r="883" spans="1:45" s="1094" customFormat="1" ht="12.75" customHeight="1">
      <c r="A883" s="1123" t="s">
        <v>716</v>
      </c>
      <c r="B883" s="264">
        <v>12410</v>
      </c>
      <c r="C883" s="264">
        <v>12410</v>
      </c>
      <c r="D883" s="264">
        <v>0</v>
      </c>
      <c r="E883" s="463">
        <v>0</v>
      </c>
      <c r="F883" s="83">
        <v>0</v>
      </c>
      <c r="G883" s="100"/>
      <c r="H883" s="101"/>
      <c r="I883" s="987"/>
      <c r="J883" s="987"/>
      <c r="K883" s="100"/>
      <c r="L883" s="1093"/>
      <c r="M883" s="1093"/>
      <c r="N883" s="1093"/>
      <c r="O883" s="1093"/>
      <c r="P883" s="1093"/>
      <c r="Q883" s="1093"/>
      <c r="R883" s="1093"/>
      <c r="S883" s="1093"/>
      <c r="T883" s="1093"/>
      <c r="U883" s="1093"/>
      <c r="V883" s="1093"/>
      <c r="W883" s="1093"/>
      <c r="X883" s="1093"/>
      <c r="Y883" s="1093"/>
      <c r="Z883" s="1093"/>
      <c r="AA883" s="1093"/>
      <c r="AB883" s="1093"/>
      <c r="AC883" s="1093"/>
      <c r="AD883" s="1093"/>
      <c r="AE883" s="1093"/>
      <c r="AF883" s="1093"/>
      <c r="AG883" s="1093"/>
      <c r="AH883" s="1093"/>
      <c r="AI883" s="1093"/>
      <c r="AJ883" s="1093"/>
      <c r="AK883" s="1093"/>
      <c r="AL883" s="1093"/>
      <c r="AM883" s="1093"/>
      <c r="AN883" s="1093"/>
      <c r="AO883" s="1093"/>
      <c r="AP883" s="1093"/>
      <c r="AQ883" s="1093"/>
      <c r="AR883" s="1093"/>
      <c r="AS883" s="1093"/>
    </row>
    <row r="884" spans="1:45" s="1094" customFormat="1" ht="12.75">
      <c r="A884" s="1123" t="s">
        <v>1004</v>
      </c>
      <c r="B884" s="264">
        <v>85742</v>
      </c>
      <c r="C884" s="264">
        <v>85742</v>
      </c>
      <c r="D884" s="264">
        <v>0</v>
      </c>
      <c r="E884" s="463">
        <v>0</v>
      </c>
      <c r="F884" s="83">
        <v>0</v>
      </c>
      <c r="G884" s="100"/>
      <c r="H884" s="101">
        <f>D884-'[3]Oktobris'!D836</f>
        <v>0</v>
      </c>
      <c r="I884" s="987">
        <f aca="true" t="shared" si="41" ref="I884:I890">F884-H884</f>
        <v>0</v>
      </c>
      <c r="J884" s="987"/>
      <c r="K884" s="100"/>
      <c r="L884" s="1093"/>
      <c r="M884" s="1093"/>
      <c r="N884" s="1093"/>
      <c r="O884" s="1093"/>
      <c r="P884" s="1093"/>
      <c r="Q884" s="1093"/>
      <c r="R884" s="1093"/>
      <c r="S884" s="1093"/>
      <c r="T884" s="1093"/>
      <c r="U884" s="1093"/>
      <c r="V884" s="1093"/>
      <c r="W884" s="1093"/>
      <c r="X884" s="1093"/>
      <c r="Y884" s="1093"/>
      <c r="Z884" s="1093"/>
      <c r="AA884" s="1093"/>
      <c r="AB884" s="1093"/>
      <c r="AC884" s="1093"/>
      <c r="AD884" s="1093"/>
      <c r="AE884" s="1093"/>
      <c r="AF884" s="1093"/>
      <c r="AG884" s="1093"/>
      <c r="AH884" s="1093"/>
      <c r="AI884" s="1093"/>
      <c r="AJ884" s="1093"/>
      <c r="AK884" s="1093"/>
      <c r="AL884" s="1093"/>
      <c r="AM884" s="1093"/>
      <c r="AN884" s="1093"/>
      <c r="AO884" s="1093"/>
      <c r="AP884" s="1093"/>
      <c r="AQ884" s="1093"/>
      <c r="AR884" s="1093"/>
      <c r="AS884" s="1093"/>
    </row>
    <row r="885" spans="1:45" s="1109" customFormat="1" ht="12.75" hidden="1">
      <c r="A885" s="1124" t="s">
        <v>1013</v>
      </c>
      <c r="B885" s="488">
        <v>0</v>
      </c>
      <c r="C885" s="488">
        <v>0</v>
      </c>
      <c r="D885" s="488">
        <v>0</v>
      </c>
      <c r="E885" s="1102" t="e">
        <v>#DIV/0!</v>
      </c>
      <c r="F885" s="1107">
        <v>0</v>
      </c>
      <c r="G885" s="511"/>
      <c r="H885" s="1034">
        <f>D885-'[3]Oktobris'!D837</f>
        <v>0</v>
      </c>
      <c r="I885" s="987">
        <f t="shared" si="41"/>
        <v>0</v>
      </c>
      <c r="J885" s="987"/>
      <c r="K885" s="511"/>
      <c r="L885" s="1108"/>
      <c r="M885" s="1108"/>
      <c r="N885" s="1108"/>
      <c r="O885" s="1108"/>
      <c r="P885" s="1108"/>
      <c r="Q885" s="1108"/>
      <c r="R885" s="1108"/>
      <c r="S885" s="1108"/>
      <c r="T885" s="1108"/>
      <c r="U885" s="1108"/>
      <c r="V885" s="1108"/>
      <c r="W885" s="1108"/>
      <c r="X885" s="1108"/>
      <c r="Y885" s="1108"/>
      <c r="Z885" s="1108"/>
      <c r="AA885" s="1108"/>
      <c r="AB885" s="1108"/>
      <c r="AC885" s="1108"/>
      <c r="AD885" s="1108"/>
      <c r="AE885" s="1108"/>
      <c r="AF885" s="1108"/>
      <c r="AG885" s="1108"/>
      <c r="AH885" s="1108"/>
      <c r="AI885" s="1108"/>
      <c r="AJ885" s="1108"/>
      <c r="AK885" s="1108"/>
      <c r="AL885" s="1108"/>
      <c r="AM885" s="1108"/>
      <c r="AN885" s="1108"/>
      <c r="AO885" s="1108"/>
      <c r="AP885" s="1108"/>
      <c r="AQ885" s="1108"/>
      <c r="AR885" s="1108"/>
      <c r="AS885" s="1108"/>
    </row>
    <row r="886" spans="1:45" s="1109" customFormat="1" ht="12.75" hidden="1">
      <c r="A886" s="1124" t="s">
        <v>1025</v>
      </c>
      <c r="B886" s="488">
        <v>0</v>
      </c>
      <c r="C886" s="488">
        <v>85742</v>
      </c>
      <c r="D886" s="488">
        <v>0</v>
      </c>
      <c r="E886" s="1102" t="e">
        <v>#DIV/0!</v>
      </c>
      <c r="F886" s="1107">
        <v>0</v>
      </c>
      <c r="G886" s="511"/>
      <c r="H886" s="1034">
        <f>D886-'[3]Oktobris'!D838</f>
        <v>0</v>
      </c>
      <c r="I886" s="987">
        <f t="shared" si="41"/>
        <v>0</v>
      </c>
      <c r="J886" s="987"/>
      <c r="K886" s="511"/>
      <c r="L886" s="1108"/>
      <c r="M886" s="1108"/>
      <c r="N886" s="1108"/>
      <c r="O886" s="1108"/>
      <c r="P886" s="1108"/>
      <c r="Q886" s="1108"/>
      <c r="R886" s="1108"/>
      <c r="S886" s="1108"/>
      <c r="T886" s="1108"/>
      <c r="U886" s="1108"/>
      <c r="V886" s="1108"/>
      <c r="W886" s="1108"/>
      <c r="X886" s="1108"/>
      <c r="Y886" s="1108"/>
      <c r="Z886" s="1108"/>
      <c r="AA886" s="1108"/>
      <c r="AB886" s="1108"/>
      <c r="AC886" s="1108"/>
      <c r="AD886" s="1108"/>
      <c r="AE886" s="1108"/>
      <c r="AF886" s="1108"/>
      <c r="AG886" s="1108"/>
      <c r="AH886" s="1108"/>
      <c r="AI886" s="1108"/>
      <c r="AJ886" s="1108"/>
      <c r="AK886" s="1108"/>
      <c r="AL886" s="1108"/>
      <c r="AM886" s="1108"/>
      <c r="AN886" s="1108"/>
      <c r="AO886" s="1108"/>
      <c r="AP886" s="1108"/>
      <c r="AQ886" s="1108"/>
      <c r="AR886" s="1108"/>
      <c r="AS886" s="1108"/>
    </row>
    <row r="887" spans="1:45" s="1094" customFormat="1" ht="12.75">
      <c r="A887" s="1122" t="s">
        <v>290</v>
      </c>
      <c r="B887" s="264">
        <v>81300625</v>
      </c>
      <c r="C887" s="264">
        <v>77865751</v>
      </c>
      <c r="D887" s="264">
        <v>63875925</v>
      </c>
      <c r="E887" s="463">
        <v>78.56756943750433</v>
      </c>
      <c r="F887" s="83">
        <v>3640138</v>
      </c>
      <c r="G887" s="100"/>
      <c r="H887" s="101">
        <f>D887-'[3]Oktobris'!D839</f>
        <v>63875925</v>
      </c>
      <c r="I887" s="987">
        <f t="shared" si="41"/>
        <v>-60235787</v>
      </c>
      <c r="J887" s="987"/>
      <c r="K887" s="100"/>
      <c r="L887" s="1093"/>
      <c r="M887" s="1093"/>
      <c r="N887" s="1093"/>
      <c r="O887" s="1093"/>
      <c r="P887" s="1093"/>
      <c r="Q887" s="1093"/>
      <c r="R887" s="1093"/>
      <c r="S887" s="1093"/>
      <c r="T887" s="1093"/>
      <c r="U887" s="1093"/>
      <c r="V887" s="1093"/>
      <c r="W887" s="1093"/>
      <c r="X887" s="1093"/>
      <c r="Y887" s="1093"/>
      <c r="Z887" s="1093"/>
      <c r="AA887" s="1093"/>
      <c r="AB887" s="1093"/>
      <c r="AC887" s="1093"/>
      <c r="AD887" s="1093"/>
      <c r="AE887" s="1093"/>
      <c r="AF887" s="1093"/>
      <c r="AG887" s="1093"/>
      <c r="AH887" s="1093"/>
      <c r="AI887" s="1093"/>
      <c r="AJ887" s="1093"/>
      <c r="AK887" s="1093"/>
      <c r="AL887" s="1093"/>
      <c r="AM887" s="1093"/>
      <c r="AN887" s="1093"/>
      <c r="AO887" s="1093"/>
      <c r="AP887" s="1093"/>
      <c r="AQ887" s="1093"/>
      <c r="AR887" s="1093"/>
      <c r="AS887" s="1093"/>
    </row>
    <row r="888" spans="1:45" s="1094" customFormat="1" ht="12.75" customHeight="1">
      <c r="A888" s="1123" t="s">
        <v>1103</v>
      </c>
      <c r="B888" s="264">
        <v>431566</v>
      </c>
      <c r="C888" s="264">
        <v>431566</v>
      </c>
      <c r="D888" s="264">
        <v>180856</v>
      </c>
      <c r="E888" s="463">
        <v>41.906915744057684</v>
      </c>
      <c r="F888" s="83">
        <v>0</v>
      </c>
      <c r="G888" s="100"/>
      <c r="H888" s="101">
        <f>D888-'[3]Oktobris'!D840</f>
        <v>-71031362</v>
      </c>
      <c r="I888" s="987">
        <f t="shared" si="41"/>
        <v>71031362</v>
      </c>
      <c r="J888" s="987"/>
      <c r="K888" s="100"/>
      <c r="L888" s="1093"/>
      <c r="M888" s="1093"/>
      <c r="N888" s="1093"/>
      <c r="O888" s="1093"/>
      <c r="P888" s="1093"/>
      <c r="Q888" s="1093"/>
      <c r="R888" s="1093"/>
      <c r="S888" s="1093"/>
      <c r="T888" s="1093"/>
      <c r="U888" s="1093"/>
      <c r="V888" s="1093"/>
      <c r="W888" s="1093"/>
      <c r="X888" s="1093"/>
      <c r="Y888" s="1093"/>
      <c r="Z888" s="1093"/>
      <c r="AA888" s="1093"/>
      <c r="AB888" s="1093"/>
      <c r="AC888" s="1093"/>
      <c r="AD888" s="1093"/>
      <c r="AE888" s="1093"/>
      <c r="AF888" s="1093"/>
      <c r="AG888" s="1093"/>
      <c r="AH888" s="1093"/>
      <c r="AI888" s="1093"/>
      <c r="AJ888" s="1093"/>
      <c r="AK888" s="1093"/>
      <c r="AL888" s="1093"/>
      <c r="AM888" s="1093"/>
      <c r="AN888" s="1093"/>
      <c r="AO888" s="1093"/>
      <c r="AP888" s="1093"/>
      <c r="AQ888" s="1093"/>
      <c r="AR888" s="1093"/>
      <c r="AS888" s="1093"/>
    </row>
    <row r="889" spans="1:45" s="1094" customFormat="1" ht="12.75" customHeight="1">
      <c r="A889" s="1123" t="s">
        <v>1403</v>
      </c>
      <c r="B889" s="264">
        <v>80869059</v>
      </c>
      <c r="C889" s="264">
        <v>77434185</v>
      </c>
      <c r="D889" s="264">
        <v>63695069</v>
      </c>
      <c r="E889" s="463">
        <v>78.76321276348722</v>
      </c>
      <c r="F889" s="83">
        <v>3640138</v>
      </c>
      <c r="G889" s="100"/>
      <c r="H889" s="101">
        <f>D889-'[3]Oktobris'!D841</f>
        <v>63476488</v>
      </c>
      <c r="I889" s="987">
        <f t="shared" si="41"/>
        <v>-59836350</v>
      </c>
      <c r="J889" s="987"/>
      <c r="K889" s="100"/>
      <c r="L889" s="1093"/>
      <c r="M889" s="1093"/>
      <c r="N889" s="1093"/>
      <c r="O889" s="1093"/>
      <c r="P889" s="1093"/>
      <c r="Q889" s="1093"/>
      <c r="R889" s="1093"/>
      <c r="S889" s="1093"/>
      <c r="T889" s="1093"/>
      <c r="U889" s="1093"/>
      <c r="V889" s="1093"/>
      <c r="W889" s="1093"/>
      <c r="X889" s="1093"/>
      <c r="Y889" s="1093"/>
      <c r="Z889" s="1093"/>
      <c r="AA889" s="1093"/>
      <c r="AB889" s="1093"/>
      <c r="AC889" s="1093"/>
      <c r="AD889" s="1093"/>
      <c r="AE889" s="1093"/>
      <c r="AF889" s="1093"/>
      <c r="AG889" s="1093"/>
      <c r="AH889" s="1093"/>
      <c r="AI889" s="1093"/>
      <c r="AJ889" s="1093"/>
      <c r="AK889" s="1093"/>
      <c r="AL889" s="1093"/>
      <c r="AM889" s="1093"/>
      <c r="AN889" s="1093"/>
      <c r="AO889" s="1093"/>
      <c r="AP889" s="1093"/>
      <c r="AQ889" s="1093"/>
      <c r="AR889" s="1093"/>
      <c r="AS889" s="1093"/>
    </row>
    <row r="890" spans="1:45" s="1094" customFormat="1" ht="12.75" customHeight="1">
      <c r="A890" s="909" t="s">
        <v>294</v>
      </c>
      <c r="B890" s="264">
        <v>-7071084</v>
      </c>
      <c r="C890" s="264">
        <v>-7071084</v>
      </c>
      <c r="D890" s="264">
        <v>7004237</v>
      </c>
      <c r="E890" s="463" t="s">
        <v>1464</v>
      </c>
      <c r="F890" s="83">
        <v>-2334423</v>
      </c>
      <c r="G890" s="100"/>
      <c r="H890" s="101">
        <f>D890-'[3]Oktobris'!D842</f>
        <v>-63989400</v>
      </c>
      <c r="I890" s="987">
        <f t="shared" si="41"/>
        <v>61654977</v>
      </c>
      <c r="J890" s="987"/>
      <c r="K890" s="100"/>
      <c r="L890" s="1093"/>
      <c r="M890" s="1093"/>
      <c r="N890" s="1093"/>
      <c r="O890" s="1093"/>
      <c r="P890" s="1093"/>
      <c r="Q890" s="1093"/>
      <c r="R890" s="1093"/>
      <c r="S890" s="1093"/>
      <c r="T890" s="1093"/>
      <c r="U890" s="1093"/>
      <c r="V890" s="1093"/>
      <c r="W890" s="1093"/>
      <c r="X890" s="1093"/>
      <c r="Y890" s="1093"/>
      <c r="Z890" s="1093"/>
      <c r="AA890" s="1093"/>
      <c r="AB890" s="1093"/>
      <c r="AC890" s="1093"/>
      <c r="AD890" s="1093"/>
      <c r="AE890" s="1093"/>
      <c r="AF890" s="1093"/>
      <c r="AG890" s="1093"/>
      <c r="AH890" s="1093"/>
      <c r="AI890" s="1093"/>
      <c r="AJ890" s="1093"/>
      <c r="AK890" s="1093"/>
      <c r="AL890" s="1093"/>
      <c r="AM890" s="1093"/>
      <c r="AN890" s="1093"/>
      <c r="AO890" s="1093"/>
      <c r="AP890" s="1093"/>
      <c r="AQ890" s="1093"/>
      <c r="AR890" s="1093"/>
      <c r="AS890" s="1093"/>
    </row>
    <row r="891" spans="1:45" s="1094" customFormat="1" ht="38.25">
      <c r="A891" s="489" t="s">
        <v>1089</v>
      </c>
      <c r="B891" s="264">
        <v>39813</v>
      </c>
      <c r="C891" s="264">
        <v>0</v>
      </c>
      <c r="D891" s="264" t="s">
        <v>1464</v>
      </c>
      <c r="E891" s="463" t="s">
        <v>1464</v>
      </c>
      <c r="F891" s="83" t="s">
        <v>1464</v>
      </c>
      <c r="G891" s="100"/>
      <c r="H891" s="101"/>
      <c r="I891" s="987"/>
      <c r="J891" s="987"/>
      <c r="K891" s="100"/>
      <c r="L891" s="1093"/>
      <c r="M891" s="1093"/>
      <c r="N891" s="1093"/>
      <c r="O891" s="1093"/>
      <c r="P891" s="1093"/>
      <c r="Q891" s="1093"/>
      <c r="R891" s="1093"/>
      <c r="S891" s="1093"/>
      <c r="T891" s="1093"/>
      <c r="U891" s="1093"/>
      <c r="V891" s="1093"/>
      <c r="W891" s="1093"/>
      <c r="X891" s="1093"/>
      <c r="Y891" s="1093"/>
      <c r="Z891" s="1093"/>
      <c r="AA891" s="1093"/>
      <c r="AB891" s="1093"/>
      <c r="AC891" s="1093"/>
      <c r="AD891" s="1093"/>
      <c r="AE891" s="1093"/>
      <c r="AF891" s="1093"/>
      <c r="AG891" s="1093"/>
      <c r="AH891" s="1093"/>
      <c r="AI891" s="1093"/>
      <c r="AJ891" s="1093"/>
      <c r="AK891" s="1093"/>
      <c r="AL891" s="1093"/>
      <c r="AM891" s="1093"/>
      <c r="AN891" s="1093"/>
      <c r="AO891" s="1093"/>
      <c r="AP891" s="1093"/>
      <c r="AQ891" s="1093"/>
      <c r="AR891" s="1093"/>
      <c r="AS891" s="1093"/>
    </row>
    <row r="892" spans="1:45" s="1094" customFormat="1" ht="25.5">
      <c r="A892" s="489" t="s">
        <v>1088</v>
      </c>
      <c r="B892" s="264">
        <v>7031271</v>
      </c>
      <c r="C892" s="264">
        <v>7071084</v>
      </c>
      <c r="D892" s="264" t="s">
        <v>1464</v>
      </c>
      <c r="E892" s="463" t="s">
        <v>1464</v>
      </c>
      <c r="F892" s="83" t="s">
        <v>1464</v>
      </c>
      <c r="G892" s="100"/>
      <c r="H892" s="101" t="e">
        <f>D892-'[3]Oktobris'!D843</f>
        <v>#VALUE!</v>
      </c>
      <c r="I892" s="987" t="e">
        <f aca="true" t="shared" si="42" ref="I892:I923">F892-H892</f>
        <v>#VALUE!</v>
      </c>
      <c r="J892" s="987"/>
      <c r="K892" s="100"/>
      <c r="L892" s="1093"/>
      <c r="M892" s="1093"/>
      <c r="N892" s="1093"/>
      <c r="O892" s="1093"/>
      <c r="P892" s="1093"/>
      <c r="Q892" s="1093"/>
      <c r="R892" s="1093"/>
      <c r="S892" s="1093"/>
      <c r="T892" s="1093"/>
      <c r="U892" s="1093"/>
      <c r="V892" s="1093"/>
      <c r="W892" s="1093"/>
      <c r="X892" s="1093"/>
      <c r="Y892" s="1093"/>
      <c r="Z892" s="1093"/>
      <c r="AA892" s="1093"/>
      <c r="AB892" s="1093"/>
      <c r="AC892" s="1093"/>
      <c r="AD892" s="1093"/>
      <c r="AE892" s="1093"/>
      <c r="AF892" s="1093"/>
      <c r="AG892" s="1093"/>
      <c r="AH892" s="1093"/>
      <c r="AI892" s="1093"/>
      <c r="AJ892" s="1093"/>
      <c r="AK892" s="1093"/>
      <c r="AL892" s="1093"/>
      <c r="AM892" s="1093"/>
      <c r="AN892" s="1093"/>
      <c r="AO892" s="1093"/>
      <c r="AP892" s="1093"/>
      <c r="AQ892" s="1093"/>
      <c r="AR892" s="1093"/>
      <c r="AS892" s="1093"/>
    </row>
    <row r="893" spans="1:45" s="1094" customFormat="1" ht="12.75" customHeight="1">
      <c r="A893" s="1049" t="s">
        <v>1106</v>
      </c>
      <c r="B893" s="264"/>
      <c r="C893" s="264"/>
      <c r="D893" s="264"/>
      <c r="E893" s="463"/>
      <c r="F893" s="83"/>
      <c r="G893" s="100"/>
      <c r="H893" s="101" t="e">
        <f>D893-'[3]Oktobris'!D844</f>
        <v>#VALUE!</v>
      </c>
      <c r="I893" s="987" t="e">
        <f t="shared" si="42"/>
        <v>#VALUE!</v>
      </c>
      <c r="J893" s="987"/>
      <c r="K893" s="100"/>
      <c r="L893" s="1093"/>
      <c r="M893" s="1093"/>
      <c r="N893" s="1093"/>
      <c r="O893" s="1093"/>
      <c r="P893" s="1093"/>
      <c r="Q893" s="1093"/>
      <c r="R893" s="1093"/>
      <c r="S893" s="1093"/>
      <c r="T893" s="1093"/>
      <c r="U893" s="1093"/>
      <c r="V893" s="1093"/>
      <c r="W893" s="1093"/>
      <c r="X893" s="1093"/>
      <c r="Y893" s="1093"/>
      <c r="Z893" s="1093"/>
      <c r="AA893" s="1093"/>
      <c r="AB893" s="1093"/>
      <c r="AC893" s="1093"/>
      <c r="AD893" s="1093"/>
      <c r="AE893" s="1093"/>
      <c r="AF893" s="1093"/>
      <c r="AG893" s="1093"/>
      <c r="AH893" s="1093"/>
      <c r="AI893" s="1093"/>
      <c r="AJ893" s="1093"/>
      <c r="AK893" s="1093"/>
      <c r="AL893" s="1093"/>
      <c r="AM893" s="1093"/>
      <c r="AN893" s="1093"/>
      <c r="AO893" s="1093"/>
      <c r="AP893" s="1093"/>
      <c r="AQ893" s="1093"/>
      <c r="AR893" s="1093"/>
      <c r="AS893" s="1093"/>
    </row>
    <row r="894" spans="1:45" s="1094" customFormat="1" ht="12.75" customHeight="1">
      <c r="A894" s="909" t="s">
        <v>1078</v>
      </c>
      <c r="B894" s="264">
        <v>13962858</v>
      </c>
      <c r="C894" s="264">
        <v>13841547</v>
      </c>
      <c r="D894" s="264">
        <v>13841547</v>
      </c>
      <c r="E894" s="463">
        <v>99.13118789863795</v>
      </c>
      <c r="F894" s="83">
        <v>-1626963</v>
      </c>
      <c r="G894" s="100"/>
      <c r="H894" s="101">
        <f>D894-'[3]Oktobris'!D845</f>
        <v>13841547</v>
      </c>
      <c r="I894" s="987">
        <f t="shared" si="42"/>
        <v>-15468510</v>
      </c>
      <c r="J894" s="987"/>
      <c r="K894" s="100"/>
      <c r="L894" s="1093"/>
      <c r="M894" s="1093"/>
      <c r="N894" s="1093"/>
      <c r="O894" s="1093"/>
      <c r="P894" s="1093"/>
      <c r="Q894" s="1093"/>
      <c r="R894" s="1093"/>
      <c r="S894" s="1093"/>
      <c r="T894" s="1093"/>
      <c r="U894" s="1093"/>
      <c r="V894" s="1093"/>
      <c r="W894" s="1093"/>
      <c r="X894" s="1093"/>
      <c r="Y894" s="1093"/>
      <c r="Z894" s="1093"/>
      <c r="AA894" s="1093"/>
      <c r="AB894" s="1093"/>
      <c r="AC894" s="1093"/>
      <c r="AD894" s="1093"/>
      <c r="AE894" s="1093"/>
      <c r="AF894" s="1093"/>
      <c r="AG894" s="1093"/>
      <c r="AH894" s="1093"/>
      <c r="AI894" s="1093"/>
      <c r="AJ894" s="1093"/>
      <c r="AK894" s="1093"/>
      <c r="AL894" s="1093"/>
      <c r="AM894" s="1093"/>
      <c r="AN894" s="1093"/>
      <c r="AO894" s="1093"/>
      <c r="AP894" s="1093"/>
      <c r="AQ894" s="1093"/>
      <c r="AR894" s="1093"/>
      <c r="AS894" s="1093"/>
    </row>
    <row r="895" spans="1:45" s="1094" customFormat="1" ht="12.75" customHeight="1">
      <c r="A895" s="1122" t="s">
        <v>1079</v>
      </c>
      <c r="B895" s="264">
        <v>13962858</v>
      </c>
      <c r="C895" s="264">
        <v>13841547</v>
      </c>
      <c r="D895" s="264">
        <v>13841547</v>
      </c>
      <c r="E895" s="463">
        <v>99.13118789863795</v>
      </c>
      <c r="F895" s="83">
        <v>-1626963</v>
      </c>
      <c r="G895" s="100"/>
      <c r="H895" s="101">
        <f>D895-'[3]Oktobris'!D846</f>
        <v>-55732900</v>
      </c>
      <c r="I895" s="987">
        <f t="shared" si="42"/>
        <v>54105937</v>
      </c>
      <c r="J895" s="987"/>
      <c r="K895" s="100"/>
      <c r="L895" s="1093"/>
      <c r="M895" s="1093"/>
      <c r="N895" s="1093"/>
      <c r="O895" s="1093"/>
      <c r="P895" s="1093"/>
      <c r="Q895" s="1093"/>
      <c r="R895" s="1093"/>
      <c r="S895" s="1093"/>
      <c r="T895" s="1093"/>
      <c r="U895" s="1093"/>
      <c r="V895" s="1093"/>
      <c r="W895" s="1093"/>
      <c r="X895" s="1093"/>
      <c r="Y895" s="1093"/>
      <c r="Z895" s="1093"/>
      <c r="AA895" s="1093"/>
      <c r="AB895" s="1093"/>
      <c r="AC895" s="1093"/>
      <c r="AD895" s="1093"/>
      <c r="AE895" s="1093"/>
      <c r="AF895" s="1093"/>
      <c r="AG895" s="1093"/>
      <c r="AH895" s="1093"/>
      <c r="AI895" s="1093"/>
      <c r="AJ895" s="1093"/>
      <c r="AK895" s="1093"/>
      <c r="AL895" s="1093"/>
      <c r="AM895" s="1093"/>
      <c r="AN895" s="1093"/>
      <c r="AO895" s="1093"/>
      <c r="AP895" s="1093"/>
      <c r="AQ895" s="1093"/>
      <c r="AR895" s="1093"/>
      <c r="AS895" s="1093"/>
    </row>
    <row r="896" spans="1:45" s="1094" customFormat="1" ht="12.75" customHeight="1">
      <c r="A896" s="909" t="s">
        <v>279</v>
      </c>
      <c r="B896" s="264">
        <v>13962858</v>
      </c>
      <c r="C896" s="264">
        <v>13841547</v>
      </c>
      <c r="D896" s="264">
        <v>11552518</v>
      </c>
      <c r="E896" s="463">
        <v>82.7374882706678</v>
      </c>
      <c r="F896" s="83">
        <v>576087</v>
      </c>
      <c r="G896" s="100"/>
      <c r="H896" s="101">
        <f>D896-'[3]Oktobris'!D847</f>
        <v>-9486882</v>
      </c>
      <c r="I896" s="987">
        <f t="shared" si="42"/>
        <v>10062969</v>
      </c>
      <c r="J896" s="987"/>
      <c r="K896" s="100"/>
      <c r="L896" s="1093"/>
      <c r="M896" s="1093"/>
      <c r="N896" s="1093"/>
      <c r="O896" s="1093"/>
      <c r="P896" s="1093"/>
      <c r="Q896" s="1093"/>
      <c r="R896" s="1093"/>
      <c r="S896" s="1093"/>
      <c r="T896" s="1093"/>
      <c r="U896" s="1093"/>
      <c r="V896" s="1093"/>
      <c r="W896" s="1093"/>
      <c r="X896" s="1093"/>
      <c r="Y896" s="1093"/>
      <c r="Z896" s="1093"/>
      <c r="AA896" s="1093"/>
      <c r="AB896" s="1093"/>
      <c r="AC896" s="1093"/>
      <c r="AD896" s="1093"/>
      <c r="AE896" s="1093"/>
      <c r="AF896" s="1093"/>
      <c r="AG896" s="1093"/>
      <c r="AH896" s="1093"/>
      <c r="AI896" s="1093"/>
      <c r="AJ896" s="1093"/>
      <c r="AK896" s="1093"/>
      <c r="AL896" s="1093"/>
      <c r="AM896" s="1093"/>
      <c r="AN896" s="1093"/>
      <c r="AO896" s="1093"/>
      <c r="AP896" s="1093"/>
      <c r="AQ896" s="1093"/>
      <c r="AR896" s="1093"/>
      <c r="AS896" s="1093"/>
    </row>
    <row r="897" spans="1:45" s="1094" customFormat="1" ht="12.75" customHeight="1">
      <c r="A897" s="1122" t="s">
        <v>290</v>
      </c>
      <c r="B897" s="264">
        <v>13962858</v>
      </c>
      <c r="C897" s="264">
        <v>13841547</v>
      </c>
      <c r="D897" s="264">
        <v>11552518</v>
      </c>
      <c r="E897" s="463">
        <v>82.7374882706678</v>
      </c>
      <c r="F897" s="83">
        <v>576087</v>
      </c>
      <c r="G897" s="100"/>
      <c r="H897" s="101">
        <f>D897-'[3]Oktobris'!D848</f>
        <v>-36982529</v>
      </c>
      <c r="I897" s="987">
        <f t="shared" si="42"/>
        <v>37558616</v>
      </c>
      <c r="J897" s="987"/>
      <c r="K897" s="100"/>
      <c r="L897" s="1093"/>
      <c r="M897" s="1093"/>
      <c r="N897" s="1093"/>
      <c r="O897" s="1093"/>
      <c r="P897" s="1093"/>
      <c r="Q897" s="1093"/>
      <c r="R897" s="1093"/>
      <c r="S897" s="1093"/>
      <c r="T897" s="1093"/>
      <c r="U897" s="1093"/>
      <c r="V897" s="1093"/>
      <c r="W897" s="1093"/>
      <c r="X897" s="1093"/>
      <c r="Y897" s="1093"/>
      <c r="Z897" s="1093"/>
      <c r="AA897" s="1093"/>
      <c r="AB897" s="1093"/>
      <c r="AC897" s="1093"/>
      <c r="AD897" s="1093"/>
      <c r="AE897" s="1093"/>
      <c r="AF897" s="1093"/>
      <c r="AG897" s="1093"/>
      <c r="AH897" s="1093"/>
      <c r="AI897" s="1093"/>
      <c r="AJ897" s="1093"/>
      <c r="AK897" s="1093"/>
      <c r="AL897" s="1093"/>
      <c r="AM897" s="1093"/>
      <c r="AN897" s="1093"/>
      <c r="AO897" s="1093"/>
      <c r="AP897" s="1093"/>
      <c r="AQ897" s="1093"/>
      <c r="AR897" s="1093"/>
      <c r="AS897" s="1093"/>
    </row>
    <row r="898" spans="1:45" s="1094" customFormat="1" ht="12.75" customHeight="1">
      <c r="A898" s="1123" t="s">
        <v>1399</v>
      </c>
      <c r="B898" s="264">
        <v>150875</v>
      </c>
      <c r="C898" s="264">
        <v>150875</v>
      </c>
      <c r="D898" s="264">
        <v>40909</v>
      </c>
      <c r="E898" s="463">
        <v>27.11449875724938</v>
      </c>
      <c r="F898" s="83">
        <v>3184</v>
      </c>
      <c r="G898" s="100"/>
      <c r="H898" s="101">
        <f>D898-'[3]Oktobris'!D849</f>
        <v>-60194878</v>
      </c>
      <c r="I898" s="987">
        <f t="shared" si="42"/>
        <v>60198062</v>
      </c>
      <c r="J898" s="987"/>
      <c r="K898" s="100"/>
      <c r="L898" s="1093"/>
      <c r="M898" s="1093"/>
      <c r="N898" s="1093"/>
      <c r="O898" s="1093"/>
      <c r="P898" s="1093"/>
      <c r="Q898" s="1093"/>
      <c r="R898" s="1093"/>
      <c r="S898" s="1093"/>
      <c r="T898" s="1093"/>
      <c r="U898" s="1093"/>
      <c r="V898" s="1093"/>
      <c r="W898" s="1093"/>
      <c r="X898" s="1093"/>
      <c r="Y898" s="1093"/>
      <c r="Z898" s="1093"/>
      <c r="AA898" s="1093"/>
      <c r="AB898" s="1093"/>
      <c r="AC898" s="1093"/>
      <c r="AD898" s="1093"/>
      <c r="AE898" s="1093"/>
      <c r="AF898" s="1093"/>
      <c r="AG898" s="1093"/>
      <c r="AH898" s="1093"/>
      <c r="AI898" s="1093"/>
      <c r="AJ898" s="1093"/>
      <c r="AK898" s="1093"/>
      <c r="AL898" s="1093"/>
      <c r="AM898" s="1093"/>
      <c r="AN898" s="1093"/>
      <c r="AO898" s="1093"/>
      <c r="AP898" s="1093"/>
      <c r="AQ898" s="1093"/>
      <c r="AR898" s="1093"/>
      <c r="AS898" s="1093"/>
    </row>
    <row r="899" spans="1:45" s="1094" customFormat="1" ht="12.75" customHeight="1">
      <c r="A899" s="1123" t="s">
        <v>1403</v>
      </c>
      <c r="B899" s="264">
        <v>13811983</v>
      </c>
      <c r="C899" s="264">
        <v>13690672</v>
      </c>
      <c r="D899" s="264">
        <v>11511609</v>
      </c>
      <c r="E899" s="463">
        <v>83.34508520608517</v>
      </c>
      <c r="F899" s="83">
        <v>572903</v>
      </c>
      <c r="G899" s="100"/>
      <c r="H899" s="101">
        <f>D899-'[3]Oktobris'!D850</f>
        <v>11511609</v>
      </c>
      <c r="I899" s="987">
        <f t="shared" si="42"/>
        <v>-10938706</v>
      </c>
      <c r="J899" s="987"/>
      <c r="K899" s="100"/>
      <c r="L899" s="1093"/>
      <c r="M899" s="1093"/>
      <c r="N899" s="1093"/>
      <c r="O899" s="1093"/>
      <c r="P899" s="1093"/>
      <c r="Q899" s="1093"/>
      <c r="R899" s="1093"/>
      <c r="S899" s="1093"/>
      <c r="T899" s="1093"/>
      <c r="U899" s="1093"/>
      <c r="V899" s="1093"/>
      <c r="W899" s="1093"/>
      <c r="X899" s="1093"/>
      <c r="Y899" s="1093"/>
      <c r="Z899" s="1093"/>
      <c r="AA899" s="1093"/>
      <c r="AB899" s="1093"/>
      <c r="AC899" s="1093"/>
      <c r="AD899" s="1093"/>
      <c r="AE899" s="1093"/>
      <c r="AF899" s="1093"/>
      <c r="AG899" s="1093"/>
      <c r="AH899" s="1093"/>
      <c r="AI899" s="1093"/>
      <c r="AJ899" s="1093"/>
      <c r="AK899" s="1093"/>
      <c r="AL899" s="1093"/>
      <c r="AM899" s="1093"/>
      <c r="AN899" s="1093"/>
      <c r="AO899" s="1093"/>
      <c r="AP899" s="1093"/>
      <c r="AQ899" s="1093"/>
      <c r="AR899" s="1093"/>
      <c r="AS899" s="1093"/>
    </row>
    <row r="900" spans="1:61" s="1112" customFormat="1" ht="12.75">
      <c r="A900" s="401" t="s">
        <v>1108</v>
      </c>
      <c r="B900" s="83"/>
      <c r="C900" s="83"/>
      <c r="D900" s="83"/>
      <c r="E900" s="463"/>
      <c r="F900" s="83"/>
      <c r="G900" s="1139"/>
      <c r="H900" s="101">
        <f>D900-'[3]Oktobris'!D851</f>
        <v>0</v>
      </c>
      <c r="I900" s="987">
        <f t="shared" si="42"/>
        <v>0</v>
      </c>
      <c r="J900" s="987"/>
      <c r="K900" s="1140"/>
      <c r="L900" s="1026"/>
      <c r="M900" s="1026"/>
      <c r="N900" s="1026"/>
      <c r="O900" s="1026"/>
      <c r="P900" s="1026"/>
      <c r="Q900" s="1026"/>
      <c r="R900" s="1026"/>
      <c r="S900" s="1026"/>
      <c r="T900" s="1026"/>
      <c r="U900" s="1026"/>
      <c r="V900" s="1026"/>
      <c r="W900" s="1026"/>
      <c r="X900" s="1026"/>
      <c r="Y900" s="1026"/>
      <c r="Z900" s="1026"/>
      <c r="AA900" s="1026"/>
      <c r="AB900" s="1026"/>
      <c r="AC900" s="1026"/>
      <c r="AD900" s="1026"/>
      <c r="AE900" s="1026"/>
      <c r="AF900" s="1026"/>
      <c r="AG900" s="1026"/>
      <c r="AH900" s="1026"/>
      <c r="AI900" s="1026"/>
      <c r="AJ900" s="1026"/>
      <c r="AK900" s="1026"/>
      <c r="AL900" s="1026"/>
      <c r="AM900" s="1026"/>
      <c r="AN900" s="1026"/>
      <c r="AO900" s="1026"/>
      <c r="AP900" s="1026"/>
      <c r="AQ900" s="1026"/>
      <c r="AR900" s="1026"/>
      <c r="AS900" s="1026"/>
      <c r="AT900" s="1026"/>
      <c r="AU900" s="1026"/>
      <c r="AV900" s="1026"/>
      <c r="AW900" s="1026"/>
      <c r="AX900" s="1026"/>
      <c r="AY900" s="237"/>
      <c r="AZ900" s="237"/>
      <c r="BA900" s="237"/>
      <c r="BB900" s="237"/>
      <c r="BC900" s="237"/>
      <c r="BD900" s="237"/>
      <c r="BE900" s="237"/>
      <c r="BF900" s="237"/>
      <c r="BG900" s="237"/>
      <c r="BH900" s="237"/>
      <c r="BI900" s="237"/>
    </row>
    <row r="901" spans="1:61" s="1074" customFormat="1" ht="12.75">
      <c r="A901" s="1103" t="s">
        <v>1078</v>
      </c>
      <c r="B901" s="264">
        <v>13133584</v>
      </c>
      <c r="C901" s="264">
        <v>12900000</v>
      </c>
      <c r="D901" s="264">
        <v>12900000</v>
      </c>
      <c r="E901" s="463">
        <v>98.22147556980639</v>
      </c>
      <c r="F901" s="83">
        <v>900000</v>
      </c>
      <c r="G901" s="1139"/>
      <c r="H901" s="101">
        <f>D901-'[3]Oktobris'!D852</f>
        <v>12900000</v>
      </c>
      <c r="I901" s="987">
        <f t="shared" si="42"/>
        <v>-12000000</v>
      </c>
      <c r="J901" s="987"/>
      <c r="K901" s="1134"/>
      <c r="AY901" s="1075"/>
      <c r="AZ901" s="1075"/>
      <c r="BA901" s="1075"/>
      <c r="BB901" s="1075"/>
      <c r="BC901" s="1075"/>
      <c r="BD901" s="1075"/>
      <c r="BE901" s="1075"/>
      <c r="BF901" s="1075"/>
      <c r="BG901" s="1075"/>
      <c r="BH901" s="1075"/>
      <c r="BI901" s="1075"/>
    </row>
    <row r="902" spans="1:61" s="1111" customFormat="1" ht="11.25" customHeight="1">
      <c r="A902" s="1089" t="s">
        <v>1079</v>
      </c>
      <c r="B902" s="264">
        <v>13133584</v>
      </c>
      <c r="C902" s="264">
        <v>12900000</v>
      </c>
      <c r="D902" s="264">
        <v>12900000</v>
      </c>
      <c r="E902" s="463">
        <v>98.22147556980639</v>
      </c>
      <c r="F902" s="83">
        <v>900000</v>
      </c>
      <c r="G902" s="1139"/>
      <c r="H902" s="101">
        <f>D902-'[3]Oktobris'!D853</f>
        <v>12900000</v>
      </c>
      <c r="I902" s="987">
        <f t="shared" si="42"/>
        <v>-12000000</v>
      </c>
      <c r="J902" s="987"/>
      <c r="K902" s="1140"/>
      <c r="L902" s="1026"/>
      <c r="M902" s="1026"/>
      <c r="N902" s="1026"/>
      <c r="O902" s="1026"/>
      <c r="P902" s="1026"/>
      <c r="Q902" s="1026"/>
      <c r="R902" s="1026"/>
      <c r="S902" s="1026"/>
      <c r="T902" s="1026"/>
      <c r="U902" s="1026"/>
      <c r="V902" s="1026"/>
      <c r="W902" s="1026"/>
      <c r="X902" s="1026"/>
      <c r="Y902" s="1026"/>
      <c r="Z902" s="1026"/>
      <c r="AA902" s="1026"/>
      <c r="AB902" s="1026"/>
      <c r="AC902" s="1026"/>
      <c r="AD902" s="1026"/>
      <c r="AE902" s="1026"/>
      <c r="AF902" s="1026"/>
      <c r="AG902" s="1026"/>
      <c r="AH902" s="1026"/>
      <c r="AI902" s="1026"/>
      <c r="AJ902" s="1026"/>
      <c r="AK902" s="1026"/>
      <c r="AL902" s="1026"/>
      <c r="AM902" s="1026"/>
      <c r="AN902" s="1026"/>
      <c r="AO902" s="1026"/>
      <c r="AP902" s="1026"/>
      <c r="AQ902" s="1026"/>
      <c r="AR902" s="1026"/>
      <c r="AS902" s="1026"/>
      <c r="AT902" s="1026"/>
      <c r="AU902" s="1026"/>
      <c r="AV902" s="1026"/>
      <c r="AW902" s="1026"/>
      <c r="AX902" s="1026"/>
      <c r="AY902" s="237"/>
      <c r="AZ902" s="237"/>
      <c r="BA902" s="237"/>
      <c r="BB902" s="237"/>
      <c r="BC902" s="237"/>
      <c r="BD902" s="237"/>
      <c r="BE902" s="237"/>
      <c r="BF902" s="237"/>
      <c r="BG902" s="237"/>
      <c r="BH902" s="237"/>
      <c r="BI902" s="237"/>
    </row>
    <row r="903" spans="1:61" s="1110" customFormat="1" ht="12.75">
      <c r="A903" s="1103" t="s">
        <v>279</v>
      </c>
      <c r="B903" s="264">
        <v>13133584</v>
      </c>
      <c r="C903" s="264">
        <v>12900000</v>
      </c>
      <c r="D903" s="264">
        <v>11314805</v>
      </c>
      <c r="E903" s="463">
        <v>86.15169324687001</v>
      </c>
      <c r="F903" s="83">
        <v>791436</v>
      </c>
      <c r="G903" s="1133"/>
      <c r="H903" s="101">
        <f>D903-'[3]Oktobris'!D854</f>
        <v>-48920982</v>
      </c>
      <c r="I903" s="987">
        <f t="shared" si="42"/>
        <v>49712418</v>
      </c>
      <c r="J903" s="987"/>
      <c r="K903" s="1134"/>
      <c r="L903" s="1074"/>
      <c r="M903" s="1074"/>
      <c r="N903" s="1074"/>
      <c r="O903" s="1074"/>
      <c r="P903" s="1074"/>
      <c r="Q903" s="1074"/>
      <c r="R903" s="1074"/>
      <c r="S903" s="1074"/>
      <c r="T903" s="1074"/>
      <c r="U903" s="1074"/>
      <c r="V903" s="1074"/>
      <c r="W903" s="1074"/>
      <c r="X903" s="1074"/>
      <c r="Y903" s="1074"/>
      <c r="Z903" s="1074"/>
      <c r="AA903" s="1074"/>
      <c r="AB903" s="1074"/>
      <c r="AC903" s="1074"/>
      <c r="AD903" s="1074"/>
      <c r="AE903" s="1074"/>
      <c r="AF903" s="1074"/>
      <c r="AG903" s="1074"/>
      <c r="AH903" s="1074"/>
      <c r="AI903" s="1074"/>
      <c r="AJ903" s="1074"/>
      <c r="AK903" s="1074"/>
      <c r="AL903" s="1074"/>
      <c r="AM903" s="1074"/>
      <c r="AN903" s="1074"/>
      <c r="AO903" s="1074"/>
      <c r="AP903" s="1074"/>
      <c r="AQ903" s="1074"/>
      <c r="AR903" s="1074"/>
      <c r="AS903" s="1074"/>
      <c r="AT903" s="1074"/>
      <c r="AU903" s="1074"/>
      <c r="AV903" s="1074"/>
      <c r="AW903" s="1074"/>
      <c r="AX903" s="1074"/>
      <c r="AY903" s="1075"/>
      <c r="AZ903" s="1075"/>
      <c r="BA903" s="1075"/>
      <c r="BB903" s="1075"/>
      <c r="BC903" s="1075"/>
      <c r="BD903" s="1075"/>
      <c r="BE903" s="1075"/>
      <c r="BF903" s="1075"/>
      <c r="BG903" s="1075"/>
      <c r="BH903" s="1075"/>
      <c r="BI903" s="1075"/>
    </row>
    <row r="904" spans="1:61" s="1125" customFormat="1" ht="12.75">
      <c r="A904" s="1089" t="s">
        <v>307</v>
      </c>
      <c r="B904" s="264">
        <v>93584</v>
      </c>
      <c r="C904" s="264">
        <v>0</v>
      </c>
      <c r="D904" s="264">
        <v>0</v>
      </c>
      <c r="E904" s="463">
        <v>0</v>
      </c>
      <c r="F904" s="83">
        <v>0</v>
      </c>
      <c r="G904" s="1133"/>
      <c r="H904" s="101">
        <f>D904-'[3]Oktobris'!D855</f>
        <v>-180856</v>
      </c>
      <c r="I904" s="987">
        <f t="shared" si="42"/>
        <v>180856</v>
      </c>
      <c r="J904" s="987"/>
      <c r="K904" s="1134"/>
      <c r="L904" s="1074"/>
      <c r="M904" s="1074"/>
      <c r="N904" s="1074"/>
      <c r="O904" s="1074"/>
      <c r="P904" s="1074"/>
      <c r="Q904" s="1074"/>
      <c r="R904" s="1074"/>
      <c r="S904" s="1074"/>
      <c r="T904" s="1074"/>
      <c r="U904" s="1074"/>
      <c r="V904" s="1074"/>
      <c r="W904" s="1074"/>
      <c r="X904" s="1074"/>
      <c r="Y904" s="1074"/>
      <c r="Z904" s="1074"/>
      <c r="AA904" s="1074"/>
      <c r="AB904" s="1074"/>
      <c r="AC904" s="1074"/>
      <c r="AD904" s="1074"/>
      <c r="AE904" s="1074"/>
      <c r="AF904" s="1074"/>
      <c r="AG904" s="1074"/>
      <c r="AH904" s="1074"/>
      <c r="AI904" s="1074"/>
      <c r="AJ904" s="1074"/>
      <c r="AK904" s="1074"/>
      <c r="AL904" s="1074"/>
      <c r="AM904" s="1074"/>
      <c r="AN904" s="1074"/>
      <c r="AO904" s="1074"/>
      <c r="AP904" s="1074"/>
      <c r="AQ904" s="1074"/>
      <c r="AR904" s="1074"/>
      <c r="AS904" s="1074"/>
      <c r="AT904" s="1074"/>
      <c r="AU904" s="1074"/>
      <c r="AV904" s="1074"/>
      <c r="AW904" s="1074"/>
      <c r="AX904" s="1074"/>
      <c r="AY904" s="1075"/>
      <c r="AZ904" s="1075"/>
      <c r="BA904" s="1075"/>
      <c r="BB904" s="1075"/>
      <c r="BC904" s="1075"/>
      <c r="BD904" s="1075"/>
      <c r="BE904" s="1075"/>
      <c r="BF904" s="1075"/>
      <c r="BG904" s="1075"/>
      <c r="BH904" s="1075"/>
      <c r="BI904" s="1075"/>
    </row>
    <row r="905" spans="1:61" s="1125" customFormat="1" ht="12.75">
      <c r="A905" s="1100" t="s">
        <v>716</v>
      </c>
      <c r="B905" s="264">
        <v>93584</v>
      </c>
      <c r="C905" s="264">
        <v>0</v>
      </c>
      <c r="D905" s="264">
        <v>0</v>
      </c>
      <c r="E905" s="463">
        <v>0</v>
      </c>
      <c r="F905" s="83">
        <v>0</v>
      </c>
      <c r="G905" s="1133"/>
      <c r="H905" s="101">
        <f>D905-'[3]Oktobris'!D856</f>
        <v>-60054931</v>
      </c>
      <c r="I905" s="987">
        <f t="shared" si="42"/>
        <v>60054931</v>
      </c>
      <c r="J905" s="987"/>
      <c r="K905" s="1134"/>
      <c r="L905" s="1074"/>
      <c r="M905" s="1074"/>
      <c r="N905" s="1074"/>
      <c r="O905" s="1074"/>
      <c r="P905" s="1074"/>
      <c r="Q905" s="1074"/>
      <c r="R905" s="1074"/>
      <c r="S905" s="1074"/>
      <c r="T905" s="1074"/>
      <c r="U905" s="1074"/>
      <c r="V905" s="1074"/>
      <c r="W905" s="1074"/>
      <c r="X905" s="1074"/>
      <c r="Y905" s="1074"/>
      <c r="Z905" s="1074"/>
      <c r="AA905" s="1074"/>
      <c r="AB905" s="1074"/>
      <c r="AC905" s="1074"/>
      <c r="AD905" s="1074"/>
      <c r="AE905" s="1074"/>
      <c r="AF905" s="1074"/>
      <c r="AG905" s="1074"/>
      <c r="AH905" s="1074"/>
      <c r="AI905" s="1074"/>
      <c r="AJ905" s="1074"/>
      <c r="AK905" s="1074"/>
      <c r="AL905" s="1074"/>
      <c r="AM905" s="1074"/>
      <c r="AN905" s="1074"/>
      <c r="AO905" s="1074"/>
      <c r="AP905" s="1074"/>
      <c r="AQ905" s="1074"/>
      <c r="AR905" s="1074"/>
      <c r="AS905" s="1074"/>
      <c r="AT905" s="1074"/>
      <c r="AU905" s="1074"/>
      <c r="AV905" s="1074"/>
      <c r="AW905" s="1074"/>
      <c r="AX905" s="1074"/>
      <c r="AY905" s="1075"/>
      <c r="AZ905" s="1075"/>
      <c r="BA905" s="1075"/>
      <c r="BB905" s="1075"/>
      <c r="BC905" s="1075"/>
      <c r="BD905" s="1075"/>
      <c r="BE905" s="1075"/>
      <c r="BF905" s="1075"/>
      <c r="BG905" s="1075"/>
      <c r="BH905" s="1075"/>
      <c r="BI905" s="1075"/>
    </row>
    <row r="906" spans="1:61" s="1074" customFormat="1" ht="12" customHeight="1">
      <c r="A906" s="1089" t="s">
        <v>290</v>
      </c>
      <c r="B906" s="264">
        <v>13040000</v>
      </c>
      <c r="C906" s="264">
        <v>12900000</v>
      </c>
      <c r="D906" s="264">
        <v>11314805</v>
      </c>
      <c r="E906" s="463">
        <v>86.76997699386503</v>
      </c>
      <c r="F906" s="83">
        <v>791436</v>
      </c>
      <c r="G906" s="1133"/>
      <c r="H906" s="101">
        <f>D906-'[3]Oktobris'!D857</f>
        <v>1976145</v>
      </c>
      <c r="I906" s="987">
        <f t="shared" si="42"/>
        <v>-1184709</v>
      </c>
      <c r="J906" s="987"/>
      <c r="K906" s="1134"/>
      <c r="AY906" s="1075"/>
      <c r="AZ906" s="1075"/>
      <c r="BA906" s="1075"/>
      <c r="BB906" s="1075"/>
      <c r="BC906" s="1075"/>
      <c r="BD906" s="1075"/>
      <c r="BE906" s="1075"/>
      <c r="BF906" s="1075"/>
      <c r="BG906" s="1075"/>
      <c r="BH906" s="1075"/>
      <c r="BI906" s="1075"/>
    </row>
    <row r="907" spans="1:61" s="1111" customFormat="1" ht="12.75">
      <c r="A907" s="1100" t="s">
        <v>1403</v>
      </c>
      <c r="B907" s="264">
        <v>13040000</v>
      </c>
      <c r="C907" s="264">
        <v>12900000</v>
      </c>
      <c r="D907" s="264">
        <v>11314805</v>
      </c>
      <c r="E907" s="463">
        <v>86.76997699386503</v>
      </c>
      <c r="F907" s="83">
        <v>791436</v>
      </c>
      <c r="G907" s="1139"/>
      <c r="H907" s="101" t="e">
        <f>D907-'[3]Oktobris'!D858</f>
        <v>#VALUE!</v>
      </c>
      <c r="I907" s="987" t="e">
        <f t="shared" si="42"/>
        <v>#VALUE!</v>
      </c>
      <c r="J907" s="987"/>
      <c r="K907" s="1140"/>
      <c r="L907" s="1026"/>
      <c r="M907" s="1026"/>
      <c r="N907" s="1026"/>
      <c r="O907" s="1026"/>
      <c r="P907" s="1026"/>
      <c r="Q907" s="1026"/>
      <c r="R907" s="1026"/>
      <c r="S907" s="1026"/>
      <c r="T907" s="1026"/>
      <c r="U907" s="1026"/>
      <c r="V907" s="1026"/>
      <c r="W907" s="1026"/>
      <c r="X907" s="1026"/>
      <c r="Y907" s="1026"/>
      <c r="Z907" s="1026"/>
      <c r="AA907" s="1026"/>
      <c r="AB907" s="1026"/>
      <c r="AC907" s="1026"/>
      <c r="AD907" s="1026"/>
      <c r="AE907" s="1026"/>
      <c r="AF907" s="1026"/>
      <c r="AG907" s="1026"/>
      <c r="AH907" s="1026"/>
      <c r="AI907" s="1026"/>
      <c r="AJ907" s="1026"/>
      <c r="AK907" s="1026"/>
      <c r="AL907" s="1026"/>
      <c r="AM907" s="1026"/>
      <c r="AN907" s="1026"/>
      <c r="AO907" s="1026"/>
      <c r="AP907" s="1026"/>
      <c r="AQ907" s="1026"/>
      <c r="AR907" s="1026"/>
      <c r="AS907" s="1026"/>
      <c r="AT907" s="1026"/>
      <c r="AU907" s="1026"/>
      <c r="AV907" s="1026"/>
      <c r="AW907" s="1026"/>
      <c r="AX907" s="1026"/>
      <c r="AY907" s="237"/>
      <c r="AZ907" s="237"/>
      <c r="BA907" s="237"/>
      <c r="BB907" s="237"/>
      <c r="BC907" s="237"/>
      <c r="BD907" s="237"/>
      <c r="BE907" s="237"/>
      <c r="BF907" s="237"/>
      <c r="BG907" s="237"/>
      <c r="BH907" s="237"/>
      <c r="BI907" s="237"/>
    </row>
    <row r="908" spans="1:61" s="1144" customFormat="1" ht="12.75" hidden="1">
      <c r="A908" s="1141" t="s">
        <v>1118</v>
      </c>
      <c r="B908" s="1107"/>
      <c r="C908" s="1107"/>
      <c r="D908" s="1107"/>
      <c r="E908" s="1102"/>
      <c r="F908" s="1107">
        <v>0</v>
      </c>
      <c r="G908" s="1142"/>
      <c r="H908" s="1034">
        <f>D908-'[3]Oktobris'!D859</f>
        <v>0</v>
      </c>
      <c r="I908" s="987">
        <f t="shared" si="42"/>
        <v>0</v>
      </c>
      <c r="J908" s="987"/>
      <c r="K908" s="1143"/>
      <c r="L908" s="1033"/>
      <c r="M908" s="1033"/>
      <c r="N908" s="1033"/>
      <c r="O908" s="1033"/>
      <c r="P908" s="1033"/>
      <c r="Q908" s="1033"/>
      <c r="R908" s="1033"/>
      <c r="S908" s="1033"/>
      <c r="T908" s="1033"/>
      <c r="U908" s="1033"/>
      <c r="V908" s="1033"/>
      <c r="W908" s="1033"/>
      <c r="X908" s="1033"/>
      <c r="Y908" s="1033"/>
      <c r="Z908" s="1033"/>
      <c r="AA908" s="1033"/>
      <c r="AB908" s="1033"/>
      <c r="AC908" s="1033"/>
      <c r="AD908" s="1033"/>
      <c r="AE908" s="1033"/>
      <c r="AF908" s="1033"/>
      <c r="AG908" s="1033"/>
      <c r="AH908" s="1033"/>
      <c r="AI908" s="1033"/>
      <c r="AJ908" s="1033"/>
      <c r="AK908" s="1033"/>
      <c r="AL908" s="1033"/>
      <c r="AM908" s="1033"/>
      <c r="AN908" s="1033"/>
      <c r="AO908" s="1033"/>
      <c r="AP908" s="1033"/>
      <c r="AQ908" s="1033"/>
      <c r="AR908" s="1033"/>
      <c r="AS908" s="1033"/>
      <c r="AT908" s="1033"/>
      <c r="AU908" s="1033"/>
      <c r="AV908" s="1033"/>
      <c r="AW908" s="1033"/>
      <c r="AX908" s="1033"/>
      <c r="AY908" s="1114"/>
      <c r="AZ908" s="1114"/>
      <c r="BA908" s="1114"/>
      <c r="BB908" s="1114"/>
      <c r="BC908" s="1114"/>
      <c r="BD908" s="1114"/>
      <c r="BE908" s="1114"/>
      <c r="BF908" s="1114"/>
      <c r="BG908" s="1114"/>
      <c r="BH908" s="1114"/>
      <c r="BI908" s="1114"/>
    </row>
    <row r="909" spans="1:61" s="1128" customFormat="1" ht="12.75" hidden="1">
      <c r="A909" s="1145" t="s">
        <v>1078</v>
      </c>
      <c r="B909" s="488">
        <v>0</v>
      </c>
      <c r="C909" s="488">
        <v>0</v>
      </c>
      <c r="D909" s="488">
        <v>0</v>
      </c>
      <c r="E909" s="1102" t="e">
        <v>#DIV/0!</v>
      </c>
      <c r="F909" s="1107">
        <v>-13283</v>
      </c>
      <c r="G909" s="1135"/>
      <c r="H909" s="1034">
        <f>D909-'[3]Oktobris'!D860</f>
        <v>-15468510</v>
      </c>
      <c r="I909" s="987">
        <f t="shared" si="42"/>
        <v>15455227</v>
      </c>
      <c r="J909" s="987"/>
      <c r="K909" s="1136"/>
      <c r="L909" s="1126"/>
      <c r="M909" s="1126"/>
      <c r="N909" s="1126"/>
      <c r="O909" s="1126"/>
      <c r="P909" s="1126"/>
      <c r="Q909" s="1126"/>
      <c r="R909" s="1126"/>
      <c r="S909" s="1126"/>
      <c r="T909" s="1126"/>
      <c r="U909" s="1126"/>
      <c r="V909" s="1126"/>
      <c r="W909" s="1126"/>
      <c r="X909" s="1126"/>
      <c r="Y909" s="1126"/>
      <c r="Z909" s="1126"/>
      <c r="AA909" s="1126"/>
      <c r="AB909" s="1126"/>
      <c r="AC909" s="1126"/>
      <c r="AD909" s="1126"/>
      <c r="AE909" s="1126"/>
      <c r="AF909" s="1126"/>
      <c r="AG909" s="1126"/>
      <c r="AH909" s="1126"/>
      <c r="AI909" s="1126"/>
      <c r="AJ909" s="1126"/>
      <c r="AK909" s="1126"/>
      <c r="AL909" s="1126"/>
      <c r="AM909" s="1126"/>
      <c r="AN909" s="1126"/>
      <c r="AO909" s="1126"/>
      <c r="AP909" s="1126"/>
      <c r="AQ909" s="1126"/>
      <c r="AR909" s="1126"/>
      <c r="AS909" s="1126"/>
      <c r="AT909" s="1126"/>
      <c r="AU909" s="1126"/>
      <c r="AV909" s="1126"/>
      <c r="AW909" s="1126"/>
      <c r="AX909" s="1126"/>
      <c r="AY909" s="1127"/>
      <c r="AZ909" s="1127"/>
      <c r="BA909" s="1127"/>
      <c r="BB909" s="1127"/>
      <c r="BC909" s="1127"/>
      <c r="BD909" s="1127"/>
      <c r="BE909" s="1127"/>
      <c r="BF909" s="1127"/>
      <c r="BG909" s="1127"/>
      <c r="BH909" s="1127"/>
      <c r="BI909" s="1127"/>
    </row>
    <row r="910" spans="1:61" s="1126" customFormat="1" ht="12.75" hidden="1">
      <c r="A910" s="1146" t="s">
        <v>1079</v>
      </c>
      <c r="B910" s="488">
        <v>0</v>
      </c>
      <c r="C910" s="488">
        <v>0</v>
      </c>
      <c r="D910" s="488">
        <v>0</v>
      </c>
      <c r="E910" s="1102" t="e">
        <v>#DIV/0!</v>
      </c>
      <c r="F910" s="1107">
        <v>-13283</v>
      </c>
      <c r="G910" s="1142"/>
      <c r="H910" s="1034">
        <f>D910-'[3]Oktobris'!D861</f>
        <v>-15468510</v>
      </c>
      <c r="I910" s="987">
        <f t="shared" si="42"/>
        <v>15455227</v>
      </c>
      <c r="J910" s="987"/>
      <c r="K910" s="1136"/>
      <c r="AY910" s="1127"/>
      <c r="AZ910" s="1127"/>
      <c r="BA910" s="1127"/>
      <c r="BB910" s="1127"/>
      <c r="BC910" s="1127"/>
      <c r="BD910" s="1127"/>
      <c r="BE910" s="1127"/>
      <c r="BF910" s="1127"/>
      <c r="BG910" s="1127"/>
      <c r="BH910" s="1127"/>
      <c r="BI910" s="1127"/>
    </row>
    <row r="911" spans="1:61" s="1126" customFormat="1" ht="12.75" hidden="1">
      <c r="A911" s="1145" t="s">
        <v>279</v>
      </c>
      <c r="B911" s="488">
        <v>0</v>
      </c>
      <c r="C911" s="488">
        <v>0</v>
      </c>
      <c r="D911" s="488">
        <v>0</v>
      </c>
      <c r="E911" s="1102" t="e">
        <v>#DIV/0!</v>
      </c>
      <c r="F911" s="1107">
        <v>-563</v>
      </c>
      <c r="G911" s="1142"/>
      <c r="H911" s="1034">
        <f>D911-'[3]Oktobris'!D862</f>
        <v>-10976431</v>
      </c>
      <c r="I911" s="987">
        <f t="shared" si="42"/>
        <v>10975868</v>
      </c>
      <c r="J911" s="987"/>
      <c r="K911" s="1136"/>
      <c r="AY911" s="1127"/>
      <c r="AZ911" s="1127"/>
      <c r="BA911" s="1127"/>
      <c r="BB911" s="1127"/>
      <c r="BC911" s="1127"/>
      <c r="BD911" s="1127"/>
      <c r="BE911" s="1127"/>
      <c r="BF911" s="1127"/>
      <c r="BG911" s="1127"/>
      <c r="BH911" s="1127"/>
      <c r="BI911" s="1127"/>
    </row>
    <row r="912" spans="1:61" s="1126" customFormat="1" ht="12.75" hidden="1">
      <c r="A912" s="1146" t="s">
        <v>290</v>
      </c>
      <c r="B912" s="488">
        <v>0</v>
      </c>
      <c r="C912" s="488">
        <v>0</v>
      </c>
      <c r="D912" s="488">
        <v>0</v>
      </c>
      <c r="E912" s="1102" t="e">
        <v>#DIV/0!</v>
      </c>
      <c r="F912" s="1107">
        <v>-563</v>
      </c>
      <c r="G912" s="1142"/>
      <c r="H912" s="1034">
        <f>D912-'[3]Oktobris'!D863</f>
        <v>-10976431</v>
      </c>
      <c r="I912" s="987">
        <f t="shared" si="42"/>
        <v>10975868</v>
      </c>
      <c r="J912" s="987"/>
      <c r="K912" s="1136"/>
      <c r="AY912" s="1127"/>
      <c r="AZ912" s="1127"/>
      <c r="BA912" s="1127"/>
      <c r="BB912" s="1127"/>
      <c r="BC912" s="1127"/>
      <c r="BD912" s="1127"/>
      <c r="BE912" s="1127"/>
      <c r="BF912" s="1127"/>
      <c r="BG912" s="1127"/>
      <c r="BH912" s="1127"/>
      <c r="BI912" s="1127"/>
    </row>
    <row r="913" spans="1:61" s="1126" customFormat="1" ht="12.75" hidden="1">
      <c r="A913" s="1106" t="s">
        <v>1403</v>
      </c>
      <c r="B913" s="488">
        <v>0</v>
      </c>
      <c r="C913" s="488">
        <v>0</v>
      </c>
      <c r="D913" s="488">
        <v>0</v>
      </c>
      <c r="E913" s="1102" t="e">
        <v>#DIV/0!</v>
      </c>
      <c r="F913" s="1107">
        <v>-563</v>
      </c>
      <c r="G913" s="1142"/>
      <c r="H913" s="1034">
        <f>D913-'[3]Oktobris'!D864</f>
        <v>-37725</v>
      </c>
      <c r="I913" s="987">
        <f t="shared" si="42"/>
        <v>37162</v>
      </c>
      <c r="J913" s="987"/>
      <c r="K913" s="1136"/>
      <c r="AY913" s="1127"/>
      <c r="AZ913" s="1127"/>
      <c r="BA913" s="1127"/>
      <c r="BB913" s="1127"/>
      <c r="BC913" s="1127"/>
      <c r="BD913" s="1127"/>
      <c r="BE913" s="1127"/>
      <c r="BF913" s="1127"/>
      <c r="BG913" s="1127"/>
      <c r="BH913" s="1127"/>
      <c r="BI913" s="1127"/>
    </row>
    <row r="914" spans="1:61" s="1074" customFormat="1" ht="25.5">
      <c r="A914" s="474" t="s">
        <v>1123</v>
      </c>
      <c r="B914" s="264"/>
      <c r="C914" s="264"/>
      <c r="D914" s="264"/>
      <c r="E914" s="463"/>
      <c r="F914" s="83"/>
      <c r="G914" s="1139"/>
      <c r="H914" s="101">
        <f>D914-'[3]Oktobris'!D865</f>
        <v>-10938706</v>
      </c>
      <c r="I914" s="987">
        <f t="shared" si="42"/>
        <v>10938706</v>
      </c>
      <c r="J914" s="987"/>
      <c r="K914" s="1134"/>
      <c r="AY914" s="1075"/>
      <c r="AZ914" s="1075"/>
      <c r="BA914" s="1075"/>
      <c r="BB914" s="1075"/>
      <c r="BC914" s="1075"/>
      <c r="BD914" s="1075"/>
      <c r="BE914" s="1075"/>
      <c r="BF914" s="1075"/>
      <c r="BG914" s="1075"/>
      <c r="BH914" s="1075"/>
      <c r="BI914" s="1075"/>
    </row>
    <row r="915" spans="1:61" s="1074" customFormat="1" ht="12.75">
      <c r="A915" s="1103" t="s">
        <v>1078</v>
      </c>
      <c r="B915" s="264">
        <v>2037905</v>
      </c>
      <c r="C915" s="264">
        <v>1854106</v>
      </c>
      <c r="D915" s="264">
        <v>1854105</v>
      </c>
      <c r="E915" s="463">
        <v>90.98093385118541</v>
      </c>
      <c r="F915" s="83">
        <v>-10181</v>
      </c>
      <c r="G915" s="1139"/>
      <c r="H915" s="101">
        <f>D915-'[3]Oktobris'!D866</f>
        <v>1854105</v>
      </c>
      <c r="I915" s="987">
        <f t="shared" si="42"/>
        <v>-1864286</v>
      </c>
      <c r="J915" s="987"/>
      <c r="K915" s="1134"/>
      <c r="AY915" s="1075"/>
      <c r="AZ915" s="1075"/>
      <c r="BA915" s="1075"/>
      <c r="BB915" s="1075"/>
      <c r="BC915" s="1075"/>
      <c r="BD915" s="1075"/>
      <c r="BE915" s="1075"/>
      <c r="BF915" s="1075"/>
      <c r="BG915" s="1075"/>
      <c r="BH915" s="1075"/>
      <c r="BI915" s="1075"/>
    </row>
    <row r="916" spans="1:61" s="1074" customFormat="1" ht="12.75">
      <c r="A916" s="1089" t="s">
        <v>1079</v>
      </c>
      <c r="B916" s="264">
        <v>649867</v>
      </c>
      <c r="C916" s="264">
        <v>466068</v>
      </c>
      <c r="D916" s="264">
        <v>466068</v>
      </c>
      <c r="E916" s="463">
        <v>71.71744372310026</v>
      </c>
      <c r="F916" s="83">
        <v>-10181</v>
      </c>
      <c r="G916" s="1139"/>
      <c r="H916" s="101">
        <f>D916-'[3]Oktobris'!D867</f>
        <v>-11533932</v>
      </c>
      <c r="I916" s="987">
        <f t="shared" si="42"/>
        <v>11523751</v>
      </c>
      <c r="J916" s="987"/>
      <c r="K916" s="1134"/>
      <c r="AY916" s="1075"/>
      <c r="AZ916" s="1075"/>
      <c r="BA916" s="1075"/>
      <c r="BB916" s="1075"/>
      <c r="BC916" s="1075"/>
      <c r="BD916" s="1075"/>
      <c r="BE916" s="1075"/>
      <c r="BF916" s="1075"/>
      <c r="BG916" s="1075"/>
      <c r="BH916" s="1075"/>
      <c r="BI916" s="1075"/>
    </row>
    <row r="917" spans="1:61" s="1074" customFormat="1" ht="12.75">
      <c r="A917" s="1089" t="s">
        <v>538</v>
      </c>
      <c r="B917" s="264">
        <v>1388038</v>
      </c>
      <c r="C917" s="264">
        <v>1388038</v>
      </c>
      <c r="D917" s="264">
        <v>1388037</v>
      </c>
      <c r="E917" s="463">
        <v>99.99992795586287</v>
      </c>
      <c r="F917" s="83">
        <v>0</v>
      </c>
      <c r="G917" s="1139"/>
      <c r="H917" s="101">
        <f>D917-'[3]Oktobris'!D868</f>
        <v>-10611963</v>
      </c>
      <c r="I917" s="987">
        <f t="shared" si="42"/>
        <v>10611963</v>
      </c>
      <c r="J917" s="987"/>
      <c r="K917" s="1134"/>
      <c r="AY917" s="1075"/>
      <c r="AZ917" s="1075"/>
      <c r="BA917" s="1075"/>
      <c r="BB917" s="1075"/>
      <c r="BC917" s="1075"/>
      <c r="BD917" s="1075"/>
      <c r="BE917" s="1075"/>
      <c r="BF917" s="1075"/>
      <c r="BG917" s="1075"/>
      <c r="BH917" s="1075"/>
      <c r="BI917" s="1075"/>
    </row>
    <row r="918" spans="1:61" s="1074" customFormat="1" ht="12.75">
      <c r="A918" s="1103" t="s">
        <v>279</v>
      </c>
      <c r="B918" s="264">
        <v>2222326</v>
      </c>
      <c r="C918" s="264">
        <v>2038527</v>
      </c>
      <c r="D918" s="264">
        <v>461344</v>
      </c>
      <c r="E918" s="463">
        <v>20.759510530858208</v>
      </c>
      <c r="F918" s="264">
        <v>5841</v>
      </c>
      <c r="G918" s="1139"/>
      <c r="H918" s="101">
        <f>D918-'[3]Oktobris'!D869</f>
        <v>-10062025</v>
      </c>
      <c r="I918" s="987">
        <f t="shared" si="42"/>
        <v>10067866</v>
      </c>
      <c r="J918" s="987"/>
      <c r="K918" s="1134"/>
      <c r="AY918" s="1075"/>
      <c r="AZ918" s="1075"/>
      <c r="BA918" s="1075"/>
      <c r="BB918" s="1075"/>
      <c r="BC918" s="1075"/>
      <c r="BD918" s="1075"/>
      <c r="BE918" s="1075"/>
      <c r="BF918" s="1075"/>
      <c r="BG918" s="1075"/>
      <c r="BH918" s="1075"/>
      <c r="BI918" s="1075"/>
    </row>
    <row r="919" spans="1:61" s="1074" customFormat="1" ht="12.75">
      <c r="A919" s="1089" t="s">
        <v>290</v>
      </c>
      <c r="B919" s="264">
        <v>2222326</v>
      </c>
      <c r="C919" s="264">
        <v>2038527</v>
      </c>
      <c r="D919" s="264">
        <v>461344</v>
      </c>
      <c r="E919" s="463">
        <v>20.759510530858208</v>
      </c>
      <c r="F919" s="83">
        <v>5841</v>
      </c>
      <c r="G919" s="1139"/>
      <c r="H919" s="101">
        <f>D919-'[3]Oktobris'!D870</f>
        <v>461344</v>
      </c>
      <c r="I919" s="987">
        <f t="shared" si="42"/>
        <v>-455503</v>
      </c>
      <c r="J919" s="987"/>
      <c r="K919" s="1134"/>
      <c r="AY919" s="1075"/>
      <c r="AZ919" s="1075"/>
      <c r="BA919" s="1075"/>
      <c r="BB919" s="1075"/>
      <c r="BC919" s="1075"/>
      <c r="BD919" s="1075"/>
      <c r="BE919" s="1075"/>
      <c r="BF919" s="1075"/>
      <c r="BG919" s="1075"/>
      <c r="BH919" s="1075"/>
      <c r="BI919" s="1075"/>
    </row>
    <row r="920" spans="1:61" s="1074" customFormat="1" ht="12.75">
      <c r="A920" s="1100" t="s">
        <v>1403</v>
      </c>
      <c r="B920" s="264">
        <v>2222326</v>
      </c>
      <c r="C920" s="264">
        <v>2038527</v>
      </c>
      <c r="D920" s="264">
        <v>461344</v>
      </c>
      <c r="E920" s="463">
        <v>20.759510530858208</v>
      </c>
      <c r="F920" s="83">
        <v>5841</v>
      </c>
      <c r="G920" s="1139"/>
      <c r="H920" s="101">
        <f>D920-'[3]Oktobris'!D871</f>
        <v>461344</v>
      </c>
      <c r="I920" s="987">
        <f t="shared" si="42"/>
        <v>-455503</v>
      </c>
      <c r="J920" s="987"/>
      <c r="K920" s="1134"/>
      <c r="AY920" s="1075"/>
      <c r="AZ920" s="1075"/>
      <c r="BA920" s="1075"/>
      <c r="BB920" s="1075"/>
      <c r="BC920" s="1075"/>
      <c r="BD920" s="1075"/>
      <c r="BE920" s="1075"/>
      <c r="BF920" s="1075"/>
      <c r="BG920" s="1075"/>
      <c r="BH920" s="1075"/>
      <c r="BI920" s="1075"/>
    </row>
    <row r="921" spans="1:61" s="1074" customFormat="1" ht="12.75">
      <c r="A921" s="1103" t="s">
        <v>294</v>
      </c>
      <c r="B921" s="264">
        <v>-184421</v>
      </c>
      <c r="C921" s="264">
        <v>-184421</v>
      </c>
      <c r="D921" s="264">
        <v>1392761</v>
      </c>
      <c r="E921" s="463" t="s">
        <v>1464</v>
      </c>
      <c r="F921" s="83">
        <v>-16022</v>
      </c>
      <c r="G921" s="1139"/>
      <c r="H921" s="101">
        <f>D921-'[3]Oktobris'!D872</f>
        <v>-9130608</v>
      </c>
      <c r="I921" s="987">
        <f t="shared" si="42"/>
        <v>9114586</v>
      </c>
      <c r="J921" s="987"/>
      <c r="K921" s="1134"/>
      <c r="AY921" s="1075"/>
      <c r="AZ921" s="1075"/>
      <c r="BA921" s="1075"/>
      <c r="BB921" s="1075"/>
      <c r="BC921" s="1075"/>
      <c r="BD921" s="1075"/>
      <c r="BE921" s="1075"/>
      <c r="BF921" s="1075"/>
      <c r="BG921" s="1075"/>
      <c r="BH921" s="1075"/>
      <c r="BI921" s="1075"/>
    </row>
    <row r="922" spans="1:61" s="1074" customFormat="1" ht="25.5">
      <c r="A922" s="1147" t="s">
        <v>327</v>
      </c>
      <c r="B922" s="264">
        <v>184421</v>
      </c>
      <c r="C922" s="264">
        <v>184421</v>
      </c>
      <c r="D922" s="264" t="s">
        <v>1464</v>
      </c>
      <c r="E922" s="463" t="s">
        <v>1464</v>
      </c>
      <c r="F922" s="83" t="s">
        <v>1464</v>
      </c>
      <c r="G922" s="1139"/>
      <c r="H922" s="101" t="e">
        <f>D922-'[3]Oktobris'!D873</f>
        <v>#VALUE!</v>
      </c>
      <c r="I922" s="987" t="e">
        <f t="shared" si="42"/>
        <v>#VALUE!</v>
      </c>
      <c r="J922" s="987"/>
      <c r="K922" s="1134"/>
      <c r="AY922" s="1075"/>
      <c r="AZ922" s="1075"/>
      <c r="BA922" s="1075"/>
      <c r="BB922" s="1075"/>
      <c r="BC922" s="1075"/>
      <c r="BD922" s="1075"/>
      <c r="BE922" s="1075"/>
      <c r="BF922" s="1075"/>
      <c r="BG922" s="1075"/>
      <c r="BH922" s="1075"/>
      <c r="BI922" s="1075"/>
    </row>
    <row r="923" spans="1:61" s="1074" customFormat="1" ht="13.5">
      <c r="A923" s="1049" t="s">
        <v>1105</v>
      </c>
      <c r="B923" s="264"/>
      <c r="C923" s="264"/>
      <c r="D923" s="264"/>
      <c r="E923" s="463"/>
      <c r="F923" s="83"/>
      <c r="G923" s="1139"/>
      <c r="H923" s="101">
        <f>D923-'[3]Oktobris'!D874</f>
        <v>0</v>
      </c>
      <c r="I923" s="987">
        <f t="shared" si="42"/>
        <v>0</v>
      </c>
      <c r="J923" s="987"/>
      <c r="K923" s="1134"/>
      <c r="AY923" s="1075"/>
      <c r="AZ923" s="1075"/>
      <c r="BA923" s="1075"/>
      <c r="BB923" s="1075"/>
      <c r="BC923" s="1075"/>
      <c r="BD923" s="1075"/>
      <c r="BE923" s="1075"/>
      <c r="BF923" s="1075"/>
      <c r="BG923" s="1075"/>
      <c r="BH923" s="1075"/>
      <c r="BI923" s="1075"/>
    </row>
    <row r="924" spans="1:61" s="1074" customFormat="1" ht="12.75">
      <c r="A924" s="909" t="s">
        <v>1078</v>
      </c>
      <c r="B924" s="264">
        <v>1910642</v>
      </c>
      <c r="C924" s="264">
        <v>1854106</v>
      </c>
      <c r="D924" s="264">
        <v>1854105</v>
      </c>
      <c r="E924" s="463">
        <v>97.04094225919874</v>
      </c>
      <c r="F924" s="83">
        <v>-10181</v>
      </c>
      <c r="G924" s="1139"/>
      <c r="H924" s="101">
        <f>D924-'[3]Oktobris'!D875</f>
        <v>1840822</v>
      </c>
      <c r="I924" s="987">
        <f aca="true" t="shared" si="43" ref="I924:I940">F924-H924</f>
        <v>-1851003</v>
      </c>
      <c r="J924" s="987"/>
      <c r="K924" s="1134"/>
      <c r="AY924" s="1075"/>
      <c r="AZ924" s="1075"/>
      <c r="BA924" s="1075"/>
      <c r="BB924" s="1075"/>
      <c r="BC924" s="1075"/>
      <c r="BD924" s="1075"/>
      <c r="BE924" s="1075"/>
      <c r="BF924" s="1075"/>
      <c r="BG924" s="1075"/>
      <c r="BH924" s="1075"/>
      <c r="BI924" s="1075"/>
    </row>
    <row r="925" spans="1:61" s="1074" customFormat="1" ht="12.75">
      <c r="A925" s="1122" t="s">
        <v>1079</v>
      </c>
      <c r="B925" s="264">
        <v>522604</v>
      </c>
      <c r="C925" s="264">
        <v>466068</v>
      </c>
      <c r="D925" s="264">
        <v>466068</v>
      </c>
      <c r="E925" s="463">
        <v>89.18186619314051</v>
      </c>
      <c r="F925" s="83">
        <v>-10181</v>
      </c>
      <c r="G925" s="1139"/>
      <c r="H925" s="101">
        <f>D925-'[3]Oktobris'!D876</f>
        <v>452785</v>
      </c>
      <c r="I925" s="987">
        <f t="shared" si="43"/>
        <v>-462966</v>
      </c>
      <c r="J925" s="987"/>
      <c r="K925" s="1134"/>
      <c r="AY925" s="1075"/>
      <c r="AZ925" s="1075"/>
      <c r="BA925" s="1075"/>
      <c r="BB925" s="1075"/>
      <c r="BC925" s="1075"/>
      <c r="BD925" s="1075"/>
      <c r="BE925" s="1075"/>
      <c r="BF925" s="1075"/>
      <c r="BG925" s="1075"/>
      <c r="BH925" s="1075"/>
      <c r="BI925" s="1075"/>
    </row>
    <row r="926" spans="1:61" s="1074" customFormat="1" ht="12.75">
      <c r="A926" s="1122" t="s">
        <v>538</v>
      </c>
      <c r="B926" s="264">
        <v>1388038</v>
      </c>
      <c r="C926" s="264">
        <v>1388038</v>
      </c>
      <c r="D926" s="264">
        <v>1388037</v>
      </c>
      <c r="E926" s="463">
        <v>99.99992795586287</v>
      </c>
      <c r="F926" s="83">
        <v>0</v>
      </c>
      <c r="G926" s="1139"/>
      <c r="H926" s="101">
        <f>D926-'[3]Oktobris'!D877</f>
        <v>1387474</v>
      </c>
      <c r="I926" s="987">
        <f t="shared" si="43"/>
        <v>-1387474</v>
      </c>
      <c r="J926" s="987"/>
      <c r="K926" s="1134"/>
      <c r="AY926" s="1075"/>
      <c r="AZ926" s="1075"/>
      <c r="BA926" s="1075"/>
      <c r="BB926" s="1075"/>
      <c r="BC926" s="1075"/>
      <c r="BD926" s="1075"/>
      <c r="BE926" s="1075"/>
      <c r="BF926" s="1075"/>
      <c r="BG926" s="1075"/>
      <c r="BH926" s="1075"/>
      <c r="BI926" s="1075"/>
    </row>
    <row r="927" spans="1:61" s="1074" customFormat="1" ht="12.75">
      <c r="A927" s="909" t="s">
        <v>279</v>
      </c>
      <c r="B927" s="264">
        <v>2095063</v>
      </c>
      <c r="C927" s="264">
        <v>2038527</v>
      </c>
      <c r="D927" s="264">
        <v>461344</v>
      </c>
      <c r="E927" s="463">
        <v>22.020531124839682</v>
      </c>
      <c r="F927" s="264">
        <v>5841</v>
      </c>
      <c r="G927" s="1139"/>
      <c r="H927" s="101">
        <f>D927-'[3]Oktobris'!D878</f>
        <v>460781</v>
      </c>
      <c r="I927" s="987">
        <f t="shared" si="43"/>
        <v>-454940</v>
      </c>
      <c r="J927" s="987"/>
      <c r="K927" s="1134"/>
      <c r="AY927" s="1075"/>
      <c r="AZ927" s="1075"/>
      <c r="BA927" s="1075"/>
      <c r="BB927" s="1075"/>
      <c r="BC927" s="1075"/>
      <c r="BD927" s="1075"/>
      <c r="BE927" s="1075"/>
      <c r="BF927" s="1075"/>
      <c r="BG927" s="1075"/>
      <c r="BH927" s="1075"/>
      <c r="BI927" s="1075"/>
    </row>
    <row r="928" spans="1:61" s="1074" customFormat="1" ht="12.75">
      <c r="A928" s="1122" t="s">
        <v>290</v>
      </c>
      <c r="B928" s="264">
        <v>2095063</v>
      </c>
      <c r="C928" s="264">
        <v>2038527</v>
      </c>
      <c r="D928" s="264">
        <v>461344</v>
      </c>
      <c r="E928" s="463">
        <v>22.020531124839682</v>
      </c>
      <c r="F928" s="83">
        <v>5841</v>
      </c>
      <c r="G928" s="1139"/>
      <c r="H928" s="101">
        <f>D928-'[3]Oktobris'!D879</f>
        <v>460781</v>
      </c>
      <c r="I928" s="987">
        <f t="shared" si="43"/>
        <v>-454940</v>
      </c>
      <c r="J928" s="987"/>
      <c r="K928" s="1134"/>
      <c r="AY928" s="1075"/>
      <c r="AZ928" s="1075"/>
      <c r="BA928" s="1075"/>
      <c r="BB928" s="1075"/>
      <c r="BC928" s="1075"/>
      <c r="BD928" s="1075"/>
      <c r="BE928" s="1075"/>
      <c r="BF928" s="1075"/>
      <c r="BG928" s="1075"/>
      <c r="BH928" s="1075"/>
      <c r="BI928" s="1075"/>
    </row>
    <row r="929" spans="1:61" s="1074" customFormat="1" ht="12.75">
      <c r="A929" s="1123" t="s">
        <v>1403</v>
      </c>
      <c r="B929" s="264">
        <v>2095063</v>
      </c>
      <c r="C929" s="264">
        <v>2038527</v>
      </c>
      <c r="D929" s="264">
        <v>461344</v>
      </c>
      <c r="E929" s="463">
        <v>22.020531124839682</v>
      </c>
      <c r="F929" s="83">
        <v>5841</v>
      </c>
      <c r="G929" s="1139"/>
      <c r="H929" s="101">
        <f>D929-'[3]Oktobris'!D880</f>
        <v>461344</v>
      </c>
      <c r="I929" s="987">
        <f t="shared" si="43"/>
        <v>-455503</v>
      </c>
      <c r="J929" s="987"/>
      <c r="K929" s="1134"/>
      <c r="AY929" s="1075"/>
      <c r="AZ929" s="1075"/>
      <c r="BA929" s="1075"/>
      <c r="BB929" s="1075"/>
      <c r="BC929" s="1075"/>
      <c r="BD929" s="1075"/>
      <c r="BE929" s="1075"/>
      <c r="BF929" s="1075"/>
      <c r="BG929" s="1075"/>
      <c r="BH929" s="1075"/>
      <c r="BI929" s="1075"/>
    </row>
    <row r="930" spans="1:61" s="1074" customFormat="1" ht="12.75">
      <c r="A930" s="909" t="s">
        <v>294</v>
      </c>
      <c r="B930" s="264">
        <v>-184421</v>
      </c>
      <c r="C930" s="264">
        <v>-184421</v>
      </c>
      <c r="D930" s="264">
        <v>1392761</v>
      </c>
      <c r="E930" s="463" t="s">
        <v>1464</v>
      </c>
      <c r="F930" s="83">
        <v>-16022</v>
      </c>
      <c r="G930" s="1139"/>
      <c r="H930" s="101">
        <f>D930-'[3]Oktobris'!D881</f>
        <v>-471525</v>
      </c>
      <c r="I930" s="987">
        <f t="shared" si="43"/>
        <v>455503</v>
      </c>
      <c r="J930" s="987"/>
      <c r="K930" s="1134"/>
      <c r="AY930" s="1075"/>
      <c r="AZ930" s="1075"/>
      <c r="BA930" s="1075"/>
      <c r="BB930" s="1075"/>
      <c r="BC930" s="1075"/>
      <c r="BD930" s="1075"/>
      <c r="BE930" s="1075"/>
      <c r="BF930" s="1075"/>
      <c r="BG930" s="1075"/>
      <c r="BH930" s="1075"/>
      <c r="BI930" s="1075"/>
    </row>
    <row r="931" spans="1:61" s="1074" customFormat="1" ht="25.5">
      <c r="A931" s="489" t="s">
        <v>327</v>
      </c>
      <c r="B931" s="264">
        <v>184421</v>
      </c>
      <c r="C931" s="264">
        <v>184421</v>
      </c>
      <c r="D931" s="264" t="s">
        <v>1464</v>
      </c>
      <c r="E931" s="463" t="s">
        <v>1464</v>
      </c>
      <c r="F931" s="83" t="s">
        <v>1464</v>
      </c>
      <c r="G931" s="1139"/>
      <c r="H931" s="101" t="e">
        <f>D931-'[3]Oktobris'!D882</f>
        <v>#VALUE!</v>
      </c>
      <c r="I931" s="987" t="e">
        <f t="shared" si="43"/>
        <v>#VALUE!</v>
      </c>
      <c r="J931" s="987"/>
      <c r="K931" s="1134"/>
      <c r="AY931" s="1075"/>
      <c r="AZ931" s="1075"/>
      <c r="BA931" s="1075"/>
      <c r="BB931" s="1075"/>
      <c r="BC931" s="1075"/>
      <c r="BD931" s="1075"/>
      <c r="BE931" s="1075"/>
      <c r="BF931" s="1075"/>
      <c r="BG931" s="1075"/>
      <c r="BH931" s="1075"/>
      <c r="BI931" s="1075"/>
    </row>
    <row r="932" spans="1:61" s="1074" customFormat="1" ht="13.5">
      <c r="A932" s="1049" t="s">
        <v>1106</v>
      </c>
      <c r="B932" s="264"/>
      <c r="C932" s="264"/>
      <c r="D932" s="264"/>
      <c r="E932" s="463"/>
      <c r="F932" s="83"/>
      <c r="G932" s="1139"/>
      <c r="H932" s="101">
        <f>D932-'[3]Oktobris'!D883</f>
        <v>-1388037</v>
      </c>
      <c r="I932" s="987">
        <f t="shared" si="43"/>
        <v>1388037</v>
      </c>
      <c r="J932" s="987"/>
      <c r="K932" s="1134"/>
      <c r="AY932" s="1075"/>
      <c r="AZ932" s="1075"/>
      <c r="BA932" s="1075"/>
      <c r="BB932" s="1075"/>
      <c r="BC932" s="1075"/>
      <c r="BD932" s="1075"/>
      <c r="BE932" s="1075"/>
      <c r="BF932" s="1075"/>
      <c r="BG932" s="1075"/>
      <c r="BH932" s="1075"/>
      <c r="BI932" s="1075"/>
    </row>
    <row r="933" spans="1:61" s="1074" customFormat="1" ht="12.75">
      <c r="A933" s="909" t="s">
        <v>1078</v>
      </c>
      <c r="B933" s="264">
        <v>127263</v>
      </c>
      <c r="C933" s="264">
        <v>0</v>
      </c>
      <c r="D933" s="264">
        <v>0</v>
      </c>
      <c r="E933" s="463">
        <v>0</v>
      </c>
      <c r="F933" s="83">
        <v>0</v>
      </c>
      <c r="G933" s="1139"/>
      <c r="H933" s="101">
        <f>D933-'[3]Oktobris'!D884</f>
        <v>-455503</v>
      </c>
      <c r="I933" s="987">
        <f t="shared" si="43"/>
        <v>455503</v>
      </c>
      <c r="J933" s="987"/>
      <c r="K933" s="1134"/>
      <c r="AY933" s="1075"/>
      <c r="AZ933" s="1075"/>
      <c r="BA933" s="1075"/>
      <c r="BB933" s="1075"/>
      <c r="BC933" s="1075"/>
      <c r="BD933" s="1075"/>
      <c r="BE933" s="1075"/>
      <c r="BF933" s="1075"/>
      <c r="BG933" s="1075"/>
      <c r="BH933" s="1075"/>
      <c r="BI933" s="1075"/>
    </row>
    <row r="934" spans="1:61" s="1074" customFormat="1" ht="12.75">
      <c r="A934" s="1122" t="s">
        <v>1079</v>
      </c>
      <c r="B934" s="264">
        <v>127263</v>
      </c>
      <c r="C934" s="264">
        <v>0</v>
      </c>
      <c r="D934" s="264">
        <v>0</v>
      </c>
      <c r="E934" s="463">
        <v>0</v>
      </c>
      <c r="F934" s="83">
        <v>0</v>
      </c>
      <c r="G934" s="1139"/>
      <c r="H934" s="101">
        <f>D934-'[3]Oktobris'!D885</f>
        <v>-455503</v>
      </c>
      <c r="I934" s="987">
        <f t="shared" si="43"/>
        <v>455503</v>
      </c>
      <c r="J934" s="987"/>
      <c r="K934" s="1134"/>
      <c r="AY934" s="1075"/>
      <c r="AZ934" s="1075"/>
      <c r="BA934" s="1075"/>
      <c r="BB934" s="1075"/>
      <c r="BC934" s="1075"/>
      <c r="BD934" s="1075"/>
      <c r="BE934" s="1075"/>
      <c r="BF934" s="1075"/>
      <c r="BG934" s="1075"/>
      <c r="BH934" s="1075"/>
      <c r="BI934" s="1075"/>
    </row>
    <row r="935" spans="1:61" s="1074" customFormat="1" ht="12.75">
      <c r="A935" s="909" t="s">
        <v>279</v>
      </c>
      <c r="B935" s="264">
        <v>127263</v>
      </c>
      <c r="C935" s="264">
        <v>0</v>
      </c>
      <c r="D935" s="264">
        <v>0</v>
      </c>
      <c r="E935" s="463">
        <v>0</v>
      </c>
      <c r="F935" s="83">
        <v>0</v>
      </c>
      <c r="G935" s="1139"/>
      <c r="H935" s="101">
        <f>D935-'[3]Oktobris'!D886</f>
        <v>-455503</v>
      </c>
      <c r="I935" s="987">
        <f t="shared" si="43"/>
        <v>455503</v>
      </c>
      <c r="J935" s="987"/>
      <c r="K935" s="1134"/>
      <c r="AY935" s="1075"/>
      <c r="AZ935" s="1075"/>
      <c r="BA935" s="1075"/>
      <c r="BB935" s="1075"/>
      <c r="BC935" s="1075"/>
      <c r="BD935" s="1075"/>
      <c r="BE935" s="1075"/>
      <c r="BF935" s="1075"/>
      <c r="BG935" s="1075"/>
      <c r="BH935" s="1075"/>
      <c r="BI935" s="1075"/>
    </row>
    <row r="936" spans="1:61" s="1074" customFormat="1" ht="12.75">
      <c r="A936" s="1122" t="s">
        <v>290</v>
      </c>
      <c r="B936" s="264">
        <v>127263</v>
      </c>
      <c r="C936" s="264">
        <v>0</v>
      </c>
      <c r="D936" s="264">
        <v>0</v>
      </c>
      <c r="E936" s="463">
        <v>0</v>
      </c>
      <c r="F936" s="83">
        <v>0</v>
      </c>
      <c r="G936" s="1139"/>
      <c r="H936" s="101">
        <f>D936-'[3]Oktobris'!D887</f>
        <v>-1408783</v>
      </c>
      <c r="I936" s="987">
        <f t="shared" si="43"/>
        <v>1408783</v>
      </c>
      <c r="J936" s="987"/>
      <c r="K936" s="1134"/>
      <c r="AY936" s="1075"/>
      <c r="AZ936" s="1075"/>
      <c r="BA936" s="1075"/>
      <c r="BB936" s="1075"/>
      <c r="BC936" s="1075"/>
      <c r="BD936" s="1075"/>
      <c r="BE936" s="1075"/>
      <c r="BF936" s="1075"/>
      <c r="BG936" s="1075"/>
      <c r="BH936" s="1075"/>
      <c r="BI936" s="1075"/>
    </row>
    <row r="937" spans="1:61" s="1074" customFormat="1" ht="12.75">
      <c r="A937" s="1123" t="s">
        <v>1403</v>
      </c>
      <c r="B937" s="264">
        <v>127263</v>
      </c>
      <c r="C937" s="264">
        <v>0</v>
      </c>
      <c r="D937" s="264">
        <v>0</v>
      </c>
      <c r="E937" s="463">
        <v>0</v>
      </c>
      <c r="F937" s="83">
        <v>0</v>
      </c>
      <c r="G937" s="1139"/>
      <c r="H937" s="101" t="e">
        <f>D937-'[3]Oktobris'!D888</f>
        <v>#VALUE!</v>
      </c>
      <c r="I937" s="987" t="e">
        <f t="shared" si="43"/>
        <v>#VALUE!</v>
      </c>
      <c r="J937" s="987"/>
      <c r="K937" s="1134"/>
      <c r="AY937" s="1075"/>
      <c r="AZ937" s="1075"/>
      <c r="BA937" s="1075"/>
      <c r="BB937" s="1075"/>
      <c r="BC937" s="1075"/>
      <c r="BD937" s="1075"/>
      <c r="BE937" s="1075"/>
      <c r="BF937" s="1075"/>
      <c r="BG937" s="1075"/>
      <c r="BH937" s="1075"/>
      <c r="BI937" s="1075"/>
    </row>
    <row r="938" spans="1:61" s="1074" customFormat="1" ht="12.75">
      <c r="A938" s="323" t="s">
        <v>1127</v>
      </c>
      <c r="B938" s="264"/>
      <c r="C938" s="264"/>
      <c r="D938" s="264"/>
      <c r="E938" s="463"/>
      <c r="F938" s="83"/>
      <c r="G938" s="1139"/>
      <c r="H938" s="101">
        <f>D938-'[3]Oktobris'!D889</f>
        <v>0</v>
      </c>
      <c r="I938" s="987">
        <f t="shared" si="43"/>
        <v>0</v>
      </c>
      <c r="J938" s="987"/>
      <c r="K938" s="1134"/>
      <c r="AY938" s="1075"/>
      <c r="AZ938" s="1075"/>
      <c r="BA938" s="1075"/>
      <c r="BB938" s="1075"/>
      <c r="BC938" s="1075"/>
      <c r="BD938" s="1075"/>
      <c r="BE938" s="1075"/>
      <c r="BF938" s="1075"/>
      <c r="BG938" s="1075"/>
      <c r="BH938" s="1075"/>
      <c r="BI938" s="1075"/>
    </row>
    <row r="939" spans="1:61" s="1074" customFormat="1" ht="12.75">
      <c r="A939" s="1103" t="s">
        <v>1078</v>
      </c>
      <c r="B939" s="264">
        <v>28184841</v>
      </c>
      <c r="C939" s="264">
        <v>0</v>
      </c>
      <c r="D939" s="264">
        <v>0</v>
      </c>
      <c r="E939" s="463">
        <v>0</v>
      </c>
      <c r="F939" s="264">
        <v>0</v>
      </c>
      <c r="G939" s="1139"/>
      <c r="H939" s="101">
        <f>D939-'[3]Oktobris'!D890</f>
        <v>-1864286</v>
      </c>
      <c r="I939" s="987">
        <f t="shared" si="43"/>
        <v>1864286</v>
      </c>
      <c r="J939" s="987"/>
      <c r="K939" s="1134"/>
      <c r="AY939" s="1075"/>
      <c r="AZ939" s="1075"/>
      <c r="BA939" s="1075"/>
      <c r="BB939" s="1075"/>
      <c r="BC939" s="1075"/>
      <c r="BD939" s="1075"/>
      <c r="BE939" s="1075"/>
      <c r="BF939" s="1075"/>
      <c r="BG939" s="1075"/>
      <c r="BH939" s="1075"/>
      <c r="BI939" s="1075"/>
    </row>
    <row r="940" spans="1:61" s="1074" customFormat="1" ht="12.75">
      <c r="A940" s="1089" t="s">
        <v>1079</v>
      </c>
      <c r="B940" s="264">
        <v>28164494</v>
      </c>
      <c r="C940" s="264">
        <v>0</v>
      </c>
      <c r="D940" s="264">
        <v>0</v>
      </c>
      <c r="E940" s="463">
        <v>0</v>
      </c>
      <c r="F940" s="83">
        <v>0</v>
      </c>
      <c r="G940" s="1139"/>
      <c r="H940" s="101">
        <f>D940-'[3]Oktobris'!D891</f>
        <v>-476249</v>
      </c>
      <c r="I940" s="987">
        <f t="shared" si="43"/>
        <v>476249</v>
      </c>
      <c r="J940" s="987"/>
      <c r="K940" s="1134"/>
      <c r="AY940" s="1075"/>
      <c r="AZ940" s="1075"/>
      <c r="BA940" s="1075"/>
      <c r="BB940" s="1075"/>
      <c r="BC940" s="1075"/>
      <c r="BD940" s="1075"/>
      <c r="BE940" s="1075"/>
      <c r="BF940" s="1075"/>
      <c r="BG940" s="1075"/>
      <c r="BH940" s="1075"/>
      <c r="BI940" s="1075"/>
    </row>
    <row r="941" spans="1:61" s="1074" customFormat="1" ht="12.75">
      <c r="A941" s="1088" t="s">
        <v>537</v>
      </c>
      <c r="B941" s="264">
        <v>20347</v>
      </c>
      <c r="C941" s="264">
        <v>0</v>
      </c>
      <c r="D941" s="264">
        <v>0</v>
      </c>
      <c r="E941" s="463">
        <v>0</v>
      </c>
      <c r="F941" s="83">
        <v>0</v>
      </c>
      <c r="G941" s="1139"/>
      <c r="H941" s="101"/>
      <c r="I941" s="987"/>
      <c r="J941" s="987"/>
      <c r="K941" s="1134"/>
      <c r="AY941" s="1075"/>
      <c r="AZ941" s="1075"/>
      <c r="BA941" s="1075"/>
      <c r="BB941" s="1075"/>
      <c r="BC941" s="1075"/>
      <c r="BD941" s="1075"/>
      <c r="BE941" s="1075"/>
      <c r="BF941" s="1075"/>
      <c r="BG941" s="1075"/>
      <c r="BH941" s="1075"/>
      <c r="BI941" s="1075"/>
    </row>
    <row r="942" spans="1:61" s="1074" customFormat="1" ht="12.75">
      <c r="A942" s="1087" t="s">
        <v>279</v>
      </c>
      <c r="B942" s="264">
        <v>28184841</v>
      </c>
      <c r="C942" s="264">
        <v>0</v>
      </c>
      <c r="D942" s="264">
        <v>0</v>
      </c>
      <c r="E942" s="463">
        <v>0</v>
      </c>
      <c r="F942" s="83">
        <v>0</v>
      </c>
      <c r="G942" s="1139"/>
      <c r="H942" s="101">
        <f>D942-'[3]Oktobris'!D892</f>
        <v>-1388037</v>
      </c>
      <c r="I942" s="987">
        <f aca="true" t="shared" si="44" ref="I942:I972">F942-H942</f>
        <v>1388037</v>
      </c>
      <c r="J942" s="987"/>
      <c r="K942" s="1134"/>
      <c r="AY942" s="1075"/>
      <c r="AZ942" s="1075"/>
      <c r="BA942" s="1075"/>
      <c r="BB942" s="1075"/>
      <c r="BC942" s="1075"/>
      <c r="BD942" s="1075"/>
      <c r="BE942" s="1075"/>
      <c r="BF942" s="1075"/>
      <c r="BG942" s="1075"/>
      <c r="BH942" s="1075"/>
      <c r="BI942" s="1075"/>
    </row>
    <row r="943" spans="1:61" s="1074" customFormat="1" ht="12.75">
      <c r="A943" s="1089" t="s">
        <v>307</v>
      </c>
      <c r="B943" s="264">
        <v>28184841</v>
      </c>
      <c r="C943" s="264">
        <v>0</v>
      </c>
      <c r="D943" s="264">
        <v>0</v>
      </c>
      <c r="E943" s="463">
        <v>0</v>
      </c>
      <c r="F943" s="83">
        <v>0</v>
      </c>
      <c r="G943" s="1139"/>
      <c r="H943" s="101">
        <f>D943-'[3]Oktobris'!D893</f>
        <v>-455503</v>
      </c>
      <c r="I943" s="987">
        <f t="shared" si="44"/>
        <v>455503</v>
      </c>
      <c r="J943" s="987"/>
      <c r="K943" s="1134"/>
      <c r="AY943" s="1075"/>
      <c r="AZ943" s="1075"/>
      <c r="BA943" s="1075"/>
      <c r="BB943" s="1075"/>
      <c r="BC943" s="1075"/>
      <c r="BD943" s="1075"/>
      <c r="BE943" s="1075"/>
      <c r="BF943" s="1075"/>
      <c r="BG943" s="1075"/>
      <c r="BH943" s="1075"/>
      <c r="BI943" s="1075"/>
    </row>
    <row r="944" spans="1:61" s="1074" customFormat="1" ht="12.75">
      <c r="A944" s="1100" t="s">
        <v>716</v>
      </c>
      <c r="B944" s="264">
        <v>26302517</v>
      </c>
      <c r="C944" s="264">
        <v>0</v>
      </c>
      <c r="D944" s="264">
        <v>0</v>
      </c>
      <c r="E944" s="463">
        <v>0</v>
      </c>
      <c r="F944" s="83">
        <v>0</v>
      </c>
      <c r="G944" s="1139"/>
      <c r="H944" s="101">
        <f>D944-'[3]Oktobris'!D894</f>
        <v>-455503</v>
      </c>
      <c r="I944" s="987">
        <f t="shared" si="44"/>
        <v>455503</v>
      </c>
      <c r="J944" s="987"/>
      <c r="K944" s="1134"/>
      <c r="AY944" s="1075"/>
      <c r="AZ944" s="1075"/>
      <c r="BA944" s="1075"/>
      <c r="BB944" s="1075"/>
      <c r="BC944" s="1075"/>
      <c r="BD944" s="1075"/>
      <c r="BE944" s="1075"/>
      <c r="BF944" s="1075"/>
      <c r="BG944" s="1075"/>
      <c r="BH944" s="1075"/>
      <c r="BI944" s="1075"/>
    </row>
    <row r="945" spans="1:61" s="1074" customFormat="1" ht="12.75">
      <c r="A945" s="1100" t="s">
        <v>283</v>
      </c>
      <c r="B945" s="264">
        <v>1684407</v>
      </c>
      <c r="C945" s="264">
        <v>0</v>
      </c>
      <c r="D945" s="264">
        <v>0</v>
      </c>
      <c r="E945" s="463">
        <v>0</v>
      </c>
      <c r="F945" s="83">
        <v>0</v>
      </c>
      <c r="G945" s="1139"/>
      <c r="H945" s="101">
        <f>D945-'[3]Oktobris'!D895</f>
        <v>-455503</v>
      </c>
      <c r="I945" s="987">
        <f t="shared" si="44"/>
        <v>455503</v>
      </c>
      <c r="J945" s="987"/>
      <c r="K945" s="1134"/>
      <c r="AY945" s="1075"/>
      <c r="AZ945" s="1075"/>
      <c r="BA945" s="1075"/>
      <c r="BB945" s="1075"/>
      <c r="BC945" s="1075"/>
      <c r="BD945" s="1075"/>
      <c r="BE945" s="1075"/>
      <c r="BF945" s="1075"/>
      <c r="BG945" s="1075"/>
      <c r="BH945" s="1075"/>
      <c r="BI945" s="1075"/>
    </row>
    <row r="946" spans="1:61" s="1074" customFormat="1" ht="12.75">
      <c r="A946" s="1100" t="s">
        <v>1004</v>
      </c>
      <c r="B946" s="264">
        <v>197917</v>
      </c>
      <c r="C946" s="264">
        <v>0</v>
      </c>
      <c r="D946" s="264">
        <v>0</v>
      </c>
      <c r="E946" s="463">
        <v>0</v>
      </c>
      <c r="F946" s="83">
        <v>0</v>
      </c>
      <c r="G946" s="1139"/>
      <c r="H946" s="101">
        <f>D946-'[3]Oktobris'!D896</f>
        <v>-1408783</v>
      </c>
      <c r="I946" s="987">
        <f t="shared" si="44"/>
        <v>1408783</v>
      </c>
      <c r="J946" s="987"/>
      <c r="K946" s="1134"/>
      <c r="AY946" s="1075"/>
      <c r="AZ946" s="1075"/>
      <c r="BA946" s="1075"/>
      <c r="BB946" s="1075"/>
      <c r="BC946" s="1075"/>
      <c r="BD946" s="1075"/>
      <c r="BE946" s="1075"/>
      <c r="BF946" s="1075"/>
      <c r="BG946" s="1075"/>
      <c r="BH946" s="1075"/>
      <c r="BI946" s="1075"/>
    </row>
    <row r="947" spans="1:61" s="1074" customFormat="1" ht="12.75">
      <c r="A947" s="1101" t="s">
        <v>1120</v>
      </c>
      <c r="B947" s="264">
        <v>197917</v>
      </c>
      <c r="C947" s="264">
        <v>0</v>
      </c>
      <c r="D947" s="264">
        <v>0</v>
      </c>
      <c r="E947" s="463">
        <v>0</v>
      </c>
      <c r="F947" s="83">
        <v>0</v>
      </c>
      <c r="G947" s="1139"/>
      <c r="H947" s="101" t="e">
        <f>D947-'[3]Oktobris'!D897</f>
        <v>#VALUE!</v>
      </c>
      <c r="I947" s="987" t="e">
        <f t="shared" si="44"/>
        <v>#VALUE!</v>
      </c>
      <c r="J947" s="987"/>
      <c r="K947" s="1134"/>
      <c r="AY947" s="1075"/>
      <c r="AZ947" s="1075"/>
      <c r="BA947" s="1075"/>
      <c r="BB947" s="1075"/>
      <c r="BC947" s="1075"/>
      <c r="BD947" s="1075"/>
      <c r="BE947" s="1075"/>
      <c r="BF947" s="1075"/>
      <c r="BG947" s="1075"/>
      <c r="BH947" s="1075"/>
      <c r="BI947" s="1075"/>
    </row>
    <row r="948" spans="1:61" s="1074" customFormat="1" ht="12.75">
      <c r="A948" s="323" t="s">
        <v>1129</v>
      </c>
      <c r="B948" s="264"/>
      <c r="C948" s="264"/>
      <c r="D948" s="264"/>
      <c r="E948" s="463"/>
      <c r="F948" s="83"/>
      <c r="G948" s="1139"/>
      <c r="H948" s="101">
        <f>D948-'[3]Oktobris'!D898</f>
        <v>0</v>
      </c>
      <c r="I948" s="987">
        <f t="shared" si="44"/>
        <v>0</v>
      </c>
      <c r="J948" s="987"/>
      <c r="K948" s="1134"/>
      <c r="AY948" s="1075"/>
      <c r="AZ948" s="1075"/>
      <c r="BA948" s="1075"/>
      <c r="BB948" s="1075"/>
      <c r="BC948" s="1075"/>
      <c r="BD948" s="1075"/>
      <c r="BE948" s="1075"/>
      <c r="BF948" s="1075"/>
      <c r="BG948" s="1075"/>
      <c r="BH948" s="1075"/>
      <c r="BI948" s="1075"/>
    </row>
    <row r="949" spans="1:61" s="1074" customFormat="1" ht="12.75">
      <c r="A949" s="1087" t="s">
        <v>1078</v>
      </c>
      <c r="B949" s="264">
        <v>1531000</v>
      </c>
      <c r="C949" s="264">
        <v>1531000</v>
      </c>
      <c r="D949" s="264">
        <v>1531000</v>
      </c>
      <c r="E949" s="463">
        <v>100</v>
      </c>
      <c r="F949" s="83">
        <v>0</v>
      </c>
      <c r="G949" s="1139"/>
      <c r="H949" s="101">
        <f>D949-'[3]Oktobris'!D899</f>
        <v>1531000</v>
      </c>
      <c r="I949" s="987">
        <f t="shared" si="44"/>
        <v>-1531000</v>
      </c>
      <c r="J949" s="987"/>
      <c r="K949" s="1134"/>
      <c r="AY949" s="1075"/>
      <c r="AZ949" s="1075"/>
      <c r="BA949" s="1075"/>
      <c r="BB949" s="1075"/>
      <c r="BC949" s="1075"/>
      <c r="BD949" s="1075"/>
      <c r="BE949" s="1075"/>
      <c r="BF949" s="1075"/>
      <c r="BG949" s="1075"/>
      <c r="BH949" s="1075"/>
      <c r="BI949" s="1075"/>
    </row>
    <row r="950" spans="1:61" s="1074" customFormat="1" ht="12.75">
      <c r="A950" s="475" t="s">
        <v>538</v>
      </c>
      <c r="B950" s="264">
        <v>1531000</v>
      </c>
      <c r="C950" s="264">
        <v>1531000</v>
      </c>
      <c r="D950" s="264">
        <v>1531000</v>
      </c>
      <c r="E950" s="463">
        <v>100</v>
      </c>
      <c r="F950" s="83">
        <v>0</v>
      </c>
      <c r="G950" s="1139"/>
      <c r="H950" s="101">
        <f>D950-'[3]Oktobris'!D900</f>
        <v>1531000</v>
      </c>
      <c r="I950" s="987">
        <f t="shared" si="44"/>
        <v>-1531000</v>
      </c>
      <c r="J950" s="987"/>
      <c r="K950" s="1134"/>
      <c r="AY950" s="1075"/>
      <c r="AZ950" s="1075"/>
      <c r="BA950" s="1075"/>
      <c r="BB950" s="1075"/>
      <c r="BC950" s="1075"/>
      <c r="BD950" s="1075"/>
      <c r="BE950" s="1075"/>
      <c r="BF950" s="1075"/>
      <c r="BG950" s="1075"/>
      <c r="BH950" s="1075"/>
      <c r="BI950" s="1075"/>
    </row>
    <row r="951" spans="1:61" s="1074" customFormat="1" ht="12.75">
      <c r="A951" s="1087" t="s">
        <v>279</v>
      </c>
      <c r="B951" s="264">
        <v>1531000</v>
      </c>
      <c r="C951" s="264">
        <v>1531000</v>
      </c>
      <c r="D951" s="264">
        <v>1531000</v>
      </c>
      <c r="E951" s="463">
        <v>100</v>
      </c>
      <c r="F951" s="83">
        <v>0</v>
      </c>
      <c r="G951" s="1139"/>
      <c r="H951" s="101">
        <f>D951-'[3]Oktobris'!D901</f>
        <v>1531000</v>
      </c>
      <c r="I951" s="987">
        <f t="shared" si="44"/>
        <v>-1531000</v>
      </c>
      <c r="J951" s="987"/>
      <c r="K951" s="1134"/>
      <c r="AY951" s="1075"/>
      <c r="AZ951" s="1075"/>
      <c r="BA951" s="1075"/>
      <c r="BB951" s="1075"/>
      <c r="BC951" s="1075"/>
      <c r="BD951" s="1075"/>
      <c r="BE951" s="1075"/>
      <c r="BF951" s="1075"/>
      <c r="BG951" s="1075"/>
      <c r="BH951" s="1075"/>
      <c r="BI951" s="1075"/>
    </row>
    <row r="952" spans="1:61" s="1074" customFormat="1" ht="12.75">
      <c r="A952" s="1088" t="s">
        <v>307</v>
      </c>
      <c r="B952" s="264">
        <v>1531000</v>
      </c>
      <c r="C952" s="264">
        <v>1531000</v>
      </c>
      <c r="D952" s="264">
        <v>1531000</v>
      </c>
      <c r="E952" s="463">
        <v>100</v>
      </c>
      <c r="F952" s="83">
        <v>0</v>
      </c>
      <c r="G952" s="1139"/>
      <c r="H952" s="101">
        <f>D952-'[3]Oktobris'!D902</f>
        <v>1531000</v>
      </c>
      <c r="I952" s="987">
        <f t="shared" si="44"/>
        <v>-1531000</v>
      </c>
      <c r="J952" s="987"/>
      <c r="K952" s="1134"/>
      <c r="AY952" s="1075"/>
      <c r="AZ952" s="1075"/>
      <c r="BA952" s="1075"/>
      <c r="BB952" s="1075"/>
      <c r="BC952" s="1075"/>
      <c r="BD952" s="1075"/>
      <c r="BE952" s="1075"/>
      <c r="BF952" s="1075"/>
      <c r="BG952" s="1075"/>
      <c r="BH952" s="1075"/>
      <c r="BI952" s="1075"/>
    </row>
    <row r="953" spans="1:61" s="1074" customFormat="1" ht="12.75">
      <c r="A953" s="1090" t="s">
        <v>716</v>
      </c>
      <c r="B953" s="264">
        <v>119079</v>
      </c>
      <c r="C953" s="264">
        <v>119079</v>
      </c>
      <c r="D953" s="264">
        <v>119079</v>
      </c>
      <c r="E953" s="463">
        <v>100</v>
      </c>
      <c r="F953" s="83">
        <v>0</v>
      </c>
      <c r="G953" s="1139"/>
      <c r="H953" s="101">
        <f>D953-'[3]Oktobris'!D903</f>
        <v>119079</v>
      </c>
      <c r="I953" s="987">
        <f t="shared" si="44"/>
        <v>-119079</v>
      </c>
      <c r="J953" s="987"/>
      <c r="K953" s="1134"/>
      <c r="AY953" s="1075"/>
      <c r="AZ953" s="1075"/>
      <c r="BA953" s="1075"/>
      <c r="BB953" s="1075"/>
      <c r="BC953" s="1075"/>
      <c r="BD953" s="1075"/>
      <c r="BE953" s="1075"/>
      <c r="BF953" s="1075"/>
      <c r="BG953" s="1075"/>
      <c r="BH953" s="1075"/>
      <c r="BI953" s="1075"/>
    </row>
    <row r="954" spans="1:61" s="1074" customFormat="1" ht="12.75">
      <c r="A954" s="1091" t="s">
        <v>1004</v>
      </c>
      <c r="B954" s="264">
        <v>1411921</v>
      </c>
      <c r="C954" s="264">
        <v>1411921</v>
      </c>
      <c r="D954" s="264">
        <v>1411921</v>
      </c>
      <c r="E954" s="463">
        <v>100</v>
      </c>
      <c r="F954" s="83">
        <v>0</v>
      </c>
      <c r="G954" s="1139"/>
      <c r="H954" s="101">
        <f>D954-'[3]Oktobris'!D904</f>
        <v>1411921</v>
      </c>
      <c r="I954" s="987">
        <f t="shared" si="44"/>
        <v>-1411921</v>
      </c>
      <c r="J954" s="987"/>
      <c r="K954" s="1134"/>
      <c r="AY954" s="1075"/>
      <c r="AZ954" s="1075"/>
      <c r="BA954" s="1075"/>
      <c r="BB954" s="1075"/>
      <c r="BC954" s="1075"/>
      <c r="BD954" s="1075"/>
      <c r="BE954" s="1075"/>
      <c r="BF954" s="1075"/>
      <c r="BG954" s="1075"/>
      <c r="BH954" s="1075"/>
      <c r="BI954" s="1075"/>
    </row>
    <row r="955" spans="1:61" s="1074" customFormat="1" ht="12.75">
      <c r="A955" s="1148" t="s">
        <v>1114</v>
      </c>
      <c r="B955" s="264">
        <v>1411921</v>
      </c>
      <c r="C955" s="264">
        <v>1411921</v>
      </c>
      <c r="D955" s="264">
        <v>1411921</v>
      </c>
      <c r="E955" s="463">
        <v>100</v>
      </c>
      <c r="F955" s="83">
        <v>0</v>
      </c>
      <c r="G955" s="1139"/>
      <c r="H955" s="101">
        <f>D955-'[3]Oktobris'!D905</f>
        <v>1411921</v>
      </c>
      <c r="I955" s="987">
        <f t="shared" si="44"/>
        <v>-1411921</v>
      </c>
      <c r="J955" s="987"/>
      <c r="K955" s="1134"/>
      <c r="AY955" s="1075"/>
      <c r="AZ955" s="1075"/>
      <c r="BA955" s="1075"/>
      <c r="BB955" s="1075"/>
      <c r="BC955" s="1075"/>
      <c r="BD955" s="1075"/>
      <c r="BE955" s="1075"/>
      <c r="BF955" s="1075"/>
      <c r="BG955" s="1075"/>
      <c r="BH955" s="1075"/>
      <c r="BI955" s="1075"/>
    </row>
    <row r="956" spans="1:45" s="1095" customFormat="1" ht="12.75">
      <c r="A956" s="404" t="s">
        <v>1148</v>
      </c>
      <c r="B956" s="83"/>
      <c r="C956" s="83"/>
      <c r="D956" s="83"/>
      <c r="E956" s="463"/>
      <c r="F956" s="83"/>
      <c r="G956" s="100"/>
      <c r="H956" s="101">
        <f>D956-'[3]Oktobris'!D906</f>
        <v>0</v>
      </c>
      <c r="I956" s="987">
        <f t="shared" si="44"/>
        <v>0</v>
      </c>
      <c r="J956" s="987"/>
      <c r="K956" s="100"/>
      <c r="L956" s="876"/>
      <c r="M956" s="876"/>
      <c r="N956" s="876"/>
      <c r="O956" s="876"/>
      <c r="P956" s="876"/>
      <c r="Q956" s="876"/>
      <c r="R956" s="876"/>
      <c r="S956" s="876"/>
      <c r="T956" s="876"/>
      <c r="U956" s="876"/>
      <c r="V956" s="876"/>
      <c r="W956" s="876"/>
      <c r="X956" s="876"/>
      <c r="Y956" s="876"/>
      <c r="Z956" s="876"/>
      <c r="AA956" s="876"/>
      <c r="AB956" s="876"/>
      <c r="AC956" s="876"/>
      <c r="AD956" s="876"/>
      <c r="AE956" s="876"/>
      <c r="AF956" s="876"/>
      <c r="AG956" s="876"/>
      <c r="AH956" s="876"/>
      <c r="AI956" s="876"/>
      <c r="AJ956" s="876"/>
      <c r="AK956" s="876"/>
      <c r="AL956" s="876"/>
      <c r="AM956" s="876"/>
      <c r="AN956" s="876"/>
      <c r="AO956" s="876"/>
      <c r="AP956" s="876"/>
      <c r="AQ956" s="876"/>
      <c r="AR956" s="876"/>
      <c r="AS956" s="876"/>
    </row>
    <row r="957" spans="1:45" s="1094" customFormat="1" ht="12.75">
      <c r="A957" s="404" t="s">
        <v>1132</v>
      </c>
      <c r="B957" s="83"/>
      <c r="C957" s="83"/>
      <c r="D957" s="83"/>
      <c r="E957" s="463"/>
      <c r="F957" s="83"/>
      <c r="G957" s="100"/>
      <c r="H957" s="101">
        <f>D957-'[3]Oktobris'!D907</f>
        <v>0</v>
      </c>
      <c r="I957" s="987">
        <f t="shared" si="44"/>
        <v>0</v>
      </c>
      <c r="J957" s="987"/>
      <c r="K957" s="100"/>
      <c r="L957" s="1093"/>
      <c r="M957" s="1093"/>
      <c r="N957" s="1093"/>
      <c r="O957" s="1093"/>
      <c r="P957" s="1093"/>
      <c r="Q957" s="1093"/>
      <c r="R957" s="1093"/>
      <c r="S957" s="1093"/>
      <c r="T957" s="1093"/>
      <c r="U957" s="1093"/>
      <c r="V957" s="1093"/>
      <c r="W957" s="1093"/>
      <c r="X957" s="1093"/>
      <c r="Y957" s="1093"/>
      <c r="Z957" s="1093"/>
      <c r="AA957" s="1093"/>
      <c r="AB957" s="1093"/>
      <c r="AC957" s="1093"/>
      <c r="AD957" s="1093"/>
      <c r="AE957" s="1093"/>
      <c r="AF957" s="1093"/>
      <c r="AG957" s="1093"/>
      <c r="AH957" s="1093"/>
      <c r="AI957" s="1093"/>
      <c r="AJ957" s="1093"/>
      <c r="AK957" s="1093"/>
      <c r="AL957" s="1093"/>
      <c r="AM957" s="1093"/>
      <c r="AN957" s="1093"/>
      <c r="AO957" s="1093"/>
      <c r="AP957" s="1093"/>
      <c r="AQ957" s="1093"/>
      <c r="AR957" s="1093"/>
      <c r="AS957" s="1093"/>
    </row>
    <row r="958" spans="1:45" s="1104" customFormat="1" ht="12.75">
      <c r="A958" s="1087" t="s">
        <v>1078</v>
      </c>
      <c r="B958" s="83">
        <v>1392230</v>
      </c>
      <c r="C958" s="83">
        <v>1392230</v>
      </c>
      <c r="D958" s="83">
        <v>1346260</v>
      </c>
      <c r="E958" s="463">
        <v>96.698103043319</v>
      </c>
      <c r="F958" s="83">
        <v>522885</v>
      </c>
      <c r="G958" s="100"/>
      <c r="H958" s="101">
        <f>D958-'[3]Oktobris'!D908</f>
        <v>1346260</v>
      </c>
      <c r="I958" s="987">
        <f t="shared" si="44"/>
        <v>-823375</v>
      </c>
      <c r="J958" s="987"/>
      <c r="K958" s="100"/>
      <c r="L958" s="1093"/>
      <c r="M958" s="1093"/>
      <c r="N958" s="1093"/>
      <c r="O958" s="1093"/>
      <c r="P958" s="1093"/>
      <c r="Q958" s="1093"/>
      <c r="R958" s="1093"/>
      <c r="S958" s="1093"/>
      <c r="T958" s="1093"/>
      <c r="U958" s="1093"/>
      <c r="V958" s="1093"/>
      <c r="W958" s="1093"/>
      <c r="X958" s="1093"/>
      <c r="Y958" s="1093"/>
      <c r="Z958" s="1093"/>
      <c r="AA958" s="1093"/>
      <c r="AB958" s="1093"/>
      <c r="AC958" s="1093"/>
      <c r="AD958" s="1093"/>
      <c r="AE958" s="1093"/>
      <c r="AF958" s="1093"/>
      <c r="AG958" s="1093"/>
      <c r="AH958" s="1093"/>
      <c r="AI958" s="1093"/>
      <c r="AJ958" s="1093"/>
      <c r="AK958" s="1093"/>
      <c r="AL958" s="1093"/>
      <c r="AM958" s="1093"/>
      <c r="AN958" s="1093"/>
      <c r="AO958" s="1093"/>
      <c r="AP958" s="1093"/>
      <c r="AQ958" s="1093"/>
      <c r="AR958" s="1093"/>
      <c r="AS958" s="1093"/>
    </row>
    <row r="959" spans="1:45" s="1104" customFormat="1" ht="12.75">
      <c r="A959" s="1089" t="s">
        <v>1079</v>
      </c>
      <c r="B959" s="83">
        <v>363269</v>
      </c>
      <c r="C959" s="83">
        <v>363269</v>
      </c>
      <c r="D959" s="83">
        <v>363269</v>
      </c>
      <c r="E959" s="463">
        <v>100</v>
      </c>
      <c r="F959" s="83">
        <v>156289</v>
      </c>
      <c r="G959" s="100"/>
      <c r="H959" s="101">
        <f>D959-'[3]Oktobris'!D909</f>
        <v>363269</v>
      </c>
      <c r="I959" s="987">
        <f t="shared" si="44"/>
        <v>-206980</v>
      </c>
      <c r="J959" s="987"/>
      <c r="K959" s="100"/>
      <c r="L959" s="1093"/>
      <c r="M959" s="1093"/>
      <c r="N959" s="1093"/>
      <c r="O959" s="1093"/>
      <c r="P959" s="1093"/>
      <c r="Q959" s="1093"/>
      <c r="R959" s="1093"/>
      <c r="S959" s="1093"/>
      <c r="T959" s="1093"/>
      <c r="U959" s="1093"/>
      <c r="V959" s="1093"/>
      <c r="W959" s="1093"/>
      <c r="X959" s="1093"/>
      <c r="Y959" s="1093"/>
      <c r="Z959" s="1093"/>
      <c r="AA959" s="1093"/>
      <c r="AB959" s="1093"/>
      <c r="AC959" s="1093"/>
      <c r="AD959" s="1093"/>
      <c r="AE959" s="1093"/>
      <c r="AF959" s="1093"/>
      <c r="AG959" s="1093"/>
      <c r="AH959" s="1093"/>
      <c r="AI959" s="1093"/>
      <c r="AJ959" s="1093"/>
      <c r="AK959" s="1093"/>
      <c r="AL959" s="1093"/>
      <c r="AM959" s="1093"/>
      <c r="AN959" s="1093"/>
      <c r="AO959" s="1093"/>
      <c r="AP959" s="1093"/>
      <c r="AQ959" s="1093"/>
      <c r="AR959" s="1093"/>
      <c r="AS959" s="1093"/>
    </row>
    <row r="960" spans="1:45" s="1104" customFormat="1" ht="12.75">
      <c r="A960" s="1089" t="s">
        <v>538</v>
      </c>
      <c r="B960" s="83">
        <v>1028961</v>
      </c>
      <c r="C960" s="83">
        <v>1028961</v>
      </c>
      <c r="D960" s="83">
        <v>982991</v>
      </c>
      <c r="E960" s="463">
        <v>95.53238655303748</v>
      </c>
      <c r="F960" s="83">
        <v>366596</v>
      </c>
      <c r="G960" s="100"/>
      <c r="H960" s="101">
        <f>D960-'[3]Oktobris'!D910</f>
        <v>982991</v>
      </c>
      <c r="I960" s="987">
        <f t="shared" si="44"/>
        <v>-616395</v>
      </c>
      <c r="J960" s="987"/>
      <c r="K960" s="100"/>
      <c r="L960" s="1093"/>
      <c r="M960" s="1093"/>
      <c r="N960" s="1093"/>
      <c r="O960" s="1093"/>
      <c r="P960" s="1093"/>
      <c r="Q960" s="1093"/>
      <c r="R960" s="1093"/>
      <c r="S960" s="1093"/>
      <c r="T960" s="1093"/>
      <c r="U960" s="1093"/>
      <c r="V960" s="1093"/>
      <c r="W960" s="1093"/>
      <c r="X960" s="1093"/>
      <c r="Y960" s="1093"/>
      <c r="Z960" s="1093"/>
      <c r="AA960" s="1093"/>
      <c r="AB960" s="1093"/>
      <c r="AC960" s="1093"/>
      <c r="AD960" s="1093"/>
      <c r="AE960" s="1093"/>
      <c r="AF960" s="1093"/>
      <c r="AG960" s="1093"/>
      <c r="AH960" s="1093"/>
      <c r="AI960" s="1093"/>
      <c r="AJ960" s="1093"/>
      <c r="AK960" s="1093"/>
      <c r="AL960" s="1093"/>
      <c r="AM960" s="1093"/>
      <c r="AN960" s="1093"/>
      <c r="AO960" s="1093"/>
      <c r="AP960" s="1093"/>
      <c r="AQ960" s="1093"/>
      <c r="AR960" s="1093"/>
      <c r="AS960" s="1093"/>
    </row>
    <row r="961" spans="1:45" s="1104" customFormat="1" ht="12.75">
      <c r="A961" s="1103" t="s">
        <v>279</v>
      </c>
      <c r="B961" s="83">
        <v>1392230</v>
      </c>
      <c r="C961" s="83">
        <v>1392230</v>
      </c>
      <c r="D961" s="83">
        <v>1346202</v>
      </c>
      <c r="E961" s="463">
        <v>96.69393706499645</v>
      </c>
      <c r="F961" s="83">
        <v>522885</v>
      </c>
      <c r="G961" s="100"/>
      <c r="H961" s="101">
        <f>D961-'[3]Oktobris'!D911</f>
        <v>1346202</v>
      </c>
      <c r="I961" s="987">
        <f t="shared" si="44"/>
        <v>-823317</v>
      </c>
      <c r="J961" s="987"/>
      <c r="K961" s="100"/>
      <c r="L961" s="1093"/>
      <c r="M961" s="1093"/>
      <c r="N961" s="1093"/>
      <c r="O961" s="1093"/>
      <c r="P961" s="1093"/>
      <c r="Q961" s="1093"/>
      <c r="R961" s="1093"/>
      <c r="S961" s="1093"/>
      <c r="T961" s="1093"/>
      <c r="U961" s="1093"/>
      <c r="V961" s="1093"/>
      <c r="W961" s="1093"/>
      <c r="X961" s="1093"/>
      <c r="Y961" s="1093"/>
      <c r="Z961" s="1093"/>
      <c r="AA961" s="1093"/>
      <c r="AB961" s="1093"/>
      <c r="AC961" s="1093"/>
      <c r="AD961" s="1093"/>
      <c r="AE961" s="1093"/>
      <c r="AF961" s="1093"/>
      <c r="AG961" s="1093"/>
      <c r="AH961" s="1093"/>
      <c r="AI961" s="1093"/>
      <c r="AJ961" s="1093"/>
      <c r="AK961" s="1093"/>
      <c r="AL961" s="1093"/>
      <c r="AM961" s="1093"/>
      <c r="AN961" s="1093"/>
      <c r="AO961" s="1093"/>
      <c r="AP961" s="1093"/>
      <c r="AQ961" s="1093"/>
      <c r="AR961" s="1093"/>
      <c r="AS961" s="1093"/>
    </row>
    <row r="962" spans="1:45" s="1105" customFormat="1" ht="12.75">
      <c r="A962" s="1089" t="s">
        <v>307</v>
      </c>
      <c r="B962" s="83">
        <v>124149</v>
      </c>
      <c r="C962" s="83">
        <v>124149</v>
      </c>
      <c r="D962" s="83">
        <v>78125</v>
      </c>
      <c r="E962" s="463">
        <v>62.928416660625544</v>
      </c>
      <c r="F962" s="83">
        <v>27720</v>
      </c>
      <c r="G962" s="100"/>
      <c r="H962" s="101">
        <f>D962-'[3]Oktobris'!D912</f>
        <v>78125</v>
      </c>
      <c r="I962" s="987">
        <f t="shared" si="44"/>
        <v>-50405</v>
      </c>
      <c r="J962" s="987"/>
      <c r="K962" s="100"/>
      <c r="L962" s="1093"/>
      <c r="M962" s="1093"/>
      <c r="N962" s="1093"/>
      <c r="O962" s="1093"/>
      <c r="P962" s="1093"/>
      <c r="Q962" s="1093"/>
      <c r="R962" s="1093"/>
      <c r="S962" s="1093"/>
      <c r="T962" s="1093"/>
      <c r="U962" s="1093"/>
      <c r="V962" s="1093"/>
      <c r="W962" s="1093"/>
      <c r="X962" s="1093"/>
      <c r="Y962" s="1093"/>
      <c r="Z962" s="1093"/>
      <c r="AA962" s="1093"/>
      <c r="AB962" s="1093"/>
      <c r="AC962" s="1093"/>
      <c r="AD962" s="1093"/>
      <c r="AE962" s="1093"/>
      <c r="AF962" s="1093"/>
      <c r="AG962" s="1093"/>
      <c r="AH962" s="1093"/>
      <c r="AI962" s="1093"/>
      <c r="AJ962" s="1093"/>
      <c r="AK962" s="1093"/>
      <c r="AL962" s="1093"/>
      <c r="AM962" s="1093"/>
      <c r="AN962" s="1093"/>
      <c r="AO962" s="1093"/>
      <c r="AP962" s="1093"/>
      <c r="AQ962" s="1093"/>
      <c r="AR962" s="1093"/>
      <c r="AS962" s="1093"/>
    </row>
    <row r="963" spans="1:45" s="1105" customFormat="1" ht="12.75">
      <c r="A963" s="1100" t="s">
        <v>716</v>
      </c>
      <c r="B963" s="83">
        <v>124149</v>
      </c>
      <c r="C963" s="83">
        <v>124149</v>
      </c>
      <c r="D963" s="83">
        <v>78125</v>
      </c>
      <c r="E963" s="463">
        <v>62.928416660625544</v>
      </c>
      <c r="F963" s="83">
        <v>27720</v>
      </c>
      <c r="G963" s="100"/>
      <c r="H963" s="101">
        <f>D963-'[3]Oktobris'!D913</f>
        <v>78125</v>
      </c>
      <c r="I963" s="987">
        <f t="shared" si="44"/>
        <v>-50405</v>
      </c>
      <c r="J963" s="987"/>
      <c r="K963" s="100"/>
      <c r="L963" s="1093"/>
      <c r="M963" s="1093"/>
      <c r="N963" s="1093"/>
      <c r="O963" s="1093"/>
      <c r="P963" s="1093"/>
      <c r="Q963" s="1093"/>
      <c r="R963" s="1093"/>
      <c r="S963" s="1093"/>
      <c r="T963" s="1093"/>
      <c r="U963" s="1093"/>
      <c r="V963" s="1093"/>
      <c r="W963" s="1093"/>
      <c r="X963" s="1093"/>
      <c r="Y963" s="1093"/>
      <c r="Z963" s="1093"/>
      <c r="AA963" s="1093"/>
      <c r="AB963" s="1093"/>
      <c r="AC963" s="1093"/>
      <c r="AD963" s="1093"/>
      <c r="AE963" s="1093"/>
      <c r="AF963" s="1093"/>
      <c r="AG963" s="1093"/>
      <c r="AH963" s="1093"/>
      <c r="AI963" s="1093"/>
      <c r="AJ963" s="1093"/>
      <c r="AK963" s="1093"/>
      <c r="AL963" s="1093"/>
      <c r="AM963" s="1093"/>
      <c r="AN963" s="1093"/>
      <c r="AO963" s="1093"/>
      <c r="AP963" s="1093"/>
      <c r="AQ963" s="1093"/>
      <c r="AR963" s="1093"/>
      <c r="AS963" s="1093"/>
    </row>
    <row r="964" spans="1:45" s="1094" customFormat="1" ht="12.75">
      <c r="A964" s="1089" t="s">
        <v>290</v>
      </c>
      <c r="B964" s="83">
        <v>1268081</v>
      </c>
      <c r="C964" s="83">
        <v>1268081</v>
      </c>
      <c r="D964" s="83">
        <v>1268077</v>
      </c>
      <c r="E964" s="463">
        <v>99.99968456273692</v>
      </c>
      <c r="F964" s="83">
        <v>495165</v>
      </c>
      <c r="G964" s="100"/>
      <c r="H964" s="101">
        <f>D964-'[3]Oktobris'!D914</f>
        <v>-262923</v>
      </c>
      <c r="I964" s="987">
        <f t="shared" si="44"/>
        <v>758088</v>
      </c>
      <c r="J964" s="987"/>
      <c r="K964" s="100"/>
      <c r="L964" s="1093"/>
      <c r="M964" s="1093"/>
      <c r="N964" s="1093"/>
      <c r="O964" s="1093"/>
      <c r="P964" s="1093"/>
      <c r="Q964" s="1093"/>
      <c r="R964" s="1093"/>
      <c r="S964" s="1093"/>
      <c r="T964" s="1093"/>
      <c r="U964" s="1093"/>
      <c r="V964" s="1093"/>
      <c r="W964" s="1093"/>
      <c r="X964" s="1093"/>
      <c r="Y964" s="1093"/>
      <c r="Z964" s="1093"/>
      <c r="AA964" s="1093"/>
      <c r="AB964" s="1093"/>
      <c r="AC964" s="1093"/>
      <c r="AD964" s="1093"/>
      <c r="AE964" s="1093"/>
      <c r="AF964" s="1093"/>
      <c r="AG964" s="1093"/>
      <c r="AH964" s="1093"/>
      <c r="AI964" s="1093"/>
      <c r="AJ964" s="1093"/>
      <c r="AK964" s="1093"/>
      <c r="AL964" s="1093"/>
      <c r="AM964" s="1093"/>
      <c r="AN964" s="1093"/>
      <c r="AO964" s="1093"/>
      <c r="AP964" s="1093"/>
      <c r="AQ964" s="1093"/>
      <c r="AR964" s="1093"/>
      <c r="AS964" s="1093"/>
    </row>
    <row r="965" spans="1:45" s="1094" customFormat="1" ht="12" customHeight="1">
      <c r="A965" s="406" t="s">
        <v>1149</v>
      </c>
      <c r="B965" s="83">
        <v>1268081</v>
      </c>
      <c r="C965" s="83">
        <v>1268081</v>
      </c>
      <c r="D965" s="83">
        <v>1268077</v>
      </c>
      <c r="E965" s="463">
        <v>99.99968456273692</v>
      </c>
      <c r="F965" s="83">
        <v>495165</v>
      </c>
      <c r="G965" s="100"/>
      <c r="H965" s="101">
        <f>D965-'[3]Oktobris'!D915</f>
        <v>-262923</v>
      </c>
      <c r="I965" s="987">
        <f t="shared" si="44"/>
        <v>758088</v>
      </c>
      <c r="J965" s="987"/>
      <c r="K965" s="100"/>
      <c r="L965" s="1093"/>
      <c r="M965" s="1093"/>
      <c r="N965" s="1093"/>
      <c r="O965" s="1093"/>
      <c r="P965" s="1093"/>
      <c r="Q965" s="1093"/>
      <c r="R965" s="1093"/>
      <c r="S965" s="1093"/>
      <c r="T965" s="1093"/>
      <c r="U965" s="1093"/>
      <c r="V965" s="1093"/>
      <c r="W965" s="1093"/>
      <c r="X965" s="1093"/>
      <c r="Y965" s="1093"/>
      <c r="Z965" s="1093"/>
      <c r="AA965" s="1093"/>
      <c r="AB965" s="1093"/>
      <c r="AC965" s="1093"/>
      <c r="AD965" s="1093"/>
      <c r="AE965" s="1093"/>
      <c r="AF965" s="1093"/>
      <c r="AG965" s="1093"/>
      <c r="AH965" s="1093"/>
      <c r="AI965" s="1093"/>
      <c r="AJ965" s="1093"/>
      <c r="AK965" s="1093"/>
      <c r="AL965" s="1093"/>
      <c r="AM965" s="1093"/>
      <c r="AN965" s="1093"/>
      <c r="AO965" s="1093"/>
      <c r="AP965" s="1093"/>
      <c r="AQ965" s="1093"/>
      <c r="AR965" s="1093"/>
      <c r="AS965" s="1093"/>
    </row>
    <row r="966" spans="1:45" s="1094" customFormat="1" ht="12" customHeight="1">
      <c r="A966" s="323" t="s">
        <v>1100</v>
      </c>
      <c r="B966" s="83"/>
      <c r="C966" s="83"/>
      <c r="D966" s="83"/>
      <c r="E966" s="463"/>
      <c r="F966" s="83"/>
      <c r="G966" s="100"/>
      <c r="H966" s="101">
        <f>D966-'[3]Oktobris'!D916</f>
        <v>-1531000</v>
      </c>
      <c r="I966" s="987">
        <f t="shared" si="44"/>
        <v>1531000</v>
      </c>
      <c r="J966" s="987"/>
      <c r="K966" s="100"/>
      <c r="L966" s="1093"/>
      <c r="M966" s="1093"/>
      <c r="N966" s="1093"/>
      <c r="O966" s="1093"/>
      <c r="P966" s="1093"/>
      <c r="Q966" s="1093"/>
      <c r="R966" s="1093"/>
      <c r="S966" s="1093"/>
      <c r="T966" s="1093"/>
      <c r="U966" s="1093"/>
      <c r="V966" s="1093"/>
      <c r="W966" s="1093"/>
      <c r="X966" s="1093"/>
      <c r="Y966" s="1093"/>
      <c r="Z966" s="1093"/>
      <c r="AA966" s="1093"/>
      <c r="AB966" s="1093"/>
      <c r="AC966" s="1093"/>
      <c r="AD966" s="1093"/>
      <c r="AE966" s="1093"/>
      <c r="AF966" s="1093"/>
      <c r="AG966" s="1093"/>
      <c r="AH966" s="1093"/>
      <c r="AI966" s="1093"/>
      <c r="AJ966" s="1093"/>
      <c r="AK966" s="1093"/>
      <c r="AL966" s="1093"/>
      <c r="AM966" s="1093"/>
      <c r="AN966" s="1093"/>
      <c r="AO966" s="1093"/>
      <c r="AP966" s="1093"/>
      <c r="AQ966" s="1093"/>
      <c r="AR966" s="1093"/>
      <c r="AS966" s="1093"/>
    </row>
    <row r="967" spans="1:45" s="1094" customFormat="1" ht="12" customHeight="1">
      <c r="A967" s="1087" t="s">
        <v>1078</v>
      </c>
      <c r="B967" s="83">
        <v>436288</v>
      </c>
      <c r="C967" s="83">
        <v>452619</v>
      </c>
      <c r="D967" s="83">
        <v>305375</v>
      </c>
      <c r="E967" s="463">
        <v>69.99390310987238</v>
      </c>
      <c r="F967" s="83">
        <v>2907</v>
      </c>
      <c r="G967" s="100"/>
      <c r="H967" s="101">
        <f>D967-'[3]Oktobris'!D917</f>
        <v>-1225625</v>
      </c>
      <c r="I967" s="987">
        <f t="shared" si="44"/>
        <v>1228532</v>
      </c>
      <c r="J967" s="987"/>
      <c r="K967" s="100"/>
      <c r="L967" s="1093"/>
      <c r="M967" s="1093"/>
      <c r="N967" s="1093"/>
      <c r="O967" s="1093"/>
      <c r="P967" s="1093"/>
      <c r="Q967" s="1093"/>
      <c r="R967" s="1093"/>
      <c r="S967" s="1093"/>
      <c r="T967" s="1093"/>
      <c r="U967" s="1093"/>
      <c r="V967" s="1093"/>
      <c r="W967" s="1093"/>
      <c r="X967" s="1093"/>
      <c r="Y967" s="1093"/>
      <c r="Z967" s="1093"/>
      <c r="AA967" s="1093"/>
      <c r="AB967" s="1093"/>
      <c r="AC967" s="1093"/>
      <c r="AD967" s="1093"/>
      <c r="AE967" s="1093"/>
      <c r="AF967" s="1093"/>
      <c r="AG967" s="1093"/>
      <c r="AH967" s="1093"/>
      <c r="AI967" s="1093"/>
      <c r="AJ967" s="1093"/>
      <c r="AK967" s="1093"/>
      <c r="AL967" s="1093"/>
      <c r="AM967" s="1093"/>
      <c r="AN967" s="1093"/>
      <c r="AO967" s="1093"/>
      <c r="AP967" s="1093"/>
      <c r="AQ967" s="1093"/>
      <c r="AR967" s="1093"/>
      <c r="AS967" s="1093"/>
    </row>
    <row r="968" spans="1:45" s="1094" customFormat="1" ht="12" customHeight="1">
      <c r="A968" s="1088" t="s">
        <v>1079</v>
      </c>
      <c r="B968" s="83">
        <v>25150</v>
      </c>
      <c r="C968" s="83">
        <v>21372</v>
      </c>
      <c r="D968" s="83">
        <v>21372</v>
      </c>
      <c r="E968" s="463">
        <v>84.97813121272367</v>
      </c>
      <c r="F968" s="83">
        <v>1220</v>
      </c>
      <c r="G968" s="100"/>
      <c r="H968" s="101">
        <f>D968-'[3]Oktobris'!D918</f>
        <v>-97707</v>
      </c>
      <c r="I968" s="987">
        <f t="shared" si="44"/>
        <v>98927</v>
      </c>
      <c r="J968" s="987"/>
      <c r="K968" s="100"/>
      <c r="L968" s="1093"/>
      <c r="M968" s="1093"/>
      <c r="N968" s="1093"/>
      <c r="O968" s="1093"/>
      <c r="P968" s="1093"/>
      <c r="Q968" s="1093"/>
      <c r="R968" s="1093"/>
      <c r="S968" s="1093"/>
      <c r="T968" s="1093"/>
      <c r="U968" s="1093"/>
      <c r="V968" s="1093"/>
      <c r="W968" s="1093"/>
      <c r="X968" s="1093"/>
      <c r="Y968" s="1093"/>
      <c r="Z968" s="1093"/>
      <c r="AA968" s="1093"/>
      <c r="AB968" s="1093"/>
      <c r="AC968" s="1093"/>
      <c r="AD968" s="1093"/>
      <c r="AE968" s="1093"/>
      <c r="AF968" s="1093"/>
      <c r="AG968" s="1093"/>
      <c r="AH968" s="1093"/>
      <c r="AI968" s="1093"/>
      <c r="AJ968" s="1093"/>
      <c r="AK968" s="1093"/>
      <c r="AL968" s="1093"/>
      <c r="AM968" s="1093"/>
      <c r="AN968" s="1093"/>
      <c r="AO968" s="1093"/>
      <c r="AP968" s="1093"/>
      <c r="AQ968" s="1093"/>
      <c r="AR968" s="1093"/>
      <c r="AS968" s="1093"/>
    </row>
    <row r="969" spans="1:45" s="1094" customFormat="1" ht="12" customHeight="1">
      <c r="A969" s="1088" t="s">
        <v>538</v>
      </c>
      <c r="B969" s="83">
        <v>411138</v>
      </c>
      <c r="C969" s="83">
        <v>431247</v>
      </c>
      <c r="D969" s="83">
        <v>284003</v>
      </c>
      <c r="E969" s="463">
        <v>69.07729278247207</v>
      </c>
      <c r="F969" s="83">
        <v>1687</v>
      </c>
      <c r="G969" s="100"/>
      <c r="H969" s="101">
        <f>D969-'[3]Oktobris'!D919</f>
        <v>-1127918</v>
      </c>
      <c r="I969" s="987">
        <f t="shared" si="44"/>
        <v>1129605</v>
      </c>
      <c r="J969" s="987"/>
      <c r="K969" s="100"/>
      <c r="L969" s="1093"/>
      <c r="M969" s="1093"/>
      <c r="N969" s="1093"/>
      <c r="O969" s="1093"/>
      <c r="P969" s="1093"/>
      <c r="Q969" s="1093"/>
      <c r="R969" s="1093"/>
      <c r="S969" s="1093"/>
      <c r="T969" s="1093"/>
      <c r="U969" s="1093"/>
      <c r="V969" s="1093"/>
      <c r="W969" s="1093"/>
      <c r="X969" s="1093"/>
      <c r="Y969" s="1093"/>
      <c r="Z969" s="1093"/>
      <c r="AA969" s="1093"/>
      <c r="AB969" s="1093"/>
      <c r="AC969" s="1093"/>
      <c r="AD969" s="1093"/>
      <c r="AE969" s="1093"/>
      <c r="AF969" s="1093"/>
      <c r="AG969" s="1093"/>
      <c r="AH969" s="1093"/>
      <c r="AI969" s="1093"/>
      <c r="AJ969" s="1093"/>
      <c r="AK969" s="1093"/>
      <c r="AL969" s="1093"/>
      <c r="AM969" s="1093"/>
      <c r="AN969" s="1093"/>
      <c r="AO969" s="1093"/>
      <c r="AP969" s="1093"/>
      <c r="AQ969" s="1093"/>
      <c r="AR969" s="1093"/>
      <c r="AS969" s="1093"/>
    </row>
    <row r="970" spans="1:45" s="1094" customFormat="1" ht="12" customHeight="1">
      <c r="A970" s="1103" t="s">
        <v>279</v>
      </c>
      <c r="B970" s="83">
        <v>436288</v>
      </c>
      <c r="C970" s="83">
        <v>452619</v>
      </c>
      <c r="D970" s="83">
        <v>293622</v>
      </c>
      <c r="E970" s="463">
        <v>67.30004034032567</v>
      </c>
      <c r="F970" s="83">
        <v>2419</v>
      </c>
      <c r="G970" s="100"/>
      <c r="H970" s="101">
        <f>D970-'[3]Oktobris'!D920</f>
        <v>-1118299</v>
      </c>
      <c r="I970" s="987">
        <f t="shared" si="44"/>
        <v>1120718</v>
      </c>
      <c r="J970" s="987"/>
      <c r="K970" s="100"/>
      <c r="L970" s="1093"/>
      <c r="M970" s="1093"/>
      <c r="N970" s="1093"/>
      <c r="O970" s="1093"/>
      <c r="P970" s="1093"/>
      <c r="Q970" s="1093"/>
      <c r="R970" s="1093"/>
      <c r="S970" s="1093"/>
      <c r="T970" s="1093"/>
      <c r="U970" s="1093"/>
      <c r="V970" s="1093"/>
      <c r="W970" s="1093"/>
      <c r="X970" s="1093"/>
      <c r="Y970" s="1093"/>
      <c r="Z970" s="1093"/>
      <c r="AA970" s="1093"/>
      <c r="AB970" s="1093"/>
      <c r="AC970" s="1093"/>
      <c r="AD970" s="1093"/>
      <c r="AE970" s="1093"/>
      <c r="AF970" s="1093"/>
      <c r="AG970" s="1093"/>
      <c r="AH970" s="1093"/>
      <c r="AI970" s="1093"/>
      <c r="AJ970" s="1093"/>
      <c r="AK970" s="1093"/>
      <c r="AL970" s="1093"/>
      <c r="AM970" s="1093"/>
      <c r="AN970" s="1093"/>
      <c r="AO970" s="1093"/>
      <c r="AP970" s="1093"/>
      <c r="AQ970" s="1093"/>
      <c r="AR970" s="1093"/>
      <c r="AS970" s="1093"/>
    </row>
    <row r="971" spans="1:45" s="1094" customFormat="1" ht="12" customHeight="1">
      <c r="A971" s="1089" t="s">
        <v>307</v>
      </c>
      <c r="B971" s="83">
        <v>433688</v>
      </c>
      <c r="C971" s="83">
        <v>450019</v>
      </c>
      <c r="D971" s="83">
        <v>293622</v>
      </c>
      <c r="E971" s="463">
        <v>67.70351035767649</v>
      </c>
      <c r="F971" s="83">
        <v>2419</v>
      </c>
      <c r="G971" s="100"/>
      <c r="H971" s="101">
        <f>D971-'[3]Oktobris'!D921</f>
        <v>293622</v>
      </c>
      <c r="I971" s="987">
        <f t="shared" si="44"/>
        <v>-291203</v>
      </c>
      <c r="J971" s="987"/>
      <c r="K971" s="100"/>
      <c r="L971" s="1093"/>
      <c r="M971" s="1093"/>
      <c r="N971" s="1093"/>
      <c r="O971" s="1093"/>
      <c r="P971" s="1093"/>
      <c r="Q971" s="1093"/>
      <c r="R971" s="1093"/>
      <c r="S971" s="1093"/>
      <c r="T971" s="1093"/>
      <c r="U971" s="1093"/>
      <c r="V971" s="1093"/>
      <c r="W971" s="1093"/>
      <c r="X971" s="1093"/>
      <c r="Y971" s="1093"/>
      <c r="Z971" s="1093"/>
      <c r="AA971" s="1093"/>
      <c r="AB971" s="1093"/>
      <c r="AC971" s="1093"/>
      <c r="AD971" s="1093"/>
      <c r="AE971" s="1093"/>
      <c r="AF971" s="1093"/>
      <c r="AG971" s="1093"/>
      <c r="AH971" s="1093"/>
      <c r="AI971" s="1093"/>
      <c r="AJ971" s="1093"/>
      <c r="AK971" s="1093"/>
      <c r="AL971" s="1093"/>
      <c r="AM971" s="1093"/>
      <c r="AN971" s="1093"/>
      <c r="AO971" s="1093"/>
      <c r="AP971" s="1093"/>
      <c r="AQ971" s="1093"/>
      <c r="AR971" s="1093"/>
      <c r="AS971" s="1093"/>
    </row>
    <row r="972" spans="1:45" s="1094" customFormat="1" ht="12" customHeight="1">
      <c r="A972" s="1100" t="s">
        <v>716</v>
      </c>
      <c r="B972" s="83">
        <v>433688</v>
      </c>
      <c r="C972" s="83">
        <v>450019</v>
      </c>
      <c r="D972" s="83">
        <v>293622</v>
      </c>
      <c r="E972" s="463">
        <v>67.70351035767649</v>
      </c>
      <c r="F972" s="83">
        <v>2419</v>
      </c>
      <c r="G972" s="100"/>
      <c r="H972" s="101">
        <f>D972-'[3]Oktobris'!D922</f>
        <v>293622</v>
      </c>
      <c r="I972" s="987">
        <f t="shared" si="44"/>
        <v>-291203</v>
      </c>
      <c r="J972" s="987"/>
      <c r="K972" s="100"/>
      <c r="L972" s="1093"/>
      <c r="M972" s="1093"/>
      <c r="N972" s="1093"/>
      <c r="O972" s="1093"/>
      <c r="P972" s="1093"/>
      <c r="Q972" s="1093"/>
      <c r="R972" s="1093"/>
      <c r="S972" s="1093"/>
      <c r="T972" s="1093"/>
      <c r="U972" s="1093"/>
      <c r="V972" s="1093"/>
      <c r="W972" s="1093"/>
      <c r="X972" s="1093"/>
      <c r="Y972" s="1093"/>
      <c r="Z972" s="1093"/>
      <c r="AA972" s="1093"/>
      <c r="AB972" s="1093"/>
      <c r="AC972" s="1093"/>
      <c r="AD972" s="1093"/>
      <c r="AE972" s="1093"/>
      <c r="AF972" s="1093"/>
      <c r="AG972" s="1093"/>
      <c r="AH972" s="1093"/>
      <c r="AI972" s="1093"/>
      <c r="AJ972" s="1093"/>
      <c r="AK972" s="1093"/>
      <c r="AL972" s="1093"/>
      <c r="AM972" s="1093"/>
      <c r="AN972" s="1093"/>
      <c r="AO972" s="1093"/>
      <c r="AP972" s="1093"/>
      <c r="AQ972" s="1093"/>
      <c r="AR972" s="1093"/>
      <c r="AS972" s="1093"/>
    </row>
    <row r="973" spans="1:45" s="1094" customFormat="1" ht="12" customHeight="1">
      <c r="A973" s="1089" t="s">
        <v>290</v>
      </c>
      <c r="B973" s="83">
        <v>2600</v>
      </c>
      <c r="C973" s="83">
        <v>2600</v>
      </c>
      <c r="D973" s="83">
        <v>0</v>
      </c>
      <c r="E973" s="463">
        <v>0</v>
      </c>
      <c r="F973" s="83">
        <v>0</v>
      </c>
      <c r="G973" s="100"/>
      <c r="H973" s="101"/>
      <c r="I973" s="987"/>
      <c r="J973" s="987"/>
      <c r="K973" s="100"/>
      <c r="L973" s="1093"/>
      <c r="M973" s="1093"/>
      <c r="N973" s="1093"/>
      <c r="O973" s="1093"/>
      <c r="P973" s="1093"/>
      <c r="Q973" s="1093"/>
      <c r="R973" s="1093"/>
      <c r="S973" s="1093"/>
      <c r="T973" s="1093"/>
      <c r="U973" s="1093"/>
      <c r="V973" s="1093"/>
      <c r="W973" s="1093"/>
      <c r="X973" s="1093"/>
      <c r="Y973" s="1093"/>
      <c r="Z973" s="1093"/>
      <c r="AA973" s="1093"/>
      <c r="AB973" s="1093"/>
      <c r="AC973" s="1093"/>
      <c r="AD973" s="1093"/>
      <c r="AE973" s="1093"/>
      <c r="AF973" s="1093"/>
      <c r="AG973" s="1093"/>
      <c r="AH973" s="1093"/>
      <c r="AI973" s="1093"/>
      <c r="AJ973" s="1093"/>
      <c r="AK973" s="1093"/>
      <c r="AL973" s="1093"/>
      <c r="AM973" s="1093"/>
      <c r="AN973" s="1093"/>
      <c r="AO973" s="1093"/>
      <c r="AP973" s="1093"/>
      <c r="AQ973" s="1093"/>
      <c r="AR973" s="1093"/>
      <c r="AS973" s="1093"/>
    </row>
    <row r="974" spans="1:45" s="1094" customFormat="1" ht="12" customHeight="1">
      <c r="A974" s="406" t="s">
        <v>1149</v>
      </c>
      <c r="B974" s="83">
        <v>2600</v>
      </c>
      <c r="C974" s="83">
        <v>2600</v>
      </c>
      <c r="D974" s="83">
        <v>0</v>
      </c>
      <c r="E974" s="463">
        <v>0</v>
      </c>
      <c r="F974" s="83">
        <v>0</v>
      </c>
      <c r="G974" s="100"/>
      <c r="H974" s="101"/>
      <c r="I974" s="987"/>
      <c r="J974" s="987"/>
      <c r="K974" s="100"/>
      <c r="L974" s="1093"/>
      <c r="M974" s="1093"/>
      <c r="N974" s="1093"/>
      <c r="O974" s="1093"/>
      <c r="P974" s="1093"/>
      <c r="Q974" s="1093"/>
      <c r="R974" s="1093"/>
      <c r="S974" s="1093"/>
      <c r="T974" s="1093"/>
      <c r="U974" s="1093"/>
      <c r="V974" s="1093"/>
      <c r="W974" s="1093"/>
      <c r="X974" s="1093"/>
      <c r="Y974" s="1093"/>
      <c r="Z974" s="1093"/>
      <c r="AA974" s="1093"/>
      <c r="AB974" s="1093"/>
      <c r="AC974" s="1093"/>
      <c r="AD974" s="1093"/>
      <c r="AE974" s="1093"/>
      <c r="AF974" s="1093"/>
      <c r="AG974" s="1093"/>
      <c r="AH974" s="1093"/>
      <c r="AI974" s="1093"/>
      <c r="AJ974" s="1093"/>
      <c r="AK974" s="1093"/>
      <c r="AL974" s="1093"/>
      <c r="AM974" s="1093"/>
      <c r="AN974" s="1093"/>
      <c r="AO974" s="1093"/>
      <c r="AP974" s="1093"/>
      <c r="AQ974" s="1093"/>
      <c r="AR974" s="1093"/>
      <c r="AS974" s="1093"/>
    </row>
    <row r="975" spans="1:50" s="237" customFormat="1" ht="12" customHeight="1">
      <c r="A975" s="404" t="s">
        <v>1108</v>
      </c>
      <c r="B975" s="83"/>
      <c r="C975" s="83"/>
      <c r="D975" s="83"/>
      <c r="E975" s="463"/>
      <c r="F975" s="83"/>
      <c r="G975" s="1026"/>
      <c r="H975" s="101">
        <f>D975-'[3]Oktobris'!D923</f>
        <v>-823375</v>
      </c>
      <c r="I975" s="987">
        <f aca="true" t="shared" si="45" ref="I975:I1006">F975-H975</f>
        <v>823375</v>
      </c>
      <c r="J975" s="987"/>
      <c r="K975" s="1026"/>
      <c r="L975" s="1026"/>
      <c r="M975" s="1026"/>
      <c r="N975" s="1026"/>
      <c r="O975" s="1026"/>
      <c r="P975" s="1026"/>
      <c r="Q975" s="1026"/>
      <c r="R975" s="1026"/>
      <c r="S975" s="1026"/>
      <c r="T975" s="1026"/>
      <c r="U975" s="1026"/>
      <c r="V975" s="1026"/>
      <c r="W975" s="1026"/>
      <c r="X975" s="1026"/>
      <c r="Y975" s="1026"/>
      <c r="Z975" s="1026"/>
      <c r="AA975" s="1026"/>
      <c r="AB975" s="1026"/>
      <c r="AC975" s="1026"/>
      <c r="AD975" s="1026"/>
      <c r="AE975" s="1026"/>
      <c r="AF975" s="1026"/>
      <c r="AG975" s="1026"/>
      <c r="AH975" s="1026"/>
      <c r="AI975" s="1026"/>
      <c r="AJ975" s="1026"/>
      <c r="AK975" s="1026"/>
      <c r="AL975" s="1026"/>
      <c r="AM975" s="1026"/>
      <c r="AN975" s="1026"/>
      <c r="AO975" s="1026"/>
      <c r="AP975" s="1026"/>
      <c r="AQ975" s="1026"/>
      <c r="AR975" s="1026"/>
      <c r="AS975" s="1026"/>
      <c r="AT975" s="1026"/>
      <c r="AU975" s="1026"/>
      <c r="AV975" s="1026"/>
      <c r="AW975" s="1026"/>
      <c r="AX975" s="1026"/>
    </row>
    <row r="976" spans="1:50" s="237" customFormat="1" ht="12" customHeight="1">
      <c r="A976" s="1103" t="s">
        <v>1078</v>
      </c>
      <c r="B976" s="83">
        <v>6487523</v>
      </c>
      <c r="C976" s="83">
        <v>6110331</v>
      </c>
      <c r="D976" s="83">
        <v>5869628</v>
      </c>
      <c r="E976" s="463">
        <v>90.47564070293083</v>
      </c>
      <c r="F976" s="83">
        <v>478068</v>
      </c>
      <c r="G976" s="1026"/>
      <c r="H976" s="101">
        <f>D976-'[3]Oktobris'!D924</f>
        <v>5662648</v>
      </c>
      <c r="I976" s="987">
        <f t="shared" si="45"/>
        <v>-5184580</v>
      </c>
      <c r="J976" s="987"/>
      <c r="K976" s="1026"/>
      <c r="L976" s="1026"/>
      <c r="M976" s="1026"/>
      <c r="N976" s="1026"/>
      <c r="O976" s="1026"/>
      <c r="P976" s="1026"/>
      <c r="Q976" s="1026"/>
      <c r="R976" s="1026"/>
      <c r="S976" s="1026"/>
      <c r="T976" s="1026"/>
      <c r="U976" s="1026"/>
      <c r="V976" s="1026"/>
      <c r="W976" s="1026"/>
      <c r="X976" s="1026"/>
      <c r="Y976" s="1026"/>
      <c r="Z976" s="1026"/>
      <c r="AA976" s="1026"/>
      <c r="AB976" s="1026"/>
      <c r="AC976" s="1026"/>
      <c r="AD976" s="1026"/>
      <c r="AE976" s="1026"/>
      <c r="AF976" s="1026"/>
      <c r="AG976" s="1026"/>
      <c r="AH976" s="1026"/>
      <c r="AI976" s="1026"/>
      <c r="AJ976" s="1026"/>
      <c r="AK976" s="1026"/>
      <c r="AL976" s="1026"/>
      <c r="AM976" s="1026"/>
      <c r="AN976" s="1026"/>
      <c r="AO976" s="1026"/>
      <c r="AP976" s="1026"/>
      <c r="AQ976" s="1026"/>
      <c r="AR976" s="1026"/>
      <c r="AS976" s="1026"/>
      <c r="AT976" s="1026"/>
      <c r="AU976" s="1026"/>
      <c r="AV976" s="1026"/>
      <c r="AW976" s="1026"/>
      <c r="AX976" s="1026"/>
    </row>
    <row r="977" spans="1:50" s="237" customFormat="1" ht="12" customHeight="1">
      <c r="A977" s="1089" t="s">
        <v>1079</v>
      </c>
      <c r="B977" s="83">
        <v>6078840</v>
      </c>
      <c r="C977" s="83">
        <v>5701648</v>
      </c>
      <c r="D977" s="83">
        <v>5701648</v>
      </c>
      <c r="E977" s="463">
        <v>93.79500036191115</v>
      </c>
      <c r="F977" s="83">
        <v>498067</v>
      </c>
      <c r="G977" s="1026"/>
      <c r="H977" s="101">
        <f>D977-'[3]Oktobris'!D925</f>
        <v>5085253</v>
      </c>
      <c r="I977" s="987">
        <f t="shared" si="45"/>
        <v>-4587186</v>
      </c>
      <c r="J977" s="987"/>
      <c r="K977" s="1026"/>
      <c r="L977" s="1026"/>
      <c r="M977" s="1026"/>
      <c r="N977" s="1026"/>
      <c r="O977" s="1026"/>
      <c r="P977" s="1026"/>
      <c r="Q977" s="1026"/>
      <c r="R977" s="1026"/>
      <c r="S977" s="1026"/>
      <c r="T977" s="1026"/>
      <c r="U977" s="1026"/>
      <c r="V977" s="1026"/>
      <c r="W977" s="1026"/>
      <c r="X977" s="1026"/>
      <c r="Y977" s="1026"/>
      <c r="Z977" s="1026"/>
      <c r="AA977" s="1026"/>
      <c r="AB977" s="1026"/>
      <c r="AC977" s="1026"/>
      <c r="AD977" s="1026"/>
      <c r="AE977" s="1026"/>
      <c r="AF977" s="1026"/>
      <c r="AG977" s="1026"/>
      <c r="AH977" s="1026"/>
      <c r="AI977" s="1026"/>
      <c r="AJ977" s="1026"/>
      <c r="AK977" s="1026"/>
      <c r="AL977" s="1026"/>
      <c r="AM977" s="1026"/>
      <c r="AN977" s="1026"/>
      <c r="AO977" s="1026"/>
      <c r="AP977" s="1026"/>
      <c r="AQ977" s="1026"/>
      <c r="AR977" s="1026"/>
      <c r="AS977" s="1026"/>
      <c r="AT977" s="1026"/>
      <c r="AU977" s="1026"/>
      <c r="AV977" s="1026"/>
      <c r="AW977" s="1026"/>
      <c r="AX977" s="1026"/>
    </row>
    <row r="978" spans="1:50" s="237" customFormat="1" ht="12" customHeight="1">
      <c r="A978" s="1088" t="s">
        <v>537</v>
      </c>
      <c r="B978" s="264">
        <v>408683</v>
      </c>
      <c r="C978" s="264">
        <v>408683</v>
      </c>
      <c r="D978" s="264">
        <v>167980</v>
      </c>
      <c r="E978" s="463">
        <v>41.10276179826418</v>
      </c>
      <c r="F978" s="83">
        <v>-19999</v>
      </c>
      <c r="G978" s="1026"/>
      <c r="H978" s="101">
        <f>D978-'[3]Oktobris'!D926</f>
        <v>-655337</v>
      </c>
      <c r="I978" s="987">
        <f t="shared" si="45"/>
        <v>635338</v>
      </c>
      <c r="J978" s="987"/>
      <c r="K978" s="1026"/>
      <c r="L978" s="1026"/>
      <c r="M978" s="1026"/>
      <c r="N978" s="1026"/>
      <c r="O978" s="1026"/>
      <c r="P978" s="1026"/>
      <c r="Q978" s="1026"/>
      <c r="R978" s="1026"/>
      <c r="S978" s="1026"/>
      <c r="T978" s="1026"/>
      <c r="U978" s="1026"/>
      <c r="V978" s="1026"/>
      <c r="W978" s="1026"/>
      <c r="X978" s="1026"/>
      <c r="Y978" s="1026"/>
      <c r="Z978" s="1026"/>
      <c r="AA978" s="1026"/>
      <c r="AB978" s="1026"/>
      <c r="AC978" s="1026"/>
      <c r="AD978" s="1026"/>
      <c r="AE978" s="1026"/>
      <c r="AF978" s="1026"/>
      <c r="AG978" s="1026"/>
      <c r="AH978" s="1026"/>
      <c r="AI978" s="1026"/>
      <c r="AJ978" s="1026"/>
      <c r="AK978" s="1026"/>
      <c r="AL978" s="1026"/>
      <c r="AM978" s="1026"/>
      <c r="AN978" s="1026"/>
      <c r="AO978" s="1026"/>
      <c r="AP978" s="1026"/>
      <c r="AQ978" s="1026"/>
      <c r="AR978" s="1026"/>
      <c r="AS978" s="1026"/>
      <c r="AT978" s="1026"/>
      <c r="AU978" s="1026"/>
      <c r="AV978" s="1026"/>
      <c r="AW978" s="1026"/>
      <c r="AX978" s="1026"/>
    </row>
    <row r="979" spans="1:50" s="237" customFormat="1" ht="12" customHeight="1">
      <c r="A979" s="1103" t="s">
        <v>279</v>
      </c>
      <c r="B979" s="83">
        <v>6487523</v>
      </c>
      <c r="C979" s="83">
        <v>6110331</v>
      </c>
      <c r="D979" s="83">
        <v>4838678</v>
      </c>
      <c r="E979" s="463">
        <v>74.5843675621651</v>
      </c>
      <c r="F979" s="83">
        <v>396868</v>
      </c>
      <c r="G979" s="1026"/>
      <c r="H979" s="101">
        <f>D979-'[3]Oktobris'!D927</f>
        <v>4788273</v>
      </c>
      <c r="I979" s="987">
        <f t="shared" si="45"/>
        <v>-4391405</v>
      </c>
      <c r="J979" s="987"/>
      <c r="K979" s="1026"/>
      <c r="L979" s="1026"/>
      <c r="M979" s="1026"/>
      <c r="N979" s="1026"/>
      <c r="O979" s="1026"/>
      <c r="P979" s="1026"/>
      <c r="Q979" s="1026"/>
      <c r="R979" s="1026"/>
      <c r="S979" s="1026"/>
      <c r="T979" s="1026"/>
      <c r="U979" s="1026"/>
      <c r="V979" s="1026"/>
      <c r="W979" s="1026"/>
      <c r="X979" s="1026"/>
      <c r="Y979" s="1026"/>
      <c r="Z979" s="1026"/>
      <c r="AA979" s="1026"/>
      <c r="AB979" s="1026"/>
      <c r="AC979" s="1026"/>
      <c r="AD979" s="1026"/>
      <c r="AE979" s="1026"/>
      <c r="AF979" s="1026"/>
      <c r="AG979" s="1026"/>
      <c r="AH979" s="1026"/>
      <c r="AI979" s="1026"/>
      <c r="AJ979" s="1026"/>
      <c r="AK979" s="1026"/>
      <c r="AL979" s="1026"/>
      <c r="AM979" s="1026"/>
      <c r="AN979" s="1026"/>
      <c r="AO979" s="1026"/>
      <c r="AP979" s="1026"/>
      <c r="AQ979" s="1026"/>
      <c r="AR979" s="1026"/>
      <c r="AS979" s="1026"/>
      <c r="AT979" s="1026"/>
      <c r="AU979" s="1026"/>
      <c r="AV979" s="1026"/>
      <c r="AW979" s="1026"/>
      <c r="AX979" s="1026"/>
    </row>
    <row r="980" spans="1:50" s="237" customFormat="1" ht="12" customHeight="1">
      <c r="A980" s="1089" t="s">
        <v>307</v>
      </c>
      <c r="B980" s="83">
        <v>690419</v>
      </c>
      <c r="C980" s="83">
        <v>601705</v>
      </c>
      <c r="D980" s="83">
        <v>435347</v>
      </c>
      <c r="E980" s="463">
        <v>63.05547790544582</v>
      </c>
      <c r="F980" s="83">
        <v>9787</v>
      </c>
      <c r="G980" s="1026"/>
      <c r="H980" s="101">
        <f>D980-'[3]Oktobris'!D928</f>
        <v>384942</v>
      </c>
      <c r="I980" s="987">
        <f t="shared" si="45"/>
        <v>-375155</v>
      </c>
      <c r="J980" s="987"/>
      <c r="K980" s="1026"/>
      <c r="L980" s="1026"/>
      <c r="M980" s="1026"/>
      <c r="N980" s="1026"/>
      <c r="O980" s="1026"/>
      <c r="P980" s="1026"/>
      <c r="Q980" s="1026"/>
      <c r="R980" s="1026"/>
      <c r="S980" s="1026"/>
      <c r="T980" s="1026"/>
      <c r="U980" s="1026"/>
      <c r="V980" s="1026"/>
      <c r="W980" s="1026"/>
      <c r="X980" s="1026"/>
      <c r="Y980" s="1026"/>
      <c r="Z980" s="1026"/>
      <c r="AA980" s="1026"/>
      <c r="AB980" s="1026"/>
      <c r="AC980" s="1026"/>
      <c r="AD980" s="1026"/>
      <c r="AE980" s="1026"/>
      <c r="AF980" s="1026"/>
      <c r="AG980" s="1026"/>
      <c r="AH980" s="1026"/>
      <c r="AI980" s="1026"/>
      <c r="AJ980" s="1026"/>
      <c r="AK980" s="1026"/>
      <c r="AL980" s="1026"/>
      <c r="AM980" s="1026"/>
      <c r="AN980" s="1026"/>
      <c r="AO980" s="1026"/>
      <c r="AP980" s="1026"/>
      <c r="AQ980" s="1026"/>
      <c r="AR980" s="1026"/>
      <c r="AS980" s="1026"/>
      <c r="AT980" s="1026"/>
      <c r="AU980" s="1026"/>
      <c r="AV980" s="1026"/>
      <c r="AW980" s="1026"/>
      <c r="AX980" s="1026"/>
    </row>
    <row r="981" spans="1:50" s="237" customFormat="1" ht="12" customHeight="1">
      <c r="A981" s="1100" t="s">
        <v>716</v>
      </c>
      <c r="B981" s="83">
        <v>690419</v>
      </c>
      <c r="C981" s="83">
        <v>601705</v>
      </c>
      <c r="D981" s="83">
        <v>435347</v>
      </c>
      <c r="E981" s="463">
        <v>63.05547790544582</v>
      </c>
      <c r="F981" s="83">
        <v>9787</v>
      </c>
      <c r="G981" s="1026"/>
      <c r="H981" s="101">
        <f>D981-'[3]Oktobris'!D929</f>
        <v>-337565</v>
      </c>
      <c r="I981" s="987">
        <f t="shared" si="45"/>
        <v>347352</v>
      </c>
      <c r="J981" s="987"/>
      <c r="K981" s="1026"/>
      <c r="L981" s="1026"/>
      <c r="M981" s="1026"/>
      <c r="N981" s="1026"/>
      <c r="O981" s="1026"/>
      <c r="P981" s="1026"/>
      <c r="Q981" s="1026"/>
      <c r="R981" s="1026"/>
      <c r="S981" s="1026"/>
      <c r="T981" s="1026"/>
      <c r="U981" s="1026"/>
      <c r="V981" s="1026"/>
      <c r="W981" s="1026"/>
      <c r="X981" s="1026"/>
      <c r="Y981" s="1026"/>
      <c r="Z981" s="1026"/>
      <c r="AA981" s="1026"/>
      <c r="AB981" s="1026"/>
      <c r="AC981" s="1026"/>
      <c r="AD981" s="1026"/>
      <c r="AE981" s="1026"/>
      <c r="AF981" s="1026"/>
      <c r="AG981" s="1026"/>
      <c r="AH981" s="1026"/>
      <c r="AI981" s="1026"/>
      <c r="AJ981" s="1026"/>
      <c r="AK981" s="1026"/>
      <c r="AL981" s="1026"/>
      <c r="AM981" s="1026"/>
      <c r="AN981" s="1026"/>
      <c r="AO981" s="1026"/>
      <c r="AP981" s="1026"/>
      <c r="AQ981" s="1026"/>
      <c r="AR981" s="1026"/>
      <c r="AS981" s="1026"/>
      <c r="AT981" s="1026"/>
      <c r="AU981" s="1026"/>
      <c r="AV981" s="1026"/>
      <c r="AW981" s="1026"/>
      <c r="AX981" s="1026"/>
    </row>
    <row r="982" spans="1:50" s="237" customFormat="1" ht="12" customHeight="1">
      <c r="A982" s="1089" t="s">
        <v>290</v>
      </c>
      <c r="B982" s="83">
        <v>5797104</v>
      </c>
      <c r="C982" s="83">
        <v>5508626</v>
      </c>
      <c r="D982" s="83">
        <v>4403331</v>
      </c>
      <c r="E982" s="463">
        <v>75.95742632873241</v>
      </c>
      <c r="F982" s="83">
        <v>387081</v>
      </c>
      <c r="G982" s="1026"/>
      <c r="H982" s="101">
        <f>D982-'[3]Oktobris'!D930</f>
        <v>3630419</v>
      </c>
      <c r="I982" s="987">
        <f t="shared" si="45"/>
        <v>-3243338</v>
      </c>
      <c r="J982" s="987"/>
      <c r="K982" s="1026"/>
      <c r="L982" s="1026"/>
      <c r="M982" s="1026"/>
      <c r="N982" s="1026"/>
      <c r="O982" s="1026"/>
      <c r="P982" s="1026"/>
      <c r="Q982" s="1026"/>
      <c r="R982" s="1026"/>
      <c r="S982" s="1026"/>
      <c r="T982" s="1026"/>
      <c r="U982" s="1026"/>
      <c r="V982" s="1026"/>
      <c r="W982" s="1026"/>
      <c r="X982" s="1026"/>
      <c r="Y982" s="1026"/>
      <c r="Z982" s="1026"/>
      <c r="AA982" s="1026"/>
      <c r="AB982" s="1026"/>
      <c r="AC982" s="1026"/>
      <c r="AD982" s="1026"/>
      <c r="AE982" s="1026"/>
      <c r="AF982" s="1026"/>
      <c r="AG982" s="1026"/>
      <c r="AH982" s="1026"/>
      <c r="AI982" s="1026"/>
      <c r="AJ982" s="1026"/>
      <c r="AK982" s="1026"/>
      <c r="AL982" s="1026"/>
      <c r="AM982" s="1026"/>
      <c r="AN982" s="1026"/>
      <c r="AO982" s="1026"/>
      <c r="AP982" s="1026"/>
      <c r="AQ982" s="1026"/>
      <c r="AR982" s="1026"/>
      <c r="AS982" s="1026"/>
      <c r="AT982" s="1026"/>
      <c r="AU982" s="1026"/>
      <c r="AV982" s="1026"/>
      <c r="AW982" s="1026"/>
      <c r="AX982" s="1026"/>
    </row>
    <row r="983" spans="1:50" s="237" customFormat="1" ht="12" customHeight="1">
      <c r="A983" s="1089" t="s">
        <v>1150</v>
      </c>
      <c r="B983" s="83">
        <v>37320</v>
      </c>
      <c r="C983" s="83">
        <v>37320</v>
      </c>
      <c r="D983" s="83">
        <v>24392</v>
      </c>
      <c r="E983" s="463">
        <v>65.35905680600214</v>
      </c>
      <c r="F983" s="83">
        <v>4094</v>
      </c>
      <c r="G983" s="1026"/>
      <c r="H983" s="101">
        <f>D983-'[3]Oktobris'!D931</f>
        <v>24392</v>
      </c>
      <c r="I983" s="987">
        <f t="shared" si="45"/>
        <v>-20298</v>
      </c>
      <c r="J983" s="987"/>
      <c r="K983" s="1026"/>
      <c r="L983" s="1026"/>
      <c r="M983" s="1026"/>
      <c r="N983" s="1026"/>
      <c r="O983" s="1026"/>
      <c r="P983" s="1026"/>
      <c r="Q983" s="1026"/>
      <c r="R983" s="1026"/>
      <c r="S983" s="1026"/>
      <c r="T983" s="1026"/>
      <c r="U983" s="1026"/>
      <c r="V983" s="1026"/>
      <c r="W983" s="1026"/>
      <c r="X983" s="1026"/>
      <c r="Y983" s="1026"/>
      <c r="Z983" s="1026"/>
      <c r="AA983" s="1026"/>
      <c r="AB983" s="1026"/>
      <c r="AC983" s="1026"/>
      <c r="AD983" s="1026"/>
      <c r="AE983" s="1026"/>
      <c r="AF983" s="1026"/>
      <c r="AG983" s="1026"/>
      <c r="AH983" s="1026"/>
      <c r="AI983" s="1026"/>
      <c r="AJ983" s="1026"/>
      <c r="AK983" s="1026"/>
      <c r="AL983" s="1026"/>
      <c r="AM983" s="1026"/>
      <c r="AN983" s="1026"/>
      <c r="AO983" s="1026"/>
      <c r="AP983" s="1026"/>
      <c r="AQ983" s="1026"/>
      <c r="AR983" s="1026"/>
      <c r="AS983" s="1026"/>
      <c r="AT983" s="1026"/>
      <c r="AU983" s="1026"/>
      <c r="AV983" s="1026"/>
      <c r="AW983" s="1026"/>
      <c r="AX983" s="1026"/>
    </row>
    <row r="984" spans="1:50" s="237" customFormat="1" ht="12" customHeight="1">
      <c r="A984" s="1089" t="s">
        <v>1140</v>
      </c>
      <c r="B984" s="83">
        <v>5759784</v>
      </c>
      <c r="C984" s="83">
        <v>5471306</v>
      </c>
      <c r="D984" s="83">
        <v>4378939</v>
      </c>
      <c r="E984" s="463">
        <v>76.02609750643427</v>
      </c>
      <c r="F984" s="83">
        <v>382987</v>
      </c>
      <c r="G984" s="1026"/>
      <c r="H984" s="101">
        <f>D984-'[3]Oktobris'!D932</f>
        <v>4076471</v>
      </c>
      <c r="I984" s="987">
        <f t="shared" si="45"/>
        <v>-3693484</v>
      </c>
      <c r="J984" s="987"/>
      <c r="K984" s="1026"/>
      <c r="L984" s="1026"/>
      <c r="M984" s="1026"/>
      <c r="N984" s="1026"/>
      <c r="O984" s="1026"/>
      <c r="P984" s="1026"/>
      <c r="Q984" s="1026"/>
      <c r="R984" s="1026"/>
      <c r="S984" s="1026"/>
      <c r="T984" s="1026"/>
      <c r="U984" s="1026"/>
      <c r="V984" s="1026"/>
      <c r="W984" s="1026"/>
      <c r="X984" s="1026"/>
      <c r="Y984" s="1026"/>
      <c r="Z984" s="1026"/>
      <c r="AA984" s="1026"/>
      <c r="AB984" s="1026"/>
      <c r="AC984" s="1026"/>
      <c r="AD984" s="1026"/>
      <c r="AE984" s="1026"/>
      <c r="AF984" s="1026"/>
      <c r="AG984" s="1026"/>
      <c r="AH984" s="1026"/>
      <c r="AI984" s="1026"/>
      <c r="AJ984" s="1026"/>
      <c r="AK984" s="1026"/>
      <c r="AL984" s="1026"/>
      <c r="AM984" s="1026"/>
      <c r="AN984" s="1026"/>
      <c r="AO984" s="1026"/>
      <c r="AP984" s="1026"/>
      <c r="AQ984" s="1026"/>
      <c r="AR984" s="1026"/>
      <c r="AS984" s="1026"/>
      <c r="AT984" s="1026"/>
      <c r="AU984" s="1026"/>
      <c r="AV984" s="1026"/>
      <c r="AW984" s="1026"/>
      <c r="AX984" s="1026"/>
    </row>
    <row r="985" spans="1:50" s="237" customFormat="1" ht="12" customHeight="1">
      <c r="A985" s="404" t="s">
        <v>1111</v>
      </c>
      <c r="B985" s="83"/>
      <c r="C985" s="83"/>
      <c r="D985" s="83"/>
      <c r="E985" s="463"/>
      <c r="F985" s="83"/>
      <c r="G985" s="1026"/>
      <c r="H985" s="101">
        <f>D985-'[3]Oktobris'!D933</f>
        <v>-20152</v>
      </c>
      <c r="I985" s="987">
        <f t="shared" si="45"/>
        <v>20152</v>
      </c>
      <c r="J985" s="987"/>
      <c r="K985" s="1026"/>
      <c r="L985" s="1026"/>
      <c r="M985" s="1026"/>
      <c r="N985" s="1026"/>
      <c r="O985" s="1026"/>
      <c r="P985" s="1026"/>
      <c r="Q985" s="1026"/>
      <c r="R985" s="1026"/>
      <c r="S985" s="1026"/>
      <c r="T985" s="1026"/>
      <c r="U985" s="1026"/>
      <c r="V985" s="1026"/>
      <c r="W985" s="1026"/>
      <c r="X985" s="1026"/>
      <c r="Y985" s="1026"/>
      <c r="Z985" s="1026"/>
      <c r="AA985" s="1026"/>
      <c r="AB985" s="1026"/>
      <c r="AC985" s="1026"/>
      <c r="AD985" s="1026"/>
      <c r="AE985" s="1026"/>
      <c r="AF985" s="1026"/>
      <c r="AG985" s="1026"/>
      <c r="AH985" s="1026"/>
      <c r="AI985" s="1026"/>
      <c r="AJ985" s="1026"/>
      <c r="AK985" s="1026"/>
      <c r="AL985" s="1026"/>
      <c r="AM985" s="1026"/>
      <c r="AN985" s="1026"/>
      <c r="AO985" s="1026"/>
      <c r="AP985" s="1026"/>
      <c r="AQ985" s="1026"/>
      <c r="AR985" s="1026"/>
      <c r="AS985" s="1026"/>
      <c r="AT985" s="1026"/>
      <c r="AU985" s="1026"/>
      <c r="AV985" s="1026"/>
      <c r="AW985" s="1026"/>
      <c r="AX985" s="1026"/>
    </row>
    <row r="986" spans="1:50" s="237" customFormat="1" ht="12" customHeight="1">
      <c r="A986" s="1103" t="s">
        <v>1078</v>
      </c>
      <c r="B986" s="83">
        <v>40347239</v>
      </c>
      <c r="C986" s="83">
        <v>35562458</v>
      </c>
      <c r="D986" s="83">
        <v>35562458</v>
      </c>
      <c r="E986" s="463">
        <v>88.14099522398547</v>
      </c>
      <c r="F986" s="83">
        <v>4279876</v>
      </c>
      <c r="G986" s="1026"/>
      <c r="H986" s="101">
        <f>D986-'[3]Oktobris'!D934</f>
        <v>35280142</v>
      </c>
      <c r="I986" s="987">
        <f t="shared" si="45"/>
        <v>-31000266</v>
      </c>
      <c r="J986" s="987"/>
      <c r="K986" s="1026"/>
      <c r="L986" s="1026"/>
      <c r="M986" s="1026"/>
      <c r="N986" s="1026"/>
      <c r="O986" s="1026"/>
      <c r="P986" s="1026"/>
      <c r="Q986" s="1026"/>
      <c r="R986" s="1026"/>
      <c r="S986" s="1026"/>
      <c r="T986" s="1026"/>
      <c r="U986" s="1026"/>
      <c r="V986" s="1026"/>
      <c r="W986" s="1026"/>
      <c r="X986" s="1026"/>
      <c r="Y986" s="1026"/>
      <c r="Z986" s="1026"/>
      <c r="AA986" s="1026"/>
      <c r="AB986" s="1026"/>
      <c r="AC986" s="1026"/>
      <c r="AD986" s="1026"/>
      <c r="AE986" s="1026"/>
      <c r="AF986" s="1026"/>
      <c r="AG986" s="1026"/>
      <c r="AH986" s="1026"/>
      <c r="AI986" s="1026"/>
      <c r="AJ986" s="1026"/>
      <c r="AK986" s="1026"/>
      <c r="AL986" s="1026"/>
      <c r="AM986" s="1026"/>
      <c r="AN986" s="1026"/>
      <c r="AO986" s="1026"/>
      <c r="AP986" s="1026"/>
      <c r="AQ986" s="1026"/>
      <c r="AR986" s="1026"/>
      <c r="AS986" s="1026"/>
      <c r="AT986" s="1026"/>
      <c r="AU986" s="1026"/>
      <c r="AV986" s="1026"/>
      <c r="AW986" s="1026"/>
      <c r="AX986" s="1026"/>
    </row>
    <row r="987" spans="1:50" s="237" customFormat="1" ht="12" customHeight="1">
      <c r="A987" s="1089" t="s">
        <v>1079</v>
      </c>
      <c r="B987" s="83">
        <v>40347239</v>
      </c>
      <c r="C987" s="83">
        <v>35562458</v>
      </c>
      <c r="D987" s="83">
        <v>35562458</v>
      </c>
      <c r="E987" s="463">
        <v>88.14099522398547</v>
      </c>
      <c r="F987" s="83">
        <v>4279876</v>
      </c>
      <c r="G987" s="1026"/>
      <c r="H987" s="101">
        <f>D987-'[3]Oktobris'!D935</f>
        <v>35271255</v>
      </c>
      <c r="I987" s="987">
        <f t="shared" si="45"/>
        <v>-30991379</v>
      </c>
      <c r="J987" s="987"/>
      <c r="K987" s="1026"/>
      <c r="L987" s="1026"/>
      <c r="M987" s="1026"/>
      <c r="N987" s="1026"/>
      <c r="O987" s="1026"/>
      <c r="P987" s="1026"/>
      <c r="Q987" s="1026"/>
      <c r="R987" s="1026"/>
      <c r="S987" s="1026"/>
      <c r="T987" s="1026"/>
      <c r="U987" s="1026"/>
      <c r="V987" s="1026"/>
      <c r="W987" s="1026"/>
      <c r="X987" s="1026"/>
      <c r="Y987" s="1026"/>
      <c r="Z987" s="1026"/>
      <c r="AA987" s="1026"/>
      <c r="AB987" s="1026"/>
      <c r="AC987" s="1026"/>
      <c r="AD987" s="1026"/>
      <c r="AE987" s="1026"/>
      <c r="AF987" s="1026"/>
      <c r="AG987" s="1026"/>
      <c r="AH987" s="1026"/>
      <c r="AI987" s="1026"/>
      <c r="AJ987" s="1026"/>
      <c r="AK987" s="1026"/>
      <c r="AL987" s="1026"/>
      <c r="AM987" s="1026"/>
      <c r="AN987" s="1026"/>
      <c r="AO987" s="1026"/>
      <c r="AP987" s="1026"/>
      <c r="AQ987" s="1026"/>
      <c r="AR987" s="1026"/>
      <c r="AS987" s="1026"/>
      <c r="AT987" s="1026"/>
      <c r="AU987" s="1026"/>
      <c r="AV987" s="1026"/>
      <c r="AW987" s="1026"/>
      <c r="AX987" s="1026"/>
    </row>
    <row r="988" spans="1:50" s="1150" customFormat="1" ht="12" customHeight="1" hidden="1">
      <c r="A988" s="1099" t="s">
        <v>537</v>
      </c>
      <c r="B988" s="488">
        <v>0</v>
      </c>
      <c r="C988" s="488">
        <v>0</v>
      </c>
      <c r="D988" s="488">
        <v>0</v>
      </c>
      <c r="E988" s="463" t="e">
        <v>#DIV/0!</v>
      </c>
      <c r="F988" s="83">
        <v>0</v>
      </c>
      <c r="G988" s="1149"/>
      <c r="H988" s="101">
        <f>D988-'[3]Oktobris'!D936</f>
        <v>-291203</v>
      </c>
      <c r="I988" s="987">
        <f t="shared" si="45"/>
        <v>291203</v>
      </c>
      <c r="J988" s="987"/>
      <c r="K988" s="1149"/>
      <c r="L988" s="1149"/>
      <c r="M988" s="1149"/>
      <c r="N988" s="1149"/>
      <c r="O988" s="1149"/>
      <c r="P988" s="1149"/>
      <c r="Q988" s="1149"/>
      <c r="R988" s="1149"/>
      <c r="S988" s="1149"/>
      <c r="T988" s="1149"/>
      <c r="U988" s="1149"/>
      <c r="V988" s="1149"/>
      <c r="W988" s="1149"/>
      <c r="X988" s="1149"/>
      <c r="Y988" s="1149"/>
      <c r="Z988" s="1149"/>
      <c r="AA988" s="1149"/>
      <c r="AB988" s="1149"/>
      <c r="AC988" s="1149"/>
      <c r="AD988" s="1149"/>
      <c r="AE988" s="1149"/>
      <c r="AF988" s="1149"/>
      <c r="AG988" s="1149"/>
      <c r="AH988" s="1149"/>
      <c r="AI988" s="1149"/>
      <c r="AJ988" s="1149"/>
      <c r="AK988" s="1149"/>
      <c r="AL988" s="1149"/>
      <c r="AM988" s="1149"/>
      <c r="AN988" s="1149"/>
      <c r="AO988" s="1149"/>
      <c r="AP988" s="1149"/>
      <c r="AQ988" s="1149"/>
      <c r="AR988" s="1149"/>
      <c r="AS988" s="1149"/>
      <c r="AT988" s="1149"/>
      <c r="AU988" s="1149"/>
      <c r="AV988" s="1149"/>
      <c r="AW988" s="1149"/>
      <c r="AX988" s="1149"/>
    </row>
    <row r="989" spans="1:50" s="237" customFormat="1" ht="12" customHeight="1">
      <c r="A989" s="1103" t="s">
        <v>279</v>
      </c>
      <c r="B989" s="83">
        <v>40347239</v>
      </c>
      <c r="C989" s="83">
        <v>35562458</v>
      </c>
      <c r="D989" s="83">
        <v>30654402</v>
      </c>
      <c r="E989" s="463">
        <v>75.97645529102995</v>
      </c>
      <c r="F989" s="83">
        <v>2573275</v>
      </c>
      <c r="G989" s="1026"/>
      <c r="H989" s="101">
        <f>D989-'[3]Oktobris'!D937</f>
        <v>30363199</v>
      </c>
      <c r="I989" s="987">
        <f t="shared" si="45"/>
        <v>-27789924</v>
      </c>
      <c r="J989" s="987"/>
      <c r="K989" s="1026"/>
      <c r="L989" s="1026"/>
      <c r="M989" s="1026"/>
      <c r="N989" s="1026"/>
      <c r="O989" s="1026"/>
      <c r="P989" s="1026"/>
      <c r="Q989" s="1026"/>
      <c r="R989" s="1026"/>
      <c r="S989" s="1026"/>
      <c r="T989" s="1026"/>
      <c r="U989" s="1026"/>
      <c r="V989" s="1026"/>
      <c r="W989" s="1026"/>
      <c r="X989" s="1026"/>
      <c r="Y989" s="1026"/>
      <c r="Z989" s="1026"/>
      <c r="AA989" s="1026"/>
      <c r="AB989" s="1026"/>
      <c r="AC989" s="1026"/>
      <c r="AD989" s="1026"/>
      <c r="AE989" s="1026"/>
      <c r="AF989" s="1026"/>
      <c r="AG989" s="1026"/>
      <c r="AH989" s="1026"/>
      <c r="AI989" s="1026"/>
      <c r="AJ989" s="1026"/>
      <c r="AK989" s="1026"/>
      <c r="AL989" s="1026"/>
      <c r="AM989" s="1026"/>
      <c r="AN989" s="1026"/>
      <c r="AO989" s="1026"/>
      <c r="AP989" s="1026"/>
      <c r="AQ989" s="1026"/>
      <c r="AR989" s="1026"/>
      <c r="AS989" s="1026"/>
      <c r="AT989" s="1026"/>
      <c r="AU989" s="1026"/>
      <c r="AV989" s="1026"/>
      <c r="AW989" s="1026"/>
      <c r="AX989" s="1026"/>
    </row>
    <row r="990" spans="1:50" s="237" customFormat="1" ht="12" customHeight="1">
      <c r="A990" s="1089" t="s">
        <v>307</v>
      </c>
      <c r="B990" s="83">
        <v>40247464</v>
      </c>
      <c r="C990" s="83">
        <v>35465753</v>
      </c>
      <c r="D990" s="83">
        <v>30654402</v>
      </c>
      <c r="E990" s="463">
        <v>76.16480382465836</v>
      </c>
      <c r="F990" s="83">
        <v>2573275</v>
      </c>
      <c r="G990" s="1026"/>
      <c r="H990" s="101">
        <f>D990-'[3]Oktobris'!D938</f>
        <v>30654402</v>
      </c>
      <c r="I990" s="987">
        <f t="shared" si="45"/>
        <v>-28081127</v>
      </c>
      <c r="J990" s="987"/>
      <c r="K990" s="1026"/>
      <c r="L990" s="1026"/>
      <c r="M990" s="1026"/>
      <c r="N990" s="1026"/>
      <c r="O990" s="1026"/>
      <c r="P990" s="1026"/>
      <c r="Q990" s="1026"/>
      <c r="R990" s="1026"/>
      <c r="S990" s="1026"/>
      <c r="T990" s="1026"/>
      <c r="U990" s="1026"/>
      <c r="V990" s="1026"/>
      <c r="W990" s="1026"/>
      <c r="X990" s="1026"/>
      <c r="Y990" s="1026"/>
      <c r="Z990" s="1026"/>
      <c r="AA990" s="1026"/>
      <c r="AB990" s="1026"/>
      <c r="AC990" s="1026"/>
      <c r="AD990" s="1026"/>
      <c r="AE990" s="1026"/>
      <c r="AF990" s="1026"/>
      <c r="AG990" s="1026"/>
      <c r="AH990" s="1026"/>
      <c r="AI990" s="1026"/>
      <c r="AJ990" s="1026"/>
      <c r="AK990" s="1026"/>
      <c r="AL990" s="1026"/>
      <c r="AM990" s="1026"/>
      <c r="AN990" s="1026"/>
      <c r="AO990" s="1026"/>
      <c r="AP990" s="1026"/>
      <c r="AQ990" s="1026"/>
      <c r="AR990" s="1026"/>
      <c r="AS990" s="1026"/>
      <c r="AT990" s="1026"/>
      <c r="AU990" s="1026"/>
      <c r="AV990" s="1026"/>
      <c r="AW990" s="1026"/>
      <c r="AX990" s="1026"/>
    </row>
    <row r="991" spans="1:50" s="237" customFormat="1" ht="12" customHeight="1">
      <c r="A991" s="1100" t="s">
        <v>716</v>
      </c>
      <c r="B991" s="83">
        <v>29395493</v>
      </c>
      <c r="C991" s="83">
        <v>26498893</v>
      </c>
      <c r="D991" s="83">
        <v>23747924</v>
      </c>
      <c r="E991" s="463">
        <v>80.78763639038135</v>
      </c>
      <c r="F991" s="83">
        <v>1282539</v>
      </c>
      <c r="G991" s="1026"/>
      <c r="H991" s="101">
        <f>D991-'[3]Oktobris'!D939</f>
        <v>18356364</v>
      </c>
      <c r="I991" s="987">
        <f t="shared" si="45"/>
        <v>-17073825</v>
      </c>
      <c r="J991" s="987"/>
      <c r="K991" s="1026"/>
      <c r="L991" s="1026"/>
      <c r="M991" s="1026"/>
      <c r="N991" s="1026"/>
      <c r="O991" s="1026"/>
      <c r="P991" s="1026"/>
      <c r="Q991" s="1026"/>
      <c r="R991" s="1026"/>
      <c r="S991" s="1026"/>
      <c r="T991" s="1026"/>
      <c r="U991" s="1026"/>
      <c r="V991" s="1026"/>
      <c r="W991" s="1026"/>
      <c r="X991" s="1026"/>
      <c r="Y991" s="1026"/>
      <c r="Z991" s="1026"/>
      <c r="AA991" s="1026"/>
      <c r="AB991" s="1026"/>
      <c r="AC991" s="1026"/>
      <c r="AD991" s="1026"/>
      <c r="AE991" s="1026"/>
      <c r="AF991" s="1026"/>
      <c r="AG991" s="1026"/>
      <c r="AH991" s="1026"/>
      <c r="AI991" s="1026"/>
      <c r="AJ991" s="1026"/>
      <c r="AK991" s="1026"/>
      <c r="AL991" s="1026"/>
      <c r="AM991" s="1026"/>
      <c r="AN991" s="1026"/>
      <c r="AO991" s="1026"/>
      <c r="AP991" s="1026"/>
      <c r="AQ991" s="1026"/>
      <c r="AR991" s="1026"/>
      <c r="AS991" s="1026"/>
      <c r="AT991" s="1026"/>
      <c r="AU991" s="1026"/>
      <c r="AV991" s="1026"/>
      <c r="AW991" s="1026"/>
      <c r="AX991" s="1026"/>
    </row>
    <row r="992" spans="1:50" s="237" customFormat="1" ht="12.75">
      <c r="A992" s="1100" t="s">
        <v>1004</v>
      </c>
      <c r="B992" s="83">
        <v>10851971</v>
      </c>
      <c r="C992" s="83">
        <v>8966860</v>
      </c>
      <c r="D992" s="83">
        <v>6906478</v>
      </c>
      <c r="E992" s="463">
        <v>63.64261386249558</v>
      </c>
      <c r="F992" s="83">
        <v>1290736</v>
      </c>
      <c r="G992" s="1026"/>
      <c r="H992" s="101">
        <f>D992-'[3]Oktobris'!D940</f>
        <v>1702897</v>
      </c>
      <c r="I992" s="987">
        <f t="shared" si="45"/>
        <v>-412161</v>
      </c>
      <c r="J992" s="987"/>
      <c r="K992" s="1026"/>
      <c r="L992" s="1026"/>
      <c r="M992" s="1026"/>
      <c r="N992" s="1026"/>
      <c r="O992" s="1026"/>
      <c r="P992" s="1026"/>
      <c r="Q992" s="1026"/>
      <c r="R992" s="1026"/>
      <c r="S992" s="1026"/>
      <c r="T992" s="1026"/>
      <c r="U992" s="1026"/>
      <c r="V992" s="1026"/>
      <c r="W992" s="1026"/>
      <c r="X992" s="1026"/>
      <c r="Y992" s="1026"/>
      <c r="Z992" s="1026"/>
      <c r="AA992" s="1026"/>
      <c r="AB992" s="1026"/>
      <c r="AC992" s="1026"/>
      <c r="AD992" s="1026"/>
      <c r="AE992" s="1026"/>
      <c r="AF992" s="1026"/>
      <c r="AG992" s="1026"/>
      <c r="AH992" s="1026"/>
      <c r="AI992" s="1026"/>
      <c r="AJ992" s="1026"/>
      <c r="AK992" s="1026"/>
      <c r="AL992" s="1026"/>
      <c r="AM992" s="1026"/>
      <c r="AN992" s="1026"/>
      <c r="AO992" s="1026"/>
      <c r="AP992" s="1026"/>
      <c r="AQ992" s="1026"/>
      <c r="AR992" s="1026"/>
      <c r="AS992" s="1026"/>
      <c r="AT992" s="1026"/>
      <c r="AU992" s="1026"/>
      <c r="AV992" s="1026"/>
      <c r="AW992" s="1026"/>
      <c r="AX992" s="1026"/>
    </row>
    <row r="993" spans="1:50" s="237" customFormat="1" ht="12.75">
      <c r="A993" s="1101" t="s">
        <v>1114</v>
      </c>
      <c r="B993" s="83">
        <v>3845908</v>
      </c>
      <c r="C993" s="83">
        <v>3269983</v>
      </c>
      <c r="D993" s="83">
        <v>2470826</v>
      </c>
      <c r="E993" s="463">
        <v>64.24558257763836</v>
      </c>
      <c r="F993" s="83">
        <v>63979</v>
      </c>
      <c r="G993" s="1026"/>
      <c r="H993" s="101">
        <f>D993-'[3]Oktobris'!D941</f>
        <v>2282847</v>
      </c>
      <c r="I993" s="987">
        <f t="shared" si="45"/>
        <v>-2218868</v>
      </c>
      <c r="J993" s="987"/>
      <c r="K993" s="1026"/>
      <c r="L993" s="1026"/>
      <c r="M993" s="1026"/>
      <c r="N993" s="1026"/>
      <c r="O993" s="1026"/>
      <c r="P993" s="1026"/>
      <c r="Q993" s="1026"/>
      <c r="R993" s="1026"/>
      <c r="S993" s="1026"/>
      <c r="T993" s="1026"/>
      <c r="U993" s="1026"/>
      <c r="V993" s="1026"/>
      <c r="W993" s="1026"/>
      <c r="X993" s="1026"/>
      <c r="Y993" s="1026"/>
      <c r="Z993" s="1026"/>
      <c r="AA993" s="1026"/>
      <c r="AB993" s="1026"/>
      <c r="AC993" s="1026"/>
      <c r="AD993" s="1026"/>
      <c r="AE993" s="1026"/>
      <c r="AF993" s="1026"/>
      <c r="AG993" s="1026"/>
      <c r="AH993" s="1026"/>
      <c r="AI993" s="1026"/>
      <c r="AJ993" s="1026"/>
      <c r="AK993" s="1026"/>
      <c r="AL993" s="1026"/>
      <c r="AM993" s="1026"/>
      <c r="AN993" s="1026"/>
      <c r="AO993" s="1026"/>
      <c r="AP993" s="1026"/>
      <c r="AQ993" s="1026"/>
      <c r="AR993" s="1026"/>
      <c r="AS993" s="1026"/>
      <c r="AT993" s="1026"/>
      <c r="AU993" s="1026"/>
      <c r="AV993" s="1026"/>
      <c r="AW993" s="1026"/>
      <c r="AX993" s="1026"/>
    </row>
    <row r="994" spans="1:50" s="1150" customFormat="1" ht="12.75" hidden="1">
      <c r="A994" s="1121" t="s">
        <v>1015</v>
      </c>
      <c r="B994" s="488"/>
      <c r="C994" s="488">
        <v>0</v>
      </c>
      <c r="D994" s="488">
        <v>0</v>
      </c>
      <c r="E994" s="463" t="e">
        <v>#DIV/0!</v>
      </c>
      <c r="F994" s="83">
        <v>0</v>
      </c>
      <c r="G994" s="1149"/>
      <c r="H994" s="101">
        <f>D994-'[3]Oktobris'!D942</f>
        <v>-4441810</v>
      </c>
      <c r="I994" s="987">
        <f t="shared" si="45"/>
        <v>4441810</v>
      </c>
      <c r="J994" s="987"/>
      <c r="K994" s="1149"/>
      <c r="L994" s="1149"/>
      <c r="M994" s="1149"/>
      <c r="N994" s="1149"/>
      <c r="O994" s="1149"/>
      <c r="P994" s="1149"/>
      <c r="Q994" s="1149"/>
      <c r="R994" s="1149"/>
      <c r="S994" s="1149"/>
      <c r="T994" s="1149"/>
      <c r="U994" s="1149"/>
      <c r="V994" s="1149"/>
      <c r="W994" s="1149"/>
      <c r="X994" s="1149"/>
      <c r="Y994" s="1149"/>
      <c r="Z994" s="1149"/>
      <c r="AA994" s="1149"/>
      <c r="AB994" s="1149"/>
      <c r="AC994" s="1149"/>
      <c r="AD994" s="1149"/>
      <c r="AE994" s="1149"/>
      <c r="AF994" s="1149"/>
      <c r="AG994" s="1149"/>
      <c r="AH994" s="1149"/>
      <c r="AI994" s="1149"/>
      <c r="AJ994" s="1149"/>
      <c r="AK994" s="1149"/>
      <c r="AL994" s="1149"/>
      <c r="AM994" s="1149"/>
      <c r="AN994" s="1149"/>
      <c r="AO994" s="1149"/>
      <c r="AP994" s="1149"/>
      <c r="AQ994" s="1149"/>
      <c r="AR994" s="1149"/>
      <c r="AS994" s="1149"/>
      <c r="AT994" s="1149"/>
      <c r="AU994" s="1149"/>
      <c r="AV994" s="1149"/>
      <c r="AW994" s="1149"/>
      <c r="AX994" s="1149"/>
    </row>
    <row r="995" spans="1:50" s="1114" customFormat="1" ht="12.75" hidden="1">
      <c r="A995" s="1113" t="s">
        <v>1025</v>
      </c>
      <c r="B995" s="1107">
        <v>0</v>
      </c>
      <c r="C995" s="1107">
        <v>0</v>
      </c>
      <c r="D995" s="1107">
        <v>0</v>
      </c>
      <c r="E995" s="1102" t="e">
        <v>#DIV/0!</v>
      </c>
      <c r="F995" s="1107">
        <v>-3208895</v>
      </c>
      <c r="G995" s="1033"/>
      <c r="H995" s="1034">
        <f>D995-'[3]Oktobris'!D943</f>
        <v>-425560</v>
      </c>
      <c r="I995" s="987">
        <f t="shared" si="45"/>
        <v>-2783335</v>
      </c>
      <c r="J995" s="987"/>
      <c r="K995" s="1033"/>
      <c r="L995" s="1033"/>
      <c r="M995" s="1033"/>
      <c r="N995" s="1033"/>
      <c r="O995" s="1033"/>
      <c r="P995" s="1033"/>
      <c r="Q995" s="1033"/>
      <c r="R995" s="1033"/>
      <c r="S995" s="1033"/>
      <c r="T995" s="1033"/>
      <c r="U995" s="1033"/>
      <c r="V995" s="1033"/>
      <c r="W995" s="1033"/>
      <c r="X995" s="1033"/>
      <c r="Y995" s="1033"/>
      <c r="Z995" s="1033"/>
      <c r="AA995" s="1033"/>
      <c r="AB995" s="1033"/>
      <c r="AC995" s="1033"/>
      <c r="AD995" s="1033"/>
      <c r="AE995" s="1033"/>
      <c r="AF995" s="1033"/>
      <c r="AG995" s="1033"/>
      <c r="AH995" s="1033"/>
      <c r="AI995" s="1033"/>
      <c r="AJ995" s="1033"/>
      <c r="AK995" s="1033"/>
      <c r="AL995" s="1033"/>
      <c r="AM995" s="1033"/>
      <c r="AN995" s="1033"/>
      <c r="AO995" s="1033"/>
      <c r="AP995" s="1033"/>
      <c r="AQ995" s="1033"/>
      <c r="AR995" s="1033"/>
      <c r="AS995" s="1033"/>
      <c r="AT995" s="1033"/>
      <c r="AU995" s="1033"/>
      <c r="AV995" s="1033"/>
      <c r="AW995" s="1033"/>
      <c r="AX995" s="1033"/>
    </row>
    <row r="996" spans="1:50" s="237" customFormat="1" ht="12.75">
      <c r="A996" s="1089" t="s">
        <v>290</v>
      </c>
      <c r="B996" s="83">
        <v>99775</v>
      </c>
      <c r="C996" s="83">
        <v>96705</v>
      </c>
      <c r="D996" s="83">
        <v>0</v>
      </c>
      <c r="E996" s="463">
        <v>0</v>
      </c>
      <c r="F996" s="83">
        <v>0</v>
      </c>
      <c r="G996" s="1026"/>
      <c r="H996" s="101">
        <f>D996-'[3]Oktobris'!D944</f>
        <v>-425560</v>
      </c>
      <c r="I996" s="987">
        <f t="shared" si="45"/>
        <v>425560</v>
      </c>
      <c r="J996" s="987"/>
      <c r="K996" s="1026"/>
      <c r="L996" s="1026"/>
      <c r="M996" s="1026"/>
      <c r="N996" s="1026"/>
      <c r="O996" s="1026"/>
      <c r="P996" s="1026"/>
      <c r="Q996" s="1026"/>
      <c r="R996" s="1026"/>
      <c r="S996" s="1026"/>
      <c r="T996" s="1026"/>
      <c r="U996" s="1026"/>
      <c r="V996" s="1026"/>
      <c r="W996" s="1026"/>
      <c r="X996" s="1026"/>
      <c r="Y996" s="1026"/>
      <c r="Z996" s="1026"/>
      <c r="AA996" s="1026"/>
      <c r="AB996" s="1026"/>
      <c r="AC996" s="1026"/>
      <c r="AD996" s="1026"/>
      <c r="AE996" s="1026"/>
      <c r="AF996" s="1026"/>
      <c r="AG996" s="1026"/>
      <c r="AH996" s="1026"/>
      <c r="AI996" s="1026"/>
      <c r="AJ996" s="1026"/>
      <c r="AK996" s="1026"/>
      <c r="AL996" s="1026"/>
      <c r="AM996" s="1026"/>
      <c r="AN996" s="1026"/>
      <c r="AO996" s="1026"/>
      <c r="AP996" s="1026"/>
      <c r="AQ996" s="1026"/>
      <c r="AR996" s="1026"/>
      <c r="AS996" s="1026"/>
      <c r="AT996" s="1026"/>
      <c r="AU996" s="1026"/>
      <c r="AV996" s="1026"/>
      <c r="AW996" s="1026"/>
      <c r="AX996" s="1026"/>
    </row>
    <row r="997" spans="1:50" s="237" customFormat="1" ht="12" customHeight="1">
      <c r="A997" s="1100" t="s">
        <v>1399</v>
      </c>
      <c r="B997" s="83">
        <v>99775</v>
      </c>
      <c r="C997" s="83">
        <v>96705</v>
      </c>
      <c r="D997" s="83">
        <v>0</v>
      </c>
      <c r="E997" s="463">
        <v>0</v>
      </c>
      <c r="F997" s="83">
        <v>0</v>
      </c>
      <c r="G997" s="1026"/>
      <c r="H997" s="101">
        <f>D997-'[3]Oktobris'!D945</f>
        <v>-4016250</v>
      </c>
      <c r="I997" s="987">
        <f t="shared" si="45"/>
        <v>4016250</v>
      </c>
      <c r="J997" s="987"/>
      <c r="K997" s="1026"/>
      <c r="L997" s="1026"/>
      <c r="M997" s="1026"/>
      <c r="N997" s="1026"/>
      <c r="O997" s="1026"/>
      <c r="P997" s="1026"/>
      <c r="Q997" s="1026"/>
      <c r="R997" s="1026"/>
      <c r="S997" s="1026"/>
      <c r="T997" s="1026"/>
      <c r="U997" s="1026"/>
      <c r="V997" s="1026"/>
      <c r="W997" s="1026"/>
      <c r="X997" s="1026"/>
      <c r="Y997" s="1026"/>
      <c r="Z997" s="1026"/>
      <c r="AA997" s="1026"/>
      <c r="AB997" s="1026"/>
      <c r="AC997" s="1026"/>
      <c r="AD997" s="1026"/>
      <c r="AE997" s="1026"/>
      <c r="AF997" s="1026"/>
      <c r="AG997" s="1026"/>
      <c r="AH997" s="1026"/>
      <c r="AI997" s="1026"/>
      <c r="AJ997" s="1026"/>
      <c r="AK997" s="1026"/>
      <c r="AL997" s="1026"/>
      <c r="AM997" s="1026"/>
      <c r="AN997" s="1026"/>
      <c r="AO997" s="1026"/>
      <c r="AP997" s="1026"/>
      <c r="AQ997" s="1026"/>
      <c r="AR997" s="1026"/>
      <c r="AS997" s="1026"/>
      <c r="AT997" s="1026"/>
      <c r="AU997" s="1026"/>
      <c r="AV997" s="1026"/>
      <c r="AW997" s="1026"/>
      <c r="AX997" s="1026"/>
    </row>
    <row r="998" spans="1:50" s="237" customFormat="1" ht="12" customHeight="1">
      <c r="A998" s="404" t="s">
        <v>1118</v>
      </c>
      <c r="B998" s="83"/>
      <c r="C998" s="83"/>
      <c r="D998" s="83"/>
      <c r="E998" s="463"/>
      <c r="F998" s="83"/>
      <c r="G998" s="1026"/>
      <c r="H998" s="101">
        <f>D998-'[3]Oktobris'!D946</f>
        <v>-20298</v>
      </c>
      <c r="I998" s="987">
        <f t="shared" si="45"/>
        <v>20298</v>
      </c>
      <c r="J998" s="987"/>
      <c r="K998" s="1026"/>
      <c r="L998" s="1026"/>
      <c r="M998" s="1026"/>
      <c r="N998" s="1026"/>
      <c r="O998" s="1026"/>
      <c r="P998" s="1026"/>
      <c r="Q998" s="1026"/>
      <c r="R998" s="1026"/>
      <c r="S998" s="1026"/>
      <c r="T998" s="1026"/>
      <c r="U998" s="1026"/>
      <c r="V998" s="1026"/>
      <c r="W998" s="1026"/>
      <c r="X998" s="1026"/>
      <c r="Y998" s="1026"/>
      <c r="Z998" s="1026"/>
      <c r="AA998" s="1026"/>
      <c r="AB998" s="1026"/>
      <c r="AC998" s="1026"/>
      <c r="AD998" s="1026"/>
      <c r="AE998" s="1026"/>
      <c r="AF998" s="1026"/>
      <c r="AG998" s="1026"/>
      <c r="AH998" s="1026"/>
      <c r="AI998" s="1026"/>
      <c r="AJ998" s="1026"/>
      <c r="AK998" s="1026"/>
      <c r="AL998" s="1026"/>
      <c r="AM998" s="1026"/>
      <c r="AN998" s="1026"/>
      <c r="AO998" s="1026"/>
      <c r="AP998" s="1026"/>
      <c r="AQ998" s="1026"/>
      <c r="AR998" s="1026"/>
      <c r="AS998" s="1026"/>
      <c r="AT998" s="1026"/>
      <c r="AU998" s="1026"/>
      <c r="AV998" s="1026"/>
      <c r="AW998" s="1026"/>
      <c r="AX998" s="1026"/>
    </row>
    <row r="999" spans="1:50" s="237" customFormat="1" ht="12" customHeight="1">
      <c r="A999" s="1103" t="s">
        <v>1078</v>
      </c>
      <c r="B999" s="83">
        <v>5584712</v>
      </c>
      <c r="C999" s="83">
        <v>5332896</v>
      </c>
      <c r="D999" s="83">
        <v>5332896</v>
      </c>
      <c r="E999" s="463">
        <v>95.49097607898133</v>
      </c>
      <c r="F999" s="83">
        <v>652051</v>
      </c>
      <c r="G999" s="1026"/>
      <c r="H999" s="101">
        <f>D999-'[3]Oktobris'!D947</f>
        <v>1336944</v>
      </c>
      <c r="I999" s="987">
        <f t="shared" si="45"/>
        <v>-684893</v>
      </c>
      <c r="J999" s="987"/>
      <c r="K999" s="1026"/>
      <c r="L999" s="1026"/>
      <c r="M999" s="1026"/>
      <c r="N999" s="1026"/>
      <c r="O999" s="1026"/>
      <c r="P999" s="1026"/>
      <c r="Q999" s="1026"/>
      <c r="R999" s="1026"/>
      <c r="S999" s="1026"/>
      <c r="T999" s="1026"/>
      <c r="U999" s="1026"/>
      <c r="V999" s="1026"/>
      <c r="W999" s="1026"/>
      <c r="X999" s="1026"/>
      <c r="Y999" s="1026"/>
      <c r="Z999" s="1026"/>
      <c r="AA999" s="1026"/>
      <c r="AB999" s="1026"/>
      <c r="AC999" s="1026"/>
      <c r="AD999" s="1026"/>
      <c r="AE999" s="1026"/>
      <c r="AF999" s="1026"/>
      <c r="AG999" s="1026"/>
      <c r="AH999" s="1026"/>
      <c r="AI999" s="1026"/>
      <c r="AJ999" s="1026"/>
      <c r="AK999" s="1026"/>
      <c r="AL999" s="1026"/>
      <c r="AM999" s="1026"/>
      <c r="AN999" s="1026"/>
      <c r="AO999" s="1026"/>
      <c r="AP999" s="1026"/>
      <c r="AQ999" s="1026"/>
      <c r="AR999" s="1026"/>
      <c r="AS999" s="1026"/>
      <c r="AT999" s="1026"/>
      <c r="AU999" s="1026"/>
      <c r="AV999" s="1026"/>
      <c r="AW999" s="1026"/>
      <c r="AX999" s="1026"/>
    </row>
    <row r="1000" spans="1:50" s="237" customFormat="1" ht="12.75">
      <c r="A1000" s="1089" t="s">
        <v>1079</v>
      </c>
      <c r="B1000" s="83">
        <v>5584712</v>
      </c>
      <c r="C1000" s="83">
        <v>5332896</v>
      </c>
      <c r="D1000" s="83">
        <v>5332896</v>
      </c>
      <c r="E1000" s="463">
        <v>95.49097607898133</v>
      </c>
      <c r="F1000" s="83">
        <v>654391</v>
      </c>
      <c r="G1000" s="1026"/>
      <c r="H1000" s="101">
        <f>D1000-'[3]Oktobris'!D948</f>
        <v>5332896</v>
      </c>
      <c r="I1000" s="987">
        <f t="shared" si="45"/>
        <v>-4678505</v>
      </c>
      <c r="J1000" s="987"/>
      <c r="K1000" s="1026"/>
      <c r="L1000" s="1026"/>
      <c r="M1000" s="1026"/>
      <c r="N1000" s="1026"/>
      <c r="O1000" s="1026"/>
      <c r="P1000" s="1026"/>
      <c r="Q1000" s="1026"/>
      <c r="R1000" s="1026"/>
      <c r="S1000" s="1026"/>
      <c r="T1000" s="1026"/>
      <c r="U1000" s="1026"/>
      <c r="V1000" s="1026"/>
      <c r="W1000" s="1026"/>
      <c r="X1000" s="1026"/>
      <c r="Y1000" s="1026"/>
      <c r="Z1000" s="1026"/>
      <c r="AA1000" s="1026"/>
      <c r="AB1000" s="1026"/>
      <c r="AC1000" s="1026"/>
      <c r="AD1000" s="1026"/>
      <c r="AE1000" s="1026"/>
      <c r="AF1000" s="1026"/>
      <c r="AG1000" s="1026"/>
      <c r="AH1000" s="1026"/>
      <c r="AI1000" s="1026"/>
      <c r="AJ1000" s="1026"/>
      <c r="AK1000" s="1026"/>
      <c r="AL1000" s="1026"/>
      <c r="AM1000" s="1026"/>
      <c r="AN1000" s="1026"/>
      <c r="AO1000" s="1026"/>
      <c r="AP1000" s="1026"/>
      <c r="AQ1000" s="1026"/>
      <c r="AR1000" s="1026"/>
      <c r="AS1000" s="1026"/>
      <c r="AT1000" s="1026"/>
      <c r="AU1000" s="1026"/>
      <c r="AV1000" s="1026"/>
      <c r="AW1000" s="1026"/>
      <c r="AX1000" s="1026"/>
    </row>
    <row r="1001" spans="1:50" s="1150" customFormat="1" ht="12.75" hidden="1">
      <c r="A1001" s="1099" t="s">
        <v>537</v>
      </c>
      <c r="B1001" s="488">
        <v>0</v>
      </c>
      <c r="C1001" s="488">
        <v>0</v>
      </c>
      <c r="D1001" s="488">
        <v>0</v>
      </c>
      <c r="E1001" s="463" t="e">
        <v>#DIV/0!</v>
      </c>
      <c r="F1001" s="83">
        <v>-2340</v>
      </c>
      <c r="G1001" s="1149"/>
      <c r="H1001" s="101">
        <f>D1001-'[3]Oktobris'!D949</f>
        <v>-31282582</v>
      </c>
      <c r="I1001" s="987">
        <f t="shared" si="45"/>
        <v>31280242</v>
      </c>
      <c r="J1001" s="987"/>
      <c r="K1001" s="1149"/>
      <c r="L1001" s="1149"/>
      <c r="M1001" s="1149"/>
      <c r="N1001" s="1149"/>
      <c r="O1001" s="1149"/>
      <c r="P1001" s="1149"/>
      <c r="Q1001" s="1149"/>
      <c r="R1001" s="1149"/>
      <c r="S1001" s="1149"/>
      <c r="T1001" s="1149"/>
      <c r="U1001" s="1149"/>
      <c r="V1001" s="1149"/>
      <c r="W1001" s="1149"/>
      <c r="X1001" s="1149"/>
      <c r="Y1001" s="1149"/>
      <c r="Z1001" s="1149"/>
      <c r="AA1001" s="1149"/>
      <c r="AB1001" s="1149"/>
      <c r="AC1001" s="1149"/>
      <c r="AD1001" s="1149"/>
      <c r="AE1001" s="1149"/>
      <c r="AF1001" s="1149"/>
      <c r="AG1001" s="1149"/>
      <c r="AH1001" s="1149"/>
      <c r="AI1001" s="1149"/>
      <c r="AJ1001" s="1149"/>
      <c r="AK1001" s="1149"/>
      <c r="AL1001" s="1149"/>
      <c r="AM1001" s="1149"/>
      <c r="AN1001" s="1149"/>
      <c r="AO1001" s="1149"/>
      <c r="AP1001" s="1149"/>
      <c r="AQ1001" s="1149"/>
      <c r="AR1001" s="1149"/>
      <c r="AS1001" s="1149"/>
      <c r="AT1001" s="1149"/>
      <c r="AU1001" s="1149"/>
      <c r="AV1001" s="1149"/>
      <c r="AW1001" s="1149"/>
      <c r="AX1001" s="1149"/>
    </row>
    <row r="1002" spans="1:50" s="237" customFormat="1" ht="12.75">
      <c r="A1002" s="1103" t="s">
        <v>279</v>
      </c>
      <c r="B1002" s="83">
        <v>5584712</v>
      </c>
      <c r="C1002" s="83">
        <v>5332896</v>
      </c>
      <c r="D1002" s="83">
        <v>4149335</v>
      </c>
      <c r="E1002" s="463">
        <v>74.29810167471483</v>
      </c>
      <c r="F1002" s="83">
        <v>425983</v>
      </c>
      <c r="G1002" s="1026"/>
      <c r="H1002" s="101">
        <f>D1002-'[3]Oktobris'!D950</f>
        <v>-27133247</v>
      </c>
      <c r="I1002" s="987">
        <f t="shared" si="45"/>
        <v>27559230</v>
      </c>
      <c r="J1002" s="987"/>
      <c r="K1002" s="1026"/>
      <c r="L1002" s="1026"/>
      <c r="M1002" s="1026"/>
      <c r="N1002" s="1026"/>
      <c r="O1002" s="1026"/>
      <c r="P1002" s="1026"/>
      <c r="Q1002" s="1026"/>
      <c r="R1002" s="1026"/>
      <c r="S1002" s="1026"/>
      <c r="T1002" s="1026"/>
      <c r="U1002" s="1026"/>
      <c r="V1002" s="1026"/>
      <c r="W1002" s="1026"/>
      <c r="X1002" s="1026"/>
      <c r="Y1002" s="1026"/>
      <c r="Z1002" s="1026"/>
      <c r="AA1002" s="1026"/>
      <c r="AB1002" s="1026"/>
      <c r="AC1002" s="1026"/>
      <c r="AD1002" s="1026"/>
      <c r="AE1002" s="1026"/>
      <c r="AF1002" s="1026"/>
      <c r="AG1002" s="1026"/>
      <c r="AH1002" s="1026"/>
      <c r="AI1002" s="1026"/>
      <c r="AJ1002" s="1026"/>
      <c r="AK1002" s="1026"/>
      <c r="AL1002" s="1026"/>
      <c r="AM1002" s="1026"/>
      <c r="AN1002" s="1026"/>
      <c r="AO1002" s="1026"/>
      <c r="AP1002" s="1026"/>
      <c r="AQ1002" s="1026"/>
      <c r="AR1002" s="1026"/>
      <c r="AS1002" s="1026"/>
      <c r="AT1002" s="1026"/>
      <c r="AU1002" s="1026"/>
      <c r="AV1002" s="1026"/>
      <c r="AW1002" s="1026"/>
      <c r="AX1002" s="1026"/>
    </row>
    <row r="1003" spans="1:50" s="237" customFormat="1" ht="12" customHeight="1">
      <c r="A1003" s="1089" t="s">
        <v>307</v>
      </c>
      <c r="B1003" s="83">
        <v>5584712</v>
      </c>
      <c r="C1003" s="83">
        <v>5332896</v>
      </c>
      <c r="D1003" s="83">
        <v>4149335</v>
      </c>
      <c r="E1003" s="463">
        <v>74.29810167471483</v>
      </c>
      <c r="F1003" s="83">
        <v>425983</v>
      </c>
      <c r="G1003" s="1026"/>
      <c r="H1003" s="101">
        <f>D1003-'[3]Oktobris'!D951</f>
        <v>4149335</v>
      </c>
      <c r="I1003" s="987">
        <f t="shared" si="45"/>
        <v>-3723352</v>
      </c>
      <c r="J1003" s="987"/>
      <c r="K1003" s="1026"/>
      <c r="L1003" s="1026"/>
      <c r="M1003" s="1026"/>
      <c r="N1003" s="1026"/>
      <c r="O1003" s="1026"/>
      <c r="P1003" s="1026"/>
      <c r="Q1003" s="1026"/>
      <c r="R1003" s="1026"/>
      <c r="S1003" s="1026"/>
      <c r="T1003" s="1026"/>
      <c r="U1003" s="1026"/>
      <c r="V1003" s="1026"/>
      <c r="W1003" s="1026"/>
      <c r="X1003" s="1026"/>
      <c r="Y1003" s="1026"/>
      <c r="Z1003" s="1026"/>
      <c r="AA1003" s="1026"/>
      <c r="AB1003" s="1026"/>
      <c r="AC1003" s="1026"/>
      <c r="AD1003" s="1026"/>
      <c r="AE1003" s="1026"/>
      <c r="AF1003" s="1026"/>
      <c r="AG1003" s="1026"/>
      <c r="AH1003" s="1026"/>
      <c r="AI1003" s="1026"/>
      <c r="AJ1003" s="1026"/>
      <c r="AK1003" s="1026"/>
      <c r="AL1003" s="1026"/>
      <c r="AM1003" s="1026"/>
      <c r="AN1003" s="1026"/>
      <c r="AO1003" s="1026"/>
      <c r="AP1003" s="1026"/>
      <c r="AQ1003" s="1026"/>
      <c r="AR1003" s="1026"/>
      <c r="AS1003" s="1026"/>
      <c r="AT1003" s="1026"/>
      <c r="AU1003" s="1026"/>
      <c r="AV1003" s="1026"/>
      <c r="AW1003" s="1026"/>
      <c r="AX1003" s="1026"/>
    </row>
    <row r="1004" spans="1:50" s="237" customFormat="1" ht="12" customHeight="1">
      <c r="A1004" s="1100" t="s">
        <v>716</v>
      </c>
      <c r="B1004" s="83">
        <v>2396255</v>
      </c>
      <c r="C1004" s="83">
        <v>2226373</v>
      </c>
      <c r="D1004" s="83">
        <v>1624068</v>
      </c>
      <c r="E1004" s="463">
        <v>67.7752576416116</v>
      </c>
      <c r="F1004" s="83">
        <v>118082</v>
      </c>
      <c r="G1004" s="1026"/>
      <c r="H1004" s="101">
        <f>D1004-'[3]Oktobris'!D952</f>
        <v>-26457059</v>
      </c>
      <c r="I1004" s="987">
        <f t="shared" si="45"/>
        <v>26575141</v>
      </c>
      <c r="J1004" s="987"/>
      <c r="K1004" s="1026"/>
      <c r="L1004" s="1026"/>
      <c r="M1004" s="1026"/>
      <c r="N1004" s="1026"/>
      <c r="O1004" s="1026"/>
      <c r="P1004" s="1026"/>
      <c r="Q1004" s="1026"/>
      <c r="R1004" s="1026"/>
      <c r="S1004" s="1026"/>
      <c r="T1004" s="1026"/>
      <c r="U1004" s="1026"/>
      <c r="V1004" s="1026"/>
      <c r="W1004" s="1026"/>
      <c r="X1004" s="1026"/>
      <c r="Y1004" s="1026"/>
      <c r="Z1004" s="1026"/>
      <c r="AA1004" s="1026"/>
      <c r="AB1004" s="1026"/>
      <c r="AC1004" s="1026"/>
      <c r="AD1004" s="1026"/>
      <c r="AE1004" s="1026"/>
      <c r="AF1004" s="1026"/>
      <c r="AG1004" s="1026"/>
      <c r="AH1004" s="1026"/>
      <c r="AI1004" s="1026"/>
      <c r="AJ1004" s="1026"/>
      <c r="AK1004" s="1026"/>
      <c r="AL1004" s="1026"/>
      <c r="AM1004" s="1026"/>
      <c r="AN1004" s="1026"/>
      <c r="AO1004" s="1026"/>
      <c r="AP1004" s="1026"/>
      <c r="AQ1004" s="1026"/>
      <c r="AR1004" s="1026"/>
      <c r="AS1004" s="1026"/>
      <c r="AT1004" s="1026"/>
      <c r="AU1004" s="1026"/>
      <c r="AV1004" s="1026"/>
      <c r="AW1004" s="1026"/>
      <c r="AX1004" s="1026"/>
    </row>
    <row r="1005" spans="1:50" s="237" customFormat="1" ht="12" customHeight="1">
      <c r="A1005" s="1100" t="s">
        <v>1004</v>
      </c>
      <c r="B1005" s="83">
        <v>3188457</v>
      </c>
      <c r="C1005" s="83">
        <v>3106523</v>
      </c>
      <c r="D1005" s="83">
        <v>2525267</v>
      </c>
      <c r="E1005" s="463">
        <v>79.20028402452974</v>
      </c>
      <c r="F1005" s="83">
        <v>307901</v>
      </c>
      <c r="G1005" s="1026"/>
      <c r="H1005" s="101">
        <f>D1005-'[3]Oktobris'!D953</f>
        <v>-25555860</v>
      </c>
      <c r="I1005" s="987">
        <f t="shared" si="45"/>
        <v>25863761</v>
      </c>
      <c r="J1005" s="987"/>
      <c r="K1005" s="1026"/>
      <c r="L1005" s="1026"/>
      <c r="M1005" s="1026"/>
      <c r="N1005" s="1026"/>
      <c r="O1005" s="1026"/>
      <c r="P1005" s="1026"/>
      <c r="Q1005" s="1026"/>
      <c r="R1005" s="1026"/>
      <c r="S1005" s="1026"/>
      <c r="T1005" s="1026"/>
      <c r="U1005" s="1026"/>
      <c r="V1005" s="1026"/>
      <c r="W1005" s="1026"/>
      <c r="X1005" s="1026"/>
      <c r="Y1005" s="1026"/>
      <c r="Z1005" s="1026"/>
      <c r="AA1005" s="1026"/>
      <c r="AB1005" s="1026"/>
      <c r="AC1005" s="1026"/>
      <c r="AD1005" s="1026"/>
      <c r="AE1005" s="1026"/>
      <c r="AF1005" s="1026"/>
      <c r="AG1005" s="1026"/>
      <c r="AH1005" s="1026"/>
      <c r="AI1005" s="1026"/>
      <c r="AJ1005" s="1026"/>
      <c r="AK1005" s="1026"/>
      <c r="AL1005" s="1026"/>
      <c r="AM1005" s="1026"/>
      <c r="AN1005" s="1026"/>
      <c r="AO1005" s="1026"/>
      <c r="AP1005" s="1026"/>
      <c r="AQ1005" s="1026"/>
      <c r="AR1005" s="1026"/>
      <c r="AS1005" s="1026"/>
      <c r="AT1005" s="1026"/>
      <c r="AU1005" s="1026"/>
      <c r="AV1005" s="1026"/>
      <c r="AW1005" s="1026"/>
      <c r="AX1005" s="1026"/>
    </row>
    <row r="1006" spans="1:50" s="237" customFormat="1" ht="14.25" customHeight="1">
      <c r="A1006" s="1101" t="s">
        <v>1114</v>
      </c>
      <c r="B1006" s="83">
        <v>1673032</v>
      </c>
      <c r="C1006" s="83">
        <v>1613441</v>
      </c>
      <c r="D1006" s="83">
        <v>1312364</v>
      </c>
      <c r="E1006" s="463">
        <v>78.44225334602088</v>
      </c>
      <c r="F1006" s="83">
        <v>149387</v>
      </c>
      <c r="G1006" s="1026"/>
      <c r="H1006" s="101">
        <f>D1006-'[3]Oktobris'!D954</f>
        <v>-21153021</v>
      </c>
      <c r="I1006" s="987">
        <f t="shared" si="45"/>
        <v>21302408</v>
      </c>
      <c r="J1006" s="987"/>
      <c r="K1006" s="1026"/>
      <c r="L1006" s="1026"/>
      <c r="M1006" s="1026"/>
      <c r="N1006" s="1026"/>
      <c r="O1006" s="1026"/>
      <c r="P1006" s="1026"/>
      <c r="Q1006" s="1026"/>
      <c r="R1006" s="1026"/>
      <c r="S1006" s="1026"/>
      <c r="T1006" s="1026"/>
      <c r="U1006" s="1026"/>
      <c r="V1006" s="1026"/>
      <c r="W1006" s="1026"/>
      <c r="X1006" s="1026"/>
      <c r="Y1006" s="1026"/>
      <c r="Z1006" s="1026"/>
      <c r="AA1006" s="1026"/>
      <c r="AB1006" s="1026"/>
      <c r="AC1006" s="1026"/>
      <c r="AD1006" s="1026"/>
      <c r="AE1006" s="1026"/>
      <c r="AF1006" s="1026"/>
      <c r="AG1006" s="1026"/>
      <c r="AH1006" s="1026"/>
      <c r="AI1006" s="1026"/>
      <c r="AJ1006" s="1026"/>
      <c r="AK1006" s="1026"/>
      <c r="AL1006" s="1026"/>
      <c r="AM1006" s="1026"/>
      <c r="AN1006" s="1026"/>
      <c r="AO1006" s="1026"/>
      <c r="AP1006" s="1026"/>
      <c r="AQ1006" s="1026"/>
      <c r="AR1006" s="1026"/>
      <c r="AS1006" s="1026"/>
      <c r="AT1006" s="1026"/>
      <c r="AU1006" s="1026"/>
      <c r="AV1006" s="1026"/>
      <c r="AW1006" s="1026"/>
      <c r="AX1006" s="1026"/>
    </row>
    <row r="1007" spans="1:50" s="1114" customFormat="1" ht="12.75" hidden="1">
      <c r="A1007" s="1113" t="s">
        <v>1025</v>
      </c>
      <c r="B1007" s="1107">
        <v>0</v>
      </c>
      <c r="C1007" s="1107">
        <v>0</v>
      </c>
      <c r="D1007" s="1107">
        <v>0</v>
      </c>
      <c r="E1007" s="1102" t="e">
        <v>#DIV/0!</v>
      </c>
      <c r="F1007" s="1107">
        <v>-1054389</v>
      </c>
      <c r="G1007" s="1033"/>
      <c r="H1007" s="1034">
        <f>D1007-'[3]Oktobris'!D955</f>
        <v>-5615742</v>
      </c>
      <c r="I1007" s="987">
        <f aca="true" t="shared" si="46" ref="I1007:I1025">F1007-H1007</f>
        <v>4561353</v>
      </c>
      <c r="J1007" s="987"/>
      <c r="K1007" s="1033"/>
      <c r="L1007" s="1033"/>
      <c r="M1007" s="1033"/>
      <c r="N1007" s="1033"/>
      <c r="O1007" s="1033"/>
      <c r="P1007" s="1033"/>
      <c r="Q1007" s="1033"/>
      <c r="R1007" s="1033"/>
      <c r="S1007" s="1033"/>
      <c r="T1007" s="1033"/>
      <c r="U1007" s="1033"/>
      <c r="V1007" s="1033"/>
      <c r="W1007" s="1033"/>
      <c r="X1007" s="1033"/>
      <c r="Y1007" s="1033"/>
      <c r="Z1007" s="1033"/>
      <c r="AA1007" s="1033"/>
      <c r="AB1007" s="1033"/>
      <c r="AC1007" s="1033"/>
      <c r="AD1007" s="1033"/>
      <c r="AE1007" s="1033"/>
      <c r="AF1007" s="1033"/>
      <c r="AG1007" s="1033"/>
      <c r="AH1007" s="1033"/>
      <c r="AI1007" s="1033"/>
      <c r="AJ1007" s="1033"/>
      <c r="AK1007" s="1033"/>
      <c r="AL1007" s="1033"/>
      <c r="AM1007" s="1033"/>
      <c r="AN1007" s="1033"/>
      <c r="AO1007" s="1033"/>
      <c r="AP1007" s="1033"/>
      <c r="AQ1007" s="1033"/>
      <c r="AR1007" s="1033"/>
      <c r="AS1007" s="1033"/>
      <c r="AT1007" s="1033"/>
      <c r="AU1007" s="1033"/>
      <c r="AV1007" s="1033"/>
      <c r="AW1007" s="1033"/>
      <c r="AX1007" s="1033"/>
    </row>
    <row r="1008" spans="1:50" s="237" customFormat="1" ht="12.75">
      <c r="A1008" s="323" t="s">
        <v>1127</v>
      </c>
      <c r="B1008" s="83"/>
      <c r="C1008" s="83"/>
      <c r="D1008" s="83"/>
      <c r="E1008" s="463"/>
      <c r="F1008" s="83"/>
      <c r="G1008" s="1026"/>
      <c r="H1008" s="101">
        <f>D1008-'[3]Oktobris'!D956</f>
        <v>-2406847</v>
      </c>
      <c r="I1008" s="987">
        <f t="shared" si="46"/>
        <v>2406847</v>
      </c>
      <c r="J1008" s="987"/>
      <c r="K1008" s="1026"/>
      <c r="L1008" s="1026"/>
      <c r="M1008" s="1026"/>
      <c r="N1008" s="1026"/>
      <c r="O1008" s="1026"/>
      <c r="P1008" s="1026"/>
      <c r="Q1008" s="1026"/>
      <c r="R1008" s="1026"/>
      <c r="S1008" s="1026"/>
      <c r="T1008" s="1026"/>
      <c r="U1008" s="1026"/>
      <c r="V1008" s="1026"/>
      <c r="W1008" s="1026"/>
      <c r="X1008" s="1026"/>
      <c r="Y1008" s="1026"/>
      <c r="Z1008" s="1026"/>
      <c r="AA1008" s="1026"/>
      <c r="AB1008" s="1026"/>
      <c r="AC1008" s="1026"/>
      <c r="AD1008" s="1026"/>
      <c r="AE1008" s="1026"/>
      <c r="AF1008" s="1026"/>
      <c r="AG1008" s="1026"/>
      <c r="AH1008" s="1026"/>
      <c r="AI1008" s="1026"/>
      <c r="AJ1008" s="1026"/>
      <c r="AK1008" s="1026"/>
      <c r="AL1008" s="1026"/>
      <c r="AM1008" s="1026"/>
      <c r="AN1008" s="1026"/>
      <c r="AO1008" s="1026"/>
      <c r="AP1008" s="1026"/>
      <c r="AQ1008" s="1026"/>
      <c r="AR1008" s="1026"/>
      <c r="AS1008" s="1026"/>
      <c r="AT1008" s="1026"/>
      <c r="AU1008" s="1026"/>
      <c r="AV1008" s="1026"/>
      <c r="AW1008" s="1026"/>
      <c r="AX1008" s="1026"/>
    </row>
    <row r="1009" spans="1:50" s="237" customFormat="1" ht="12" customHeight="1">
      <c r="A1009" s="1087" t="s">
        <v>1078</v>
      </c>
      <c r="B1009" s="83">
        <v>23263</v>
      </c>
      <c r="C1009" s="83">
        <v>23263</v>
      </c>
      <c r="D1009" s="83">
        <v>23263</v>
      </c>
      <c r="E1009" s="463">
        <v>100</v>
      </c>
      <c r="F1009" s="83">
        <v>-229442</v>
      </c>
      <c r="G1009" s="1026"/>
      <c r="H1009" s="101">
        <f>D1009-'[3]Oktobris'!D957</f>
        <v>23263</v>
      </c>
      <c r="I1009" s="987">
        <f t="shared" si="46"/>
        <v>-252705</v>
      </c>
      <c r="J1009" s="987"/>
      <c r="K1009" s="1026"/>
      <c r="L1009" s="1026"/>
      <c r="M1009" s="1026"/>
      <c r="N1009" s="1026"/>
      <c r="O1009" s="1026"/>
      <c r="P1009" s="1026"/>
      <c r="Q1009" s="1026"/>
      <c r="R1009" s="1026"/>
      <c r="S1009" s="1026"/>
      <c r="T1009" s="1026"/>
      <c r="U1009" s="1026"/>
      <c r="V1009" s="1026"/>
      <c r="W1009" s="1026"/>
      <c r="X1009" s="1026"/>
      <c r="Y1009" s="1026"/>
      <c r="Z1009" s="1026"/>
      <c r="AA1009" s="1026"/>
      <c r="AB1009" s="1026"/>
      <c r="AC1009" s="1026"/>
      <c r="AD1009" s="1026"/>
      <c r="AE1009" s="1026"/>
      <c r="AF1009" s="1026"/>
      <c r="AG1009" s="1026"/>
      <c r="AH1009" s="1026"/>
      <c r="AI1009" s="1026"/>
      <c r="AJ1009" s="1026"/>
      <c r="AK1009" s="1026"/>
      <c r="AL1009" s="1026"/>
      <c r="AM1009" s="1026"/>
      <c r="AN1009" s="1026"/>
      <c r="AO1009" s="1026"/>
      <c r="AP1009" s="1026"/>
      <c r="AQ1009" s="1026"/>
      <c r="AR1009" s="1026"/>
      <c r="AS1009" s="1026"/>
      <c r="AT1009" s="1026"/>
      <c r="AU1009" s="1026"/>
      <c r="AV1009" s="1026"/>
      <c r="AW1009" s="1026"/>
      <c r="AX1009" s="1026"/>
    </row>
    <row r="1010" spans="1:50" s="237" customFormat="1" ht="12" customHeight="1">
      <c r="A1010" s="1088" t="s">
        <v>1079</v>
      </c>
      <c r="B1010" s="83">
        <v>23263</v>
      </c>
      <c r="C1010" s="83">
        <v>23263</v>
      </c>
      <c r="D1010" s="83">
        <v>23263</v>
      </c>
      <c r="E1010" s="463">
        <v>100</v>
      </c>
      <c r="F1010" s="83">
        <v>-229442</v>
      </c>
      <c r="G1010" s="1026"/>
      <c r="H1010" s="101">
        <f>D1010-'[3]Oktobris'!D958</f>
        <v>-3185632</v>
      </c>
      <c r="I1010" s="987">
        <f t="shared" si="46"/>
        <v>2956190</v>
      </c>
      <c r="J1010" s="987"/>
      <c r="K1010" s="1026"/>
      <c r="L1010" s="1026"/>
      <c r="M1010" s="1026"/>
      <c r="N1010" s="1026"/>
      <c r="O1010" s="1026"/>
      <c r="P1010" s="1026"/>
      <c r="Q1010" s="1026"/>
      <c r="R1010" s="1026"/>
      <c r="S1010" s="1026"/>
      <c r="T1010" s="1026"/>
      <c r="U1010" s="1026"/>
      <c r="V1010" s="1026"/>
      <c r="W1010" s="1026"/>
      <c r="X1010" s="1026"/>
      <c r="Y1010" s="1026"/>
      <c r="Z1010" s="1026"/>
      <c r="AA1010" s="1026"/>
      <c r="AB1010" s="1026"/>
      <c r="AC1010" s="1026"/>
      <c r="AD1010" s="1026"/>
      <c r="AE1010" s="1026"/>
      <c r="AF1010" s="1026"/>
      <c r="AG1010" s="1026"/>
      <c r="AH1010" s="1026"/>
      <c r="AI1010" s="1026"/>
      <c r="AJ1010" s="1026"/>
      <c r="AK1010" s="1026"/>
      <c r="AL1010" s="1026"/>
      <c r="AM1010" s="1026"/>
      <c r="AN1010" s="1026"/>
      <c r="AO1010" s="1026"/>
      <c r="AP1010" s="1026"/>
      <c r="AQ1010" s="1026"/>
      <c r="AR1010" s="1026"/>
      <c r="AS1010" s="1026"/>
      <c r="AT1010" s="1026"/>
      <c r="AU1010" s="1026"/>
      <c r="AV1010" s="1026"/>
      <c r="AW1010" s="1026"/>
      <c r="AX1010" s="1026"/>
    </row>
    <row r="1011" spans="1:50" s="237" customFormat="1" ht="12" customHeight="1">
      <c r="A1011" s="1087" t="s">
        <v>279</v>
      </c>
      <c r="B1011" s="83">
        <v>23263</v>
      </c>
      <c r="C1011" s="83">
        <v>23263</v>
      </c>
      <c r="D1011" s="83">
        <v>23243</v>
      </c>
      <c r="E1011" s="463">
        <v>99.91402656579118</v>
      </c>
      <c r="F1011" s="83">
        <v>7026</v>
      </c>
      <c r="G1011" s="1026"/>
      <c r="H1011" s="101">
        <f>D1011-'[3]Oktobris'!D959</f>
        <v>23243</v>
      </c>
      <c r="I1011" s="987">
        <f t="shared" si="46"/>
        <v>-16217</v>
      </c>
      <c r="J1011" s="987"/>
      <c r="K1011" s="1026"/>
      <c r="L1011" s="1026"/>
      <c r="M1011" s="1026"/>
      <c r="N1011" s="1026"/>
      <c r="O1011" s="1026"/>
      <c r="P1011" s="1026"/>
      <c r="Q1011" s="1026"/>
      <c r="R1011" s="1026"/>
      <c r="S1011" s="1026"/>
      <c r="T1011" s="1026"/>
      <c r="U1011" s="1026"/>
      <c r="V1011" s="1026"/>
      <c r="W1011" s="1026"/>
      <c r="X1011" s="1026"/>
      <c r="Y1011" s="1026"/>
      <c r="Z1011" s="1026"/>
      <c r="AA1011" s="1026"/>
      <c r="AB1011" s="1026"/>
      <c r="AC1011" s="1026"/>
      <c r="AD1011" s="1026"/>
      <c r="AE1011" s="1026"/>
      <c r="AF1011" s="1026"/>
      <c r="AG1011" s="1026"/>
      <c r="AH1011" s="1026"/>
      <c r="AI1011" s="1026"/>
      <c r="AJ1011" s="1026"/>
      <c r="AK1011" s="1026"/>
      <c r="AL1011" s="1026"/>
      <c r="AM1011" s="1026"/>
      <c r="AN1011" s="1026"/>
      <c r="AO1011" s="1026"/>
      <c r="AP1011" s="1026"/>
      <c r="AQ1011" s="1026"/>
      <c r="AR1011" s="1026"/>
      <c r="AS1011" s="1026"/>
      <c r="AT1011" s="1026"/>
      <c r="AU1011" s="1026"/>
      <c r="AV1011" s="1026"/>
      <c r="AW1011" s="1026"/>
      <c r="AX1011" s="1026"/>
    </row>
    <row r="1012" spans="1:50" s="237" customFormat="1" ht="12" customHeight="1">
      <c r="A1012" s="1089" t="s">
        <v>307</v>
      </c>
      <c r="B1012" s="83">
        <v>23263</v>
      </c>
      <c r="C1012" s="83">
        <v>23263</v>
      </c>
      <c r="D1012" s="83">
        <v>23243</v>
      </c>
      <c r="E1012" s="463">
        <v>99.91402656579118</v>
      </c>
      <c r="F1012" s="83">
        <v>7026</v>
      </c>
      <c r="G1012" s="1026"/>
      <c r="H1012" s="101">
        <f>D1012-'[3]Oktobris'!D960</f>
        <v>23243</v>
      </c>
      <c r="I1012" s="987">
        <f t="shared" si="46"/>
        <v>-16217</v>
      </c>
      <c r="J1012" s="987"/>
      <c r="K1012" s="1026"/>
      <c r="L1012" s="1026"/>
      <c r="M1012" s="1026"/>
      <c r="N1012" s="1026"/>
      <c r="O1012" s="1026"/>
      <c r="P1012" s="1026"/>
      <c r="Q1012" s="1026"/>
      <c r="R1012" s="1026"/>
      <c r="S1012" s="1026"/>
      <c r="T1012" s="1026"/>
      <c r="U1012" s="1026"/>
      <c r="V1012" s="1026"/>
      <c r="W1012" s="1026"/>
      <c r="X1012" s="1026"/>
      <c r="Y1012" s="1026"/>
      <c r="Z1012" s="1026"/>
      <c r="AA1012" s="1026"/>
      <c r="AB1012" s="1026"/>
      <c r="AC1012" s="1026"/>
      <c r="AD1012" s="1026"/>
      <c r="AE1012" s="1026"/>
      <c r="AF1012" s="1026"/>
      <c r="AG1012" s="1026"/>
      <c r="AH1012" s="1026"/>
      <c r="AI1012" s="1026"/>
      <c r="AJ1012" s="1026"/>
      <c r="AK1012" s="1026"/>
      <c r="AL1012" s="1026"/>
      <c r="AM1012" s="1026"/>
      <c r="AN1012" s="1026"/>
      <c r="AO1012" s="1026"/>
      <c r="AP1012" s="1026"/>
      <c r="AQ1012" s="1026"/>
      <c r="AR1012" s="1026"/>
      <c r="AS1012" s="1026"/>
      <c r="AT1012" s="1026"/>
      <c r="AU1012" s="1026"/>
      <c r="AV1012" s="1026"/>
      <c r="AW1012" s="1026"/>
      <c r="AX1012" s="1026"/>
    </row>
    <row r="1013" spans="1:50" s="237" customFormat="1" ht="12" customHeight="1">
      <c r="A1013" s="1090" t="s">
        <v>283</v>
      </c>
      <c r="B1013" s="83">
        <v>15341</v>
      </c>
      <c r="C1013" s="83">
        <v>15341</v>
      </c>
      <c r="D1013" s="83">
        <v>15321</v>
      </c>
      <c r="E1013" s="463">
        <v>99.86963040219021</v>
      </c>
      <c r="F1013" s="83">
        <v>7026</v>
      </c>
      <c r="G1013" s="1026"/>
      <c r="H1013" s="101">
        <f>D1013-'[3]Oktobris'!D961</f>
        <v>15321</v>
      </c>
      <c r="I1013" s="987">
        <f t="shared" si="46"/>
        <v>-8295</v>
      </c>
      <c r="J1013" s="987"/>
      <c r="K1013" s="1026"/>
      <c r="L1013" s="1026"/>
      <c r="M1013" s="1026"/>
      <c r="N1013" s="1026"/>
      <c r="O1013" s="1026"/>
      <c r="P1013" s="1026"/>
      <c r="Q1013" s="1026"/>
      <c r="R1013" s="1026"/>
      <c r="S1013" s="1026"/>
      <c r="T1013" s="1026"/>
      <c r="U1013" s="1026"/>
      <c r="V1013" s="1026"/>
      <c r="W1013" s="1026"/>
      <c r="X1013" s="1026"/>
      <c r="Y1013" s="1026"/>
      <c r="Z1013" s="1026"/>
      <c r="AA1013" s="1026"/>
      <c r="AB1013" s="1026"/>
      <c r="AC1013" s="1026"/>
      <c r="AD1013" s="1026"/>
      <c r="AE1013" s="1026"/>
      <c r="AF1013" s="1026"/>
      <c r="AG1013" s="1026"/>
      <c r="AH1013" s="1026"/>
      <c r="AI1013" s="1026"/>
      <c r="AJ1013" s="1026"/>
      <c r="AK1013" s="1026"/>
      <c r="AL1013" s="1026"/>
      <c r="AM1013" s="1026"/>
      <c r="AN1013" s="1026"/>
      <c r="AO1013" s="1026"/>
      <c r="AP1013" s="1026"/>
      <c r="AQ1013" s="1026"/>
      <c r="AR1013" s="1026"/>
      <c r="AS1013" s="1026"/>
      <c r="AT1013" s="1026"/>
      <c r="AU1013" s="1026"/>
      <c r="AV1013" s="1026"/>
      <c r="AW1013" s="1026"/>
      <c r="AX1013" s="1026"/>
    </row>
    <row r="1014" spans="1:50" s="237" customFormat="1" ht="12" customHeight="1">
      <c r="A1014" s="1090" t="s">
        <v>1004</v>
      </c>
      <c r="B1014" s="83">
        <v>7922</v>
      </c>
      <c r="C1014" s="83">
        <v>7922</v>
      </c>
      <c r="D1014" s="83">
        <v>7922</v>
      </c>
      <c r="E1014" s="463">
        <v>100</v>
      </c>
      <c r="F1014" s="83">
        <v>0</v>
      </c>
      <c r="G1014" s="1026"/>
      <c r="H1014" s="101">
        <f>D1014-'[3]Oktobris'!D962</f>
        <v>-4672923</v>
      </c>
      <c r="I1014" s="987">
        <f t="shared" si="46"/>
        <v>4672923</v>
      </c>
      <c r="J1014" s="987"/>
      <c r="K1014" s="1026"/>
      <c r="L1014" s="1026"/>
      <c r="M1014" s="1026"/>
      <c r="N1014" s="1026"/>
      <c r="O1014" s="1026"/>
      <c r="P1014" s="1026"/>
      <c r="Q1014" s="1026"/>
      <c r="R1014" s="1026"/>
      <c r="S1014" s="1026"/>
      <c r="T1014" s="1026"/>
      <c r="U1014" s="1026"/>
      <c r="V1014" s="1026"/>
      <c r="W1014" s="1026"/>
      <c r="X1014" s="1026"/>
      <c r="Y1014" s="1026"/>
      <c r="Z1014" s="1026"/>
      <c r="AA1014" s="1026"/>
      <c r="AB1014" s="1026"/>
      <c r="AC1014" s="1026"/>
      <c r="AD1014" s="1026"/>
      <c r="AE1014" s="1026"/>
      <c r="AF1014" s="1026"/>
      <c r="AG1014" s="1026"/>
      <c r="AH1014" s="1026"/>
      <c r="AI1014" s="1026"/>
      <c r="AJ1014" s="1026"/>
      <c r="AK1014" s="1026"/>
      <c r="AL1014" s="1026"/>
      <c r="AM1014" s="1026"/>
      <c r="AN1014" s="1026"/>
      <c r="AO1014" s="1026"/>
      <c r="AP1014" s="1026"/>
      <c r="AQ1014" s="1026"/>
      <c r="AR1014" s="1026"/>
      <c r="AS1014" s="1026"/>
      <c r="AT1014" s="1026"/>
      <c r="AU1014" s="1026"/>
      <c r="AV1014" s="1026"/>
      <c r="AW1014" s="1026"/>
      <c r="AX1014" s="1026"/>
    </row>
    <row r="1015" spans="1:50" s="237" customFormat="1" ht="12" customHeight="1">
      <c r="A1015" s="1091" t="s">
        <v>1120</v>
      </c>
      <c r="B1015" s="83">
        <v>7922</v>
      </c>
      <c r="C1015" s="83">
        <v>7922</v>
      </c>
      <c r="D1015" s="83">
        <v>7922</v>
      </c>
      <c r="E1015" s="463">
        <v>100</v>
      </c>
      <c r="F1015" s="83">
        <v>0</v>
      </c>
      <c r="G1015" s="1026"/>
      <c r="H1015" s="101">
        <f>D1015-'[3]Oktobris'!D963</f>
        <v>-4670583</v>
      </c>
      <c r="I1015" s="987">
        <f t="shared" si="46"/>
        <v>4670583</v>
      </c>
      <c r="J1015" s="987"/>
      <c r="K1015" s="1026"/>
      <c r="L1015" s="1026"/>
      <c r="M1015" s="1026"/>
      <c r="N1015" s="1026"/>
      <c r="O1015" s="1026"/>
      <c r="P1015" s="1026"/>
      <c r="Q1015" s="1026"/>
      <c r="R1015" s="1026"/>
      <c r="S1015" s="1026"/>
      <c r="T1015" s="1026"/>
      <c r="U1015" s="1026"/>
      <c r="V1015" s="1026"/>
      <c r="W1015" s="1026"/>
      <c r="X1015" s="1026"/>
      <c r="Y1015" s="1026"/>
      <c r="Z1015" s="1026"/>
      <c r="AA1015" s="1026"/>
      <c r="AB1015" s="1026"/>
      <c r="AC1015" s="1026"/>
      <c r="AD1015" s="1026"/>
      <c r="AE1015" s="1026"/>
      <c r="AF1015" s="1026"/>
      <c r="AG1015" s="1026"/>
      <c r="AH1015" s="1026"/>
      <c r="AI1015" s="1026"/>
      <c r="AJ1015" s="1026"/>
      <c r="AK1015" s="1026"/>
      <c r="AL1015" s="1026"/>
      <c r="AM1015" s="1026"/>
      <c r="AN1015" s="1026"/>
      <c r="AO1015" s="1026"/>
      <c r="AP1015" s="1026"/>
      <c r="AQ1015" s="1026"/>
      <c r="AR1015" s="1026"/>
      <c r="AS1015" s="1026"/>
      <c r="AT1015" s="1026"/>
      <c r="AU1015" s="1026"/>
      <c r="AV1015" s="1026"/>
      <c r="AW1015" s="1026"/>
      <c r="AX1015" s="1026"/>
    </row>
    <row r="1016" spans="1:45" s="1095" customFormat="1" ht="12.75">
      <c r="A1016" s="404" t="s">
        <v>1151</v>
      </c>
      <c r="B1016" s="83"/>
      <c r="C1016" s="83"/>
      <c r="D1016" s="83"/>
      <c r="E1016" s="463"/>
      <c r="F1016" s="83"/>
      <c r="G1016" s="100"/>
      <c r="H1016" s="101">
        <f>D1016-'[3]Oktobris'!D964</f>
        <v>-2340</v>
      </c>
      <c r="I1016" s="987">
        <f t="shared" si="46"/>
        <v>2340</v>
      </c>
      <c r="J1016" s="987"/>
      <c r="K1016" s="100"/>
      <c r="L1016" s="876"/>
      <c r="M1016" s="876"/>
      <c r="N1016" s="876"/>
      <c r="O1016" s="876"/>
      <c r="P1016" s="876"/>
      <c r="Q1016" s="876"/>
      <c r="R1016" s="876"/>
      <c r="S1016" s="876"/>
      <c r="T1016" s="876"/>
      <c r="U1016" s="876"/>
      <c r="V1016" s="876"/>
      <c r="W1016" s="876"/>
      <c r="X1016" s="876"/>
      <c r="Y1016" s="876"/>
      <c r="Z1016" s="876"/>
      <c r="AA1016" s="876"/>
      <c r="AB1016" s="876"/>
      <c r="AC1016" s="876"/>
      <c r="AD1016" s="876"/>
      <c r="AE1016" s="876"/>
      <c r="AF1016" s="876"/>
      <c r="AG1016" s="876"/>
      <c r="AH1016" s="876"/>
      <c r="AI1016" s="876"/>
      <c r="AJ1016" s="876"/>
      <c r="AK1016" s="876"/>
      <c r="AL1016" s="876"/>
      <c r="AM1016" s="876"/>
      <c r="AN1016" s="876"/>
      <c r="AO1016" s="876"/>
      <c r="AP1016" s="876"/>
      <c r="AQ1016" s="876"/>
      <c r="AR1016" s="876"/>
      <c r="AS1016" s="876"/>
    </row>
    <row r="1017" spans="1:45" s="1094" customFormat="1" ht="12.75">
      <c r="A1017" s="404" t="s">
        <v>1132</v>
      </c>
      <c r="B1017" s="83"/>
      <c r="C1017" s="264"/>
      <c r="D1017" s="264"/>
      <c r="E1017" s="463"/>
      <c r="F1017" s="83"/>
      <c r="G1017" s="100"/>
      <c r="H1017" s="101">
        <f>D1017-'[3]Oktobris'!D965</f>
        <v>-3723352</v>
      </c>
      <c r="I1017" s="987">
        <f t="shared" si="46"/>
        <v>3723352</v>
      </c>
      <c r="J1017" s="987"/>
      <c r="K1017" s="100"/>
      <c r="L1017" s="1093"/>
      <c r="M1017" s="1093"/>
      <c r="N1017" s="1093"/>
      <c r="O1017" s="1093"/>
      <c r="P1017" s="1093"/>
      <c r="Q1017" s="1093"/>
      <c r="R1017" s="1093"/>
      <c r="S1017" s="1093"/>
      <c r="T1017" s="1093"/>
      <c r="U1017" s="1093"/>
      <c r="V1017" s="1093"/>
      <c r="W1017" s="1093"/>
      <c r="X1017" s="1093"/>
      <c r="Y1017" s="1093"/>
      <c r="Z1017" s="1093"/>
      <c r="AA1017" s="1093"/>
      <c r="AB1017" s="1093"/>
      <c r="AC1017" s="1093"/>
      <c r="AD1017" s="1093"/>
      <c r="AE1017" s="1093"/>
      <c r="AF1017" s="1093"/>
      <c r="AG1017" s="1093"/>
      <c r="AH1017" s="1093"/>
      <c r="AI1017" s="1093"/>
      <c r="AJ1017" s="1093"/>
      <c r="AK1017" s="1093"/>
      <c r="AL1017" s="1093"/>
      <c r="AM1017" s="1093"/>
      <c r="AN1017" s="1093"/>
      <c r="AO1017" s="1093"/>
      <c r="AP1017" s="1093"/>
      <c r="AQ1017" s="1093"/>
      <c r="AR1017" s="1093"/>
      <c r="AS1017" s="1093"/>
    </row>
    <row r="1018" spans="1:45" s="1104" customFormat="1" ht="12.75">
      <c r="A1018" s="1087" t="s">
        <v>1078</v>
      </c>
      <c r="B1018" s="83">
        <v>417012</v>
      </c>
      <c r="C1018" s="264">
        <v>292034</v>
      </c>
      <c r="D1018" s="264">
        <v>282960</v>
      </c>
      <c r="E1018" s="463">
        <v>67.85416247014474</v>
      </c>
      <c r="F1018" s="83">
        <v>2648</v>
      </c>
      <c r="G1018" s="101">
        <f>B1056</f>
        <v>2962000</v>
      </c>
      <c r="H1018" s="101">
        <f>D1018-'[3]Oktobris'!D966</f>
        <v>-3440392</v>
      </c>
      <c r="I1018" s="987">
        <f t="shared" si="46"/>
        <v>3443040</v>
      </c>
      <c r="J1018" s="987"/>
      <c r="K1018" s="100"/>
      <c r="L1018" s="1093"/>
      <c r="M1018" s="1093"/>
      <c r="N1018" s="1093"/>
      <c r="O1018" s="1093"/>
      <c r="P1018" s="1093"/>
      <c r="Q1018" s="1093"/>
      <c r="R1018" s="1093"/>
      <c r="S1018" s="1093"/>
      <c r="T1018" s="1093"/>
      <c r="U1018" s="1093"/>
      <c r="V1018" s="1093"/>
      <c r="W1018" s="1093"/>
      <c r="X1018" s="1093"/>
      <c r="Y1018" s="1093"/>
      <c r="Z1018" s="1093"/>
      <c r="AA1018" s="1093"/>
      <c r="AB1018" s="1093"/>
      <c r="AC1018" s="1093"/>
      <c r="AD1018" s="1093"/>
      <c r="AE1018" s="1093"/>
      <c r="AF1018" s="1093"/>
      <c r="AG1018" s="1093"/>
      <c r="AH1018" s="1093"/>
      <c r="AI1018" s="1093"/>
      <c r="AJ1018" s="1093"/>
      <c r="AK1018" s="1093"/>
      <c r="AL1018" s="1093"/>
      <c r="AM1018" s="1093"/>
      <c r="AN1018" s="1093"/>
      <c r="AO1018" s="1093"/>
      <c r="AP1018" s="1093"/>
      <c r="AQ1018" s="1093"/>
      <c r="AR1018" s="1093"/>
      <c r="AS1018" s="1093"/>
    </row>
    <row r="1019" spans="1:45" s="1104" customFormat="1" ht="12.75">
      <c r="A1019" s="1088" t="s">
        <v>537</v>
      </c>
      <c r="B1019" s="264">
        <v>7172</v>
      </c>
      <c r="C1019" s="264">
        <v>7172</v>
      </c>
      <c r="D1019" s="264">
        <v>7025</v>
      </c>
      <c r="E1019" s="463">
        <v>97.95036252091467</v>
      </c>
      <c r="F1019" s="83">
        <v>0</v>
      </c>
      <c r="G1019" s="100"/>
      <c r="H1019" s="101">
        <f>D1019-'[3]Oktobris'!D967</f>
        <v>-1498961</v>
      </c>
      <c r="I1019" s="987">
        <f t="shared" si="46"/>
        <v>1498961</v>
      </c>
      <c r="J1019" s="987"/>
      <c r="K1019" s="100"/>
      <c r="L1019" s="1093"/>
      <c r="M1019" s="1093"/>
      <c r="N1019" s="1093"/>
      <c r="O1019" s="1093"/>
      <c r="P1019" s="1093"/>
      <c r="Q1019" s="1093"/>
      <c r="R1019" s="1093"/>
      <c r="S1019" s="1093"/>
      <c r="T1019" s="1093"/>
      <c r="U1019" s="1093"/>
      <c r="V1019" s="1093"/>
      <c r="W1019" s="1093"/>
      <c r="X1019" s="1093"/>
      <c r="Y1019" s="1093"/>
      <c r="Z1019" s="1093"/>
      <c r="AA1019" s="1093"/>
      <c r="AB1019" s="1093"/>
      <c r="AC1019" s="1093"/>
      <c r="AD1019" s="1093"/>
      <c r="AE1019" s="1093"/>
      <c r="AF1019" s="1093"/>
      <c r="AG1019" s="1093"/>
      <c r="AH1019" s="1093"/>
      <c r="AI1019" s="1093"/>
      <c r="AJ1019" s="1093"/>
      <c r="AK1019" s="1093"/>
      <c r="AL1019" s="1093"/>
      <c r="AM1019" s="1093"/>
      <c r="AN1019" s="1093"/>
      <c r="AO1019" s="1093"/>
      <c r="AP1019" s="1093"/>
      <c r="AQ1019" s="1093"/>
      <c r="AR1019" s="1093"/>
      <c r="AS1019" s="1093"/>
    </row>
    <row r="1020" spans="1:45" s="1104" customFormat="1" ht="12.75">
      <c r="A1020" s="1089" t="s">
        <v>538</v>
      </c>
      <c r="B1020" s="83">
        <v>409840</v>
      </c>
      <c r="C1020" s="83">
        <v>284862</v>
      </c>
      <c r="D1020" s="83">
        <v>275935</v>
      </c>
      <c r="E1020" s="463">
        <v>67.3274936560609</v>
      </c>
      <c r="F1020" s="83">
        <v>2648</v>
      </c>
      <c r="G1020" s="100"/>
      <c r="H1020" s="101">
        <f>D1020-'[3]Oktobris'!D968</f>
        <v>-1941431</v>
      </c>
      <c r="I1020" s="987">
        <f t="shared" si="46"/>
        <v>1944079</v>
      </c>
      <c r="J1020" s="987"/>
      <c r="K1020" s="100"/>
      <c r="L1020" s="1093"/>
      <c r="M1020" s="1093"/>
      <c r="N1020" s="1093"/>
      <c r="O1020" s="1093"/>
      <c r="P1020" s="1093"/>
      <c r="Q1020" s="1093"/>
      <c r="R1020" s="1093"/>
      <c r="S1020" s="1093"/>
      <c r="T1020" s="1093"/>
      <c r="U1020" s="1093"/>
      <c r="V1020" s="1093"/>
      <c r="W1020" s="1093"/>
      <c r="X1020" s="1093"/>
      <c r="Y1020" s="1093"/>
      <c r="Z1020" s="1093"/>
      <c r="AA1020" s="1093"/>
      <c r="AB1020" s="1093"/>
      <c r="AC1020" s="1093"/>
      <c r="AD1020" s="1093"/>
      <c r="AE1020" s="1093"/>
      <c r="AF1020" s="1093"/>
      <c r="AG1020" s="1093"/>
      <c r="AH1020" s="1093"/>
      <c r="AI1020" s="1093"/>
      <c r="AJ1020" s="1093"/>
      <c r="AK1020" s="1093"/>
      <c r="AL1020" s="1093"/>
      <c r="AM1020" s="1093"/>
      <c r="AN1020" s="1093"/>
      <c r="AO1020" s="1093"/>
      <c r="AP1020" s="1093"/>
      <c r="AQ1020" s="1093"/>
      <c r="AR1020" s="1093"/>
      <c r="AS1020" s="1093"/>
    </row>
    <row r="1021" spans="1:45" s="1104" customFormat="1" ht="12.75">
      <c r="A1021" s="1103" t="s">
        <v>279</v>
      </c>
      <c r="B1021" s="83">
        <v>419255</v>
      </c>
      <c r="C1021" s="83">
        <v>292034</v>
      </c>
      <c r="D1021" s="83">
        <v>282960</v>
      </c>
      <c r="E1021" s="463">
        <v>67.49114500721518</v>
      </c>
      <c r="F1021" s="83">
        <v>2649</v>
      </c>
      <c r="G1021" s="100"/>
      <c r="H1021" s="101">
        <f>D1021-'[3]Oktobris'!D969</f>
        <v>-880017</v>
      </c>
      <c r="I1021" s="987">
        <f t="shared" si="46"/>
        <v>882666</v>
      </c>
      <c r="J1021" s="987"/>
      <c r="K1021" s="100"/>
      <c r="L1021" s="1093"/>
      <c r="M1021" s="1093"/>
      <c r="N1021" s="1093"/>
      <c r="O1021" s="1093"/>
      <c r="P1021" s="1093"/>
      <c r="Q1021" s="1093"/>
      <c r="R1021" s="1093"/>
      <c r="S1021" s="1093"/>
      <c r="T1021" s="1093"/>
      <c r="U1021" s="1093"/>
      <c r="V1021" s="1093"/>
      <c r="W1021" s="1093"/>
      <c r="X1021" s="1093"/>
      <c r="Y1021" s="1093"/>
      <c r="Z1021" s="1093"/>
      <c r="AA1021" s="1093"/>
      <c r="AB1021" s="1093"/>
      <c r="AC1021" s="1093"/>
      <c r="AD1021" s="1093"/>
      <c r="AE1021" s="1093"/>
      <c r="AF1021" s="1093"/>
      <c r="AG1021" s="1093"/>
      <c r="AH1021" s="1093"/>
      <c r="AI1021" s="1093"/>
      <c r="AJ1021" s="1093"/>
      <c r="AK1021" s="1093"/>
      <c r="AL1021" s="1093"/>
      <c r="AM1021" s="1093"/>
      <c r="AN1021" s="1093"/>
      <c r="AO1021" s="1093"/>
      <c r="AP1021" s="1093"/>
      <c r="AQ1021" s="1093"/>
      <c r="AR1021" s="1093"/>
      <c r="AS1021" s="1093"/>
    </row>
    <row r="1022" spans="1:45" s="1151" customFormat="1" ht="12.75">
      <c r="A1022" s="1089" t="s">
        <v>307</v>
      </c>
      <c r="B1022" s="83">
        <v>392296</v>
      </c>
      <c r="C1022" s="83">
        <v>267318</v>
      </c>
      <c r="D1022" s="83">
        <v>267007</v>
      </c>
      <c r="E1022" s="463">
        <v>68.06263637661357</v>
      </c>
      <c r="F1022" s="83">
        <v>0</v>
      </c>
      <c r="G1022" s="100"/>
      <c r="H1022" s="101">
        <f>D1022-'[3]Oktobris'!D970</f>
        <v>-787382</v>
      </c>
      <c r="I1022" s="987">
        <f t="shared" si="46"/>
        <v>787382</v>
      </c>
      <c r="J1022" s="987"/>
      <c r="K1022" s="100"/>
      <c r="L1022" s="1093"/>
      <c r="M1022" s="1093"/>
      <c r="N1022" s="1093"/>
      <c r="O1022" s="1093"/>
      <c r="P1022" s="1093"/>
      <c r="Q1022" s="1093"/>
      <c r="R1022" s="1093"/>
      <c r="S1022" s="1093"/>
      <c r="T1022" s="1093"/>
      <c r="U1022" s="1093"/>
      <c r="V1022" s="1093"/>
      <c r="W1022" s="1093"/>
      <c r="X1022" s="1093"/>
      <c r="Y1022" s="1093"/>
      <c r="Z1022" s="1093"/>
      <c r="AA1022" s="1093"/>
      <c r="AB1022" s="1093"/>
      <c r="AC1022" s="1093"/>
      <c r="AD1022" s="1093"/>
      <c r="AE1022" s="1093"/>
      <c r="AF1022" s="1093"/>
      <c r="AG1022" s="1093"/>
      <c r="AH1022" s="1093"/>
      <c r="AI1022" s="1093"/>
      <c r="AJ1022" s="1093"/>
      <c r="AK1022" s="1093"/>
      <c r="AL1022" s="1093"/>
      <c r="AM1022" s="1093"/>
      <c r="AN1022" s="1093"/>
      <c r="AO1022" s="1093"/>
      <c r="AP1022" s="1093"/>
      <c r="AQ1022" s="1093"/>
      <c r="AR1022" s="1093"/>
      <c r="AS1022" s="1093"/>
    </row>
    <row r="1023" spans="1:45" s="1151" customFormat="1" ht="12.75">
      <c r="A1023" s="1100" t="s">
        <v>716</v>
      </c>
      <c r="B1023" s="83">
        <v>392296</v>
      </c>
      <c r="C1023" s="83">
        <v>267318</v>
      </c>
      <c r="D1023" s="83">
        <v>267007</v>
      </c>
      <c r="E1023" s="463">
        <v>68.06263637661357</v>
      </c>
      <c r="F1023" s="83">
        <v>0</v>
      </c>
      <c r="G1023" s="100"/>
      <c r="H1023" s="101">
        <f>D1023-'[3]Oktobris'!D971</f>
        <v>267007</v>
      </c>
      <c r="I1023" s="987">
        <f t="shared" si="46"/>
        <v>-267007</v>
      </c>
      <c r="J1023" s="987"/>
      <c r="K1023" s="100"/>
      <c r="L1023" s="1093"/>
      <c r="M1023" s="1093"/>
      <c r="N1023" s="1093"/>
      <c r="O1023" s="1093"/>
      <c r="P1023" s="1093"/>
      <c r="Q1023" s="1093"/>
      <c r="R1023" s="1093"/>
      <c r="S1023" s="1093"/>
      <c r="T1023" s="1093"/>
      <c r="U1023" s="1093"/>
      <c r="V1023" s="1093"/>
      <c r="W1023" s="1093"/>
      <c r="X1023" s="1093"/>
      <c r="Y1023" s="1093"/>
      <c r="Z1023" s="1093"/>
      <c r="AA1023" s="1093"/>
      <c r="AB1023" s="1093"/>
      <c r="AC1023" s="1093"/>
      <c r="AD1023" s="1093"/>
      <c r="AE1023" s="1093"/>
      <c r="AF1023" s="1093"/>
      <c r="AG1023" s="1093"/>
      <c r="AH1023" s="1093"/>
      <c r="AI1023" s="1093"/>
      <c r="AJ1023" s="1093"/>
      <c r="AK1023" s="1093"/>
      <c r="AL1023" s="1093"/>
      <c r="AM1023" s="1093"/>
      <c r="AN1023" s="1093"/>
      <c r="AO1023" s="1093"/>
      <c r="AP1023" s="1093"/>
      <c r="AQ1023" s="1093"/>
      <c r="AR1023" s="1093"/>
      <c r="AS1023" s="1093"/>
    </row>
    <row r="1024" spans="1:45" s="1094" customFormat="1" ht="12.75">
      <c r="A1024" s="1089" t="s">
        <v>290</v>
      </c>
      <c r="B1024" s="83">
        <v>26959</v>
      </c>
      <c r="C1024" s="83">
        <v>24716</v>
      </c>
      <c r="D1024" s="83">
        <v>15953</v>
      </c>
      <c r="E1024" s="463">
        <v>59.17504358470269</v>
      </c>
      <c r="F1024" s="83">
        <v>2649</v>
      </c>
      <c r="G1024" s="100"/>
      <c r="H1024" s="101">
        <f>D1024-'[3]Oktobris'!D972</f>
        <v>-236752</v>
      </c>
      <c r="I1024" s="987">
        <f t="shared" si="46"/>
        <v>239401</v>
      </c>
      <c r="J1024" s="987"/>
      <c r="K1024" s="100"/>
      <c r="L1024" s="1093"/>
      <c r="M1024" s="1093"/>
      <c r="N1024" s="1093"/>
      <c r="O1024" s="1093"/>
      <c r="P1024" s="1093"/>
      <c r="Q1024" s="1093"/>
      <c r="R1024" s="1093"/>
      <c r="S1024" s="1093"/>
      <c r="T1024" s="1093"/>
      <c r="U1024" s="1093"/>
      <c r="V1024" s="1093"/>
      <c r="W1024" s="1093"/>
      <c r="X1024" s="1093"/>
      <c r="Y1024" s="1093"/>
      <c r="Z1024" s="1093"/>
      <c r="AA1024" s="1093"/>
      <c r="AB1024" s="1093"/>
      <c r="AC1024" s="1093"/>
      <c r="AD1024" s="1093"/>
      <c r="AE1024" s="1093"/>
      <c r="AF1024" s="1093"/>
      <c r="AG1024" s="1093"/>
      <c r="AH1024" s="1093"/>
      <c r="AI1024" s="1093"/>
      <c r="AJ1024" s="1093"/>
      <c r="AK1024" s="1093"/>
      <c r="AL1024" s="1093"/>
      <c r="AM1024" s="1093"/>
      <c r="AN1024" s="1093"/>
      <c r="AO1024" s="1093"/>
      <c r="AP1024" s="1093"/>
      <c r="AQ1024" s="1093"/>
      <c r="AR1024" s="1093"/>
      <c r="AS1024" s="1093"/>
    </row>
    <row r="1025" spans="1:45" s="1094" customFormat="1" ht="12.75">
      <c r="A1025" s="1103" t="s">
        <v>1152</v>
      </c>
      <c r="B1025" s="83">
        <v>26959</v>
      </c>
      <c r="C1025" s="83">
        <v>24716</v>
      </c>
      <c r="D1025" s="83">
        <v>15953</v>
      </c>
      <c r="E1025" s="463">
        <v>59.17504358470269</v>
      </c>
      <c r="F1025" s="83">
        <v>2649</v>
      </c>
      <c r="G1025" s="100"/>
      <c r="H1025" s="101">
        <f>D1025-'[3]Oktobris'!D973</f>
        <v>-236752</v>
      </c>
      <c r="I1025" s="987">
        <f t="shared" si="46"/>
        <v>239401</v>
      </c>
      <c r="J1025" s="987"/>
      <c r="K1025" s="100"/>
      <c r="L1025" s="1093"/>
      <c r="M1025" s="1093"/>
      <c r="N1025" s="1093"/>
      <c r="O1025" s="1093"/>
      <c r="P1025" s="1093"/>
      <c r="Q1025" s="1093"/>
      <c r="R1025" s="1093"/>
      <c r="S1025" s="1093"/>
      <c r="T1025" s="1093"/>
      <c r="U1025" s="1093"/>
      <c r="V1025" s="1093"/>
      <c r="W1025" s="1093"/>
      <c r="X1025" s="1093"/>
      <c r="Y1025" s="1093"/>
      <c r="Z1025" s="1093"/>
      <c r="AA1025" s="1093"/>
      <c r="AB1025" s="1093"/>
      <c r="AC1025" s="1093"/>
      <c r="AD1025" s="1093"/>
      <c r="AE1025" s="1093"/>
      <c r="AF1025" s="1093"/>
      <c r="AG1025" s="1093"/>
      <c r="AH1025" s="1093"/>
      <c r="AI1025" s="1093"/>
      <c r="AJ1025" s="1093"/>
      <c r="AK1025" s="1093"/>
      <c r="AL1025" s="1093"/>
      <c r="AM1025" s="1093"/>
      <c r="AN1025" s="1093"/>
      <c r="AO1025" s="1093"/>
      <c r="AP1025" s="1093"/>
      <c r="AQ1025" s="1093"/>
      <c r="AR1025" s="1093"/>
      <c r="AS1025" s="1093"/>
    </row>
    <row r="1026" spans="1:45" s="1094" customFormat="1" ht="12.75">
      <c r="A1026" s="1103" t="s">
        <v>294</v>
      </c>
      <c r="B1026" s="83">
        <v>-2243</v>
      </c>
      <c r="C1026" s="83">
        <v>0</v>
      </c>
      <c r="D1026" s="83">
        <v>0</v>
      </c>
      <c r="E1026" s="319" t="s">
        <v>1464</v>
      </c>
      <c r="F1026" s="83">
        <v>0</v>
      </c>
      <c r="G1026" s="100"/>
      <c r="H1026" s="101"/>
      <c r="I1026" s="987"/>
      <c r="J1026" s="987" t="s">
        <v>305</v>
      </c>
      <c r="K1026" s="100"/>
      <c r="L1026" s="1093"/>
      <c r="M1026" s="1093"/>
      <c r="N1026" s="1093"/>
      <c r="O1026" s="1093"/>
      <c r="P1026" s="1093"/>
      <c r="Q1026" s="1093"/>
      <c r="R1026" s="1093"/>
      <c r="S1026" s="1093"/>
      <c r="T1026" s="1093"/>
      <c r="U1026" s="1093"/>
      <c r="V1026" s="1093"/>
      <c r="W1026" s="1093"/>
      <c r="X1026" s="1093"/>
      <c r="Y1026" s="1093"/>
      <c r="Z1026" s="1093"/>
      <c r="AA1026" s="1093"/>
      <c r="AB1026" s="1093"/>
      <c r="AC1026" s="1093"/>
      <c r="AD1026" s="1093"/>
      <c r="AE1026" s="1093"/>
      <c r="AF1026" s="1093"/>
      <c r="AG1026" s="1093"/>
      <c r="AH1026" s="1093"/>
      <c r="AI1026" s="1093"/>
      <c r="AJ1026" s="1093"/>
      <c r="AK1026" s="1093"/>
      <c r="AL1026" s="1093"/>
      <c r="AM1026" s="1093"/>
      <c r="AN1026" s="1093"/>
      <c r="AO1026" s="1093"/>
      <c r="AP1026" s="1093"/>
      <c r="AQ1026" s="1093"/>
      <c r="AR1026" s="1093"/>
      <c r="AS1026" s="1093"/>
    </row>
    <row r="1027" spans="1:45" s="1094" customFormat="1" ht="38.25">
      <c r="A1027" s="1147" t="s">
        <v>1153</v>
      </c>
      <c r="B1027" s="83">
        <v>2243</v>
      </c>
      <c r="C1027" s="83">
        <v>0</v>
      </c>
      <c r="D1027" s="377" t="s">
        <v>1464</v>
      </c>
      <c r="E1027" s="319" t="s">
        <v>1464</v>
      </c>
      <c r="F1027" s="377" t="s">
        <v>1464</v>
      </c>
      <c r="G1027" s="100"/>
      <c r="H1027" s="101"/>
      <c r="I1027" s="987"/>
      <c r="J1027" s="987" t="s">
        <v>305</v>
      </c>
      <c r="K1027" s="100"/>
      <c r="L1027" s="1093"/>
      <c r="M1027" s="1093"/>
      <c r="N1027" s="1093"/>
      <c r="O1027" s="1093"/>
      <c r="P1027" s="1093"/>
      <c r="Q1027" s="1093"/>
      <c r="R1027" s="1093"/>
      <c r="S1027" s="1093"/>
      <c r="T1027" s="1093"/>
      <c r="U1027" s="1093"/>
      <c r="V1027" s="1093"/>
      <c r="W1027" s="1093"/>
      <c r="X1027" s="1093"/>
      <c r="Y1027" s="1093"/>
      <c r="Z1027" s="1093"/>
      <c r="AA1027" s="1093"/>
      <c r="AB1027" s="1093"/>
      <c r="AC1027" s="1093"/>
      <c r="AD1027" s="1093"/>
      <c r="AE1027" s="1093"/>
      <c r="AF1027" s="1093"/>
      <c r="AG1027" s="1093"/>
      <c r="AH1027" s="1093"/>
      <c r="AI1027" s="1093"/>
      <c r="AJ1027" s="1093"/>
      <c r="AK1027" s="1093"/>
      <c r="AL1027" s="1093"/>
      <c r="AM1027" s="1093"/>
      <c r="AN1027" s="1093"/>
      <c r="AO1027" s="1093"/>
      <c r="AP1027" s="1093"/>
      <c r="AQ1027" s="1093"/>
      <c r="AR1027" s="1093"/>
      <c r="AS1027" s="1093"/>
    </row>
    <row r="1028" spans="1:45" s="1094" customFormat="1" ht="12.75">
      <c r="A1028" s="404" t="s">
        <v>1111</v>
      </c>
      <c r="B1028" s="83"/>
      <c r="C1028" s="83"/>
      <c r="D1028" s="83"/>
      <c r="E1028" s="463"/>
      <c r="F1028" s="83"/>
      <c r="G1028" s="1098"/>
      <c r="H1028" s="101"/>
      <c r="I1028" s="987"/>
      <c r="J1028" s="987"/>
      <c r="K1028" s="100"/>
      <c r="L1028" s="1093"/>
      <c r="M1028" s="1093"/>
      <c r="N1028" s="1093"/>
      <c r="O1028" s="1093"/>
      <c r="P1028" s="1093"/>
      <c r="Q1028" s="1093"/>
      <c r="R1028" s="1093"/>
      <c r="S1028" s="1093"/>
      <c r="T1028" s="1093"/>
      <c r="U1028" s="1093"/>
      <c r="V1028" s="1093"/>
      <c r="W1028" s="1093"/>
      <c r="X1028" s="1093"/>
      <c r="Y1028" s="1093"/>
      <c r="Z1028" s="1093"/>
      <c r="AA1028" s="1093"/>
      <c r="AB1028" s="1093"/>
      <c r="AC1028" s="1093"/>
      <c r="AD1028" s="1093"/>
      <c r="AE1028" s="1093"/>
      <c r="AF1028" s="1093"/>
      <c r="AG1028" s="1093"/>
      <c r="AH1028" s="1093"/>
      <c r="AI1028" s="1093"/>
      <c r="AJ1028" s="1093"/>
      <c r="AK1028" s="1093"/>
      <c r="AL1028" s="1093"/>
      <c r="AM1028" s="1093"/>
      <c r="AN1028" s="1093"/>
      <c r="AO1028" s="1093"/>
      <c r="AP1028" s="1093"/>
      <c r="AQ1028" s="1093"/>
      <c r="AR1028" s="1093"/>
      <c r="AS1028" s="1093"/>
    </row>
    <row r="1029" spans="1:45" s="1094" customFormat="1" ht="12.75">
      <c r="A1029" s="1103" t="s">
        <v>1078</v>
      </c>
      <c r="B1029" s="83">
        <v>209492</v>
      </c>
      <c r="C1029" s="83">
        <v>138327</v>
      </c>
      <c r="D1029" s="83">
        <v>138327</v>
      </c>
      <c r="E1029" s="463">
        <v>66.02972905886621</v>
      </c>
      <c r="F1029" s="83">
        <v>80994</v>
      </c>
      <c r="G1029" s="100"/>
      <c r="H1029" s="101"/>
      <c r="I1029" s="987"/>
      <c r="J1029" s="987"/>
      <c r="K1029" s="100"/>
      <c r="L1029" s="1093"/>
      <c r="M1029" s="1093"/>
      <c r="N1029" s="1093"/>
      <c r="O1029" s="1093"/>
      <c r="P1029" s="1093"/>
      <c r="Q1029" s="1093"/>
      <c r="R1029" s="1093"/>
      <c r="S1029" s="1093"/>
      <c r="T1029" s="1093"/>
      <c r="U1029" s="1093"/>
      <c r="V1029" s="1093"/>
      <c r="W1029" s="1093"/>
      <c r="X1029" s="1093"/>
      <c r="Y1029" s="1093"/>
      <c r="Z1029" s="1093"/>
      <c r="AA1029" s="1093"/>
      <c r="AB1029" s="1093"/>
      <c r="AC1029" s="1093"/>
      <c r="AD1029" s="1093"/>
      <c r="AE1029" s="1093"/>
      <c r="AF1029" s="1093"/>
      <c r="AG1029" s="1093"/>
      <c r="AH1029" s="1093"/>
      <c r="AI1029" s="1093"/>
      <c r="AJ1029" s="1093"/>
      <c r="AK1029" s="1093"/>
      <c r="AL1029" s="1093"/>
      <c r="AM1029" s="1093"/>
      <c r="AN1029" s="1093"/>
      <c r="AO1029" s="1093"/>
      <c r="AP1029" s="1093"/>
      <c r="AQ1029" s="1093"/>
      <c r="AR1029" s="1093"/>
      <c r="AS1029" s="1093"/>
    </row>
    <row r="1030" spans="1:45" s="1094" customFormat="1" ht="12.75">
      <c r="A1030" s="1089" t="s">
        <v>1079</v>
      </c>
      <c r="B1030" s="83">
        <v>209492</v>
      </c>
      <c r="C1030" s="83">
        <v>138327</v>
      </c>
      <c r="D1030" s="83">
        <v>138327</v>
      </c>
      <c r="E1030" s="463">
        <v>66.02972905886621</v>
      </c>
      <c r="F1030" s="83">
        <v>80994</v>
      </c>
      <c r="G1030" s="100"/>
      <c r="H1030" s="101"/>
      <c r="I1030" s="987"/>
      <c r="J1030" s="987"/>
      <c r="K1030" s="100"/>
      <c r="L1030" s="1093"/>
      <c r="M1030" s="1093"/>
      <c r="N1030" s="1093"/>
      <c r="O1030" s="1093"/>
      <c r="P1030" s="1093"/>
      <c r="Q1030" s="1093"/>
      <c r="R1030" s="1093"/>
      <c r="S1030" s="1093"/>
      <c r="T1030" s="1093"/>
      <c r="U1030" s="1093"/>
      <c r="V1030" s="1093"/>
      <c r="W1030" s="1093"/>
      <c r="X1030" s="1093"/>
      <c r="Y1030" s="1093"/>
      <c r="Z1030" s="1093"/>
      <c r="AA1030" s="1093"/>
      <c r="AB1030" s="1093"/>
      <c r="AC1030" s="1093"/>
      <c r="AD1030" s="1093"/>
      <c r="AE1030" s="1093"/>
      <c r="AF1030" s="1093"/>
      <c r="AG1030" s="1093"/>
      <c r="AH1030" s="1093"/>
      <c r="AI1030" s="1093"/>
      <c r="AJ1030" s="1093"/>
      <c r="AK1030" s="1093"/>
      <c r="AL1030" s="1093"/>
      <c r="AM1030" s="1093"/>
      <c r="AN1030" s="1093"/>
      <c r="AO1030" s="1093"/>
      <c r="AP1030" s="1093"/>
      <c r="AQ1030" s="1093"/>
      <c r="AR1030" s="1093"/>
      <c r="AS1030" s="1093"/>
    </row>
    <row r="1031" spans="1:45" s="1094" customFormat="1" ht="12.75">
      <c r="A1031" s="1103" t="s">
        <v>279</v>
      </c>
      <c r="B1031" s="83">
        <v>209492</v>
      </c>
      <c r="C1031" s="83">
        <v>138327</v>
      </c>
      <c r="D1031" s="83">
        <v>11396</v>
      </c>
      <c r="E1031" s="463">
        <v>5.4398258644721516</v>
      </c>
      <c r="F1031" s="83">
        <v>8984</v>
      </c>
      <c r="G1031" s="100"/>
      <c r="H1031" s="101"/>
      <c r="I1031" s="987"/>
      <c r="J1031" s="987"/>
      <c r="K1031" s="100"/>
      <c r="L1031" s="1093"/>
      <c r="M1031" s="1093"/>
      <c r="N1031" s="1093"/>
      <c r="O1031" s="1093"/>
      <c r="P1031" s="1093"/>
      <c r="Q1031" s="1093"/>
      <c r="R1031" s="1093"/>
      <c r="S1031" s="1093"/>
      <c r="T1031" s="1093"/>
      <c r="U1031" s="1093"/>
      <c r="V1031" s="1093"/>
      <c r="W1031" s="1093"/>
      <c r="X1031" s="1093"/>
      <c r="Y1031" s="1093"/>
      <c r="Z1031" s="1093"/>
      <c r="AA1031" s="1093"/>
      <c r="AB1031" s="1093"/>
      <c r="AC1031" s="1093"/>
      <c r="AD1031" s="1093"/>
      <c r="AE1031" s="1093"/>
      <c r="AF1031" s="1093"/>
      <c r="AG1031" s="1093"/>
      <c r="AH1031" s="1093"/>
      <c r="AI1031" s="1093"/>
      <c r="AJ1031" s="1093"/>
      <c r="AK1031" s="1093"/>
      <c r="AL1031" s="1093"/>
      <c r="AM1031" s="1093"/>
      <c r="AN1031" s="1093"/>
      <c r="AO1031" s="1093"/>
      <c r="AP1031" s="1093"/>
      <c r="AQ1031" s="1093"/>
      <c r="AR1031" s="1093"/>
      <c r="AS1031" s="1093"/>
    </row>
    <row r="1032" spans="1:45" s="1094" customFormat="1" ht="12.75">
      <c r="A1032" s="1089" t="s">
        <v>307</v>
      </c>
      <c r="B1032" s="83">
        <v>209492</v>
      </c>
      <c r="C1032" s="83">
        <v>138327</v>
      </c>
      <c r="D1032" s="83">
        <v>11396</v>
      </c>
      <c r="E1032" s="463">
        <v>5.4398258644721516</v>
      </c>
      <c r="F1032" s="83">
        <v>8984</v>
      </c>
      <c r="G1032" s="100"/>
      <c r="H1032" s="101"/>
      <c r="I1032" s="987"/>
      <c r="J1032" s="987"/>
      <c r="K1032" s="100"/>
      <c r="L1032" s="1093"/>
      <c r="M1032" s="1093"/>
      <c r="N1032" s="1093"/>
      <c r="O1032" s="1093"/>
      <c r="P1032" s="1093"/>
      <c r="Q1032" s="1093"/>
      <c r="R1032" s="1093"/>
      <c r="S1032" s="1093"/>
      <c r="T1032" s="1093"/>
      <c r="U1032" s="1093"/>
      <c r="V1032" s="1093"/>
      <c r="W1032" s="1093"/>
      <c r="X1032" s="1093"/>
      <c r="Y1032" s="1093"/>
      <c r="Z1032" s="1093"/>
      <c r="AA1032" s="1093"/>
      <c r="AB1032" s="1093"/>
      <c r="AC1032" s="1093"/>
      <c r="AD1032" s="1093"/>
      <c r="AE1032" s="1093"/>
      <c r="AF1032" s="1093"/>
      <c r="AG1032" s="1093"/>
      <c r="AH1032" s="1093"/>
      <c r="AI1032" s="1093"/>
      <c r="AJ1032" s="1093"/>
      <c r="AK1032" s="1093"/>
      <c r="AL1032" s="1093"/>
      <c r="AM1032" s="1093"/>
      <c r="AN1032" s="1093"/>
      <c r="AO1032" s="1093"/>
      <c r="AP1032" s="1093"/>
      <c r="AQ1032" s="1093"/>
      <c r="AR1032" s="1093"/>
      <c r="AS1032" s="1093"/>
    </row>
    <row r="1033" spans="1:45" s="1094" customFormat="1" ht="12.75">
      <c r="A1033" s="1100" t="s">
        <v>716</v>
      </c>
      <c r="B1033" s="83">
        <v>209492</v>
      </c>
      <c r="C1033" s="83">
        <v>138327</v>
      </c>
      <c r="D1033" s="83">
        <v>11396</v>
      </c>
      <c r="E1033" s="463">
        <v>5.4398258644721516</v>
      </c>
      <c r="F1033" s="83">
        <v>8984</v>
      </c>
      <c r="G1033" s="100"/>
      <c r="H1033" s="101"/>
      <c r="I1033" s="987"/>
      <c r="J1033" s="987"/>
      <c r="K1033" s="100"/>
      <c r="L1033" s="1093"/>
      <c r="M1033" s="1093"/>
      <c r="N1033" s="1093"/>
      <c r="O1033" s="1093"/>
      <c r="P1033" s="1093"/>
      <c r="Q1033" s="1093"/>
      <c r="R1033" s="1093"/>
      <c r="S1033" s="1093"/>
      <c r="T1033" s="1093"/>
      <c r="U1033" s="1093"/>
      <c r="V1033" s="1093"/>
      <c r="W1033" s="1093"/>
      <c r="X1033" s="1093"/>
      <c r="Y1033" s="1093"/>
      <c r="Z1033" s="1093"/>
      <c r="AA1033" s="1093"/>
      <c r="AB1033" s="1093"/>
      <c r="AC1033" s="1093"/>
      <c r="AD1033" s="1093"/>
      <c r="AE1033" s="1093"/>
      <c r="AF1033" s="1093"/>
      <c r="AG1033" s="1093"/>
      <c r="AH1033" s="1093"/>
      <c r="AI1033" s="1093"/>
      <c r="AJ1033" s="1093"/>
      <c r="AK1033" s="1093"/>
      <c r="AL1033" s="1093"/>
      <c r="AM1033" s="1093"/>
      <c r="AN1033" s="1093"/>
      <c r="AO1033" s="1093"/>
      <c r="AP1033" s="1093"/>
      <c r="AQ1033" s="1093"/>
      <c r="AR1033" s="1093"/>
      <c r="AS1033" s="1093"/>
    </row>
    <row r="1034" spans="1:45" s="1094" customFormat="1" ht="12.75">
      <c r="A1034" s="323" t="s">
        <v>1100</v>
      </c>
      <c r="B1034" s="83"/>
      <c r="C1034" s="83"/>
      <c r="D1034" s="83"/>
      <c r="E1034" s="463"/>
      <c r="F1034" s="83"/>
      <c r="G1034" s="100"/>
      <c r="H1034" s="101">
        <f>D1034-'[3]Oktobris'!D974</f>
        <v>-16217</v>
      </c>
      <c r="I1034" s="987">
        <f aca="true" t="shared" si="47" ref="I1034:I1043">F1034-H1034</f>
        <v>16217</v>
      </c>
      <c r="J1034" s="987"/>
      <c r="K1034" s="100"/>
      <c r="L1034" s="1093"/>
      <c r="M1034" s="1093"/>
      <c r="N1034" s="1093"/>
      <c r="O1034" s="1093"/>
      <c r="P1034" s="1093"/>
      <c r="Q1034" s="1093"/>
      <c r="R1034" s="1093"/>
      <c r="S1034" s="1093"/>
      <c r="T1034" s="1093"/>
      <c r="U1034" s="1093"/>
      <c r="V1034" s="1093"/>
      <c r="W1034" s="1093"/>
      <c r="X1034" s="1093"/>
      <c r="Y1034" s="1093"/>
      <c r="Z1034" s="1093"/>
      <c r="AA1034" s="1093"/>
      <c r="AB1034" s="1093"/>
      <c r="AC1034" s="1093"/>
      <c r="AD1034" s="1093"/>
      <c r="AE1034" s="1093"/>
      <c r="AF1034" s="1093"/>
      <c r="AG1034" s="1093"/>
      <c r="AH1034" s="1093"/>
      <c r="AI1034" s="1093"/>
      <c r="AJ1034" s="1093"/>
      <c r="AK1034" s="1093"/>
      <c r="AL1034" s="1093"/>
      <c r="AM1034" s="1093"/>
      <c r="AN1034" s="1093"/>
      <c r="AO1034" s="1093"/>
      <c r="AP1034" s="1093"/>
      <c r="AQ1034" s="1093"/>
      <c r="AR1034" s="1093"/>
      <c r="AS1034" s="1093"/>
    </row>
    <row r="1035" spans="1:45" s="1094" customFormat="1" ht="12.75">
      <c r="A1035" s="1087" t="s">
        <v>1078</v>
      </c>
      <c r="B1035" s="83">
        <v>1064837</v>
      </c>
      <c r="C1035" s="83">
        <v>936023</v>
      </c>
      <c r="D1035" s="83">
        <v>456701</v>
      </c>
      <c r="E1035" s="463">
        <v>42.88928728058848</v>
      </c>
      <c r="F1035" s="83">
        <v>243043</v>
      </c>
      <c r="G1035" s="100"/>
      <c r="H1035" s="101">
        <f>D1035-'[3]Oktobris'!D975</f>
        <v>440484</v>
      </c>
      <c r="I1035" s="987">
        <f t="shared" si="47"/>
        <v>-197441</v>
      </c>
      <c r="J1035" s="987"/>
      <c r="K1035" s="100"/>
      <c r="L1035" s="1093"/>
      <c r="M1035" s="1093"/>
      <c r="N1035" s="1093"/>
      <c r="O1035" s="1093"/>
      <c r="P1035" s="1093"/>
      <c r="Q1035" s="1093"/>
      <c r="R1035" s="1093"/>
      <c r="S1035" s="1093"/>
      <c r="T1035" s="1093"/>
      <c r="U1035" s="1093"/>
      <c r="V1035" s="1093"/>
      <c r="W1035" s="1093"/>
      <c r="X1035" s="1093"/>
      <c r="Y1035" s="1093"/>
      <c r="Z1035" s="1093"/>
      <c r="AA1035" s="1093"/>
      <c r="AB1035" s="1093"/>
      <c r="AC1035" s="1093"/>
      <c r="AD1035" s="1093"/>
      <c r="AE1035" s="1093"/>
      <c r="AF1035" s="1093"/>
      <c r="AG1035" s="1093"/>
      <c r="AH1035" s="1093"/>
      <c r="AI1035" s="1093"/>
      <c r="AJ1035" s="1093"/>
      <c r="AK1035" s="1093"/>
      <c r="AL1035" s="1093"/>
      <c r="AM1035" s="1093"/>
      <c r="AN1035" s="1093"/>
      <c r="AO1035" s="1093"/>
      <c r="AP1035" s="1093"/>
      <c r="AQ1035" s="1093"/>
      <c r="AR1035" s="1093"/>
      <c r="AS1035" s="1093"/>
    </row>
    <row r="1036" spans="1:45" s="1094" customFormat="1" ht="12.75">
      <c r="A1036" s="1089" t="s">
        <v>1079</v>
      </c>
      <c r="B1036" s="83">
        <v>84301</v>
      </c>
      <c r="C1036" s="83">
        <v>95210</v>
      </c>
      <c r="D1036" s="83">
        <v>95210</v>
      </c>
      <c r="E1036" s="463">
        <v>112.94053451323234</v>
      </c>
      <c r="F1036" s="83">
        <v>8863</v>
      </c>
      <c r="G1036" s="100"/>
      <c r="H1036" s="101">
        <f>D1036-'[3]Oktobris'!D976</f>
        <v>86915</v>
      </c>
      <c r="I1036" s="987">
        <f t="shared" si="47"/>
        <v>-78052</v>
      </c>
      <c r="J1036" s="987"/>
      <c r="K1036" s="100"/>
      <c r="L1036" s="1093"/>
      <c r="M1036" s="1093"/>
      <c r="N1036" s="1093"/>
      <c r="O1036" s="1093"/>
      <c r="P1036" s="1093"/>
      <c r="Q1036" s="1093"/>
      <c r="R1036" s="1093"/>
      <c r="S1036" s="1093"/>
      <c r="T1036" s="1093"/>
      <c r="U1036" s="1093"/>
      <c r="V1036" s="1093"/>
      <c r="W1036" s="1093"/>
      <c r="X1036" s="1093"/>
      <c r="Y1036" s="1093"/>
      <c r="Z1036" s="1093"/>
      <c r="AA1036" s="1093"/>
      <c r="AB1036" s="1093"/>
      <c r="AC1036" s="1093"/>
      <c r="AD1036" s="1093"/>
      <c r="AE1036" s="1093"/>
      <c r="AF1036" s="1093"/>
      <c r="AG1036" s="1093"/>
      <c r="AH1036" s="1093"/>
      <c r="AI1036" s="1093"/>
      <c r="AJ1036" s="1093"/>
      <c r="AK1036" s="1093"/>
      <c r="AL1036" s="1093"/>
      <c r="AM1036" s="1093"/>
      <c r="AN1036" s="1093"/>
      <c r="AO1036" s="1093"/>
      <c r="AP1036" s="1093"/>
      <c r="AQ1036" s="1093"/>
      <c r="AR1036" s="1093"/>
      <c r="AS1036" s="1093"/>
    </row>
    <row r="1037" spans="1:45" s="1094" customFormat="1" ht="12.75">
      <c r="A1037" s="1089" t="s">
        <v>538</v>
      </c>
      <c r="B1037" s="83">
        <v>980536</v>
      </c>
      <c r="C1037" s="83">
        <v>840813</v>
      </c>
      <c r="D1037" s="83">
        <v>361491</v>
      </c>
      <c r="E1037" s="463">
        <v>36.86667292174892</v>
      </c>
      <c r="F1037" s="83">
        <v>234180</v>
      </c>
      <c r="G1037" s="100"/>
      <c r="H1037" s="101">
        <f>D1037-'[3]Oktobris'!D977</f>
        <v>353569</v>
      </c>
      <c r="I1037" s="987">
        <f t="shared" si="47"/>
        <v>-119389</v>
      </c>
      <c r="J1037" s="987"/>
      <c r="K1037" s="100"/>
      <c r="L1037" s="1093"/>
      <c r="M1037" s="1093"/>
      <c r="N1037" s="1093"/>
      <c r="O1037" s="1093"/>
      <c r="P1037" s="1093"/>
      <c r="Q1037" s="1093"/>
      <c r="R1037" s="1093"/>
      <c r="S1037" s="1093"/>
      <c r="T1037" s="1093"/>
      <c r="U1037" s="1093"/>
      <c r="V1037" s="1093"/>
      <c r="W1037" s="1093"/>
      <c r="X1037" s="1093"/>
      <c r="Y1037" s="1093"/>
      <c r="Z1037" s="1093"/>
      <c r="AA1037" s="1093"/>
      <c r="AB1037" s="1093"/>
      <c r="AC1037" s="1093"/>
      <c r="AD1037" s="1093"/>
      <c r="AE1037" s="1093"/>
      <c r="AF1037" s="1093"/>
      <c r="AG1037" s="1093"/>
      <c r="AH1037" s="1093"/>
      <c r="AI1037" s="1093"/>
      <c r="AJ1037" s="1093"/>
      <c r="AK1037" s="1093"/>
      <c r="AL1037" s="1093"/>
      <c r="AM1037" s="1093"/>
      <c r="AN1037" s="1093"/>
      <c r="AO1037" s="1093"/>
      <c r="AP1037" s="1093"/>
      <c r="AQ1037" s="1093"/>
      <c r="AR1037" s="1093"/>
      <c r="AS1037" s="1093"/>
    </row>
    <row r="1038" spans="1:45" s="1094" customFormat="1" ht="12.75">
      <c r="A1038" s="1103" t="s">
        <v>279</v>
      </c>
      <c r="B1038" s="83">
        <v>1064837</v>
      </c>
      <c r="C1038" s="83">
        <v>936023</v>
      </c>
      <c r="D1038" s="83">
        <v>408481</v>
      </c>
      <c r="E1038" s="463">
        <v>38.36089467214231</v>
      </c>
      <c r="F1038" s="83">
        <v>239564</v>
      </c>
      <c r="G1038" s="100"/>
      <c r="H1038" s="101">
        <f>D1038-'[3]Oktobris'!D978</f>
        <v>400559</v>
      </c>
      <c r="I1038" s="987">
        <f t="shared" si="47"/>
        <v>-160995</v>
      </c>
      <c r="J1038" s="987"/>
      <c r="K1038" s="100"/>
      <c r="L1038" s="1093"/>
      <c r="M1038" s="1093"/>
      <c r="N1038" s="1093"/>
      <c r="O1038" s="1093"/>
      <c r="P1038" s="1093"/>
      <c r="Q1038" s="1093"/>
      <c r="R1038" s="1093"/>
      <c r="S1038" s="1093"/>
      <c r="T1038" s="1093"/>
      <c r="U1038" s="1093"/>
      <c r="V1038" s="1093"/>
      <c r="W1038" s="1093"/>
      <c r="X1038" s="1093"/>
      <c r="Y1038" s="1093"/>
      <c r="Z1038" s="1093"/>
      <c r="AA1038" s="1093"/>
      <c r="AB1038" s="1093"/>
      <c r="AC1038" s="1093"/>
      <c r="AD1038" s="1093"/>
      <c r="AE1038" s="1093"/>
      <c r="AF1038" s="1093"/>
      <c r="AG1038" s="1093"/>
      <c r="AH1038" s="1093"/>
      <c r="AI1038" s="1093"/>
      <c r="AJ1038" s="1093"/>
      <c r="AK1038" s="1093"/>
      <c r="AL1038" s="1093"/>
      <c r="AM1038" s="1093"/>
      <c r="AN1038" s="1093"/>
      <c r="AO1038" s="1093"/>
      <c r="AP1038" s="1093"/>
      <c r="AQ1038" s="1093"/>
      <c r="AR1038" s="1093"/>
      <c r="AS1038" s="1093"/>
    </row>
    <row r="1039" spans="1:45" s="1094" customFormat="1" ht="12.75">
      <c r="A1039" s="1089" t="s">
        <v>307</v>
      </c>
      <c r="B1039" s="83">
        <v>945160</v>
      </c>
      <c r="C1039" s="83">
        <v>854677</v>
      </c>
      <c r="D1039" s="83">
        <v>327358</v>
      </c>
      <c r="E1039" s="463">
        <v>34.63519404122054</v>
      </c>
      <c r="F1039" s="83">
        <v>239564</v>
      </c>
      <c r="G1039" s="100"/>
      <c r="H1039" s="101">
        <f>D1039-'[3]Oktobris'!D979</f>
        <v>327358</v>
      </c>
      <c r="I1039" s="987">
        <f t="shared" si="47"/>
        <v>-87794</v>
      </c>
      <c r="J1039" s="987"/>
      <c r="K1039" s="100"/>
      <c r="L1039" s="1093"/>
      <c r="M1039" s="1093"/>
      <c r="N1039" s="1093"/>
      <c r="O1039" s="1093"/>
      <c r="P1039" s="1093"/>
      <c r="Q1039" s="1093"/>
      <c r="R1039" s="1093"/>
      <c r="S1039" s="1093"/>
      <c r="T1039" s="1093"/>
      <c r="U1039" s="1093"/>
      <c r="V1039" s="1093"/>
      <c r="W1039" s="1093"/>
      <c r="X1039" s="1093"/>
      <c r="Y1039" s="1093"/>
      <c r="Z1039" s="1093"/>
      <c r="AA1039" s="1093"/>
      <c r="AB1039" s="1093"/>
      <c r="AC1039" s="1093"/>
      <c r="AD1039" s="1093"/>
      <c r="AE1039" s="1093"/>
      <c r="AF1039" s="1093"/>
      <c r="AG1039" s="1093"/>
      <c r="AH1039" s="1093"/>
      <c r="AI1039" s="1093"/>
      <c r="AJ1039" s="1093"/>
      <c r="AK1039" s="1093"/>
      <c r="AL1039" s="1093"/>
      <c r="AM1039" s="1093"/>
      <c r="AN1039" s="1093"/>
      <c r="AO1039" s="1093"/>
      <c r="AP1039" s="1093"/>
      <c r="AQ1039" s="1093"/>
      <c r="AR1039" s="1093"/>
      <c r="AS1039" s="1093"/>
    </row>
    <row r="1040" spans="1:45" s="1094" customFormat="1" ht="12.75">
      <c r="A1040" s="1100" t="s">
        <v>716</v>
      </c>
      <c r="B1040" s="83">
        <v>945160</v>
      </c>
      <c r="C1040" s="83">
        <v>854677</v>
      </c>
      <c r="D1040" s="83">
        <v>327358</v>
      </c>
      <c r="E1040" s="463">
        <v>34.63519404122054</v>
      </c>
      <c r="F1040" s="83">
        <v>239564</v>
      </c>
      <c r="G1040" s="100"/>
      <c r="H1040" s="101">
        <f>D1040-'[3]Oktobris'!D980</f>
        <v>327358</v>
      </c>
      <c r="I1040" s="987">
        <f t="shared" si="47"/>
        <v>-87794</v>
      </c>
      <c r="J1040" s="987"/>
      <c r="K1040" s="100"/>
      <c r="L1040" s="1093"/>
      <c r="M1040" s="1093"/>
      <c r="N1040" s="1093"/>
      <c r="O1040" s="1093"/>
      <c r="P1040" s="1093"/>
      <c r="Q1040" s="1093"/>
      <c r="R1040" s="1093"/>
      <c r="S1040" s="1093"/>
      <c r="T1040" s="1093"/>
      <c r="U1040" s="1093"/>
      <c r="V1040" s="1093"/>
      <c r="W1040" s="1093"/>
      <c r="X1040" s="1093"/>
      <c r="Y1040" s="1093"/>
      <c r="Z1040" s="1093"/>
      <c r="AA1040" s="1093"/>
      <c r="AB1040" s="1093"/>
      <c r="AC1040" s="1093"/>
      <c r="AD1040" s="1093"/>
      <c r="AE1040" s="1093"/>
      <c r="AF1040" s="1093"/>
      <c r="AG1040" s="1093"/>
      <c r="AH1040" s="1093"/>
      <c r="AI1040" s="1093"/>
      <c r="AJ1040" s="1093"/>
      <c r="AK1040" s="1093"/>
      <c r="AL1040" s="1093"/>
      <c r="AM1040" s="1093"/>
      <c r="AN1040" s="1093"/>
      <c r="AO1040" s="1093"/>
      <c r="AP1040" s="1093"/>
      <c r="AQ1040" s="1093"/>
      <c r="AR1040" s="1093"/>
      <c r="AS1040" s="1093"/>
    </row>
    <row r="1041" spans="1:45" s="1094" customFormat="1" ht="12.75">
      <c r="A1041" s="1089" t="s">
        <v>290</v>
      </c>
      <c r="B1041" s="83">
        <v>119677</v>
      </c>
      <c r="C1041" s="83">
        <v>81346</v>
      </c>
      <c r="D1041" s="83">
        <v>81123</v>
      </c>
      <c r="E1041" s="463">
        <v>67.78495450253598</v>
      </c>
      <c r="F1041" s="83">
        <v>0</v>
      </c>
      <c r="G1041" s="100"/>
      <c r="H1041" s="101">
        <f>D1041-'[3]Oktobris'!D981</f>
        <v>-199189</v>
      </c>
      <c r="I1041" s="987">
        <f t="shared" si="47"/>
        <v>199189</v>
      </c>
      <c r="J1041" s="987"/>
      <c r="K1041" s="100"/>
      <c r="L1041" s="1093"/>
      <c r="M1041" s="1093"/>
      <c r="N1041" s="1093"/>
      <c r="O1041" s="1093"/>
      <c r="P1041" s="1093"/>
      <c r="Q1041" s="1093"/>
      <c r="R1041" s="1093"/>
      <c r="S1041" s="1093"/>
      <c r="T1041" s="1093"/>
      <c r="U1041" s="1093"/>
      <c r="V1041" s="1093"/>
      <c r="W1041" s="1093"/>
      <c r="X1041" s="1093"/>
      <c r="Y1041" s="1093"/>
      <c r="Z1041" s="1093"/>
      <c r="AA1041" s="1093"/>
      <c r="AB1041" s="1093"/>
      <c r="AC1041" s="1093"/>
      <c r="AD1041" s="1093"/>
      <c r="AE1041" s="1093"/>
      <c r="AF1041" s="1093"/>
      <c r="AG1041" s="1093"/>
      <c r="AH1041" s="1093"/>
      <c r="AI1041" s="1093"/>
      <c r="AJ1041" s="1093"/>
      <c r="AK1041" s="1093"/>
      <c r="AL1041" s="1093"/>
      <c r="AM1041" s="1093"/>
      <c r="AN1041" s="1093"/>
      <c r="AO1041" s="1093"/>
      <c r="AP1041" s="1093"/>
      <c r="AQ1041" s="1093"/>
      <c r="AR1041" s="1093"/>
      <c r="AS1041" s="1093"/>
    </row>
    <row r="1042" spans="1:45" s="1094" customFormat="1" ht="12.75">
      <c r="A1042" s="1100" t="s">
        <v>1399</v>
      </c>
      <c r="B1042" s="83">
        <v>119677</v>
      </c>
      <c r="C1042" s="83">
        <v>81346</v>
      </c>
      <c r="D1042" s="83">
        <v>81123</v>
      </c>
      <c r="E1042" s="463">
        <v>67.78495450253598</v>
      </c>
      <c r="F1042" s="83">
        <v>0</v>
      </c>
      <c r="G1042" s="100"/>
      <c r="H1042" s="101">
        <f>D1042-'[3]Oktobris'!D982</f>
        <v>74098</v>
      </c>
      <c r="I1042" s="987">
        <f t="shared" si="47"/>
        <v>-74098</v>
      </c>
      <c r="J1042" s="987"/>
      <c r="K1042" s="100"/>
      <c r="L1042" s="1093"/>
      <c r="M1042" s="1093"/>
      <c r="N1042" s="1093"/>
      <c r="O1042" s="1093"/>
      <c r="P1042" s="1093"/>
      <c r="Q1042" s="1093"/>
      <c r="R1042" s="1093"/>
      <c r="S1042" s="1093"/>
      <c r="T1042" s="1093"/>
      <c r="U1042" s="1093"/>
      <c r="V1042" s="1093"/>
      <c r="W1042" s="1093"/>
      <c r="X1042" s="1093"/>
      <c r="Y1042" s="1093"/>
      <c r="Z1042" s="1093"/>
      <c r="AA1042" s="1093"/>
      <c r="AB1042" s="1093"/>
      <c r="AC1042" s="1093"/>
      <c r="AD1042" s="1093"/>
      <c r="AE1042" s="1093"/>
      <c r="AF1042" s="1093"/>
      <c r="AG1042" s="1093"/>
      <c r="AH1042" s="1093"/>
      <c r="AI1042" s="1093"/>
      <c r="AJ1042" s="1093"/>
      <c r="AK1042" s="1093"/>
      <c r="AL1042" s="1093"/>
      <c r="AM1042" s="1093"/>
      <c r="AN1042" s="1093"/>
      <c r="AO1042" s="1093"/>
      <c r="AP1042" s="1093"/>
      <c r="AQ1042" s="1093"/>
      <c r="AR1042" s="1093"/>
      <c r="AS1042" s="1093"/>
    </row>
    <row r="1043" spans="1:45" s="1094" customFormat="1" ht="12.75">
      <c r="A1043" s="323" t="s">
        <v>1122</v>
      </c>
      <c r="B1043" s="83"/>
      <c r="C1043" s="83"/>
      <c r="D1043" s="83"/>
      <c r="E1043" s="463"/>
      <c r="F1043" s="83"/>
      <c r="G1043" s="100"/>
      <c r="H1043" s="101">
        <f>D1043-'[3]Oktobris'!D983</f>
        <v>-273287</v>
      </c>
      <c r="I1043" s="987">
        <f t="shared" si="47"/>
        <v>273287</v>
      </c>
      <c r="J1043" s="987"/>
      <c r="K1043" s="100"/>
      <c r="L1043" s="1093"/>
      <c r="M1043" s="1093"/>
      <c r="N1043" s="1093"/>
      <c r="O1043" s="1093"/>
      <c r="P1043" s="1093"/>
      <c r="Q1043" s="1093"/>
      <c r="R1043" s="1093"/>
      <c r="S1043" s="1093"/>
      <c r="T1043" s="1093"/>
      <c r="U1043" s="1093"/>
      <c r="V1043" s="1093"/>
      <c r="W1043" s="1093"/>
      <c r="X1043" s="1093"/>
      <c r="Y1043" s="1093"/>
      <c r="Z1043" s="1093"/>
      <c r="AA1043" s="1093"/>
      <c r="AB1043" s="1093"/>
      <c r="AC1043" s="1093"/>
      <c r="AD1043" s="1093"/>
      <c r="AE1043" s="1093"/>
      <c r="AF1043" s="1093"/>
      <c r="AG1043" s="1093"/>
      <c r="AH1043" s="1093"/>
      <c r="AI1043" s="1093"/>
      <c r="AJ1043" s="1093"/>
      <c r="AK1043" s="1093"/>
      <c r="AL1043" s="1093"/>
      <c r="AM1043" s="1093"/>
      <c r="AN1043" s="1093"/>
      <c r="AO1043" s="1093"/>
      <c r="AP1043" s="1093"/>
      <c r="AQ1043" s="1093"/>
      <c r="AR1043" s="1093"/>
      <c r="AS1043" s="1093"/>
    </row>
    <row r="1044" spans="1:45" s="1094" customFormat="1" ht="12.75">
      <c r="A1044" s="1103" t="s">
        <v>1078</v>
      </c>
      <c r="B1044" s="83">
        <v>26931</v>
      </c>
      <c r="C1044" s="83">
        <v>17920</v>
      </c>
      <c r="D1044" s="83">
        <v>5700</v>
      </c>
      <c r="E1044" s="463">
        <v>21.165199955441686</v>
      </c>
      <c r="F1044" s="83">
        <v>3000</v>
      </c>
      <c r="G1044" s="83">
        <f>G1045+G1046+G1047</f>
        <v>0</v>
      </c>
      <c r="H1044" s="83">
        <f>H1045+H1046+H1047</f>
        <v>-264307</v>
      </c>
      <c r="I1044" s="83">
        <f>I1045+I1046+I1047</f>
        <v>264307</v>
      </c>
      <c r="J1044" s="987"/>
      <c r="K1044" s="100"/>
      <c r="L1044" s="1093"/>
      <c r="M1044" s="1093"/>
      <c r="N1044" s="1093"/>
      <c r="O1044" s="1093"/>
      <c r="P1044" s="1093"/>
      <c r="Q1044" s="1093"/>
      <c r="R1044" s="1093"/>
      <c r="S1044" s="1093"/>
      <c r="T1044" s="1093"/>
      <c r="U1044" s="1093"/>
      <c r="V1044" s="1093"/>
      <c r="W1044" s="1093"/>
      <c r="X1044" s="1093"/>
      <c r="Y1044" s="1093"/>
      <c r="Z1044" s="1093"/>
      <c r="AA1044" s="1093"/>
      <c r="AB1044" s="1093"/>
      <c r="AC1044" s="1093"/>
      <c r="AD1044" s="1093"/>
      <c r="AE1044" s="1093"/>
      <c r="AF1044" s="1093"/>
      <c r="AG1044" s="1093"/>
      <c r="AH1044" s="1093"/>
      <c r="AI1044" s="1093"/>
      <c r="AJ1044" s="1093"/>
      <c r="AK1044" s="1093"/>
      <c r="AL1044" s="1093"/>
      <c r="AM1044" s="1093"/>
      <c r="AN1044" s="1093"/>
      <c r="AO1044" s="1093"/>
      <c r="AP1044" s="1093"/>
      <c r="AQ1044" s="1093"/>
      <c r="AR1044" s="1093"/>
      <c r="AS1044" s="1093"/>
    </row>
    <row r="1045" spans="1:45" s="1094" customFormat="1" ht="12.75">
      <c r="A1045" s="1089" t="s">
        <v>1079</v>
      </c>
      <c r="B1045" s="83">
        <v>6000</v>
      </c>
      <c r="C1045" s="83">
        <v>3000</v>
      </c>
      <c r="D1045" s="83">
        <v>3000</v>
      </c>
      <c r="E1045" s="463">
        <v>50</v>
      </c>
      <c r="F1045" s="83">
        <v>3000</v>
      </c>
      <c r="G1045" s="100"/>
      <c r="H1045" s="101"/>
      <c r="I1045" s="987"/>
      <c r="J1045" s="987"/>
      <c r="K1045" s="100"/>
      <c r="L1045" s="1093"/>
      <c r="M1045" s="1093"/>
      <c r="N1045" s="1093"/>
      <c r="O1045" s="1093"/>
      <c r="P1045" s="1093"/>
      <c r="Q1045" s="1093"/>
      <c r="R1045" s="1093"/>
      <c r="S1045" s="1093"/>
      <c r="T1045" s="1093"/>
      <c r="U1045" s="1093"/>
      <c r="V1045" s="1093"/>
      <c r="W1045" s="1093"/>
      <c r="X1045" s="1093"/>
      <c r="Y1045" s="1093"/>
      <c r="Z1045" s="1093"/>
      <c r="AA1045" s="1093"/>
      <c r="AB1045" s="1093"/>
      <c r="AC1045" s="1093"/>
      <c r="AD1045" s="1093"/>
      <c r="AE1045" s="1093"/>
      <c r="AF1045" s="1093"/>
      <c r="AG1045" s="1093"/>
      <c r="AH1045" s="1093"/>
      <c r="AI1045" s="1093"/>
      <c r="AJ1045" s="1093"/>
      <c r="AK1045" s="1093"/>
      <c r="AL1045" s="1093"/>
      <c r="AM1045" s="1093"/>
      <c r="AN1045" s="1093"/>
      <c r="AO1045" s="1093"/>
      <c r="AP1045" s="1093"/>
      <c r="AQ1045" s="1093"/>
      <c r="AR1045" s="1093"/>
      <c r="AS1045" s="1093"/>
    </row>
    <row r="1046" spans="1:45" s="1094" customFormat="1" ht="12.75">
      <c r="A1046" s="1088" t="s">
        <v>537</v>
      </c>
      <c r="B1046" s="83">
        <v>7452</v>
      </c>
      <c r="C1046" s="83">
        <v>3690</v>
      </c>
      <c r="D1046" s="83">
        <v>0</v>
      </c>
      <c r="E1046" s="463">
        <v>0</v>
      </c>
      <c r="F1046" s="83">
        <v>0</v>
      </c>
      <c r="G1046" s="100"/>
      <c r="H1046" s="101"/>
      <c r="I1046" s="987"/>
      <c r="J1046" s="987"/>
      <c r="K1046" s="100"/>
      <c r="L1046" s="1093"/>
      <c r="M1046" s="1093"/>
      <c r="N1046" s="1093"/>
      <c r="O1046" s="1093"/>
      <c r="P1046" s="1093"/>
      <c r="Q1046" s="1093"/>
      <c r="R1046" s="1093"/>
      <c r="S1046" s="1093"/>
      <c r="T1046" s="1093"/>
      <c r="U1046" s="1093"/>
      <c r="V1046" s="1093"/>
      <c r="W1046" s="1093"/>
      <c r="X1046" s="1093"/>
      <c r="Y1046" s="1093"/>
      <c r="Z1046" s="1093"/>
      <c r="AA1046" s="1093"/>
      <c r="AB1046" s="1093"/>
      <c r="AC1046" s="1093"/>
      <c r="AD1046" s="1093"/>
      <c r="AE1046" s="1093"/>
      <c r="AF1046" s="1093"/>
      <c r="AG1046" s="1093"/>
      <c r="AH1046" s="1093"/>
      <c r="AI1046" s="1093"/>
      <c r="AJ1046" s="1093"/>
      <c r="AK1046" s="1093"/>
      <c r="AL1046" s="1093"/>
      <c r="AM1046" s="1093"/>
      <c r="AN1046" s="1093"/>
      <c r="AO1046" s="1093"/>
      <c r="AP1046" s="1093"/>
      <c r="AQ1046" s="1093"/>
      <c r="AR1046" s="1093"/>
      <c r="AS1046" s="1093"/>
    </row>
    <row r="1047" spans="1:45" s="1094" customFormat="1" ht="12.75">
      <c r="A1047" s="1089" t="s">
        <v>538</v>
      </c>
      <c r="B1047" s="83">
        <v>13479</v>
      </c>
      <c r="C1047" s="83">
        <v>11230</v>
      </c>
      <c r="D1047" s="83">
        <v>2700</v>
      </c>
      <c r="E1047" s="463">
        <v>20.031159581571334</v>
      </c>
      <c r="F1047" s="83">
        <v>0</v>
      </c>
      <c r="G1047" s="100"/>
      <c r="H1047" s="101">
        <f>D1047-'[3]Oktobris'!D985</f>
        <v>-264307</v>
      </c>
      <c r="I1047" s="987">
        <f aca="true" t="shared" si="48" ref="I1047:I1074">F1047-H1047</f>
        <v>264307</v>
      </c>
      <c r="J1047" s="987"/>
      <c r="K1047" s="100"/>
      <c r="L1047" s="1093"/>
      <c r="M1047" s="1093"/>
      <c r="N1047" s="1093"/>
      <c r="O1047" s="1093"/>
      <c r="P1047" s="1093"/>
      <c r="Q1047" s="1093"/>
      <c r="R1047" s="1093"/>
      <c r="S1047" s="1093"/>
      <c r="T1047" s="1093"/>
      <c r="U1047" s="1093"/>
      <c r="V1047" s="1093"/>
      <c r="W1047" s="1093"/>
      <c r="X1047" s="1093"/>
      <c r="Y1047" s="1093"/>
      <c r="Z1047" s="1093"/>
      <c r="AA1047" s="1093"/>
      <c r="AB1047" s="1093"/>
      <c r="AC1047" s="1093"/>
      <c r="AD1047" s="1093"/>
      <c r="AE1047" s="1093"/>
      <c r="AF1047" s="1093"/>
      <c r="AG1047" s="1093"/>
      <c r="AH1047" s="1093"/>
      <c r="AI1047" s="1093"/>
      <c r="AJ1047" s="1093"/>
      <c r="AK1047" s="1093"/>
      <c r="AL1047" s="1093"/>
      <c r="AM1047" s="1093"/>
      <c r="AN1047" s="1093"/>
      <c r="AO1047" s="1093"/>
      <c r="AP1047" s="1093"/>
      <c r="AQ1047" s="1093"/>
      <c r="AR1047" s="1093"/>
      <c r="AS1047" s="1093"/>
    </row>
    <row r="1048" spans="1:45" s="1094" customFormat="1" ht="12.75">
      <c r="A1048" s="1103" t="s">
        <v>279</v>
      </c>
      <c r="B1048" s="83">
        <v>26931</v>
      </c>
      <c r="C1048" s="83">
        <v>17920</v>
      </c>
      <c r="D1048" s="83">
        <v>4672</v>
      </c>
      <c r="E1048" s="463">
        <v>17.348037577512905</v>
      </c>
      <c r="F1048" s="83">
        <v>2118</v>
      </c>
      <c r="G1048" s="100"/>
      <c r="H1048" s="101">
        <f>D1048-'[3]Oktobris'!D986</f>
        <v>-262335</v>
      </c>
      <c r="I1048" s="987">
        <f t="shared" si="48"/>
        <v>264453</v>
      </c>
      <c r="J1048" s="987"/>
      <c r="K1048" s="100"/>
      <c r="L1048" s="1093"/>
      <c r="M1048" s="1093"/>
      <c r="N1048" s="1093"/>
      <c r="O1048" s="1093"/>
      <c r="P1048" s="1093"/>
      <c r="Q1048" s="1093"/>
      <c r="R1048" s="1093"/>
      <c r="S1048" s="1093"/>
      <c r="T1048" s="1093"/>
      <c r="U1048" s="1093"/>
      <c r="V1048" s="1093"/>
      <c r="W1048" s="1093"/>
      <c r="X1048" s="1093"/>
      <c r="Y1048" s="1093"/>
      <c r="Z1048" s="1093"/>
      <c r="AA1048" s="1093"/>
      <c r="AB1048" s="1093"/>
      <c r="AC1048" s="1093"/>
      <c r="AD1048" s="1093"/>
      <c r="AE1048" s="1093"/>
      <c r="AF1048" s="1093"/>
      <c r="AG1048" s="1093"/>
      <c r="AH1048" s="1093"/>
      <c r="AI1048" s="1093"/>
      <c r="AJ1048" s="1093"/>
      <c r="AK1048" s="1093"/>
      <c r="AL1048" s="1093"/>
      <c r="AM1048" s="1093"/>
      <c r="AN1048" s="1093"/>
      <c r="AO1048" s="1093"/>
      <c r="AP1048" s="1093"/>
      <c r="AQ1048" s="1093"/>
      <c r="AR1048" s="1093"/>
      <c r="AS1048" s="1093"/>
    </row>
    <row r="1049" spans="1:45" s="1094" customFormat="1" ht="12.75">
      <c r="A1049" s="1089" t="s">
        <v>307</v>
      </c>
      <c r="B1049" s="83">
        <v>26931</v>
      </c>
      <c r="C1049" s="83">
        <v>17920</v>
      </c>
      <c r="D1049" s="83">
        <v>4672</v>
      </c>
      <c r="E1049" s="463">
        <v>17.348037577512905</v>
      </c>
      <c r="F1049" s="83">
        <v>2118</v>
      </c>
      <c r="G1049" s="100"/>
      <c r="H1049" s="101">
        <f>D1049-'[3]Oktobris'!D987</f>
        <v>-8632</v>
      </c>
      <c r="I1049" s="987">
        <f t="shared" si="48"/>
        <v>10750</v>
      </c>
      <c r="J1049" s="987"/>
      <c r="K1049" s="100"/>
      <c r="L1049" s="1093"/>
      <c r="M1049" s="1093"/>
      <c r="N1049" s="1093"/>
      <c r="O1049" s="1093"/>
      <c r="P1049" s="1093"/>
      <c r="Q1049" s="1093"/>
      <c r="R1049" s="1093"/>
      <c r="S1049" s="1093"/>
      <c r="T1049" s="1093"/>
      <c r="U1049" s="1093"/>
      <c r="V1049" s="1093"/>
      <c r="W1049" s="1093"/>
      <c r="X1049" s="1093"/>
      <c r="Y1049" s="1093"/>
      <c r="Z1049" s="1093"/>
      <c r="AA1049" s="1093"/>
      <c r="AB1049" s="1093"/>
      <c r="AC1049" s="1093"/>
      <c r="AD1049" s="1093"/>
      <c r="AE1049" s="1093"/>
      <c r="AF1049" s="1093"/>
      <c r="AG1049" s="1093"/>
      <c r="AH1049" s="1093"/>
      <c r="AI1049" s="1093"/>
      <c r="AJ1049" s="1093"/>
      <c r="AK1049" s="1093"/>
      <c r="AL1049" s="1093"/>
      <c r="AM1049" s="1093"/>
      <c r="AN1049" s="1093"/>
      <c r="AO1049" s="1093"/>
      <c r="AP1049" s="1093"/>
      <c r="AQ1049" s="1093"/>
      <c r="AR1049" s="1093"/>
      <c r="AS1049" s="1093"/>
    </row>
    <row r="1050" spans="1:45" s="1094" customFormat="1" ht="12.75">
      <c r="A1050" s="1100" t="s">
        <v>716</v>
      </c>
      <c r="B1050" s="83">
        <v>26931</v>
      </c>
      <c r="C1050" s="83">
        <v>17920</v>
      </c>
      <c r="D1050" s="83">
        <v>4672</v>
      </c>
      <c r="E1050" s="463">
        <v>17.348037577512905</v>
      </c>
      <c r="F1050" s="83">
        <v>2118</v>
      </c>
      <c r="G1050" s="100"/>
      <c r="H1050" s="101">
        <f>D1050-'[3]Oktobris'!D988</f>
        <v>-8632</v>
      </c>
      <c r="I1050" s="987">
        <f t="shared" si="48"/>
        <v>10750</v>
      </c>
      <c r="J1050" s="987"/>
      <c r="K1050" s="100"/>
      <c r="L1050" s="1093"/>
      <c r="M1050" s="1093"/>
      <c r="N1050" s="1093"/>
      <c r="O1050" s="1093"/>
      <c r="P1050" s="1093"/>
      <c r="Q1050" s="1093"/>
      <c r="R1050" s="1093"/>
      <c r="S1050" s="1093"/>
      <c r="T1050" s="1093"/>
      <c r="U1050" s="1093"/>
      <c r="V1050" s="1093"/>
      <c r="W1050" s="1093"/>
      <c r="X1050" s="1093"/>
      <c r="Y1050" s="1093"/>
      <c r="Z1050" s="1093"/>
      <c r="AA1050" s="1093"/>
      <c r="AB1050" s="1093"/>
      <c r="AC1050" s="1093"/>
      <c r="AD1050" s="1093"/>
      <c r="AE1050" s="1093"/>
      <c r="AF1050" s="1093"/>
      <c r="AG1050" s="1093"/>
      <c r="AH1050" s="1093"/>
      <c r="AI1050" s="1093"/>
      <c r="AJ1050" s="1093"/>
      <c r="AK1050" s="1093"/>
      <c r="AL1050" s="1093"/>
      <c r="AM1050" s="1093"/>
      <c r="AN1050" s="1093"/>
      <c r="AO1050" s="1093"/>
      <c r="AP1050" s="1093"/>
      <c r="AQ1050" s="1093"/>
      <c r="AR1050" s="1093"/>
      <c r="AS1050" s="1093"/>
    </row>
    <row r="1051" spans="1:45" s="1094" customFormat="1" ht="25.5">
      <c r="A1051" s="401" t="s">
        <v>1134</v>
      </c>
      <c r="B1051" s="42"/>
      <c r="C1051" s="42"/>
      <c r="D1051" s="42" t="s">
        <v>1147</v>
      </c>
      <c r="E1051" s="463"/>
      <c r="F1051" s="83"/>
      <c r="G1051" s="100"/>
      <c r="H1051" s="101" t="e">
        <f>D1051-'[3]Oktobris'!D989</f>
        <v>#VALUE!</v>
      </c>
      <c r="I1051" s="987" t="e">
        <f t="shared" si="48"/>
        <v>#VALUE!</v>
      </c>
      <c r="J1051" s="987"/>
      <c r="K1051" s="100"/>
      <c r="L1051" s="1093"/>
      <c r="M1051" s="1093"/>
      <c r="N1051" s="1093"/>
      <c r="O1051" s="1093"/>
      <c r="P1051" s="1093"/>
      <c r="Q1051" s="1093"/>
      <c r="R1051" s="1093"/>
      <c r="S1051" s="1093"/>
      <c r="T1051" s="1093"/>
      <c r="U1051" s="1093"/>
      <c r="V1051" s="1093"/>
      <c r="W1051" s="1093"/>
      <c r="X1051" s="1093"/>
      <c r="Y1051" s="1093"/>
      <c r="Z1051" s="1093"/>
      <c r="AA1051" s="1093"/>
      <c r="AB1051" s="1093"/>
      <c r="AC1051" s="1093"/>
      <c r="AD1051" s="1093"/>
      <c r="AE1051" s="1093"/>
      <c r="AF1051" s="1093"/>
      <c r="AG1051" s="1093"/>
      <c r="AH1051" s="1093"/>
      <c r="AI1051" s="1093"/>
      <c r="AJ1051" s="1093"/>
      <c r="AK1051" s="1093"/>
      <c r="AL1051" s="1093"/>
      <c r="AM1051" s="1093"/>
      <c r="AN1051" s="1093"/>
      <c r="AO1051" s="1093"/>
      <c r="AP1051" s="1093"/>
      <c r="AQ1051" s="1093"/>
      <c r="AR1051" s="1093"/>
      <c r="AS1051" s="1093"/>
    </row>
    <row r="1052" spans="1:45" s="1104" customFormat="1" ht="12.75">
      <c r="A1052" s="1087" t="s">
        <v>1078</v>
      </c>
      <c r="B1052" s="83">
        <v>2962000</v>
      </c>
      <c r="C1052" s="83">
        <v>2690050</v>
      </c>
      <c r="D1052" s="83">
        <v>2690050</v>
      </c>
      <c r="E1052" s="463">
        <v>90.81870357866306</v>
      </c>
      <c r="F1052" s="83">
        <v>445470</v>
      </c>
      <c r="G1052" s="100"/>
      <c r="H1052" s="101">
        <f>D1052-'[3]Oktobris'!D990</f>
        <v>2632717</v>
      </c>
      <c r="I1052" s="987">
        <f t="shared" si="48"/>
        <v>-2187247</v>
      </c>
      <c r="J1052" s="987"/>
      <c r="K1052" s="100"/>
      <c r="L1052" s="1093"/>
      <c r="M1052" s="1093"/>
      <c r="N1052" s="1093"/>
      <c r="O1052" s="1093"/>
      <c r="P1052" s="1093"/>
      <c r="Q1052" s="1093"/>
      <c r="R1052" s="1093"/>
      <c r="S1052" s="1093"/>
      <c r="T1052" s="1093"/>
      <c r="U1052" s="1093"/>
      <c r="V1052" s="1093"/>
      <c r="W1052" s="1093"/>
      <c r="X1052" s="1093"/>
      <c r="Y1052" s="1093"/>
      <c r="Z1052" s="1093"/>
      <c r="AA1052" s="1093"/>
      <c r="AB1052" s="1093"/>
      <c r="AC1052" s="1093"/>
      <c r="AD1052" s="1093"/>
      <c r="AE1052" s="1093"/>
      <c r="AF1052" s="1093"/>
      <c r="AG1052" s="1093"/>
      <c r="AH1052" s="1093"/>
      <c r="AI1052" s="1093"/>
      <c r="AJ1052" s="1093"/>
      <c r="AK1052" s="1093"/>
      <c r="AL1052" s="1093"/>
      <c r="AM1052" s="1093"/>
      <c r="AN1052" s="1093"/>
      <c r="AO1052" s="1093"/>
      <c r="AP1052" s="1093"/>
      <c r="AQ1052" s="1093"/>
      <c r="AR1052" s="1093"/>
      <c r="AS1052" s="1093"/>
    </row>
    <row r="1053" spans="1:45" s="1104" customFormat="1" ht="12.75">
      <c r="A1053" s="1089" t="s">
        <v>1079</v>
      </c>
      <c r="B1053" s="83">
        <v>2962000</v>
      </c>
      <c r="C1053" s="83">
        <v>2690050</v>
      </c>
      <c r="D1053" s="83">
        <v>2690050</v>
      </c>
      <c r="E1053" s="463">
        <v>90.81870357866306</v>
      </c>
      <c r="F1053" s="83">
        <v>445470</v>
      </c>
      <c r="G1053" s="100"/>
      <c r="H1053" s="101">
        <f>D1053-'[3]Oktobris'!D991</f>
        <v>2632717</v>
      </c>
      <c r="I1053" s="987">
        <f t="shared" si="48"/>
        <v>-2187247</v>
      </c>
      <c r="J1053" s="987"/>
      <c r="K1053" s="100"/>
      <c r="L1053" s="1093"/>
      <c r="M1053" s="1093"/>
      <c r="N1053" s="1093"/>
      <c r="O1053" s="1093"/>
      <c r="P1053" s="1093"/>
      <c r="Q1053" s="1093"/>
      <c r="R1053" s="1093"/>
      <c r="S1053" s="1093"/>
      <c r="T1053" s="1093"/>
      <c r="U1053" s="1093"/>
      <c r="V1053" s="1093"/>
      <c r="W1053" s="1093"/>
      <c r="X1053" s="1093"/>
      <c r="Y1053" s="1093"/>
      <c r="Z1053" s="1093"/>
      <c r="AA1053" s="1093"/>
      <c r="AB1053" s="1093"/>
      <c r="AC1053" s="1093"/>
      <c r="AD1053" s="1093"/>
      <c r="AE1053" s="1093"/>
      <c r="AF1053" s="1093"/>
      <c r="AG1053" s="1093"/>
      <c r="AH1053" s="1093"/>
      <c r="AI1053" s="1093"/>
      <c r="AJ1053" s="1093"/>
      <c r="AK1053" s="1093"/>
      <c r="AL1053" s="1093"/>
      <c r="AM1053" s="1093"/>
      <c r="AN1053" s="1093"/>
      <c r="AO1053" s="1093"/>
      <c r="AP1053" s="1093"/>
      <c r="AQ1053" s="1093"/>
      <c r="AR1053" s="1093"/>
      <c r="AS1053" s="1093"/>
    </row>
    <row r="1054" spans="1:45" s="1104" customFormat="1" ht="12.75">
      <c r="A1054" s="1103" t="s">
        <v>279</v>
      </c>
      <c r="B1054" s="83">
        <v>2962000</v>
      </c>
      <c r="C1054" s="83">
        <v>2690050</v>
      </c>
      <c r="D1054" s="83">
        <v>1408845</v>
      </c>
      <c r="E1054" s="463">
        <v>47.56397704253882</v>
      </c>
      <c r="F1054" s="83">
        <v>360968</v>
      </c>
      <c r="G1054" s="100"/>
      <c r="H1054" s="101">
        <f>D1054-'[3]Oktobris'!D992</f>
        <v>1406433</v>
      </c>
      <c r="I1054" s="987">
        <f t="shared" si="48"/>
        <v>-1045465</v>
      </c>
      <c r="J1054" s="987"/>
      <c r="K1054" s="100"/>
      <c r="L1054" s="1093"/>
      <c r="M1054" s="1093"/>
      <c r="N1054" s="1093"/>
      <c r="O1054" s="1093"/>
      <c r="P1054" s="1093"/>
      <c r="Q1054" s="1093"/>
      <c r="R1054" s="1093"/>
      <c r="S1054" s="1093"/>
      <c r="T1054" s="1093"/>
      <c r="U1054" s="1093"/>
      <c r="V1054" s="1093"/>
      <c r="W1054" s="1093"/>
      <c r="X1054" s="1093"/>
      <c r="Y1054" s="1093"/>
      <c r="Z1054" s="1093"/>
      <c r="AA1054" s="1093"/>
      <c r="AB1054" s="1093"/>
      <c r="AC1054" s="1093"/>
      <c r="AD1054" s="1093"/>
      <c r="AE1054" s="1093"/>
      <c r="AF1054" s="1093"/>
      <c r="AG1054" s="1093"/>
      <c r="AH1054" s="1093"/>
      <c r="AI1054" s="1093"/>
      <c r="AJ1054" s="1093"/>
      <c r="AK1054" s="1093"/>
      <c r="AL1054" s="1093"/>
      <c r="AM1054" s="1093"/>
      <c r="AN1054" s="1093"/>
      <c r="AO1054" s="1093"/>
      <c r="AP1054" s="1093"/>
      <c r="AQ1054" s="1093"/>
      <c r="AR1054" s="1093"/>
      <c r="AS1054" s="1093"/>
    </row>
    <row r="1055" spans="1:45" s="1094" customFormat="1" ht="12.75">
      <c r="A1055" s="1089" t="s">
        <v>290</v>
      </c>
      <c r="B1055" s="83">
        <v>2962000</v>
      </c>
      <c r="C1055" s="83">
        <v>2690050</v>
      </c>
      <c r="D1055" s="83">
        <v>1408845</v>
      </c>
      <c r="E1055" s="463">
        <v>47.56397704253882</v>
      </c>
      <c r="F1055" s="83">
        <v>360968</v>
      </c>
      <c r="G1055" s="100"/>
      <c r="H1055" s="101">
        <f>D1055-'[3]Oktobris'!D993</f>
        <v>1406433</v>
      </c>
      <c r="I1055" s="987">
        <f t="shared" si="48"/>
        <v>-1045465</v>
      </c>
      <c r="J1055" s="987"/>
      <c r="K1055" s="100"/>
      <c r="L1055" s="1093"/>
      <c r="M1055" s="1093"/>
      <c r="N1055" s="1093"/>
      <c r="O1055" s="1093"/>
      <c r="P1055" s="1093"/>
      <c r="Q1055" s="1093"/>
      <c r="R1055" s="1093"/>
      <c r="S1055" s="1093"/>
      <c r="T1055" s="1093"/>
      <c r="U1055" s="1093"/>
      <c r="V1055" s="1093"/>
      <c r="W1055" s="1093"/>
      <c r="X1055" s="1093"/>
      <c r="Y1055" s="1093"/>
      <c r="Z1055" s="1093"/>
      <c r="AA1055" s="1093"/>
      <c r="AB1055" s="1093"/>
      <c r="AC1055" s="1093"/>
      <c r="AD1055" s="1093"/>
      <c r="AE1055" s="1093"/>
      <c r="AF1055" s="1093"/>
      <c r="AG1055" s="1093"/>
      <c r="AH1055" s="1093"/>
      <c r="AI1055" s="1093"/>
      <c r="AJ1055" s="1093"/>
      <c r="AK1055" s="1093"/>
      <c r="AL1055" s="1093"/>
      <c r="AM1055" s="1093"/>
      <c r="AN1055" s="1093"/>
      <c r="AO1055" s="1093"/>
      <c r="AP1055" s="1093"/>
      <c r="AQ1055" s="1093"/>
      <c r="AR1055" s="1093"/>
      <c r="AS1055" s="1093"/>
    </row>
    <row r="1056" spans="1:45" s="1094" customFormat="1" ht="12.75">
      <c r="A1056" s="1100" t="s">
        <v>1403</v>
      </c>
      <c r="B1056" s="83">
        <v>2962000</v>
      </c>
      <c r="C1056" s="83">
        <v>2690050</v>
      </c>
      <c r="D1056" s="83">
        <v>1408845</v>
      </c>
      <c r="E1056" s="463">
        <v>47.56397704253882</v>
      </c>
      <c r="F1056" s="83">
        <v>360968</v>
      </c>
      <c r="G1056" s="100"/>
      <c r="H1056" s="101">
        <f>D1056-'[3]Oktobris'!D994</f>
        <v>1406433</v>
      </c>
      <c r="I1056" s="987">
        <f t="shared" si="48"/>
        <v>-1045465</v>
      </c>
      <c r="J1056" s="987"/>
      <c r="K1056" s="100"/>
      <c r="L1056" s="1093"/>
      <c r="M1056" s="1093"/>
      <c r="N1056" s="1093"/>
      <c r="O1056" s="1093"/>
      <c r="P1056" s="1093"/>
      <c r="Q1056" s="1093"/>
      <c r="R1056" s="1093"/>
      <c r="S1056" s="1093"/>
      <c r="T1056" s="1093"/>
      <c r="U1056" s="1093"/>
      <c r="V1056" s="1093"/>
      <c r="W1056" s="1093"/>
      <c r="X1056" s="1093"/>
      <c r="Y1056" s="1093"/>
      <c r="Z1056" s="1093"/>
      <c r="AA1056" s="1093"/>
      <c r="AB1056" s="1093"/>
      <c r="AC1056" s="1093"/>
      <c r="AD1056" s="1093"/>
      <c r="AE1056" s="1093"/>
      <c r="AF1056" s="1093"/>
      <c r="AG1056" s="1093"/>
      <c r="AH1056" s="1093"/>
      <c r="AI1056" s="1093"/>
      <c r="AJ1056" s="1093"/>
      <c r="AK1056" s="1093"/>
      <c r="AL1056" s="1093"/>
      <c r="AM1056" s="1093"/>
      <c r="AN1056" s="1093"/>
      <c r="AO1056" s="1093"/>
      <c r="AP1056" s="1093"/>
      <c r="AQ1056" s="1093"/>
      <c r="AR1056" s="1093"/>
      <c r="AS1056" s="1093"/>
    </row>
    <row r="1057" spans="1:45" s="1092" customFormat="1" ht="12.75">
      <c r="A1057" s="323" t="s">
        <v>1127</v>
      </c>
      <c r="B1057" s="83"/>
      <c r="C1057" s="83"/>
      <c r="D1057" s="83"/>
      <c r="E1057" s="463"/>
      <c r="F1057" s="83"/>
      <c r="G1057" s="100"/>
      <c r="H1057" s="101">
        <f>D1057-'[3]Oktobris'!D995</f>
        <v>0</v>
      </c>
      <c r="I1057" s="987">
        <f t="shared" si="48"/>
        <v>0</v>
      </c>
      <c r="J1057" s="987"/>
      <c r="K1057" s="100"/>
      <c r="L1057" s="876"/>
      <c r="M1057" s="876"/>
      <c r="N1057" s="876"/>
      <c r="O1057" s="876"/>
      <c r="P1057" s="876"/>
      <c r="Q1057" s="876"/>
      <c r="R1057" s="876"/>
      <c r="S1057" s="876"/>
      <c r="T1057" s="876"/>
      <c r="U1057" s="876"/>
      <c r="V1057" s="876"/>
      <c r="W1057" s="876"/>
      <c r="X1057" s="876"/>
      <c r="Y1057" s="876"/>
      <c r="Z1057" s="876"/>
      <c r="AA1057" s="876"/>
      <c r="AB1057" s="876"/>
      <c r="AC1057" s="876"/>
      <c r="AD1057" s="876"/>
      <c r="AE1057" s="876"/>
      <c r="AF1057" s="876"/>
      <c r="AG1057" s="876"/>
      <c r="AH1057" s="876"/>
      <c r="AI1057" s="876"/>
      <c r="AJ1057" s="876"/>
      <c r="AK1057" s="876"/>
      <c r="AL1057" s="876"/>
      <c r="AM1057" s="876"/>
      <c r="AN1057" s="876"/>
      <c r="AO1057" s="876"/>
      <c r="AP1057" s="876"/>
      <c r="AQ1057" s="876"/>
      <c r="AR1057" s="876"/>
      <c r="AS1057" s="876"/>
    </row>
    <row r="1058" spans="1:45" s="1092" customFormat="1" ht="12.75">
      <c r="A1058" s="1103" t="s">
        <v>1078</v>
      </c>
      <c r="B1058" s="83">
        <v>574134</v>
      </c>
      <c r="C1058" s="83">
        <v>0</v>
      </c>
      <c r="D1058" s="83">
        <v>0</v>
      </c>
      <c r="E1058" s="463">
        <v>0</v>
      </c>
      <c r="F1058" s="83">
        <v>0</v>
      </c>
      <c r="G1058" s="100"/>
      <c r="H1058" s="101">
        <f>D1058-'[3]Oktobris'!D996</f>
        <v>-213658</v>
      </c>
      <c r="I1058" s="987">
        <f t="shared" si="48"/>
        <v>213658</v>
      </c>
      <c r="J1058" s="987"/>
      <c r="K1058" s="100"/>
      <c r="L1058" s="876"/>
      <c r="M1058" s="876"/>
      <c r="N1058" s="876"/>
      <c r="O1058" s="876"/>
      <c r="P1058" s="876"/>
      <c r="Q1058" s="876"/>
      <c r="R1058" s="876"/>
      <c r="S1058" s="876"/>
      <c r="T1058" s="876"/>
      <c r="U1058" s="876"/>
      <c r="V1058" s="876"/>
      <c r="W1058" s="876"/>
      <c r="X1058" s="876"/>
      <c r="Y1058" s="876"/>
      <c r="Z1058" s="876"/>
      <c r="AA1058" s="876"/>
      <c r="AB1058" s="876"/>
      <c r="AC1058" s="876"/>
      <c r="AD1058" s="876"/>
      <c r="AE1058" s="876"/>
      <c r="AF1058" s="876"/>
      <c r="AG1058" s="876"/>
      <c r="AH1058" s="876"/>
      <c r="AI1058" s="876"/>
      <c r="AJ1058" s="876"/>
      <c r="AK1058" s="876"/>
      <c r="AL1058" s="876"/>
      <c r="AM1058" s="876"/>
      <c r="AN1058" s="876"/>
      <c r="AO1058" s="876"/>
      <c r="AP1058" s="876"/>
      <c r="AQ1058" s="876"/>
      <c r="AR1058" s="876"/>
      <c r="AS1058" s="876"/>
    </row>
    <row r="1059" spans="1:45" s="1092" customFormat="1" ht="12.75">
      <c r="A1059" s="1089" t="s">
        <v>1079</v>
      </c>
      <c r="B1059" s="83">
        <v>447689</v>
      </c>
      <c r="C1059" s="83">
        <v>0</v>
      </c>
      <c r="D1059" s="83">
        <v>0</v>
      </c>
      <c r="E1059" s="463">
        <v>0</v>
      </c>
      <c r="F1059" s="83">
        <v>0</v>
      </c>
      <c r="G1059" s="100"/>
      <c r="H1059" s="101">
        <f>D1059-'[3]Oktobris'!D997</f>
        <v>-86347</v>
      </c>
      <c r="I1059" s="987">
        <f t="shared" si="48"/>
        <v>86347</v>
      </c>
      <c r="J1059" s="987"/>
      <c r="K1059" s="100"/>
      <c r="L1059" s="876"/>
      <c r="M1059" s="876"/>
      <c r="N1059" s="876"/>
      <c r="O1059" s="876"/>
      <c r="P1059" s="876"/>
      <c r="Q1059" s="876"/>
      <c r="R1059" s="876"/>
      <c r="S1059" s="876"/>
      <c r="T1059" s="876"/>
      <c r="U1059" s="876"/>
      <c r="V1059" s="876"/>
      <c r="W1059" s="876"/>
      <c r="X1059" s="876"/>
      <c r="Y1059" s="876"/>
      <c r="Z1059" s="876"/>
      <c r="AA1059" s="876"/>
      <c r="AB1059" s="876"/>
      <c r="AC1059" s="876"/>
      <c r="AD1059" s="876"/>
      <c r="AE1059" s="876"/>
      <c r="AF1059" s="876"/>
      <c r="AG1059" s="876"/>
      <c r="AH1059" s="876"/>
      <c r="AI1059" s="876"/>
      <c r="AJ1059" s="876"/>
      <c r="AK1059" s="876"/>
      <c r="AL1059" s="876"/>
      <c r="AM1059" s="876"/>
      <c r="AN1059" s="876"/>
      <c r="AO1059" s="876"/>
      <c r="AP1059" s="876"/>
      <c r="AQ1059" s="876"/>
      <c r="AR1059" s="876"/>
      <c r="AS1059" s="876"/>
    </row>
    <row r="1060" spans="1:45" s="1092" customFormat="1" ht="12.75">
      <c r="A1060" s="1088" t="s">
        <v>537</v>
      </c>
      <c r="B1060" s="264">
        <v>126445</v>
      </c>
      <c r="C1060" s="264">
        <v>0</v>
      </c>
      <c r="D1060" s="264">
        <v>0</v>
      </c>
      <c r="E1060" s="463">
        <v>0</v>
      </c>
      <c r="F1060" s="83">
        <v>0</v>
      </c>
      <c r="G1060" s="100"/>
      <c r="H1060" s="101">
        <f>D1060-'[3]Oktobris'!D998</f>
        <v>-127311</v>
      </c>
      <c r="I1060" s="987">
        <f t="shared" si="48"/>
        <v>127311</v>
      </c>
      <c r="J1060" s="987"/>
      <c r="K1060" s="100"/>
      <c r="L1060" s="876"/>
      <c r="M1060" s="876"/>
      <c r="N1060" s="876"/>
      <c r="O1060" s="876"/>
      <c r="P1060" s="876"/>
      <c r="Q1060" s="876"/>
      <c r="R1060" s="876"/>
      <c r="S1060" s="876"/>
      <c r="T1060" s="876"/>
      <c r="U1060" s="876"/>
      <c r="V1060" s="876"/>
      <c r="W1060" s="876"/>
      <c r="X1060" s="876"/>
      <c r="Y1060" s="876"/>
      <c r="Z1060" s="876"/>
      <c r="AA1060" s="876"/>
      <c r="AB1060" s="876"/>
      <c r="AC1060" s="876"/>
      <c r="AD1060" s="876"/>
      <c r="AE1060" s="876"/>
      <c r="AF1060" s="876"/>
      <c r="AG1060" s="876"/>
      <c r="AH1060" s="876"/>
      <c r="AI1060" s="876"/>
      <c r="AJ1060" s="876"/>
      <c r="AK1060" s="876"/>
      <c r="AL1060" s="876"/>
      <c r="AM1060" s="876"/>
      <c r="AN1060" s="876"/>
      <c r="AO1060" s="876"/>
      <c r="AP1060" s="876"/>
      <c r="AQ1060" s="876"/>
      <c r="AR1060" s="876"/>
      <c r="AS1060" s="876"/>
    </row>
    <row r="1061" spans="1:45" s="1092" customFormat="1" ht="12.75">
      <c r="A1061" s="1087" t="s">
        <v>279</v>
      </c>
      <c r="B1061" s="83">
        <v>574134</v>
      </c>
      <c r="C1061" s="83">
        <v>0</v>
      </c>
      <c r="D1061" s="83">
        <v>0</v>
      </c>
      <c r="E1061" s="463">
        <v>0</v>
      </c>
      <c r="F1061" s="83">
        <v>0</v>
      </c>
      <c r="G1061" s="100"/>
      <c r="H1061" s="101">
        <f>D1061-'[3]Oktobris'!D999</f>
        <v>-168917</v>
      </c>
      <c r="I1061" s="987">
        <f t="shared" si="48"/>
        <v>168917</v>
      </c>
      <c r="J1061" s="987"/>
      <c r="K1061" s="100"/>
      <c r="L1061" s="876"/>
      <c r="M1061" s="876"/>
      <c r="N1061" s="876"/>
      <c r="O1061" s="876"/>
      <c r="P1061" s="876"/>
      <c r="Q1061" s="876"/>
      <c r="R1061" s="876"/>
      <c r="S1061" s="876"/>
      <c r="T1061" s="876"/>
      <c r="U1061" s="876"/>
      <c r="V1061" s="876"/>
      <c r="W1061" s="876"/>
      <c r="X1061" s="876"/>
      <c r="Y1061" s="876"/>
      <c r="Z1061" s="876"/>
      <c r="AA1061" s="876"/>
      <c r="AB1061" s="876"/>
      <c r="AC1061" s="876"/>
      <c r="AD1061" s="876"/>
      <c r="AE1061" s="876"/>
      <c r="AF1061" s="876"/>
      <c r="AG1061" s="876"/>
      <c r="AH1061" s="876"/>
      <c r="AI1061" s="876"/>
      <c r="AJ1061" s="876"/>
      <c r="AK1061" s="876"/>
      <c r="AL1061" s="876"/>
      <c r="AM1061" s="876"/>
      <c r="AN1061" s="876"/>
      <c r="AO1061" s="876"/>
      <c r="AP1061" s="876"/>
      <c r="AQ1061" s="876"/>
      <c r="AR1061" s="876"/>
      <c r="AS1061" s="876"/>
    </row>
    <row r="1062" spans="1:45" s="1092" customFormat="1" ht="12.75">
      <c r="A1062" s="1089" t="s">
        <v>307</v>
      </c>
      <c r="B1062" s="83">
        <v>574134</v>
      </c>
      <c r="C1062" s="83">
        <v>0</v>
      </c>
      <c r="D1062" s="83">
        <v>0</v>
      </c>
      <c r="E1062" s="463">
        <v>0</v>
      </c>
      <c r="F1062" s="83">
        <v>0</v>
      </c>
      <c r="G1062" s="100"/>
      <c r="H1062" s="101">
        <f>D1062-'[3]Oktobris'!D1000</f>
        <v>-87794</v>
      </c>
      <c r="I1062" s="987">
        <f t="shared" si="48"/>
        <v>87794</v>
      </c>
      <c r="J1062" s="987"/>
      <c r="K1062" s="100"/>
      <c r="L1062" s="876"/>
      <c r="M1062" s="876"/>
      <c r="N1062" s="876"/>
      <c r="O1062" s="876"/>
      <c r="P1062" s="876"/>
      <c r="Q1062" s="876"/>
      <c r="R1062" s="876"/>
      <c r="S1062" s="876"/>
      <c r="T1062" s="876"/>
      <c r="U1062" s="876"/>
      <c r="V1062" s="876"/>
      <c r="W1062" s="876"/>
      <c r="X1062" s="876"/>
      <c r="Y1062" s="876"/>
      <c r="Z1062" s="876"/>
      <c r="AA1062" s="876"/>
      <c r="AB1062" s="876"/>
      <c r="AC1062" s="876"/>
      <c r="AD1062" s="876"/>
      <c r="AE1062" s="876"/>
      <c r="AF1062" s="876"/>
      <c r="AG1062" s="876"/>
      <c r="AH1062" s="876"/>
      <c r="AI1062" s="876"/>
      <c r="AJ1062" s="876"/>
      <c r="AK1062" s="876"/>
      <c r="AL1062" s="876"/>
      <c r="AM1062" s="876"/>
      <c r="AN1062" s="876"/>
      <c r="AO1062" s="876"/>
      <c r="AP1062" s="876"/>
      <c r="AQ1062" s="876"/>
      <c r="AR1062" s="876"/>
      <c r="AS1062" s="876"/>
    </row>
    <row r="1063" spans="1:45" s="1092" customFormat="1" ht="12.75">
      <c r="A1063" s="1100" t="s">
        <v>716</v>
      </c>
      <c r="B1063" s="83">
        <v>491694</v>
      </c>
      <c r="C1063" s="83">
        <v>0</v>
      </c>
      <c r="D1063" s="83">
        <v>0</v>
      </c>
      <c r="E1063" s="463">
        <v>0</v>
      </c>
      <c r="F1063" s="83">
        <v>0</v>
      </c>
      <c r="G1063" s="100"/>
      <c r="H1063" s="101">
        <f>D1063-'[3]Oktobris'!D1001</f>
        <v>-87794</v>
      </c>
      <c r="I1063" s="987">
        <f t="shared" si="48"/>
        <v>87794</v>
      </c>
      <c r="J1063" s="987"/>
      <c r="K1063" s="100"/>
      <c r="L1063" s="876"/>
      <c r="M1063" s="876"/>
      <c r="N1063" s="876"/>
      <c r="O1063" s="876"/>
      <c r="P1063" s="876"/>
      <c r="Q1063" s="876"/>
      <c r="R1063" s="876"/>
      <c r="S1063" s="876"/>
      <c r="T1063" s="876"/>
      <c r="U1063" s="876"/>
      <c r="V1063" s="876"/>
      <c r="W1063" s="876"/>
      <c r="X1063" s="876"/>
      <c r="Y1063" s="876"/>
      <c r="Z1063" s="876"/>
      <c r="AA1063" s="876"/>
      <c r="AB1063" s="876"/>
      <c r="AC1063" s="876"/>
      <c r="AD1063" s="876"/>
      <c r="AE1063" s="876"/>
      <c r="AF1063" s="876"/>
      <c r="AG1063" s="876"/>
      <c r="AH1063" s="876"/>
      <c r="AI1063" s="876"/>
      <c r="AJ1063" s="876"/>
      <c r="AK1063" s="876"/>
      <c r="AL1063" s="876"/>
      <c r="AM1063" s="876"/>
      <c r="AN1063" s="876"/>
      <c r="AO1063" s="876"/>
      <c r="AP1063" s="876"/>
      <c r="AQ1063" s="876"/>
      <c r="AR1063" s="876"/>
      <c r="AS1063" s="876"/>
    </row>
    <row r="1064" spans="1:45" s="1092" customFormat="1" ht="12.75">
      <c r="A1064" s="1100" t="s">
        <v>283</v>
      </c>
      <c r="B1064" s="83">
        <v>38985</v>
      </c>
      <c r="C1064" s="83">
        <v>0</v>
      </c>
      <c r="D1064" s="83">
        <v>0</v>
      </c>
      <c r="E1064" s="463">
        <v>0</v>
      </c>
      <c r="F1064" s="83">
        <v>0</v>
      </c>
      <c r="G1064" s="100"/>
      <c r="H1064" s="101">
        <f>D1064-'[3]Oktobris'!D1002</f>
        <v>-81123</v>
      </c>
      <c r="I1064" s="987">
        <f t="shared" si="48"/>
        <v>81123</v>
      </c>
      <c r="J1064" s="987"/>
      <c r="K1064" s="100"/>
      <c r="L1064" s="876"/>
      <c r="M1064" s="876"/>
      <c r="N1064" s="876"/>
      <c r="O1064" s="876"/>
      <c r="P1064" s="876"/>
      <c r="Q1064" s="876"/>
      <c r="R1064" s="876"/>
      <c r="S1064" s="876"/>
      <c r="T1064" s="876"/>
      <c r="U1064" s="876"/>
      <c r="V1064" s="876"/>
      <c r="W1064" s="876"/>
      <c r="X1064" s="876"/>
      <c r="Y1064" s="876"/>
      <c r="Z1064" s="876"/>
      <c r="AA1064" s="876"/>
      <c r="AB1064" s="876"/>
      <c r="AC1064" s="876"/>
      <c r="AD1064" s="876"/>
      <c r="AE1064" s="876"/>
      <c r="AF1064" s="876"/>
      <c r="AG1064" s="876"/>
      <c r="AH1064" s="876"/>
      <c r="AI1064" s="876"/>
      <c r="AJ1064" s="876"/>
      <c r="AK1064" s="876"/>
      <c r="AL1064" s="876"/>
      <c r="AM1064" s="876"/>
      <c r="AN1064" s="876"/>
      <c r="AO1064" s="876"/>
      <c r="AP1064" s="876"/>
      <c r="AQ1064" s="876"/>
      <c r="AR1064" s="876"/>
      <c r="AS1064" s="876"/>
    </row>
    <row r="1065" spans="1:45" s="1092" customFormat="1" ht="12.75">
      <c r="A1065" s="1100" t="s">
        <v>1004</v>
      </c>
      <c r="B1065" s="83">
        <v>43455</v>
      </c>
      <c r="C1065" s="83">
        <v>0</v>
      </c>
      <c r="D1065" s="83">
        <v>0</v>
      </c>
      <c r="E1065" s="463">
        <v>0</v>
      </c>
      <c r="F1065" s="83">
        <v>0</v>
      </c>
      <c r="G1065" s="100"/>
      <c r="H1065" s="101">
        <f>D1065-'[3]Oktobris'!D1003</f>
        <v>-81123</v>
      </c>
      <c r="I1065" s="987">
        <f t="shared" si="48"/>
        <v>81123</v>
      </c>
      <c r="J1065" s="987"/>
      <c r="K1065" s="100"/>
      <c r="L1065" s="876"/>
      <c r="M1065" s="876"/>
      <c r="N1065" s="876"/>
      <c r="O1065" s="876"/>
      <c r="P1065" s="876"/>
      <c r="Q1065" s="876"/>
      <c r="R1065" s="876"/>
      <c r="S1065" s="876"/>
      <c r="T1065" s="876"/>
      <c r="U1065" s="876"/>
      <c r="V1065" s="876"/>
      <c r="W1065" s="876"/>
      <c r="X1065" s="876"/>
      <c r="Y1065" s="876"/>
      <c r="Z1065" s="876"/>
      <c r="AA1065" s="876"/>
      <c r="AB1065" s="876"/>
      <c r="AC1065" s="876"/>
      <c r="AD1065" s="876"/>
      <c r="AE1065" s="876"/>
      <c r="AF1065" s="876"/>
      <c r="AG1065" s="876"/>
      <c r="AH1065" s="876"/>
      <c r="AI1065" s="876"/>
      <c r="AJ1065" s="876"/>
      <c r="AK1065" s="876"/>
      <c r="AL1065" s="876"/>
      <c r="AM1065" s="876"/>
      <c r="AN1065" s="876"/>
      <c r="AO1065" s="876"/>
      <c r="AP1065" s="876"/>
      <c r="AQ1065" s="876"/>
      <c r="AR1065" s="876"/>
      <c r="AS1065" s="876"/>
    </row>
    <row r="1066" spans="1:45" s="1092" customFormat="1" ht="12.75">
      <c r="A1066" s="1101" t="s">
        <v>1120</v>
      </c>
      <c r="B1066" s="83">
        <v>43455</v>
      </c>
      <c r="C1066" s="83">
        <v>0</v>
      </c>
      <c r="D1066" s="83">
        <v>0</v>
      </c>
      <c r="E1066" s="463">
        <v>0</v>
      </c>
      <c r="F1066" s="83">
        <v>0</v>
      </c>
      <c r="G1066" s="100"/>
      <c r="H1066" s="101">
        <f>D1066-'[3]Oktobris'!D1004</f>
        <v>0</v>
      </c>
      <c r="I1066" s="987">
        <f t="shared" si="48"/>
        <v>0</v>
      </c>
      <c r="J1066" s="987"/>
      <c r="K1066" s="100"/>
      <c r="L1066" s="876"/>
      <c r="M1066" s="876"/>
      <c r="N1066" s="876"/>
      <c r="O1066" s="876"/>
      <c r="P1066" s="876"/>
      <c r="Q1066" s="876"/>
      <c r="R1066" s="876"/>
      <c r="S1066" s="876"/>
      <c r="T1066" s="876"/>
      <c r="U1066" s="876"/>
      <c r="V1066" s="876"/>
      <c r="W1066" s="876"/>
      <c r="X1066" s="876"/>
      <c r="Y1066" s="876"/>
      <c r="Z1066" s="876"/>
      <c r="AA1066" s="876"/>
      <c r="AB1066" s="876"/>
      <c r="AC1066" s="876"/>
      <c r="AD1066" s="876"/>
      <c r="AE1066" s="876"/>
      <c r="AF1066" s="876"/>
      <c r="AG1066" s="876"/>
      <c r="AH1066" s="876"/>
      <c r="AI1066" s="876"/>
      <c r="AJ1066" s="876"/>
      <c r="AK1066" s="876"/>
      <c r="AL1066" s="876"/>
      <c r="AM1066" s="876"/>
      <c r="AN1066" s="876"/>
      <c r="AO1066" s="876"/>
      <c r="AP1066" s="876"/>
      <c r="AQ1066" s="876"/>
      <c r="AR1066" s="876"/>
      <c r="AS1066" s="876"/>
    </row>
    <row r="1067" spans="1:10" ht="12.75">
      <c r="A1067" s="404" t="s">
        <v>1154</v>
      </c>
      <c r="B1067" s="1132"/>
      <c r="C1067" s="1132"/>
      <c r="D1067" s="1132"/>
      <c r="E1067" s="463"/>
      <c r="F1067" s="83"/>
      <c r="H1067" s="101">
        <f>D1067-'[3]Oktobris'!D1005</f>
        <v>-2700</v>
      </c>
      <c r="I1067" s="987">
        <f t="shared" si="48"/>
        <v>2700</v>
      </c>
      <c r="J1067" s="987"/>
    </row>
    <row r="1068" spans="1:45" s="1092" customFormat="1" ht="12.75">
      <c r="A1068" s="404" t="s">
        <v>1132</v>
      </c>
      <c r="B1068" s="83"/>
      <c r="C1068" s="83"/>
      <c r="D1068" s="83"/>
      <c r="E1068" s="463"/>
      <c r="F1068" s="83"/>
      <c r="G1068" s="100"/>
      <c r="H1068" s="101">
        <f>D1068-'[3]Oktobris'!D1006</f>
        <v>-2700</v>
      </c>
      <c r="I1068" s="987">
        <f t="shared" si="48"/>
        <v>2700</v>
      </c>
      <c r="J1068" s="987"/>
      <c r="K1068" s="100"/>
      <c r="L1068" s="876"/>
      <c r="M1068" s="876"/>
      <c r="N1068" s="876"/>
      <c r="O1068" s="876"/>
      <c r="P1068" s="876"/>
      <c r="Q1068" s="876"/>
      <c r="R1068" s="876"/>
      <c r="S1068" s="876"/>
      <c r="T1068" s="876"/>
      <c r="U1068" s="876"/>
      <c r="V1068" s="876"/>
      <c r="W1068" s="876"/>
      <c r="X1068" s="876"/>
      <c r="Y1068" s="876"/>
      <c r="Z1068" s="876"/>
      <c r="AA1068" s="876"/>
      <c r="AB1068" s="876"/>
      <c r="AC1068" s="876"/>
      <c r="AD1068" s="876"/>
      <c r="AE1068" s="876"/>
      <c r="AF1068" s="876"/>
      <c r="AG1068" s="876"/>
      <c r="AH1068" s="876"/>
      <c r="AI1068" s="876"/>
      <c r="AJ1068" s="876"/>
      <c r="AK1068" s="876"/>
      <c r="AL1068" s="876"/>
      <c r="AM1068" s="876"/>
      <c r="AN1068" s="876"/>
      <c r="AO1068" s="876"/>
      <c r="AP1068" s="876"/>
      <c r="AQ1068" s="876"/>
      <c r="AR1068" s="876"/>
      <c r="AS1068" s="876"/>
    </row>
    <row r="1069" spans="1:45" s="1095" customFormat="1" ht="12.75">
      <c r="A1069" s="1087" t="s">
        <v>1078</v>
      </c>
      <c r="B1069" s="83">
        <v>1318386</v>
      </c>
      <c r="C1069" s="83">
        <v>1303883</v>
      </c>
      <c r="D1069" s="83">
        <v>1303881</v>
      </c>
      <c r="E1069" s="463">
        <v>98.89979110821868</v>
      </c>
      <c r="F1069" s="83">
        <v>199099</v>
      </c>
      <c r="G1069" s="100"/>
      <c r="H1069" s="101">
        <f>D1069-'[3]Oktobris'!D1007</f>
        <v>1301327</v>
      </c>
      <c r="I1069" s="987">
        <f t="shared" si="48"/>
        <v>-1102228</v>
      </c>
      <c r="J1069" s="987"/>
      <c r="K1069" s="100"/>
      <c r="L1069" s="876"/>
      <c r="M1069" s="876"/>
      <c r="N1069" s="876"/>
      <c r="O1069" s="876"/>
      <c r="P1069" s="876"/>
      <c r="Q1069" s="876"/>
      <c r="R1069" s="876"/>
      <c r="S1069" s="876"/>
      <c r="T1069" s="876"/>
      <c r="U1069" s="876"/>
      <c r="V1069" s="876"/>
      <c r="W1069" s="876"/>
      <c r="X1069" s="876"/>
      <c r="Y1069" s="876"/>
      <c r="Z1069" s="876"/>
      <c r="AA1069" s="876"/>
      <c r="AB1069" s="876"/>
      <c r="AC1069" s="876"/>
      <c r="AD1069" s="876"/>
      <c r="AE1069" s="876"/>
      <c r="AF1069" s="876"/>
      <c r="AG1069" s="876"/>
      <c r="AH1069" s="876"/>
      <c r="AI1069" s="876"/>
      <c r="AJ1069" s="876"/>
      <c r="AK1069" s="876"/>
      <c r="AL1069" s="876"/>
      <c r="AM1069" s="876"/>
      <c r="AN1069" s="876"/>
      <c r="AO1069" s="876"/>
      <c r="AP1069" s="876"/>
      <c r="AQ1069" s="876"/>
      <c r="AR1069" s="876"/>
      <c r="AS1069" s="876"/>
    </row>
    <row r="1070" spans="1:45" s="1095" customFormat="1" ht="12.75">
      <c r="A1070" s="1088" t="s">
        <v>1079</v>
      </c>
      <c r="B1070" s="83">
        <v>750531</v>
      </c>
      <c r="C1070" s="83">
        <v>736028</v>
      </c>
      <c r="D1070" s="83">
        <v>736028</v>
      </c>
      <c r="E1070" s="463">
        <v>98.06763478124155</v>
      </c>
      <c r="F1070" s="83">
        <v>88298</v>
      </c>
      <c r="G1070" s="100"/>
      <c r="H1070" s="101">
        <f>D1070-'[3]Oktobris'!D1008</f>
        <v>733474</v>
      </c>
      <c r="I1070" s="987">
        <f t="shared" si="48"/>
        <v>-645176</v>
      </c>
      <c r="J1070" s="987"/>
      <c r="K1070" s="100"/>
      <c r="L1070" s="876"/>
      <c r="M1070" s="876"/>
      <c r="N1070" s="876"/>
      <c r="O1070" s="876"/>
      <c r="P1070" s="876"/>
      <c r="Q1070" s="876"/>
      <c r="R1070" s="876"/>
      <c r="S1070" s="876"/>
      <c r="T1070" s="876"/>
      <c r="U1070" s="876"/>
      <c r="V1070" s="876"/>
      <c r="W1070" s="876"/>
      <c r="X1070" s="876"/>
      <c r="Y1070" s="876"/>
      <c r="Z1070" s="876"/>
      <c r="AA1070" s="876"/>
      <c r="AB1070" s="876"/>
      <c r="AC1070" s="876"/>
      <c r="AD1070" s="876"/>
      <c r="AE1070" s="876"/>
      <c r="AF1070" s="876"/>
      <c r="AG1070" s="876"/>
      <c r="AH1070" s="876"/>
      <c r="AI1070" s="876"/>
      <c r="AJ1070" s="876"/>
      <c r="AK1070" s="876"/>
      <c r="AL1070" s="876"/>
      <c r="AM1070" s="876"/>
      <c r="AN1070" s="876"/>
      <c r="AO1070" s="876"/>
      <c r="AP1070" s="876"/>
      <c r="AQ1070" s="876"/>
      <c r="AR1070" s="876"/>
      <c r="AS1070" s="876"/>
    </row>
    <row r="1071" spans="1:45" s="1095" customFormat="1" ht="12.75">
      <c r="A1071" s="1088" t="s">
        <v>538</v>
      </c>
      <c r="B1071" s="83">
        <v>567855</v>
      </c>
      <c r="C1071" s="83">
        <v>567855</v>
      </c>
      <c r="D1071" s="83">
        <v>567853</v>
      </c>
      <c r="E1071" s="463">
        <v>99.99964779741308</v>
      </c>
      <c r="F1071" s="83">
        <v>110801</v>
      </c>
      <c r="G1071" s="100"/>
      <c r="H1071" s="101">
        <f>D1071-'[3]Oktobris'!D1009</f>
        <v>565299</v>
      </c>
      <c r="I1071" s="987">
        <f t="shared" si="48"/>
        <v>-454498</v>
      </c>
      <c r="J1071" s="987"/>
      <c r="K1071" s="100"/>
      <c r="L1071" s="876"/>
      <c r="M1071" s="876"/>
      <c r="N1071" s="876"/>
      <c r="O1071" s="876"/>
      <c r="P1071" s="876"/>
      <c r="Q1071" s="876"/>
      <c r="R1071" s="876"/>
      <c r="S1071" s="876"/>
      <c r="T1071" s="876"/>
      <c r="U1071" s="876"/>
      <c r="V1071" s="876"/>
      <c r="W1071" s="876"/>
      <c r="X1071" s="876"/>
      <c r="Y1071" s="876"/>
      <c r="Z1071" s="876"/>
      <c r="AA1071" s="876"/>
      <c r="AB1071" s="876"/>
      <c r="AC1071" s="876"/>
      <c r="AD1071" s="876"/>
      <c r="AE1071" s="876"/>
      <c r="AF1071" s="876"/>
      <c r="AG1071" s="876"/>
      <c r="AH1071" s="876"/>
      <c r="AI1071" s="876"/>
      <c r="AJ1071" s="876"/>
      <c r="AK1071" s="876"/>
      <c r="AL1071" s="876"/>
      <c r="AM1071" s="876"/>
      <c r="AN1071" s="876"/>
      <c r="AO1071" s="876"/>
      <c r="AP1071" s="876"/>
      <c r="AQ1071" s="876"/>
      <c r="AR1071" s="876"/>
      <c r="AS1071" s="876"/>
    </row>
    <row r="1072" spans="1:45" s="1095" customFormat="1" ht="12.75">
      <c r="A1072" s="1087" t="s">
        <v>279</v>
      </c>
      <c r="B1072" s="83">
        <v>1327224</v>
      </c>
      <c r="C1072" s="83">
        <v>1312721</v>
      </c>
      <c r="D1072" s="83">
        <v>806353</v>
      </c>
      <c r="E1072" s="463">
        <v>60.75485373983592</v>
      </c>
      <c r="F1072" s="83">
        <v>123413</v>
      </c>
      <c r="G1072" s="100"/>
      <c r="H1072" s="101">
        <f>D1072-'[3]Oktobris'!D1010</f>
        <v>806353</v>
      </c>
      <c r="I1072" s="987">
        <f t="shared" si="48"/>
        <v>-682940</v>
      </c>
      <c r="J1072" s="987"/>
      <c r="K1072" s="100"/>
      <c r="L1072" s="876"/>
      <c r="M1072" s="876"/>
      <c r="N1072" s="876"/>
      <c r="O1072" s="876"/>
      <c r="P1072" s="876"/>
      <c r="Q1072" s="876"/>
      <c r="R1072" s="876"/>
      <c r="S1072" s="876"/>
      <c r="T1072" s="876"/>
      <c r="U1072" s="876"/>
      <c r="V1072" s="876"/>
      <c r="W1072" s="876"/>
      <c r="X1072" s="876"/>
      <c r="Y1072" s="876"/>
      <c r="Z1072" s="876"/>
      <c r="AA1072" s="876"/>
      <c r="AB1072" s="876"/>
      <c r="AC1072" s="876"/>
      <c r="AD1072" s="876"/>
      <c r="AE1072" s="876"/>
      <c r="AF1072" s="876"/>
      <c r="AG1072" s="876"/>
      <c r="AH1072" s="876"/>
      <c r="AI1072" s="876"/>
      <c r="AJ1072" s="876"/>
      <c r="AK1072" s="876"/>
      <c r="AL1072" s="876"/>
      <c r="AM1072" s="876"/>
      <c r="AN1072" s="876"/>
      <c r="AO1072" s="876"/>
      <c r="AP1072" s="876"/>
      <c r="AQ1072" s="876"/>
      <c r="AR1072" s="876"/>
      <c r="AS1072" s="876"/>
    </row>
    <row r="1073" spans="1:45" s="1096" customFormat="1" ht="12.75">
      <c r="A1073" s="1089" t="s">
        <v>307</v>
      </c>
      <c r="B1073" s="83">
        <v>421197</v>
      </c>
      <c r="C1073" s="83">
        <v>421197</v>
      </c>
      <c r="D1073" s="83">
        <v>412358</v>
      </c>
      <c r="E1073" s="463">
        <v>97.90145703791812</v>
      </c>
      <c r="F1073" s="83">
        <v>110801</v>
      </c>
      <c r="G1073" s="100"/>
      <c r="H1073" s="101">
        <f>D1073-'[3]Oktobris'!D1011</f>
        <v>-1832222</v>
      </c>
      <c r="I1073" s="987">
        <f t="shared" si="48"/>
        <v>1943023</v>
      </c>
      <c r="J1073" s="987"/>
      <c r="K1073" s="100"/>
      <c r="L1073" s="876"/>
      <c r="M1073" s="876"/>
      <c r="N1073" s="876"/>
      <c r="O1073" s="876"/>
      <c r="P1073" s="876"/>
      <c r="Q1073" s="876"/>
      <c r="R1073" s="876"/>
      <c r="S1073" s="876"/>
      <c r="T1073" s="876"/>
      <c r="U1073" s="876"/>
      <c r="V1073" s="876"/>
      <c r="W1073" s="876"/>
      <c r="X1073" s="876"/>
      <c r="Y1073" s="876"/>
      <c r="Z1073" s="876"/>
      <c r="AA1073" s="876"/>
      <c r="AB1073" s="876"/>
      <c r="AC1073" s="876"/>
      <c r="AD1073" s="876"/>
      <c r="AE1073" s="876"/>
      <c r="AF1073" s="876"/>
      <c r="AG1073" s="876"/>
      <c r="AH1073" s="876"/>
      <c r="AI1073" s="876"/>
      <c r="AJ1073" s="876"/>
      <c r="AK1073" s="876"/>
      <c r="AL1073" s="876"/>
      <c r="AM1073" s="876"/>
      <c r="AN1073" s="876"/>
      <c r="AO1073" s="876"/>
      <c r="AP1073" s="876"/>
      <c r="AQ1073" s="876"/>
      <c r="AR1073" s="876"/>
      <c r="AS1073" s="876"/>
    </row>
    <row r="1074" spans="1:45" s="1096" customFormat="1" ht="12.75">
      <c r="A1074" s="1090" t="s">
        <v>716</v>
      </c>
      <c r="B1074" s="83">
        <v>412359</v>
      </c>
      <c r="C1074" s="83">
        <v>412359</v>
      </c>
      <c r="D1074" s="83">
        <v>412358</v>
      </c>
      <c r="E1074" s="463">
        <v>99.99975749286423</v>
      </c>
      <c r="F1074" s="83">
        <v>110801</v>
      </c>
      <c r="G1074" s="100"/>
      <c r="H1074" s="101">
        <f>D1074-'[3]Oktobris'!D1012</f>
        <v>-1832222</v>
      </c>
      <c r="I1074" s="987">
        <f t="shared" si="48"/>
        <v>1943023</v>
      </c>
      <c r="J1074" s="987"/>
      <c r="K1074" s="100"/>
      <c r="L1074" s="876"/>
      <c r="M1074" s="876"/>
      <c r="N1074" s="876"/>
      <c r="O1074" s="876"/>
      <c r="P1074" s="876"/>
      <c r="Q1074" s="876"/>
      <c r="R1074" s="876"/>
      <c r="S1074" s="876"/>
      <c r="T1074" s="876"/>
      <c r="U1074" s="876"/>
      <c r="V1074" s="876"/>
      <c r="W1074" s="876"/>
      <c r="X1074" s="876"/>
      <c r="Y1074" s="876"/>
      <c r="Z1074" s="876"/>
      <c r="AA1074" s="876"/>
      <c r="AB1074" s="876"/>
      <c r="AC1074" s="876"/>
      <c r="AD1074" s="876"/>
      <c r="AE1074" s="876"/>
      <c r="AF1074" s="876"/>
      <c r="AG1074" s="876"/>
      <c r="AH1074" s="876"/>
      <c r="AI1074" s="876"/>
      <c r="AJ1074" s="876"/>
      <c r="AK1074" s="876"/>
      <c r="AL1074" s="876"/>
      <c r="AM1074" s="876"/>
      <c r="AN1074" s="876"/>
      <c r="AO1074" s="876"/>
      <c r="AP1074" s="876"/>
      <c r="AQ1074" s="876"/>
      <c r="AR1074" s="876"/>
      <c r="AS1074" s="876"/>
    </row>
    <row r="1075" spans="1:45" s="1092" customFormat="1" ht="12.75">
      <c r="A1075" s="1100" t="s">
        <v>1004</v>
      </c>
      <c r="B1075" s="83">
        <v>8838</v>
      </c>
      <c r="C1075" s="83">
        <v>8838</v>
      </c>
      <c r="D1075" s="83">
        <v>0</v>
      </c>
      <c r="E1075" s="463">
        <v>0</v>
      </c>
      <c r="F1075" s="83">
        <v>0</v>
      </c>
      <c r="G1075" s="100"/>
      <c r="H1075" s="101"/>
      <c r="I1075" s="987"/>
      <c r="J1075" s="987"/>
      <c r="K1075" s="100"/>
      <c r="L1075" s="876"/>
      <c r="M1075" s="876"/>
      <c r="N1075" s="876"/>
      <c r="O1075" s="876"/>
      <c r="P1075" s="876"/>
      <c r="Q1075" s="876"/>
      <c r="R1075" s="876"/>
      <c r="S1075" s="876"/>
      <c r="T1075" s="876"/>
      <c r="U1075" s="876"/>
      <c r="V1075" s="876"/>
      <c r="W1075" s="876"/>
      <c r="X1075" s="876"/>
      <c r="Y1075" s="876"/>
      <c r="Z1075" s="876"/>
      <c r="AA1075" s="876"/>
      <c r="AB1075" s="876"/>
      <c r="AC1075" s="876"/>
      <c r="AD1075" s="876"/>
      <c r="AE1075" s="876"/>
      <c r="AF1075" s="876"/>
      <c r="AG1075" s="876"/>
      <c r="AH1075" s="876"/>
      <c r="AI1075" s="876"/>
      <c r="AJ1075" s="876"/>
      <c r="AK1075" s="876"/>
      <c r="AL1075" s="876"/>
      <c r="AM1075" s="876"/>
      <c r="AN1075" s="876"/>
      <c r="AO1075" s="876"/>
      <c r="AP1075" s="876"/>
      <c r="AQ1075" s="876"/>
      <c r="AR1075" s="876"/>
      <c r="AS1075" s="876"/>
    </row>
    <row r="1076" spans="1:45" s="1092" customFormat="1" ht="12.75">
      <c r="A1076" s="1088" t="s">
        <v>290</v>
      </c>
      <c r="B1076" s="83">
        <v>906027</v>
      </c>
      <c r="C1076" s="83">
        <v>891524</v>
      </c>
      <c r="D1076" s="83">
        <v>393995</v>
      </c>
      <c r="E1076" s="463">
        <v>43.48601090254485</v>
      </c>
      <c r="F1076" s="83">
        <v>12612</v>
      </c>
      <c r="G1076" s="100"/>
      <c r="H1076" s="101">
        <f>D1076-'[3]Oktobris'!D1013</f>
        <v>-653882</v>
      </c>
      <c r="I1076" s="987">
        <f>F1076-H1076</f>
        <v>666494</v>
      </c>
      <c r="J1076" s="987"/>
      <c r="K1076" s="100"/>
      <c r="L1076" s="876"/>
      <c r="M1076" s="876"/>
      <c r="N1076" s="876"/>
      <c r="O1076" s="876"/>
      <c r="P1076" s="876"/>
      <c r="Q1076" s="876"/>
      <c r="R1076" s="876"/>
      <c r="S1076" s="876"/>
      <c r="T1076" s="876"/>
      <c r="U1076" s="876"/>
      <c r="V1076" s="876"/>
      <c r="W1076" s="876"/>
      <c r="X1076" s="876"/>
      <c r="Y1076" s="876"/>
      <c r="Z1076" s="876"/>
      <c r="AA1076" s="876"/>
      <c r="AB1076" s="876"/>
      <c r="AC1076" s="876"/>
      <c r="AD1076" s="876"/>
      <c r="AE1076" s="876"/>
      <c r="AF1076" s="876"/>
      <c r="AG1076" s="876"/>
      <c r="AH1076" s="876"/>
      <c r="AI1076" s="876"/>
      <c r="AJ1076" s="876"/>
      <c r="AK1076" s="876"/>
      <c r="AL1076" s="876"/>
      <c r="AM1076" s="876"/>
      <c r="AN1076" s="876"/>
      <c r="AO1076" s="876"/>
      <c r="AP1076" s="876"/>
      <c r="AQ1076" s="876"/>
      <c r="AR1076" s="876"/>
      <c r="AS1076" s="876"/>
    </row>
    <row r="1077" spans="1:45" s="1092" customFormat="1" ht="12.75">
      <c r="A1077" s="304" t="s">
        <v>1086</v>
      </c>
      <c r="B1077" s="83">
        <v>906027</v>
      </c>
      <c r="C1077" s="83">
        <v>891524</v>
      </c>
      <c r="D1077" s="83">
        <v>393995</v>
      </c>
      <c r="E1077" s="463">
        <v>43.48601090254485</v>
      </c>
      <c r="F1077" s="83">
        <v>12612</v>
      </c>
      <c r="G1077" s="100"/>
      <c r="H1077" s="101">
        <f>D1077-'[3]Oktobris'!D1014</f>
        <v>-653882</v>
      </c>
      <c r="I1077" s="987">
        <f>F1077-H1077</f>
        <v>666494</v>
      </c>
      <c r="J1077" s="987"/>
      <c r="K1077" s="100"/>
      <c r="L1077" s="876"/>
      <c r="M1077" s="876"/>
      <c r="N1077" s="876"/>
      <c r="O1077" s="876"/>
      <c r="P1077" s="876"/>
      <c r="Q1077" s="876"/>
      <c r="R1077" s="876"/>
      <c r="S1077" s="876"/>
      <c r="T1077" s="876"/>
      <c r="U1077" s="876"/>
      <c r="V1077" s="876"/>
      <c r="W1077" s="876"/>
      <c r="X1077" s="876"/>
      <c r="Y1077" s="876"/>
      <c r="Z1077" s="876"/>
      <c r="AA1077" s="876"/>
      <c r="AB1077" s="876"/>
      <c r="AC1077" s="876"/>
      <c r="AD1077" s="876"/>
      <c r="AE1077" s="876"/>
      <c r="AF1077" s="876"/>
      <c r="AG1077" s="876"/>
      <c r="AH1077" s="876"/>
      <c r="AI1077" s="876"/>
      <c r="AJ1077" s="876"/>
      <c r="AK1077" s="876"/>
      <c r="AL1077" s="876"/>
      <c r="AM1077" s="876"/>
      <c r="AN1077" s="876"/>
      <c r="AO1077" s="876"/>
      <c r="AP1077" s="876"/>
      <c r="AQ1077" s="876"/>
      <c r="AR1077" s="876"/>
      <c r="AS1077" s="876"/>
    </row>
    <row r="1078" spans="1:45" s="1092" customFormat="1" ht="12.75">
      <c r="A1078" s="1088" t="s">
        <v>294</v>
      </c>
      <c r="B1078" s="83">
        <v>-8838</v>
      </c>
      <c r="C1078" s="83">
        <v>-8838</v>
      </c>
      <c r="D1078" s="83">
        <v>497528</v>
      </c>
      <c r="E1078" s="319" t="s">
        <v>1464</v>
      </c>
      <c r="F1078" s="83">
        <v>497528</v>
      </c>
      <c r="G1078" s="100"/>
      <c r="H1078" s="101"/>
      <c r="I1078" s="987"/>
      <c r="J1078" s="987"/>
      <c r="K1078" s="100"/>
      <c r="L1078" s="876"/>
      <c r="M1078" s="876"/>
      <c r="N1078" s="876"/>
      <c r="O1078" s="876"/>
      <c r="P1078" s="876"/>
      <c r="Q1078" s="876"/>
      <c r="R1078" s="876"/>
      <c r="S1078" s="876"/>
      <c r="T1078" s="876"/>
      <c r="U1078" s="876"/>
      <c r="V1078" s="876"/>
      <c r="W1078" s="876"/>
      <c r="X1078" s="876"/>
      <c r="Y1078" s="876"/>
      <c r="Z1078" s="876"/>
      <c r="AA1078" s="876"/>
      <c r="AB1078" s="876"/>
      <c r="AC1078" s="876"/>
      <c r="AD1078" s="876"/>
      <c r="AE1078" s="876"/>
      <c r="AF1078" s="876"/>
      <c r="AG1078" s="876"/>
      <c r="AH1078" s="876"/>
      <c r="AI1078" s="876"/>
      <c r="AJ1078" s="876"/>
      <c r="AK1078" s="876"/>
      <c r="AL1078" s="876"/>
      <c r="AM1078" s="876"/>
      <c r="AN1078" s="876"/>
      <c r="AO1078" s="876"/>
      <c r="AP1078" s="876"/>
      <c r="AQ1078" s="876"/>
      <c r="AR1078" s="876"/>
      <c r="AS1078" s="876"/>
    </row>
    <row r="1079" spans="1:45" s="1092" customFormat="1" ht="25.5">
      <c r="A1079" s="475" t="s">
        <v>327</v>
      </c>
      <c r="B1079" s="83">
        <v>8838</v>
      </c>
      <c r="C1079" s="83">
        <v>8838</v>
      </c>
      <c r="D1079" s="377" t="s">
        <v>1464</v>
      </c>
      <c r="E1079" s="319" t="s">
        <v>1464</v>
      </c>
      <c r="F1079" s="377" t="s">
        <v>1464</v>
      </c>
      <c r="G1079" s="100"/>
      <c r="H1079" s="101"/>
      <c r="I1079" s="987"/>
      <c r="J1079" s="987"/>
      <c r="K1079" s="100"/>
      <c r="L1079" s="876"/>
      <c r="M1079" s="876"/>
      <c r="N1079" s="876"/>
      <c r="O1079" s="876"/>
      <c r="P1079" s="876"/>
      <c r="Q1079" s="876"/>
      <c r="R1079" s="876"/>
      <c r="S1079" s="876"/>
      <c r="T1079" s="876"/>
      <c r="U1079" s="876"/>
      <c r="V1079" s="876"/>
      <c r="W1079" s="876"/>
      <c r="X1079" s="876"/>
      <c r="Y1079" s="876"/>
      <c r="Z1079" s="876"/>
      <c r="AA1079" s="876"/>
      <c r="AB1079" s="876"/>
      <c r="AC1079" s="876"/>
      <c r="AD1079" s="876"/>
      <c r="AE1079" s="876"/>
      <c r="AF1079" s="876"/>
      <c r="AG1079" s="876"/>
      <c r="AH1079" s="876"/>
      <c r="AI1079" s="876"/>
      <c r="AJ1079" s="876"/>
      <c r="AK1079" s="876"/>
      <c r="AL1079" s="876"/>
      <c r="AM1079" s="876"/>
      <c r="AN1079" s="876"/>
      <c r="AO1079" s="876"/>
      <c r="AP1079" s="876"/>
      <c r="AQ1079" s="876"/>
      <c r="AR1079" s="876"/>
      <c r="AS1079" s="876"/>
    </row>
    <row r="1080" spans="1:50" s="237" customFormat="1" ht="12" customHeight="1">
      <c r="A1080" s="323" t="s">
        <v>1100</v>
      </c>
      <c r="B1080" s="83"/>
      <c r="C1080" s="83"/>
      <c r="D1080" s="83"/>
      <c r="E1080" s="463"/>
      <c r="F1080" s="83"/>
      <c r="G1080" s="1026"/>
      <c r="H1080" s="101">
        <f>D1080-'[3]Oktobris'!D1015</f>
        <v>-1047877</v>
      </c>
      <c r="I1080" s="987">
        <f aca="true" t="shared" si="49" ref="I1080:I1099">F1080-H1080</f>
        <v>1047877</v>
      </c>
      <c r="J1080" s="987"/>
      <c r="K1080" s="1026"/>
      <c r="L1080" s="1026"/>
      <c r="M1080" s="1026"/>
      <c r="N1080" s="1026"/>
      <c r="O1080" s="1026"/>
      <c r="P1080" s="1026"/>
      <c r="Q1080" s="1026"/>
      <c r="R1080" s="1026"/>
      <c r="S1080" s="1026"/>
      <c r="T1080" s="1026"/>
      <c r="U1080" s="1026"/>
      <c r="V1080" s="1026"/>
      <c r="W1080" s="1026"/>
      <c r="X1080" s="1026"/>
      <c r="Y1080" s="1026"/>
      <c r="Z1080" s="1026"/>
      <c r="AA1080" s="1026"/>
      <c r="AB1080" s="1026"/>
      <c r="AC1080" s="1026"/>
      <c r="AD1080" s="1026"/>
      <c r="AE1080" s="1026"/>
      <c r="AF1080" s="1026"/>
      <c r="AG1080" s="1026"/>
      <c r="AH1080" s="1026"/>
      <c r="AI1080" s="1026"/>
      <c r="AJ1080" s="1026"/>
      <c r="AK1080" s="1026"/>
      <c r="AL1080" s="1026"/>
      <c r="AM1080" s="1026"/>
      <c r="AN1080" s="1026"/>
      <c r="AO1080" s="1026"/>
      <c r="AP1080" s="1026"/>
      <c r="AQ1080" s="1026"/>
      <c r="AR1080" s="1026"/>
      <c r="AS1080" s="1026"/>
      <c r="AT1080" s="1026"/>
      <c r="AU1080" s="1026"/>
      <c r="AV1080" s="1026"/>
      <c r="AW1080" s="1026"/>
      <c r="AX1080" s="1026"/>
    </row>
    <row r="1081" spans="1:50" s="237" customFormat="1" ht="12" customHeight="1">
      <c r="A1081" s="1103" t="s">
        <v>1078</v>
      </c>
      <c r="B1081" s="83">
        <v>565966</v>
      </c>
      <c r="C1081" s="83">
        <v>565966</v>
      </c>
      <c r="D1081" s="83">
        <v>466150</v>
      </c>
      <c r="E1081" s="463">
        <v>82.36360488085856</v>
      </c>
      <c r="F1081" s="83">
        <v>-1203</v>
      </c>
      <c r="G1081" s="1026"/>
      <c r="H1081" s="101">
        <f>D1081-'[3]Oktobris'!D1016</f>
        <v>466150</v>
      </c>
      <c r="I1081" s="987">
        <f t="shared" si="49"/>
        <v>-467353</v>
      </c>
      <c r="J1081" s="987"/>
      <c r="K1081" s="1026"/>
      <c r="L1081" s="1026"/>
      <c r="M1081" s="1026"/>
      <c r="N1081" s="1026"/>
      <c r="O1081" s="1026"/>
      <c r="P1081" s="1026"/>
      <c r="Q1081" s="1026"/>
      <c r="R1081" s="1026"/>
      <c r="S1081" s="1026"/>
      <c r="T1081" s="1026"/>
      <c r="U1081" s="1026"/>
      <c r="V1081" s="1026"/>
      <c r="W1081" s="1026"/>
      <c r="X1081" s="1026"/>
      <c r="Y1081" s="1026"/>
      <c r="Z1081" s="1026"/>
      <c r="AA1081" s="1026"/>
      <c r="AB1081" s="1026"/>
      <c r="AC1081" s="1026"/>
      <c r="AD1081" s="1026"/>
      <c r="AE1081" s="1026"/>
      <c r="AF1081" s="1026"/>
      <c r="AG1081" s="1026"/>
      <c r="AH1081" s="1026"/>
      <c r="AI1081" s="1026"/>
      <c r="AJ1081" s="1026"/>
      <c r="AK1081" s="1026"/>
      <c r="AL1081" s="1026"/>
      <c r="AM1081" s="1026"/>
      <c r="AN1081" s="1026"/>
      <c r="AO1081" s="1026"/>
      <c r="AP1081" s="1026"/>
      <c r="AQ1081" s="1026"/>
      <c r="AR1081" s="1026"/>
      <c r="AS1081" s="1026"/>
      <c r="AT1081" s="1026"/>
      <c r="AU1081" s="1026"/>
      <c r="AV1081" s="1026"/>
      <c r="AW1081" s="1026"/>
      <c r="AX1081" s="1026"/>
    </row>
    <row r="1082" spans="1:50" s="237" customFormat="1" ht="12" customHeight="1">
      <c r="A1082" s="1089" t="s">
        <v>1079</v>
      </c>
      <c r="B1082" s="83">
        <v>58449</v>
      </c>
      <c r="C1082" s="83">
        <v>58449</v>
      </c>
      <c r="D1082" s="83">
        <v>58449</v>
      </c>
      <c r="E1082" s="463">
        <v>100</v>
      </c>
      <c r="F1082" s="83">
        <v>-1203</v>
      </c>
      <c r="G1082" s="1026"/>
      <c r="H1082" s="101">
        <f>D1082-'[3]Oktobris'!D1017</f>
        <v>58449</v>
      </c>
      <c r="I1082" s="987">
        <f t="shared" si="49"/>
        <v>-59652</v>
      </c>
      <c r="J1082" s="987"/>
      <c r="K1082" s="1026"/>
      <c r="L1082" s="1026"/>
      <c r="M1082" s="1026"/>
      <c r="N1082" s="1026"/>
      <c r="O1082" s="1026"/>
      <c r="P1082" s="1026"/>
      <c r="Q1082" s="1026"/>
      <c r="R1082" s="1026"/>
      <c r="S1082" s="1026"/>
      <c r="T1082" s="1026"/>
      <c r="U1082" s="1026"/>
      <c r="V1082" s="1026"/>
      <c r="W1082" s="1026"/>
      <c r="X1082" s="1026"/>
      <c r="Y1082" s="1026"/>
      <c r="Z1082" s="1026"/>
      <c r="AA1082" s="1026"/>
      <c r="AB1082" s="1026"/>
      <c r="AC1082" s="1026"/>
      <c r="AD1082" s="1026"/>
      <c r="AE1082" s="1026"/>
      <c r="AF1082" s="1026"/>
      <c r="AG1082" s="1026"/>
      <c r="AH1082" s="1026"/>
      <c r="AI1082" s="1026"/>
      <c r="AJ1082" s="1026"/>
      <c r="AK1082" s="1026"/>
      <c r="AL1082" s="1026"/>
      <c r="AM1082" s="1026"/>
      <c r="AN1082" s="1026"/>
      <c r="AO1082" s="1026"/>
      <c r="AP1082" s="1026"/>
      <c r="AQ1082" s="1026"/>
      <c r="AR1082" s="1026"/>
      <c r="AS1082" s="1026"/>
      <c r="AT1082" s="1026"/>
      <c r="AU1082" s="1026"/>
      <c r="AV1082" s="1026"/>
      <c r="AW1082" s="1026"/>
      <c r="AX1082" s="1026"/>
    </row>
    <row r="1083" spans="1:50" s="237" customFormat="1" ht="12" customHeight="1">
      <c r="A1083" s="1089" t="s">
        <v>538</v>
      </c>
      <c r="B1083" s="83">
        <v>507517</v>
      </c>
      <c r="C1083" s="83">
        <v>507517</v>
      </c>
      <c r="D1083" s="83">
        <v>407701</v>
      </c>
      <c r="E1083" s="463">
        <v>80.332481473527</v>
      </c>
      <c r="F1083" s="83">
        <v>0</v>
      </c>
      <c r="G1083" s="1026"/>
      <c r="H1083" s="101">
        <f>D1083-'[3]Oktobris'!D1018</f>
        <v>407701</v>
      </c>
      <c r="I1083" s="987">
        <f t="shared" si="49"/>
        <v>-407701</v>
      </c>
      <c r="J1083" s="987"/>
      <c r="K1083" s="1026"/>
      <c r="L1083" s="1026"/>
      <c r="M1083" s="1026"/>
      <c r="N1083" s="1026"/>
      <c r="O1083" s="1026"/>
      <c r="P1083" s="1026"/>
      <c r="Q1083" s="1026"/>
      <c r="R1083" s="1026"/>
      <c r="S1083" s="1026"/>
      <c r="T1083" s="1026"/>
      <c r="U1083" s="1026"/>
      <c r="V1083" s="1026"/>
      <c r="W1083" s="1026"/>
      <c r="X1083" s="1026"/>
      <c r="Y1083" s="1026"/>
      <c r="Z1083" s="1026"/>
      <c r="AA1083" s="1026"/>
      <c r="AB1083" s="1026"/>
      <c r="AC1083" s="1026"/>
      <c r="AD1083" s="1026"/>
      <c r="AE1083" s="1026"/>
      <c r="AF1083" s="1026"/>
      <c r="AG1083" s="1026"/>
      <c r="AH1083" s="1026"/>
      <c r="AI1083" s="1026"/>
      <c r="AJ1083" s="1026"/>
      <c r="AK1083" s="1026"/>
      <c r="AL1083" s="1026"/>
      <c r="AM1083" s="1026"/>
      <c r="AN1083" s="1026"/>
      <c r="AO1083" s="1026"/>
      <c r="AP1083" s="1026"/>
      <c r="AQ1083" s="1026"/>
      <c r="AR1083" s="1026"/>
      <c r="AS1083" s="1026"/>
      <c r="AT1083" s="1026"/>
      <c r="AU1083" s="1026"/>
      <c r="AV1083" s="1026"/>
      <c r="AW1083" s="1026"/>
      <c r="AX1083" s="1026"/>
    </row>
    <row r="1084" spans="1:50" s="237" customFormat="1" ht="12" customHeight="1">
      <c r="A1084" s="1103" t="s">
        <v>279</v>
      </c>
      <c r="B1084" s="83">
        <v>565966</v>
      </c>
      <c r="C1084" s="83">
        <v>565966</v>
      </c>
      <c r="D1084" s="83">
        <v>424229</v>
      </c>
      <c r="E1084" s="463">
        <v>74.95662283600075</v>
      </c>
      <c r="F1084" s="83">
        <v>2341</v>
      </c>
      <c r="G1084" s="1026"/>
      <c r="H1084" s="101">
        <f>D1084-'[3]Oktobris'!D1019</f>
        <v>424229</v>
      </c>
      <c r="I1084" s="987">
        <f t="shared" si="49"/>
        <v>-421888</v>
      </c>
      <c r="J1084" s="987"/>
      <c r="K1084" s="1026"/>
      <c r="L1084" s="1026"/>
      <c r="M1084" s="1026"/>
      <c r="N1084" s="1026"/>
      <c r="O1084" s="1026"/>
      <c r="P1084" s="1026"/>
      <c r="Q1084" s="1026"/>
      <c r="R1084" s="1026"/>
      <c r="S1084" s="1026"/>
      <c r="T1084" s="1026"/>
      <c r="U1084" s="1026"/>
      <c r="V1084" s="1026"/>
      <c r="W1084" s="1026"/>
      <c r="X1084" s="1026"/>
      <c r="Y1084" s="1026"/>
      <c r="Z1084" s="1026"/>
      <c r="AA1084" s="1026"/>
      <c r="AB1084" s="1026"/>
      <c r="AC1084" s="1026"/>
      <c r="AD1084" s="1026"/>
      <c r="AE1084" s="1026"/>
      <c r="AF1084" s="1026"/>
      <c r="AG1084" s="1026"/>
      <c r="AH1084" s="1026"/>
      <c r="AI1084" s="1026"/>
      <c r="AJ1084" s="1026"/>
      <c r="AK1084" s="1026"/>
      <c r="AL1084" s="1026"/>
      <c r="AM1084" s="1026"/>
      <c r="AN1084" s="1026"/>
      <c r="AO1084" s="1026"/>
      <c r="AP1084" s="1026"/>
      <c r="AQ1084" s="1026"/>
      <c r="AR1084" s="1026"/>
      <c r="AS1084" s="1026"/>
      <c r="AT1084" s="1026"/>
      <c r="AU1084" s="1026"/>
      <c r="AV1084" s="1026"/>
      <c r="AW1084" s="1026"/>
      <c r="AX1084" s="1026"/>
    </row>
    <row r="1085" spans="1:50" s="237" customFormat="1" ht="12" customHeight="1">
      <c r="A1085" s="1089" t="s">
        <v>307</v>
      </c>
      <c r="B1085" s="83">
        <v>545491</v>
      </c>
      <c r="C1085" s="83">
        <v>545491</v>
      </c>
      <c r="D1085" s="83">
        <v>421639</v>
      </c>
      <c r="E1085" s="463">
        <v>77.29531742961845</v>
      </c>
      <c r="F1085" s="83">
        <v>2341</v>
      </c>
      <c r="G1085" s="1026"/>
      <c r="H1085" s="101">
        <f>D1085-'[3]Oktobris'!D1020</f>
        <v>421639</v>
      </c>
      <c r="I1085" s="987">
        <f t="shared" si="49"/>
        <v>-419298</v>
      </c>
      <c r="J1085" s="987"/>
      <c r="K1085" s="1026"/>
      <c r="L1085" s="1026"/>
      <c r="M1085" s="1026"/>
      <c r="N1085" s="1026"/>
      <c r="O1085" s="1026"/>
      <c r="P1085" s="1026"/>
      <c r="Q1085" s="1026"/>
      <c r="R1085" s="1026"/>
      <c r="S1085" s="1026"/>
      <c r="T1085" s="1026"/>
      <c r="U1085" s="1026"/>
      <c r="V1085" s="1026"/>
      <c r="W1085" s="1026"/>
      <c r="X1085" s="1026"/>
      <c r="Y1085" s="1026"/>
      <c r="Z1085" s="1026"/>
      <c r="AA1085" s="1026"/>
      <c r="AB1085" s="1026"/>
      <c r="AC1085" s="1026"/>
      <c r="AD1085" s="1026"/>
      <c r="AE1085" s="1026"/>
      <c r="AF1085" s="1026"/>
      <c r="AG1085" s="1026"/>
      <c r="AH1085" s="1026"/>
      <c r="AI1085" s="1026"/>
      <c r="AJ1085" s="1026"/>
      <c r="AK1085" s="1026"/>
      <c r="AL1085" s="1026"/>
      <c r="AM1085" s="1026"/>
      <c r="AN1085" s="1026"/>
      <c r="AO1085" s="1026"/>
      <c r="AP1085" s="1026"/>
      <c r="AQ1085" s="1026"/>
      <c r="AR1085" s="1026"/>
      <c r="AS1085" s="1026"/>
      <c r="AT1085" s="1026"/>
      <c r="AU1085" s="1026"/>
      <c r="AV1085" s="1026"/>
      <c r="AW1085" s="1026"/>
      <c r="AX1085" s="1026"/>
    </row>
    <row r="1086" spans="1:50" s="237" customFormat="1" ht="12" customHeight="1">
      <c r="A1086" s="1100" t="s">
        <v>716</v>
      </c>
      <c r="B1086" s="83">
        <v>545491</v>
      </c>
      <c r="C1086" s="83">
        <v>545491</v>
      </c>
      <c r="D1086" s="83">
        <v>421639</v>
      </c>
      <c r="E1086" s="463">
        <v>77.29531742961845</v>
      </c>
      <c r="F1086" s="83">
        <v>2341</v>
      </c>
      <c r="G1086" s="1026"/>
      <c r="H1086" s="101">
        <f>D1086-'[3]Oktobris'!D1021</f>
        <v>421639</v>
      </c>
      <c r="I1086" s="987">
        <f t="shared" si="49"/>
        <v>-419298</v>
      </c>
      <c r="J1086" s="987"/>
      <c r="K1086" s="1026"/>
      <c r="L1086" s="1026"/>
      <c r="M1086" s="1026"/>
      <c r="N1086" s="1026"/>
      <c r="O1086" s="1026"/>
      <c r="P1086" s="1026"/>
      <c r="Q1086" s="1026"/>
      <c r="R1086" s="1026"/>
      <c r="S1086" s="1026"/>
      <c r="T1086" s="1026"/>
      <c r="U1086" s="1026"/>
      <c r="V1086" s="1026"/>
      <c r="W1086" s="1026"/>
      <c r="X1086" s="1026"/>
      <c r="Y1086" s="1026"/>
      <c r="Z1086" s="1026"/>
      <c r="AA1086" s="1026"/>
      <c r="AB1086" s="1026"/>
      <c r="AC1086" s="1026"/>
      <c r="AD1086" s="1026"/>
      <c r="AE1086" s="1026"/>
      <c r="AF1086" s="1026"/>
      <c r="AG1086" s="1026"/>
      <c r="AH1086" s="1026"/>
      <c r="AI1086" s="1026"/>
      <c r="AJ1086" s="1026"/>
      <c r="AK1086" s="1026"/>
      <c r="AL1086" s="1026"/>
      <c r="AM1086" s="1026"/>
      <c r="AN1086" s="1026"/>
      <c r="AO1086" s="1026"/>
      <c r="AP1086" s="1026"/>
      <c r="AQ1086" s="1026"/>
      <c r="AR1086" s="1026"/>
      <c r="AS1086" s="1026"/>
      <c r="AT1086" s="1026"/>
      <c r="AU1086" s="1026"/>
      <c r="AV1086" s="1026"/>
      <c r="AW1086" s="1026"/>
      <c r="AX1086" s="1026"/>
    </row>
    <row r="1087" spans="1:50" s="237" customFormat="1" ht="12" customHeight="1">
      <c r="A1087" s="1089" t="s">
        <v>290</v>
      </c>
      <c r="B1087" s="83">
        <v>20475</v>
      </c>
      <c r="C1087" s="83">
        <v>20475</v>
      </c>
      <c r="D1087" s="83">
        <v>2590</v>
      </c>
      <c r="E1087" s="463">
        <v>12.649572649572649</v>
      </c>
      <c r="F1087" s="83">
        <v>0</v>
      </c>
      <c r="G1087" s="1026"/>
      <c r="H1087" s="101">
        <f>D1087-'[3]Oktobris'!D1022</f>
        <v>2590</v>
      </c>
      <c r="I1087" s="987">
        <f t="shared" si="49"/>
        <v>-2590</v>
      </c>
      <c r="J1087" s="987"/>
      <c r="K1087" s="1026"/>
      <c r="L1087" s="1026"/>
      <c r="M1087" s="1026"/>
      <c r="N1087" s="1026"/>
      <c r="O1087" s="1026"/>
      <c r="P1087" s="1026"/>
      <c r="Q1087" s="1026"/>
      <c r="R1087" s="1026"/>
      <c r="S1087" s="1026"/>
      <c r="T1087" s="1026"/>
      <c r="U1087" s="1026"/>
      <c r="V1087" s="1026"/>
      <c r="W1087" s="1026"/>
      <c r="X1087" s="1026"/>
      <c r="Y1087" s="1026"/>
      <c r="Z1087" s="1026"/>
      <c r="AA1087" s="1026"/>
      <c r="AB1087" s="1026"/>
      <c r="AC1087" s="1026"/>
      <c r="AD1087" s="1026"/>
      <c r="AE1087" s="1026"/>
      <c r="AF1087" s="1026"/>
      <c r="AG1087" s="1026"/>
      <c r="AH1087" s="1026"/>
      <c r="AI1087" s="1026"/>
      <c r="AJ1087" s="1026"/>
      <c r="AK1087" s="1026"/>
      <c r="AL1087" s="1026"/>
      <c r="AM1087" s="1026"/>
      <c r="AN1087" s="1026"/>
      <c r="AO1087" s="1026"/>
      <c r="AP1087" s="1026"/>
      <c r="AQ1087" s="1026"/>
      <c r="AR1087" s="1026"/>
      <c r="AS1087" s="1026"/>
      <c r="AT1087" s="1026"/>
      <c r="AU1087" s="1026"/>
      <c r="AV1087" s="1026"/>
      <c r="AW1087" s="1026"/>
      <c r="AX1087" s="1026"/>
    </row>
    <row r="1088" spans="1:50" s="237" customFormat="1" ht="12" customHeight="1">
      <c r="A1088" s="1100" t="s">
        <v>1399</v>
      </c>
      <c r="B1088" s="83">
        <v>20475</v>
      </c>
      <c r="C1088" s="83">
        <v>20475</v>
      </c>
      <c r="D1088" s="83">
        <v>2590</v>
      </c>
      <c r="E1088" s="463">
        <v>12.649572649572649</v>
      </c>
      <c r="F1088" s="83">
        <v>0</v>
      </c>
      <c r="G1088" s="1026"/>
      <c r="H1088" s="101">
        <f>D1088-'[3]Oktobris'!D1023</f>
        <v>2590</v>
      </c>
      <c r="I1088" s="987">
        <f t="shared" si="49"/>
        <v>-2590</v>
      </c>
      <c r="J1088" s="987"/>
      <c r="K1088" s="1026"/>
      <c r="L1088" s="1026"/>
      <c r="M1088" s="1026"/>
      <c r="N1088" s="1026"/>
      <c r="O1088" s="1026"/>
      <c r="P1088" s="1026"/>
      <c r="Q1088" s="1026"/>
      <c r="R1088" s="1026"/>
      <c r="S1088" s="1026"/>
      <c r="T1088" s="1026"/>
      <c r="U1088" s="1026"/>
      <c r="V1088" s="1026"/>
      <c r="W1088" s="1026"/>
      <c r="X1088" s="1026"/>
      <c r="Y1088" s="1026"/>
      <c r="Z1088" s="1026"/>
      <c r="AA1088" s="1026"/>
      <c r="AB1088" s="1026"/>
      <c r="AC1088" s="1026"/>
      <c r="AD1088" s="1026"/>
      <c r="AE1088" s="1026"/>
      <c r="AF1088" s="1026"/>
      <c r="AG1088" s="1026"/>
      <c r="AH1088" s="1026"/>
      <c r="AI1088" s="1026"/>
      <c r="AJ1088" s="1026"/>
      <c r="AK1088" s="1026"/>
      <c r="AL1088" s="1026"/>
      <c r="AM1088" s="1026"/>
      <c r="AN1088" s="1026"/>
      <c r="AO1088" s="1026"/>
      <c r="AP1088" s="1026"/>
      <c r="AQ1088" s="1026"/>
      <c r="AR1088" s="1026"/>
      <c r="AS1088" s="1026"/>
      <c r="AT1088" s="1026"/>
      <c r="AU1088" s="1026"/>
      <c r="AV1088" s="1026"/>
      <c r="AW1088" s="1026"/>
      <c r="AX1088" s="1026"/>
    </row>
    <row r="1089" spans="1:45" s="1094" customFormat="1" ht="12.75">
      <c r="A1089" s="401" t="s">
        <v>1102</v>
      </c>
      <c r="B1089" s="42"/>
      <c r="C1089" s="42"/>
      <c r="D1089" s="42"/>
      <c r="E1089" s="463"/>
      <c r="F1089" s="83"/>
      <c r="G1089" s="100"/>
      <c r="H1089" s="101">
        <f>D1089-'[3]Oktobris'!D1024</f>
        <v>0</v>
      </c>
      <c r="I1089" s="987">
        <f t="shared" si="49"/>
        <v>0</v>
      </c>
      <c r="J1089" s="987"/>
      <c r="K1089" s="100"/>
      <c r="L1089" s="1093"/>
      <c r="M1089" s="1093"/>
      <c r="N1089" s="1093"/>
      <c r="O1089" s="1093"/>
      <c r="P1089" s="1093"/>
      <c r="Q1089" s="1093"/>
      <c r="R1089" s="1093"/>
      <c r="S1089" s="1093"/>
      <c r="T1089" s="1093"/>
      <c r="U1089" s="1093"/>
      <c r="V1089" s="1093"/>
      <c r="W1089" s="1093"/>
      <c r="X1089" s="1093"/>
      <c r="Y1089" s="1093"/>
      <c r="Z1089" s="1093"/>
      <c r="AA1089" s="1093"/>
      <c r="AB1089" s="1093"/>
      <c r="AC1089" s="1093"/>
      <c r="AD1089" s="1093"/>
      <c r="AE1089" s="1093"/>
      <c r="AF1089" s="1093"/>
      <c r="AG1089" s="1093"/>
      <c r="AH1089" s="1093"/>
      <c r="AI1089" s="1093"/>
      <c r="AJ1089" s="1093"/>
      <c r="AK1089" s="1093"/>
      <c r="AL1089" s="1093"/>
      <c r="AM1089" s="1093"/>
      <c r="AN1089" s="1093"/>
      <c r="AO1089" s="1093"/>
      <c r="AP1089" s="1093"/>
      <c r="AQ1089" s="1093"/>
      <c r="AR1089" s="1093"/>
      <c r="AS1089" s="1093"/>
    </row>
    <row r="1090" spans="1:45" s="1104" customFormat="1" ht="12.75">
      <c r="A1090" s="1087" t="s">
        <v>1078</v>
      </c>
      <c r="B1090" s="83">
        <v>36654935</v>
      </c>
      <c r="C1090" s="83">
        <v>30567500</v>
      </c>
      <c r="D1090" s="83">
        <v>32059458</v>
      </c>
      <c r="E1090" s="463">
        <v>87.46286959723159</v>
      </c>
      <c r="F1090" s="83">
        <v>-810308</v>
      </c>
      <c r="G1090" s="100"/>
      <c r="H1090" s="101">
        <f>D1090-'[3]Oktobris'!D1025</f>
        <v>32059458</v>
      </c>
      <c r="I1090" s="987">
        <f t="shared" si="49"/>
        <v>-32869766</v>
      </c>
      <c r="J1090" s="987"/>
      <c r="K1090" s="100"/>
      <c r="L1090" s="1093"/>
      <c r="M1090" s="1093"/>
      <c r="N1090" s="1093"/>
      <c r="O1090" s="1093"/>
      <c r="P1090" s="1093"/>
      <c r="Q1090" s="1093"/>
      <c r="R1090" s="1093"/>
      <c r="S1090" s="1093"/>
      <c r="T1090" s="1093"/>
      <c r="U1090" s="1093"/>
      <c r="V1090" s="1093"/>
      <c r="W1090" s="1093"/>
      <c r="X1090" s="1093"/>
      <c r="Y1090" s="1093"/>
      <c r="Z1090" s="1093"/>
      <c r="AA1090" s="1093"/>
      <c r="AB1090" s="1093"/>
      <c r="AC1090" s="1093"/>
      <c r="AD1090" s="1093"/>
      <c r="AE1090" s="1093"/>
      <c r="AF1090" s="1093"/>
      <c r="AG1090" s="1093"/>
      <c r="AH1090" s="1093"/>
      <c r="AI1090" s="1093"/>
      <c r="AJ1090" s="1093"/>
      <c r="AK1090" s="1093"/>
      <c r="AL1090" s="1093"/>
      <c r="AM1090" s="1093"/>
      <c r="AN1090" s="1093"/>
      <c r="AO1090" s="1093"/>
      <c r="AP1090" s="1093"/>
      <c r="AQ1090" s="1093"/>
      <c r="AR1090" s="1093"/>
      <c r="AS1090" s="1093"/>
    </row>
    <row r="1091" spans="1:45" s="1104" customFormat="1" ht="12.75">
      <c r="A1091" s="1088" t="s">
        <v>1079</v>
      </c>
      <c r="B1091" s="83">
        <v>11828898</v>
      </c>
      <c r="C1091" s="83">
        <v>10495496</v>
      </c>
      <c r="D1091" s="83">
        <v>10495496</v>
      </c>
      <c r="E1091" s="463">
        <v>88.7275889943425</v>
      </c>
      <c r="F1091" s="83">
        <v>-3219141</v>
      </c>
      <c r="G1091" s="100"/>
      <c r="H1091" s="101">
        <f>D1091-'[3]Oktobris'!D1026</f>
        <v>10495496</v>
      </c>
      <c r="I1091" s="987">
        <f t="shared" si="49"/>
        <v>-13714637</v>
      </c>
      <c r="J1091" s="987"/>
      <c r="K1091" s="100"/>
      <c r="L1091" s="1093"/>
      <c r="M1091" s="1093"/>
      <c r="N1091" s="1093"/>
      <c r="O1091" s="1093"/>
      <c r="P1091" s="1093"/>
      <c r="Q1091" s="1093"/>
      <c r="R1091" s="1093"/>
      <c r="S1091" s="1093"/>
      <c r="T1091" s="1093"/>
      <c r="U1091" s="1093"/>
      <c r="V1091" s="1093"/>
      <c r="W1091" s="1093"/>
      <c r="X1091" s="1093"/>
      <c r="Y1091" s="1093"/>
      <c r="Z1091" s="1093"/>
      <c r="AA1091" s="1093"/>
      <c r="AB1091" s="1093"/>
      <c r="AC1091" s="1093"/>
      <c r="AD1091" s="1093"/>
      <c r="AE1091" s="1093"/>
      <c r="AF1091" s="1093"/>
      <c r="AG1091" s="1093"/>
      <c r="AH1091" s="1093"/>
      <c r="AI1091" s="1093"/>
      <c r="AJ1091" s="1093"/>
      <c r="AK1091" s="1093"/>
      <c r="AL1091" s="1093"/>
      <c r="AM1091" s="1093"/>
      <c r="AN1091" s="1093"/>
      <c r="AO1091" s="1093"/>
      <c r="AP1091" s="1093"/>
      <c r="AQ1091" s="1093"/>
      <c r="AR1091" s="1093"/>
      <c r="AS1091" s="1093"/>
    </row>
    <row r="1092" spans="1:45" s="1104" customFormat="1" ht="12.75" hidden="1">
      <c r="A1092" s="1099" t="s">
        <v>537</v>
      </c>
      <c r="B1092" s="488"/>
      <c r="C1092" s="488">
        <v>0</v>
      </c>
      <c r="D1092" s="488">
        <v>0</v>
      </c>
      <c r="E1092" s="463" t="e">
        <v>#DIV/0!</v>
      </c>
      <c r="F1092" s="83">
        <v>0</v>
      </c>
      <c r="G1092" s="100"/>
      <c r="H1092" s="101">
        <f>D1092-'[3]Oktobris'!D1027</f>
        <v>0</v>
      </c>
      <c r="I1092" s="987">
        <f t="shared" si="49"/>
        <v>0</v>
      </c>
      <c r="J1092" s="987"/>
      <c r="K1092" s="100"/>
      <c r="L1092" s="1093"/>
      <c r="M1092" s="1093"/>
      <c r="N1092" s="1093"/>
      <c r="O1092" s="1093"/>
      <c r="P1092" s="1093"/>
      <c r="Q1092" s="1093"/>
      <c r="R1092" s="1093"/>
      <c r="S1092" s="1093"/>
      <c r="T1092" s="1093"/>
      <c r="U1092" s="1093"/>
      <c r="V1092" s="1093"/>
      <c r="W1092" s="1093"/>
      <c r="X1092" s="1093"/>
      <c r="Y1092" s="1093"/>
      <c r="Z1092" s="1093"/>
      <c r="AA1092" s="1093"/>
      <c r="AB1092" s="1093"/>
      <c r="AC1092" s="1093"/>
      <c r="AD1092" s="1093"/>
      <c r="AE1092" s="1093"/>
      <c r="AF1092" s="1093"/>
      <c r="AG1092" s="1093"/>
      <c r="AH1092" s="1093"/>
      <c r="AI1092" s="1093"/>
      <c r="AJ1092" s="1093"/>
      <c r="AK1092" s="1093"/>
      <c r="AL1092" s="1093"/>
      <c r="AM1092" s="1093"/>
      <c r="AN1092" s="1093"/>
      <c r="AO1092" s="1093"/>
      <c r="AP1092" s="1093"/>
      <c r="AQ1092" s="1093"/>
      <c r="AR1092" s="1093"/>
      <c r="AS1092" s="1093"/>
    </row>
    <row r="1093" spans="1:45" s="1104" customFormat="1" ht="12.75">
      <c r="A1093" s="1089" t="s">
        <v>538</v>
      </c>
      <c r="B1093" s="83">
        <v>24826037</v>
      </c>
      <c r="C1093" s="83">
        <v>20072004</v>
      </c>
      <c r="D1093" s="83">
        <v>21563962</v>
      </c>
      <c r="E1093" s="463">
        <v>86.86026690446002</v>
      </c>
      <c r="F1093" s="83">
        <v>2408833</v>
      </c>
      <c r="G1093" s="100"/>
      <c r="H1093" s="101">
        <f>D1093-'[3]Oktobris'!D1028</f>
        <v>20459180</v>
      </c>
      <c r="I1093" s="987">
        <f t="shared" si="49"/>
        <v>-18050347</v>
      </c>
      <c r="J1093" s="987"/>
      <c r="K1093" s="100"/>
      <c r="L1093" s="1093"/>
      <c r="M1093" s="1093"/>
      <c r="N1093" s="1093"/>
      <c r="O1093" s="1093"/>
      <c r="P1093" s="1093"/>
      <c r="Q1093" s="1093"/>
      <c r="R1093" s="1093"/>
      <c r="S1093" s="1093"/>
      <c r="T1093" s="1093"/>
      <c r="U1093" s="1093"/>
      <c r="V1093" s="1093"/>
      <c r="W1093" s="1093"/>
      <c r="X1093" s="1093"/>
      <c r="Y1093" s="1093"/>
      <c r="Z1093" s="1093"/>
      <c r="AA1093" s="1093"/>
      <c r="AB1093" s="1093"/>
      <c r="AC1093" s="1093"/>
      <c r="AD1093" s="1093"/>
      <c r="AE1093" s="1093"/>
      <c r="AF1093" s="1093"/>
      <c r="AG1093" s="1093"/>
      <c r="AH1093" s="1093"/>
      <c r="AI1093" s="1093"/>
      <c r="AJ1093" s="1093"/>
      <c r="AK1093" s="1093"/>
      <c r="AL1093" s="1093"/>
      <c r="AM1093" s="1093"/>
      <c r="AN1093" s="1093"/>
      <c r="AO1093" s="1093"/>
      <c r="AP1093" s="1093"/>
      <c r="AQ1093" s="1093"/>
      <c r="AR1093" s="1093"/>
      <c r="AS1093" s="1093"/>
    </row>
    <row r="1094" spans="1:45" s="1104" customFormat="1" ht="12.75">
      <c r="A1094" s="1103" t="s">
        <v>279</v>
      </c>
      <c r="B1094" s="83">
        <v>35688561</v>
      </c>
      <c r="C1094" s="83">
        <v>32456253</v>
      </c>
      <c r="D1094" s="83">
        <v>20085091</v>
      </c>
      <c r="E1094" s="463">
        <v>56.27879196362105</v>
      </c>
      <c r="F1094" s="83">
        <v>3274023</v>
      </c>
      <c r="G1094" s="100"/>
      <c r="H1094" s="101">
        <f>D1094-'[3]Oktobris'!D1029</f>
        <v>19437361</v>
      </c>
      <c r="I1094" s="987">
        <f t="shared" si="49"/>
        <v>-16163338</v>
      </c>
      <c r="J1094" s="987"/>
      <c r="K1094" s="100"/>
      <c r="L1094" s="1093"/>
      <c r="M1094" s="1093"/>
      <c r="N1094" s="1093"/>
      <c r="O1094" s="1093"/>
      <c r="P1094" s="1093"/>
      <c r="Q1094" s="1093"/>
      <c r="R1094" s="1093"/>
      <c r="S1094" s="1093"/>
      <c r="T1094" s="1093"/>
      <c r="U1094" s="1093"/>
      <c r="V1094" s="1093"/>
      <c r="W1094" s="1093"/>
      <c r="X1094" s="1093"/>
      <c r="Y1094" s="1093"/>
      <c r="Z1094" s="1093"/>
      <c r="AA1094" s="1093"/>
      <c r="AB1094" s="1093"/>
      <c r="AC1094" s="1093"/>
      <c r="AD1094" s="1093"/>
      <c r="AE1094" s="1093"/>
      <c r="AF1094" s="1093"/>
      <c r="AG1094" s="1093"/>
      <c r="AH1094" s="1093"/>
      <c r="AI1094" s="1093"/>
      <c r="AJ1094" s="1093"/>
      <c r="AK1094" s="1093"/>
      <c r="AL1094" s="1093"/>
      <c r="AM1094" s="1093"/>
      <c r="AN1094" s="1093"/>
      <c r="AO1094" s="1093"/>
      <c r="AP1094" s="1093"/>
      <c r="AQ1094" s="1093"/>
      <c r="AR1094" s="1093"/>
      <c r="AS1094" s="1093"/>
    </row>
    <row r="1095" spans="1:50" s="237" customFormat="1" ht="12" customHeight="1">
      <c r="A1095" s="1089" t="s">
        <v>307</v>
      </c>
      <c r="B1095" s="83">
        <v>8339904</v>
      </c>
      <c r="C1095" s="83">
        <v>7753624</v>
      </c>
      <c r="D1095" s="83">
        <v>5483061</v>
      </c>
      <c r="E1095" s="463">
        <v>65.74489346639962</v>
      </c>
      <c r="F1095" s="83">
        <v>234682</v>
      </c>
      <c r="G1095" s="1026"/>
      <c r="H1095" s="101">
        <f>D1095-'[3]Oktobris'!D1030</f>
        <v>5026009</v>
      </c>
      <c r="I1095" s="987">
        <f t="shared" si="49"/>
        <v>-4791327</v>
      </c>
      <c r="J1095" s="987"/>
      <c r="K1095" s="1026"/>
      <c r="L1095" s="1026"/>
      <c r="M1095" s="1026"/>
      <c r="N1095" s="1026"/>
      <c r="O1095" s="1026"/>
      <c r="P1095" s="1026"/>
      <c r="Q1095" s="1026"/>
      <c r="R1095" s="1026"/>
      <c r="S1095" s="1026"/>
      <c r="T1095" s="1026"/>
      <c r="U1095" s="1026"/>
      <c r="V1095" s="1026"/>
      <c r="W1095" s="1026"/>
      <c r="X1095" s="1026"/>
      <c r="Y1095" s="1026"/>
      <c r="Z1095" s="1026"/>
      <c r="AA1095" s="1026"/>
      <c r="AB1095" s="1026"/>
      <c r="AC1095" s="1026"/>
      <c r="AD1095" s="1026"/>
      <c r="AE1095" s="1026"/>
      <c r="AF1095" s="1026"/>
      <c r="AG1095" s="1026"/>
      <c r="AH1095" s="1026"/>
      <c r="AI1095" s="1026"/>
      <c r="AJ1095" s="1026"/>
      <c r="AK1095" s="1026"/>
      <c r="AL1095" s="1026"/>
      <c r="AM1095" s="1026"/>
      <c r="AN1095" s="1026"/>
      <c r="AO1095" s="1026"/>
      <c r="AP1095" s="1026"/>
      <c r="AQ1095" s="1026"/>
      <c r="AR1095" s="1026"/>
      <c r="AS1095" s="1026"/>
      <c r="AT1095" s="1026"/>
      <c r="AU1095" s="1026"/>
      <c r="AV1095" s="1026"/>
      <c r="AW1095" s="1026"/>
      <c r="AX1095" s="1026"/>
    </row>
    <row r="1096" spans="1:50" s="237" customFormat="1" ht="12" customHeight="1">
      <c r="A1096" s="1100" t="s">
        <v>716</v>
      </c>
      <c r="B1096" s="83">
        <v>7359408</v>
      </c>
      <c r="C1096" s="83">
        <v>6773128</v>
      </c>
      <c r="D1096" s="83">
        <v>5483061</v>
      </c>
      <c r="E1096" s="463">
        <v>74.50410413446299</v>
      </c>
      <c r="F1096" s="83">
        <v>234682</v>
      </c>
      <c r="G1096" s="1026"/>
      <c r="H1096" s="101">
        <f>D1096-'[3]Oktobris'!D1031</f>
        <v>4800121</v>
      </c>
      <c r="I1096" s="987">
        <f t="shared" si="49"/>
        <v>-4565439</v>
      </c>
      <c r="J1096" s="987"/>
      <c r="K1096" s="1026"/>
      <c r="L1096" s="1026"/>
      <c r="M1096" s="1026"/>
      <c r="N1096" s="1026"/>
      <c r="O1096" s="1026"/>
      <c r="P1096" s="1026"/>
      <c r="Q1096" s="1026"/>
      <c r="R1096" s="1026"/>
      <c r="S1096" s="1026"/>
      <c r="T1096" s="1026"/>
      <c r="U1096" s="1026"/>
      <c r="V1096" s="1026"/>
      <c r="W1096" s="1026"/>
      <c r="X1096" s="1026"/>
      <c r="Y1096" s="1026"/>
      <c r="Z1096" s="1026"/>
      <c r="AA1096" s="1026"/>
      <c r="AB1096" s="1026"/>
      <c r="AC1096" s="1026"/>
      <c r="AD1096" s="1026"/>
      <c r="AE1096" s="1026"/>
      <c r="AF1096" s="1026"/>
      <c r="AG1096" s="1026"/>
      <c r="AH1096" s="1026"/>
      <c r="AI1096" s="1026"/>
      <c r="AJ1096" s="1026"/>
      <c r="AK1096" s="1026"/>
      <c r="AL1096" s="1026"/>
      <c r="AM1096" s="1026"/>
      <c r="AN1096" s="1026"/>
      <c r="AO1096" s="1026"/>
      <c r="AP1096" s="1026"/>
      <c r="AQ1096" s="1026"/>
      <c r="AR1096" s="1026"/>
      <c r="AS1096" s="1026"/>
      <c r="AT1096" s="1026"/>
      <c r="AU1096" s="1026"/>
      <c r="AV1096" s="1026"/>
      <c r="AW1096" s="1026"/>
      <c r="AX1096" s="1026"/>
    </row>
    <row r="1097" spans="1:50" s="237" customFormat="1" ht="12" customHeight="1">
      <c r="A1097" s="1100" t="s">
        <v>1004</v>
      </c>
      <c r="B1097" s="83">
        <v>980496</v>
      </c>
      <c r="C1097" s="83">
        <v>980496</v>
      </c>
      <c r="D1097" s="83">
        <v>0</v>
      </c>
      <c r="E1097" s="463">
        <v>0</v>
      </c>
      <c r="F1097" s="83">
        <v>0</v>
      </c>
      <c r="G1097" s="1026"/>
      <c r="H1097" s="101">
        <f>D1097-'[3]Oktobris'!D1032</f>
        <v>-301557</v>
      </c>
      <c r="I1097" s="987">
        <f t="shared" si="49"/>
        <v>301557</v>
      </c>
      <c r="J1097" s="987"/>
      <c r="K1097" s="1026"/>
      <c r="L1097" s="1026"/>
      <c r="M1097" s="1026"/>
      <c r="N1097" s="1026"/>
      <c r="O1097" s="1026"/>
      <c r="P1097" s="1026"/>
      <c r="Q1097" s="1026"/>
      <c r="R1097" s="1026"/>
      <c r="S1097" s="1026"/>
      <c r="T1097" s="1026"/>
      <c r="U1097" s="1026"/>
      <c r="V1097" s="1026"/>
      <c r="W1097" s="1026"/>
      <c r="X1097" s="1026"/>
      <c r="Y1097" s="1026"/>
      <c r="Z1097" s="1026"/>
      <c r="AA1097" s="1026"/>
      <c r="AB1097" s="1026"/>
      <c r="AC1097" s="1026"/>
      <c r="AD1097" s="1026"/>
      <c r="AE1097" s="1026"/>
      <c r="AF1097" s="1026"/>
      <c r="AG1097" s="1026"/>
      <c r="AH1097" s="1026"/>
      <c r="AI1097" s="1026"/>
      <c r="AJ1097" s="1026"/>
      <c r="AK1097" s="1026"/>
      <c r="AL1097" s="1026"/>
      <c r="AM1097" s="1026"/>
      <c r="AN1097" s="1026"/>
      <c r="AO1097" s="1026"/>
      <c r="AP1097" s="1026"/>
      <c r="AQ1097" s="1026"/>
      <c r="AR1097" s="1026"/>
      <c r="AS1097" s="1026"/>
      <c r="AT1097" s="1026"/>
      <c r="AU1097" s="1026"/>
      <c r="AV1097" s="1026"/>
      <c r="AW1097" s="1026"/>
      <c r="AX1097" s="1026"/>
    </row>
    <row r="1098" spans="1:50" s="237" customFormat="1" ht="12" customHeight="1">
      <c r="A1098" s="1100" t="s">
        <v>1025</v>
      </c>
      <c r="B1098" s="83">
        <v>0</v>
      </c>
      <c r="C1098" s="83">
        <v>979856</v>
      </c>
      <c r="D1098" s="83">
        <v>0</v>
      </c>
      <c r="E1098" s="463">
        <v>0</v>
      </c>
      <c r="F1098" s="83">
        <v>0</v>
      </c>
      <c r="G1098" s="1026"/>
      <c r="H1098" s="101">
        <f>D1098-'[3]Oktobris'!D1033</f>
        <v>-301557</v>
      </c>
      <c r="I1098" s="987">
        <f t="shared" si="49"/>
        <v>301557</v>
      </c>
      <c r="J1098" s="987"/>
      <c r="K1098" s="1026"/>
      <c r="L1098" s="1026"/>
      <c r="M1098" s="1026"/>
      <c r="N1098" s="1026"/>
      <c r="O1098" s="1026"/>
      <c r="P1098" s="1026"/>
      <c r="Q1098" s="1026"/>
      <c r="R1098" s="1026"/>
      <c r="S1098" s="1026"/>
      <c r="T1098" s="1026"/>
      <c r="U1098" s="1026"/>
      <c r="V1098" s="1026"/>
      <c r="W1098" s="1026"/>
      <c r="X1098" s="1026"/>
      <c r="Y1098" s="1026"/>
      <c r="Z1098" s="1026"/>
      <c r="AA1098" s="1026"/>
      <c r="AB1098" s="1026"/>
      <c r="AC1098" s="1026"/>
      <c r="AD1098" s="1026"/>
      <c r="AE1098" s="1026"/>
      <c r="AF1098" s="1026"/>
      <c r="AG1098" s="1026"/>
      <c r="AH1098" s="1026"/>
      <c r="AI1098" s="1026"/>
      <c r="AJ1098" s="1026"/>
      <c r="AK1098" s="1026"/>
      <c r="AL1098" s="1026"/>
      <c r="AM1098" s="1026"/>
      <c r="AN1098" s="1026"/>
      <c r="AO1098" s="1026"/>
      <c r="AP1098" s="1026"/>
      <c r="AQ1098" s="1026"/>
      <c r="AR1098" s="1026"/>
      <c r="AS1098" s="1026"/>
      <c r="AT1098" s="1026"/>
      <c r="AU1098" s="1026"/>
      <c r="AV1098" s="1026"/>
      <c r="AW1098" s="1026"/>
      <c r="AX1098" s="1026"/>
    </row>
    <row r="1099" spans="1:45" s="1094" customFormat="1" ht="12.75">
      <c r="A1099" s="1089" t="s">
        <v>290</v>
      </c>
      <c r="B1099" s="83">
        <v>27348657</v>
      </c>
      <c r="C1099" s="83">
        <v>24702629</v>
      </c>
      <c r="D1099" s="83">
        <v>14602030</v>
      </c>
      <c r="E1099" s="463">
        <v>53.39212817653166</v>
      </c>
      <c r="F1099" s="83">
        <v>3039341</v>
      </c>
      <c r="G1099" s="100"/>
      <c r="H1099" s="101">
        <f>D1099-'[3]Oktobris'!D1034</f>
        <v>14220647</v>
      </c>
      <c r="I1099" s="987">
        <f t="shared" si="49"/>
        <v>-11181306</v>
      </c>
      <c r="J1099" s="987"/>
      <c r="K1099" s="100"/>
      <c r="L1099" s="1093"/>
      <c r="M1099" s="1093"/>
      <c r="N1099" s="1093"/>
      <c r="O1099" s="1093"/>
      <c r="P1099" s="1093"/>
      <c r="Q1099" s="1093"/>
      <c r="R1099" s="1093"/>
      <c r="S1099" s="1093"/>
      <c r="T1099" s="1093"/>
      <c r="U1099" s="1093"/>
      <c r="V1099" s="1093"/>
      <c r="W1099" s="1093"/>
      <c r="X1099" s="1093"/>
      <c r="Y1099" s="1093"/>
      <c r="Z1099" s="1093"/>
      <c r="AA1099" s="1093"/>
      <c r="AB1099" s="1093"/>
      <c r="AC1099" s="1093"/>
      <c r="AD1099" s="1093"/>
      <c r="AE1099" s="1093"/>
      <c r="AF1099" s="1093"/>
      <c r="AG1099" s="1093"/>
      <c r="AH1099" s="1093"/>
      <c r="AI1099" s="1093"/>
      <c r="AJ1099" s="1093"/>
      <c r="AK1099" s="1093"/>
      <c r="AL1099" s="1093"/>
      <c r="AM1099" s="1093"/>
      <c r="AN1099" s="1093"/>
      <c r="AO1099" s="1093"/>
      <c r="AP1099" s="1093"/>
      <c r="AQ1099" s="1093"/>
      <c r="AR1099" s="1093"/>
      <c r="AS1099" s="1093"/>
    </row>
    <row r="1100" spans="1:45" s="1094" customFormat="1" ht="12.75">
      <c r="A1100" s="1100" t="s">
        <v>1399</v>
      </c>
      <c r="B1100" s="83">
        <v>47192</v>
      </c>
      <c r="C1100" s="83">
        <v>47192</v>
      </c>
      <c r="D1100" s="83">
        <v>0</v>
      </c>
      <c r="E1100" s="463"/>
      <c r="F1100" s="83">
        <v>0</v>
      </c>
      <c r="G1100" s="100"/>
      <c r="H1100" s="101"/>
      <c r="I1100" s="987"/>
      <c r="J1100" s="987"/>
      <c r="K1100" s="100"/>
      <c r="L1100" s="1093"/>
      <c r="M1100" s="1093"/>
      <c r="N1100" s="1093"/>
      <c r="O1100" s="1093"/>
      <c r="P1100" s="1093"/>
      <c r="Q1100" s="1093"/>
      <c r="R1100" s="1093"/>
      <c r="S1100" s="1093"/>
      <c r="T1100" s="1093"/>
      <c r="U1100" s="1093"/>
      <c r="V1100" s="1093"/>
      <c r="W1100" s="1093"/>
      <c r="X1100" s="1093"/>
      <c r="Y1100" s="1093"/>
      <c r="Z1100" s="1093"/>
      <c r="AA1100" s="1093"/>
      <c r="AB1100" s="1093"/>
      <c r="AC1100" s="1093"/>
      <c r="AD1100" s="1093"/>
      <c r="AE1100" s="1093"/>
      <c r="AF1100" s="1093"/>
      <c r="AG1100" s="1093"/>
      <c r="AH1100" s="1093"/>
      <c r="AI1100" s="1093"/>
      <c r="AJ1100" s="1093"/>
      <c r="AK1100" s="1093"/>
      <c r="AL1100" s="1093"/>
      <c r="AM1100" s="1093"/>
      <c r="AN1100" s="1093"/>
      <c r="AO1100" s="1093"/>
      <c r="AP1100" s="1093"/>
      <c r="AQ1100" s="1093"/>
      <c r="AR1100" s="1093"/>
      <c r="AS1100" s="1093"/>
    </row>
    <row r="1101" spans="1:45" s="1094" customFormat="1" ht="12.75">
      <c r="A1101" s="1100" t="s">
        <v>1403</v>
      </c>
      <c r="B1101" s="83">
        <v>27301465</v>
      </c>
      <c r="C1101" s="83">
        <v>24655437</v>
      </c>
      <c r="D1101" s="83">
        <v>14602030</v>
      </c>
      <c r="E1101" s="463">
        <v>53.48441924270364</v>
      </c>
      <c r="F1101" s="83">
        <v>3039341</v>
      </c>
      <c r="G1101" s="100"/>
      <c r="H1101" s="101">
        <f>D1101-'[3]Oktobris'!D1035</f>
        <v>14220647</v>
      </c>
      <c r="I1101" s="987">
        <f>F1101-H1101</f>
        <v>-11181306</v>
      </c>
      <c r="J1101" s="987"/>
      <c r="K1101" s="100"/>
      <c r="L1101" s="1093"/>
      <c r="M1101" s="1093"/>
      <c r="N1101" s="1093"/>
      <c r="O1101" s="1093"/>
      <c r="P1101" s="1093"/>
      <c r="Q1101" s="1093"/>
      <c r="R1101" s="1093"/>
      <c r="S1101" s="1093"/>
      <c r="T1101" s="1093"/>
      <c r="U1101" s="1093"/>
      <c r="V1101" s="1093"/>
      <c r="W1101" s="1093"/>
      <c r="X1101" s="1093"/>
      <c r="Y1101" s="1093"/>
      <c r="Z1101" s="1093"/>
      <c r="AA1101" s="1093"/>
      <c r="AB1101" s="1093"/>
      <c r="AC1101" s="1093"/>
      <c r="AD1101" s="1093"/>
      <c r="AE1101" s="1093"/>
      <c r="AF1101" s="1093"/>
      <c r="AG1101" s="1093"/>
      <c r="AH1101" s="1093"/>
      <c r="AI1101" s="1093"/>
      <c r="AJ1101" s="1093"/>
      <c r="AK1101" s="1093"/>
      <c r="AL1101" s="1093"/>
      <c r="AM1101" s="1093"/>
      <c r="AN1101" s="1093"/>
      <c r="AO1101" s="1093"/>
      <c r="AP1101" s="1093"/>
      <c r="AQ1101" s="1093"/>
      <c r="AR1101" s="1093"/>
      <c r="AS1101" s="1093"/>
    </row>
    <row r="1102" spans="1:45" s="1094" customFormat="1" ht="12.75">
      <c r="A1102" s="1103" t="s">
        <v>294</v>
      </c>
      <c r="B1102" s="83">
        <v>966374</v>
      </c>
      <c r="C1102" s="83">
        <v>-1888753</v>
      </c>
      <c r="D1102" s="83">
        <v>11974367</v>
      </c>
      <c r="E1102" s="463" t="s">
        <v>1464</v>
      </c>
      <c r="F1102" s="83">
        <v>-4084331</v>
      </c>
      <c r="G1102" s="100"/>
      <c r="H1102" s="101">
        <f>D1102-'[3]Oktobris'!D1036</f>
        <v>11974367</v>
      </c>
      <c r="I1102" s="987">
        <f>F1102-H1102</f>
        <v>-16058698</v>
      </c>
      <c r="J1102" s="987"/>
      <c r="K1102" s="100"/>
      <c r="L1102" s="1093"/>
      <c r="M1102" s="1093"/>
      <c r="N1102" s="1093"/>
      <c r="O1102" s="1093"/>
      <c r="P1102" s="1093"/>
      <c r="Q1102" s="1093"/>
      <c r="R1102" s="1093"/>
      <c r="S1102" s="1093"/>
      <c r="T1102" s="1093"/>
      <c r="U1102" s="1093"/>
      <c r="V1102" s="1093"/>
      <c r="W1102" s="1093"/>
      <c r="X1102" s="1093"/>
      <c r="Y1102" s="1093"/>
      <c r="Z1102" s="1093"/>
      <c r="AA1102" s="1093"/>
      <c r="AB1102" s="1093"/>
      <c r="AC1102" s="1093"/>
      <c r="AD1102" s="1093"/>
      <c r="AE1102" s="1093"/>
      <c r="AF1102" s="1093"/>
      <c r="AG1102" s="1093"/>
      <c r="AH1102" s="1093"/>
      <c r="AI1102" s="1093"/>
      <c r="AJ1102" s="1093"/>
      <c r="AK1102" s="1093"/>
      <c r="AL1102" s="1093"/>
      <c r="AM1102" s="1093"/>
      <c r="AN1102" s="1093"/>
      <c r="AO1102" s="1093"/>
      <c r="AP1102" s="1093"/>
      <c r="AQ1102" s="1093"/>
      <c r="AR1102" s="1093"/>
      <c r="AS1102" s="1093"/>
    </row>
    <row r="1103" spans="1:45" s="1094" customFormat="1" ht="38.25">
      <c r="A1103" s="471" t="s">
        <v>1153</v>
      </c>
      <c r="B1103" s="83">
        <v>37935</v>
      </c>
      <c r="C1103" s="83">
        <v>0</v>
      </c>
      <c r="D1103" s="83" t="s">
        <v>1464</v>
      </c>
      <c r="E1103" s="463" t="s">
        <v>1464</v>
      </c>
      <c r="F1103" s="463" t="s">
        <v>1464</v>
      </c>
      <c r="G1103" s="100"/>
      <c r="H1103" s="101"/>
      <c r="I1103" s="987"/>
      <c r="J1103" s="987"/>
      <c r="K1103" s="100"/>
      <c r="L1103" s="1093"/>
      <c r="M1103" s="1093"/>
      <c r="N1103" s="1093"/>
      <c r="O1103" s="1093"/>
      <c r="P1103" s="1093"/>
      <c r="Q1103" s="1093"/>
      <c r="R1103" s="1093"/>
      <c r="S1103" s="1093"/>
      <c r="T1103" s="1093"/>
      <c r="U1103" s="1093"/>
      <c r="V1103" s="1093"/>
      <c r="W1103" s="1093"/>
      <c r="X1103" s="1093"/>
      <c r="Y1103" s="1093"/>
      <c r="Z1103" s="1093"/>
      <c r="AA1103" s="1093"/>
      <c r="AB1103" s="1093"/>
      <c r="AC1103" s="1093"/>
      <c r="AD1103" s="1093"/>
      <c r="AE1103" s="1093"/>
      <c r="AF1103" s="1093"/>
      <c r="AG1103" s="1093"/>
      <c r="AH1103" s="1093"/>
      <c r="AI1103" s="1093"/>
      <c r="AJ1103" s="1093"/>
      <c r="AK1103" s="1093"/>
      <c r="AL1103" s="1093"/>
      <c r="AM1103" s="1093"/>
      <c r="AN1103" s="1093"/>
      <c r="AO1103" s="1093"/>
      <c r="AP1103" s="1093"/>
      <c r="AQ1103" s="1093"/>
      <c r="AR1103" s="1093"/>
      <c r="AS1103" s="1093"/>
    </row>
    <row r="1104" spans="1:45" s="1094" customFormat="1" ht="24.75" customHeight="1">
      <c r="A1104" s="1147" t="s">
        <v>1088</v>
      </c>
      <c r="B1104" s="83">
        <v>-966374</v>
      </c>
      <c r="C1104" s="83">
        <v>1888753</v>
      </c>
      <c r="D1104" s="83" t="s">
        <v>1464</v>
      </c>
      <c r="E1104" s="463" t="s">
        <v>1464</v>
      </c>
      <c r="F1104" s="463" t="s">
        <v>1464</v>
      </c>
      <c r="G1104" s="100"/>
      <c r="H1104" s="101" t="e">
        <f>D1104-'[3]Oktobris'!D1037</f>
        <v>#VALUE!</v>
      </c>
      <c r="I1104" s="987" t="e">
        <f aca="true" t="shared" si="50" ref="I1104:I1114">F1104-H1104</f>
        <v>#VALUE!</v>
      </c>
      <c r="J1104" s="987"/>
      <c r="K1104" s="100"/>
      <c r="L1104" s="1093"/>
      <c r="M1104" s="1093"/>
      <c r="N1104" s="1093"/>
      <c r="O1104" s="1093"/>
      <c r="P1104" s="1093"/>
      <c r="Q1104" s="1093"/>
      <c r="R1104" s="1093"/>
      <c r="S1104" s="1093"/>
      <c r="T1104" s="1093"/>
      <c r="U1104" s="1093"/>
      <c r="V1104" s="1093"/>
      <c r="W1104" s="1093"/>
      <c r="X1104" s="1093"/>
      <c r="Y1104" s="1093"/>
      <c r="Z1104" s="1093"/>
      <c r="AA1104" s="1093"/>
      <c r="AB1104" s="1093"/>
      <c r="AC1104" s="1093"/>
      <c r="AD1104" s="1093"/>
      <c r="AE1104" s="1093"/>
      <c r="AF1104" s="1093"/>
      <c r="AG1104" s="1093"/>
      <c r="AH1104" s="1093"/>
      <c r="AI1104" s="1093"/>
      <c r="AJ1104" s="1093"/>
      <c r="AK1104" s="1093"/>
      <c r="AL1104" s="1093"/>
      <c r="AM1104" s="1093"/>
      <c r="AN1104" s="1093"/>
      <c r="AO1104" s="1093"/>
      <c r="AP1104" s="1093"/>
      <c r="AQ1104" s="1093"/>
      <c r="AR1104" s="1093"/>
      <c r="AS1104" s="1093"/>
    </row>
    <row r="1105" spans="1:45" s="1094" customFormat="1" ht="12.75" customHeight="1">
      <c r="A1105" s="1049" t="s">
        <v>1105</v>
      </c>
      <c r="B1105" s="83"/>
      <c r="C1105" s="83"/>
      <c r="D1105" s="83"/>
      <c r="E1105" s="463"/>
      <c r="F1105" s="83"/>
      <c r="G1105" s="100"/>
      <c r="H1105" s="101">
        <f>D1105-'[3]Oktobris'!D1038</f>
        <v>-59652</v>
      </c>
      <c r="I1105" s="987">
        <f t="shared" si="50"/>
        <v>59652</v>
      </c>
      <c r="J1105" s="987"/>
      <c r="K1105" s="100"/>
      <c r="L1105" s="1093"/>
      <c r="M1105" s="1093"/>
      <c r="N1105" s="1093"/>
      <c r="O1105" s="1093"/>
      <c r="P1105" s="1093"/>
      <c r="Q1105" s="1093"/>
      <c r="R1105" s="1093"/>
      <c r="S1105" s="1093"/>
      <c r="T1105" s="1093"/>
      <c r="U1105" s="1093"/>
      <c r="V1105" s="1093"/>
      <c r="W1105" s="1093"/>
      <c r="X1105" s="1093"/>
      <c r="Y1105" s="1093"/>
      <c r="Z1105" s="1093"/>
      <c r="AA1105" s="1093"/>
      <c r="AB1105" s="1093"/>
      <c r="AC1105" s="1093"/>
      <c r="AD1105" s="1093"/>
      <c r="AE1105" s="1093"/>
      <c r="AF1105" s="1093"/>
      <c r="AG1105" s="1093"/>
      <c r="AH1105" s="1093"/>
      <c r="AI1105" s="1093"/>
      <c r="AJ1105" s="1093"/>
      <c r="AK1105" s="1093"/>
      <c r="AL1105" s="1093"/>
      <c r="AM1105" s="1093"/>
      <c r="AN1105" s="1093"/>
      <c r="AO1105" s="1093"/>
      <c r="AP1105" s="1093"/>
      <c r="AQ1105" s="1093"/>
      <c r="AR1105" s="1093"/>
      <c r="AS1105" s="1093"/>
    </row>
    <row r="1106" spans="1:45" s="1094" customFormat="1" ht="12.75" customHeight="1">
      <c r="A1106" s="909" t="s">
        <v>1078</v>
      </c>
      <c r="B1106" s="83">
        <v>35978685</v>
      </c>
      <c r="C1106" s="83">
        <v>29955007</v>
      </c>
      <c r="D1106" s="83">
        <v>31446965</v>
      </c>
      <c r="E1106" s="463">
        <v>87.4044312625656</v>
      </c>
      <c r="F1106" s="83">
        <v>-456841</v>
      </c>
      <c r="G1106" s="100"/>
      <c r="H1106" s="101">
        <f>D1106-'[3]Oktobris'!D1039</f>
        <v>31039264</v>
      </c>
      <c r="I1106" s="987">
        <f t="shared" si="50"/>
        <v>-31496105</v>
      </c>
      <c r="J1106" s="987"/>
      <c r="K1106" s="100"/>
      <c r="L1106" s="1093"/>
      <c r="M1106" s="1093"/>
      <c r="N1106" s="1093"/>
      <c r="O1106" s="1093"/>
      <c r="P1106" s="1093"/>
      <c r="Q1106" s="1093"/>
      <c r="R1106" s="1093"/>
      <c r="S1106" s="1093"/>
      <c r="T1106" s="1093"/>
      <c r="U1106" s="1093"/>
      <c r="V1106" s="1093"/>
      <c r="W1106" s="1093"/>
      <c r="X1106" s="1093"/>
      <c r="Y1106" s="1093"/>
      <c r="Z1106" s="1093"/>
      <c r="AA1106" s="1093"/>
      <c r="AB1106" s="1093"/>
      <c r="AC1106" s="1093"/>
      <c r="AD1106" s="1093"/>
      <c r="AE1106" s="1093"/>
      <c r="AF1106" s="1093"/>
      <c r="AG1106" s="1093"/>
      <c r="AH1106" s="1093"/>
      <c r="AI1106" s="1093"/>
      <c r="AJ1106" s="1093"/>
      <c r="AK1106" s="1093"/>
      <c r="AL1106" s="1093"/>
      <c r="AM1106" s="1093"/>
      <c r="AN1106" s="1093"/>
      <c r="AO1106" s="1093"/>
      <c r="AP1106" s="1093"/>
      <c r="AQ1106" s="1093"/>
      <c r="AR1106" s="1093"/>
      <c r="AS1106" s="1093"/>
    </row>
    <row r="1107" spans="1:45" s="1094" customFormat="1" ht="12.75" customHeight="1">
      <c r="A1107" s="1122" t="s">
        <v>1079</v>
      </c>
      <c r="B1107" s="83">
        <v>11152648</v>
      </c>
      <c r="C1107" s="83">
        <v>9883003</v>
      </c>
      <c r="D1107" s="83">
        <v>9883003</v>
      </c>
      <c r="E1107" s="463">
        <v>88.61575295840055</v>
      </c>
      <c r="F1107" s="83">
        <v>-2872702</v>
      </c>
      <c r="G1107" s="100"/>
      <c r="H1107" s="101">
        <f>D1107-'[3]Oktobris'!D1040</f>
        <v>9461115</v>
      </c>
      <c r="I1107" s="987">
        <f t="shared" si="50"/>
        <v>-12333817</v>
      </c>
      <c r="J1107" s="987"/>
      <c r="K1107" s="100"/>
      <c r="L1107" s="1093"/>
      <c r="M1107" s="1093"/>
      <c r="N1107" s="1093"/>
      <c r="O1107" s="1093"/>
      <c r="P1107" s="1093"/>
      <c r="Q1107" s="1093"/>
      <c r="R1107" s="1093"/>
      <c r="S1107" s="1093"/>
      <c r="T1107" s="1093"/>
      <c r="U1107" s="1093"/>
      <c r="V1107" s="1093"/>
      <c r="W1107" s="1093"/>
      <c r="X1107" s="1093"/>
      <c r="Y1107" s="1093"/>
      <c r="Z1107" s="1093"/>
      <c r="AA1107" s="1093"/>
      <c r="AB1107" s="1093"/>
      <c r="AC1107" s="1093"/>
      <c r="AD1107" s="1093"/>
      <c r="AE1107" s="1093"/>
      <c r="AF1107" s="1093"/>
      <c r="AG1107" s="1093"/>
      <c r="AH1107" s="1093"/>
      <c r="AI1107" s="1093"/>
      <c r="AJ1107" s="1093"/>
      <c r="AK1107" s="1093"/>
      <c r="AL1107" s="1093"/>
      <c r="AM1107" s="1093"/>
      <c r="AN1107" s="1093"/>
      <c r="AO1107" s="1093"/>
      <c r="AP1107" s="1093"/>
      <c r="AQ1107" s="1093"/>
      <c r="AR1107" s="1093"/>
      <c r="AS1107" s="1093"/>
    </row>
    <row r="1108" spans="1:45" s="1094" customFormat="1" ht="12.75" customHeight="1">
      <c r="A1108" s="1122" t="s">
        <v>538</v>
      </c>
      <c r="B1108" s="83">
        <v>24826037</v>
      </c>
      <c r="C1108" s="83">
        <v>20072004</v>
      </c>
      <c r="D1108" s="83">
        <v>21563962</v>
      </c>
      <c r="E1108" s="463">
        <v>86.86026690446002</v>
      </c>
      <c r="F1108" s="83">
        <v>2415861</v>
      </c>
      <c r="G1108" s="100"/>
      <c r="H1108" s="101">
        <f>D1108-'[3]Oktobris'!D1041</f>
        <v>21144664</v>
      </c>
      <c r="I1108" s="987">
        <f t="shared" si="50"/>
        <v>-18728803</v>
      </c>
      <c r="J1108" s="987"/>
      <c r="K1108" s="100"/>
      <c r="L1108" s="1093"/>
      <c r="M1108" s="1093"/>
      <c r="N1108" s="1093"/>
      <c r="O1108" s="1093"/>
      <c r="P1108" s="1093"/>
      <c r="Q1108" s="1093"/>
      <c r="R1108" s="1093"/>
      <c r="S1108" s="1093"/>
      <c r="T1108" s="1093"/>
      <c r="U1108" s="1093"/>
      <c r="V1108" s="1093"/>
      <c r="W1108" s="1093"/>
      <c r="X1108" s="1093"/>
      <c r="Y1108" s="1093"/>
      <c r="Z1108" s="1093"/>
      <c r="AA1108" s="1093"/>
      <c r="AB1108" s="1093"/>
      <c r="AC1108" s="1093"/>
      <c r="AD1108" s="1093"/>
      <c r="AE1108" s="1093"/>
      <c r="AF1108" s="1093"/>
      <c r="AG1108" s="1093"/>
      <c r="AH1108" s="1093"/>
      <c r="AI1108" s="1093"/>
      <c r="AJ1108" s="1093"/>
      <c r="AK1108" s="1093"/>
      <c r="AL1108" s="1093"/>
      <c r="AM1108" s="1093"/>
      <c r="AN1108" s="1093"/>
      <c r="AO1108" s="1093"/>
      <c r="AP1108" s="1093"/>
      <c r="AQ1108" s="1093"/>
      <c r="AR1108" s="1093"/>
      <c r="AS1108" s="1093"/>
    </row>
    <row r="1109" spans="1:45" s="1094" customFormat="1" ht="12.75" customHeight="1">
      <c r="A1109" s="909" t="s">
        <v>279</v>
      </c>
      <c r="B1109" s="83">
        <v>34995344</v>
      </c>
      <c r="C1109" s="83">
        <v>31826153</v>
      </c>
      <c r="D1109" s="83">
        <v>19712008</v>
      </c>
      <c r="E1109" s="463">
        <v>56.32751602613193</v>
      </c>
      <c r="F1109" s="83">
        <v>3259804</v>
      </c>
      <c r="G1109" s="100"/>
      <c r="H1109" s="101">
        <f>D1109-'[3]Oktobris'!D1042</f>
        <v>19292710</v>
      </c>
      <c r="I1109" s="987">
        <f t="shared" si="50"/>
        <v>-16032906</v>
      </c>
      <c r="J1109" s="987"/>
      <c r="K1109" s="100"/>
      <c r="L1109" s="1093"/>
      <c r="M1109" s="1093"/>
      <c r="N1109" s="1093"/>
      <c r="O1109" s="1093"/>
      <c r="P1109" s="1093"/>
      <c r="Q1109" s="1093"/>
      <c r="R1109" s="1093"/>
      <c r="S1109" s="1093"/>
      <c r="T1109" s="1093"/>
      <c r="U1109" s="1093"/>
      <c r="V1109" s="1093"/>
      <c r="W1109" s="1093"/>
      <c r="X1109" s="1093"/>
      <c r="Y1109" s="1093"/>
      <c r="Z1109" s="1093"/>
      <c r="AA1109" s="1093"/>
      <c r="AB1109" s="1093"/>
      <c r="AC1109" s="1093"/>
      <c r="AD1109" s="1093"/>
      <c r="AE1109" s="1093"/>
      <c r="AF1109" s="1093"/>
      <c r="AG1109" s="1093"/>
      <c r="AH1109" s="1093"/>
      <c r="AI1109" s="1093"/>
      <c r="AJ1109" s="1093"/>
      <c r="AK1109" s="1093"/>
      <c r="AL1109" s="1093"/>
      <c r="AM1109" s="1093"/>
      <c r="AN1109" s="1093"/>
      <c r="AO1109" s="1093"/>
      <c r="AP1109" s="1093"/>
      <c r="AQ1109" s="1093"/>
      <c r="AR1109" s="1093"/>
      <c r="AS1109" s="1093"/>
    </row>
    <row r="1110" spans="1:45" s="1094" customFormat="1" ht="12.75" customHeight="1">
      <c r="A1110" s="1122" t="s">
        <v>307</v>
      </c>
      <c r="B1110" s="83">
        <v>7904511</v>
      </c>
      <c r="C1110" s="83">
        <v>7317591</v>
      </c>
      <c r="D1110" s="83">
        <v>5218535</v>
      </c>
      <c r="E1110" s="463">
        <v>66.01970697491598</v>
      </c>
      <c r="F1110" s="83">
        <v>220463</v>
      </c>
      <c r="G1110" s="100"/>
      <c r="H1110" s="101">
        <f>D1110-'[3]Oktobris'!D1043</f>
        <v>5215945</v>
      </c>
      <c r="I1110" s="987">
        <f t="shared" si="50"/>
        <v>-4995482</v>
      </c>
      <c r="J1110" s="987"/>
      <c r="K1110" s="100"/>
      <c r="L1110" s="1093"/>
      <c r="M1110" s="1093"/>
      <c r="N1110" s="1093"/>
      <c r="O1110" s="1093"/>
      <c r="P1110" s="1093"/>
      <c r="Q1110" s="1093"/>
      <c r="R1110" s="1093"/>
      <c r="S1110" s="1093"/>
      <c r="T1110" s="1093"/>
      <c r="U1110" s="1093"/>
      <c r="V1110" s="1093"/>
      <c r="W1110" s="1093"/>
      <c r="X1110" s="1093"/>
      <c r="Y1110" s="1093"/>
      <c r="Z1110" s="1093"/>
      <c r="AA1110" s="1093"/>
      <c r="AB1110" s="1093"/>
      <c r="AC1110" s="1093"/>
      <c r="AD1110" s="1093"/>
      <c r="AE1110" s="1093"/>
      <c r="AF1110" s="1093"/>
      <c r="AG1110" s="1093"/>
      <c r="AH1110" s="1093"/>
      <c r="AI1110" s="1093"/>
      <c r="AJ1110" s="1093"/>
      <c r="AK1110" s="1093"/>
      <c r="AL1110" s="1093"/>
      <c r="AM1110" s="1093"/>
      <c r="AN1110" s="1093"/>
      <c r="AO1110" s="1093"/>
      <c r="AP1110" s="1093"/>
      <c r="AQ1110" s="1093"/>
      <c r="AR1110" s="1093"/>
      <c r="AS1110" s="1093"/>
    </row>
    <row r="1111" spans="1:45" s="1094" customFormat="1" ht="12.75" customHeight="1">
      <c r="A1111" s="1123" t="s">
        <v>716</v>
      </c>
      <c r="B1111" s="83">
        <v>6924015</v>
      </c>
      <c r="C1111" s="83">
        <v>6337735</v>
      </c>
      <c r="D1111" s="83">
        <v>5218535</v>
      </c>
      <c r="E1111" s="463">
        <v>75.36862644000627</v>
      </c>
      <c r="F1111" s="83">
        <v>220463</v>
      </c>
      <c r="G1111" s="100"/>
      <c r="H1111" s="101">
        <f>D1111-'[3]Oktobris'!D1044</f>
        <v>5215945</v>
      </c>
      <c r="I1111" s="987">
        <f t="shared" si="50"/>
        <v>-4995482</v>
      </c>
      <c r="J1111" s="987"/>
      <c r="K1111" s="100"/>
      <c r="L1111" s="1093"/>
      <c r="M1111" s="1093"/>
      <c r="N1111" s="1093"/>
      <c r="O1111" s="1093"/>
      <c r="P1111" s="1093"/>
      <c r="Q1111" s="1093"/>
      <c r="R1111" s="1093"/>
      <c r="S1111" s="1093"/>
      <c r="T1111" s="1093"/>
      <c r="U1111" s="1093"/>
      <c r="V1111" s="1093"/>
      <c r="W1111" s="1093"/>
      <c r="X1111" s="1093"/>
      <c r="Y1111" s="1093"/>
      <c r="Z1111" s="1093"/>
      <c r="AA1111" s="1093"/>
      <c r="AB1111" s="1093"/>
      <c r="AC1111" s="1093"/>
      <c r="AD1111" s="1093"/>
      <c r="AE1111" s="1093"/>
      <c r="AF1111" s="1093"/>
      <c r="AG1111" s="1093"/>
      <c r="AH1111" s="1093"/>
      <c r="AI1111" s="1093"/>
      <c r="AJ1111" s="1093"/>
      <c r="AK1111" s="1093"/>
      <c r="AL1111" s="1093"/>
      <c r="AM1111" s="1093"/>
      <c r="AN1111" s="1093"/>
      <c r="AO1111" s="1093"/>
      <c r="AP1111" s="1093"/>
      <c r="AQ1111" s="1093"/>
      <c r="AR1111" s="1093"/>
      <c r="AS1111" s="1093"/>
    </row>
    <row r="1112" spans="1:45" s="1094" customFormat="1" ht="12.75">
      <c r="A1112" s="1123" t="s">
        <v>1004</v>
      </c>
      <c r="B1112" s="83">
        <v>980496</v>
      </c>
      <c r="C1112" s="83">
        <v>979856</v>
      </c>
      <c r="D1112" s="83">
        <v>0</v>
      </c>
      <c r="E1112" s="463">
        <v>0</v>
      </c>
      <c r="F1112" s="83">
        <v>0</v>
      </c>
      <c r="G1112" s="100"/>
      <c r="H1112" s="101">
        <f>D1112-'[3]Oktobris'!D1045</f>
        <v>0</v>
      </c>
      <c r="I1112" s="987">
        <f t="shared" si="50"/>
        <v>0</v>
      </c>
      <c r="J1112" s="987"/>
      <c r="K1112" s="100"/>
      <c r="L1112" s="1093"/>
      <c r="M1112" s="1093"/>
      <c r="N1112" s="1093"/>
      <c r="O1112" s="1093"/>
      <c r="P1112" s="1093"/>
      <c r="Q1112" s="1093"/>
      <c r="R1112" s="1093"/>
      <c r="S1112" s="1093"/>
      <c r="T1112" s="1093"/>
      <c r="U1112" s="1093"/>
      <c r="V1112" s="1093"/>
      <c r="W1112" s="1093"/>
      <c r="X1112" s="1093"/>
      <c r="Y1112" s="1093"/>
      <c r="Z1112" s="1093"/>
      <c r="AA1112" s="1093"/>
      <c r="AB1112" s="1093"/>
      <c r="AC1112" s="1093"/>
      <c r="AD1112" s="1093"/>
      <c r="AE1112" s="1093"/>
      <c r="AF1112" s="1093"/>
      <c r="AG1112" s="1093"/>
      <c r="AH1112" s="1093"/>
      <c r="AI1112" s="1093"/>
      <c r="AJ1112" s="1093"/>
      <c r="AK1112" s="1093"/>
      <c r="AL1112" s="1093"/>
      <c r="AM1112" s="1093"/>
      <c r="AN1112" s="1093"/>
      <c r="AO1112" s="1093"/>
      <c r="AP1112" s="1093"/>
      <c r="AQ1112" s="1093"/>
      <c r="AR1112" s="1093"/>
      <c r="AS1112" s="1093"/>
    </row>
    <row r="1113" spans="1:45" s="1109" customFormat="1" ht="12.75" hidden="1">
      <c r="A1113" s="1152" t="s">
        <v>1025</v>
      </c>
      <c r="B1113" s="1107">
        <v>0</v>
      </c>
      <c r="C1113" s="1107">
        <v>979856</v>
      </c>
      <c r="D1113" s="1107">
        <v>0</v>
      </c>
      <c r="E1113" s="1102" t="e">
        <v>#DIV/0!</v>
      </c>
      <c r="F1113" s="1107">
        <v>0</v>
      </c>
      <c r="G1113" s="511"/>
      <c r="H1113" s="1034">
        <f>D1113-'[3]Oktobris'!D1046</f>
        <v>-32869766</v>
      </c>
      <c r="I1113" s="987">
        <f t="shared" si="50"/>
        <v>32869766</v>
      </c>
      <c r="J1113" s="987"/>
      <c r="K1113" s="511"/>
      <c r="L1113" s="1108"/>
      <c r="M1113" s="1108"/>
      <c r="N1113" s="1108"/>
      <c r="O1113" s="1108"/>
      <c r="P1113" s="1108"/>
      <c r="Q1113" s="1108"/>
      <c r="R1113" s="1108"/>
      <c r="S1113" s="1108"/>
      <c r="T1113" s="1108"/>
      <c r="U1113" s="1108"/>
      <c r="V1113" s="1108"/>
      <c r="W1113" s="1108"/>
      <c r="X1113" s="1108"/>
      <c r="Y1113" s="1108"/>
      <c r="Z1113" s="1108"/>
      <c r="AA1113" s="1108"/>
      <c r="AB1113" s="1108"/>
      <c r="AC1113" s="1108"/>
      <c r="AD1113" s="1108"/>
      <c r="AE1113" s="1108"/>
      <c r="AF1113" s="1108"/>
      <c r="AG1113" s="1108"/>
      <c r="AH1113" s="1108"/>
      <c r="AI1113" s="1108"/>
      <c r="AJ1113" s="1108"/>
      <c r="AK1113" s="1108"/>
      <c r="AL1113" s="1108"/>
      <c r="AM1113" s="1108"/>
      <c r="AN1113" s="1108"/>
      <c r="AO1113" s="1108"/>
      <c r="AP1113" s="1108"/>
      <c r="AQ1113" s="1108"/>
      <c r="AR1113" s="1108"/>
      <c r="AS1113" s="1108"/>
    </row>
    <row r="1114" spans="1:45" s="1094" customFormat="1" ht="12.75">
      <c r="A1114" s="1122" t="s">
        <v>290</v>
      </c>
      <c r="B1114" s="83">
        <v>27090833</v>
      </c>
      <c r="C1114" s="83">
        <v>24508562</v>
      </c>
      <c r="D1114" s="83">
        <v>14493473</v>
      </c>
      <c r="E1114" s="463">
        <v>53.49954724537264</v>
      </c>
      <c r="F1114" s="83">
        <v>3039341</v>
      </c>
      <c r="G1114" s="100"/>
      <c r="H1114" s="101">
        <f>D1114-'[3]Oktobris'!D1047</f>
        <v>778836</v>
      </c>
      <c r="I1114" s="987">
        <f t="shared" si="50"/>
        <v>2260505</v>
      </c>
      <c r="J1114" s="987"/>
      <c r="K1114" s="100"/>
      <c r="L1114" s="1093"/>
      <c r="M1114" s="1093"/>
      <c r="N1114" s="1093"/>
      <c r="O1114" s="1093"/>
      <c r="P1114" s="1093"/>
      <c r="Q1114" s="1093"/>
      <c r="R1114" s="1093"/>
      <c r="S1114" s="1093"/>
      <c r="T1114" s="1093"/>
      <c r="U1114" s="1093"/>
      <c r="V1114" s="1093"/>
      <c r="W1114" s="1093"/>
      <c r="X1114" s="1093"/>
      <c r="Y1114" s="1093"/>
      <c r="Z1114" s="1093"/>
      <c r="AA1114" s="1093"/>
      <c r="AB1114" s="1093"/>
      <c r="AC1114" s="1093"/>
      <c r="AD1114" s="1093"/>
      <c r="AE1114" s="1093"/>
      <c r="AF1114" s="1093"/>
      <c r="AG1114" s="1093"/>
      <c r="AH1114" s="1093"/>
      <c r="AI1114" s="1093"/>
      <c r="AJ1114" s="1093"/>
      <c r="AK1114" s="1093"/>
      <c r="AL1114" s="1093"/>
      <c r="AM1114" s="1093"/>
      <c r="AN1114" s="1093"/>
      <c r="AO1114" s="1093"/>
      <c r="AP1114" s="1093"/>
      <c r="AQ1114" s="1093"/>
      <c r="AR1114" s="1093"/>
      <c r="AS1114" s="1093"/>
    </row>
    <row r="1115" spans="1:45" s="1094" customFormat="1" ht="12.75" customHeight="1">
      <c r="A1115" s="1123" t="s">
        <v>1399</v>
      </c>
      <c r="B1115" s="83">
        <v>47192</v>
      </c>
      <c r="C1115" s="83">
        <v>47192</v>
      </c>
      <c r="D1115" s="83">
        <v>0</v>
      </c>
      <c r="E1115" s="463">
        <v>0</v>
      </c>
      <c r="F1115" s="83">
        <v>0</v>
      </c>
      <c r="G1115" s="100"/>
      <c r="H1115" s="101"/>
      <c r="I1115" s="987"/>
      <c r="J1115" s="987"/>
      <c r="K1115" s="100"/>
      <c r="L1115" s="1093"/>
      <c r="M1115" s="1093"/>
      <c r="N1115" s="1093"/>
      <c r="O1115" s="1093"/>
      <c r="P1115" s="1093"/>
      <c r="Q1115" s="1093"/>
      <c r="R1115" s="1093"/>
      <c r="S1115" s="1093"/>
      <c r="T1115" s="1093"/>
      <c r="U1115" s="1093"/>
      <c r="V1115" s="1093"/>
      <c r="W1115" s="1093"/>
      <c r="X1115" s="1093"/>
      <c r="Y1115" s="1093"/>
      <c r="Z1115" s="1093"/>
      <c r="AA1115" s="1093"/>
      <c r="AB1115" s="1093"/>
      <c r="AC1115" s="1093"/>
      <c r="AD1115" s="1093"/>
      <c r="AE1115" s="1093"/>
      <c r="AF1115" s="1093"/>
      <c r="AG1115" s="1093"/>
      <c r="AH1115" s="1093"/>
      <c r="AI1115" s="1093"/>
      <c r="AJ1115" s="1093"/>
      <c r="AK1115" s="1093"/>
      <c r="AL1115" s="1093"/>
      <c r="AM1115" s="1093"/>
      <c r="AN1115" s="1093"/>
      <c r="AO1115" s="1093"/>
      <c r="AP1115" s="1093"/>
      <c r="AQ1115" s="1093"/>
      <c r="AR1115" s="1093"/>
      <c r="AS1115" s="1093"/>
    </row>
    <row r="1116" spans="1:45" s="1094" customFormat="1" ht="12.75" customHeight="1">
      <c r="A1116" s="1123" t="s">
        <v>1403</v>
      </c>
      <c r="B1116" s="83">
        <v>27043641</v>
      </c>
      <c r="C1116" s="83">
        <v>24461370</v>
      </c>
      <c r="D1116" s="83">
        <v>14493473</v>
      </c>
      <c r="E1116" s="463">
        <v>53.59290562982994</v>
      </c>
      <c r="F1116" s="83">
        <v>3039341</v>
      </c>
      <c r="G1116" s="100"/>
      <c r="H1116" s="101">
        <f>D1116-'[3]Oktobris'!D1048</f>
        <v>14493473</v>
      </c>
      <c r="I1116" s="987">
        <f>F1116-H1116</f>
        <v>-11454132</v>
      </c>
      <c r="J1116" s="987"/>
      <c r="K1116" s="100"/>
      <c r="L1116" s="1093"/>
      <c r="M1116" s="1093"/>
      <c r="N1116" s="1093"/>
      <c r="O1116" s="1093"/>
      <c r="P1116" s="1093"/>
      <c r="Q1116" s="1093"/>
      <c r="R1116" s="1093"/>
      <c r="S1116" s="1093"/>
      <c r="T1116" s="1093"/>
      <c r="U1116" s="1093"/>
      <c r="V1116" s="1093"/>
      <c r="W1116" s="1093"/>
      <c r="X1116" s="1093"/>
      <c r="Y1116" s="1093"/>
      <c r="Z1116" s="1093"/>
      <c r="AA1116" s="1093"/>
      <c r="AB1116" s="1093"/>
      <c r="AC1116" s="1093"/>
      <c r="AD1116" s="1093"/>
      <c r="AE1116" s="1093"/>
      <c r="AF1116" s="1093"/>
      <c r="AG1116" s="1093"/>
      <c r="AH1116" s="1093"/>
      <c r="AI1116" s="1093"/>
      <c r="AJ1116" s="1093"/>
      <c r="AK1116" s="1093"/>
      <c r="AL1116" s="1093"/>
      <c r="AM1116" s="1093"/>
      <c r="AN1116" s="1093"/>
      <c r="AO1116" s="1093"/>
      <c r="AP1116" s="1093"/>
      <c r="AQ1116" s="1093"/>
      <c r="AR1116" s="1093"/>
      <c r="AS1116" s="1093"/>
    </row>
    <row r="1117" spans="1:45" s="1094" customFormat="1" ht="12.75" customHeight="1">
      <c r="A1117" s="909" t="s">
        <v>294</v>
      </c>
      <c r="B1117" s="83">
        <v>983341</v>
      </c>
      <c r="C1117" s="83">
        <v>-1871146</v>
      </c>
      <c r="D1117" s="83">
        <v>11734957</v>
      </c>
      <c r="E1117" s="463" t="s">
        <v>1464</v>
      </c>
      <c r="F1117" s="83">
        <v>-3716645</v>
      </c>
      <c r="G1117" s="100"/>
      <c r="H1117" s="101">
        <f>D1117-'[3]Oktobris'!D1049</f>
        <v>-7420172</v>
      </c>
      <c r="I1117" s="987">
        <f>F1117-H1117</f>
        <v>3703527</v>
      </c>
      <c r="J1117" s="987"/>
      <c r="K1117" s="100"/>
      <c r="L1117" s="1093"/>
      <c r="M1117" s="1093"/>
      <c r="N1117" s="1093"/>
      <c r="O1117" s="1093"/>
      <c r="P1117" s="1093"/>
      <c r="Q1117" s="1093"/>
      <c r="R1117" s="1093"/>
      <c r="S1117" s="1093"/>
      <c r="T1117" s="1093"/>
      <c r="U1117" s="1093"/>
      <c r="V1117" s="1093"/>
      <c r="W1117" s="1093"/>
      <c r="X1117" s="1093"/>
      <c r="Y1117" s="1093"/>
      <c r="Z1117" s="1093"/>
      <c r="AA1117" s="1093"/>
      <c r="AB1117" s="1093"/>
      <c r="AC1117" s="1093"/>
      <c r="AD1117" s="1093"/>
      <c r="AE1117" s="1093"/>
      <c r="AF1117" s="1093"/>
      <c r="AG1117" s="1093"/>
      <c r="AH1117" s="1093"/>
      <c r="AI1117" s="1093"/>
      <c r="AJ1117" s="1093"/>
      <c r="AK1117" s="1093"/>
      <c r="AL1117" s="1093"/>
      <c r="AM1117" s="1093"/>
      <c r="AN1117" s="1093"/>
      <c r="AO1117" s="1093"/>
      <c r="AP1117" s="1093"/>
      <c r="AQ1117" s="1093"/>
      <c r="AR1117" s="1093"/>
      <c r="AS1117" s="1093"/>
    </row>
    <row r="1118" spans="1:45" s="1094" customFormat="1" ht="38.25">
      <c r="A1118" s="489" t="s">
        <v>1153</v>
      </c>
      <c r="B1118" s="83">
        <v>37935</v>
      </c>
      <c r="C1118" s="83">
        <v>0</v>
      </c>
      <c r="D1118" s="83" t="s">
        <v>1464</v>
      </c>
      <c r="E1118" s="463" t="s">
        <v>1464</v>
      </c>
      <c r="F1118" s="463" t="s">
        <v>1464</v>
      </c>
      <c r="G1118" s="100"/>
      <c r="H1118" s="101"/>
      <c r="I1118" s="987"/>
      <c r="J1118" s="987"/>
      <c r="K1118" s="100"/>
      <c r="L1118" s="1093"/>
      <c r="M1118" s="1093"/>
      <c r="N1118" s="1093"/>
      <c r="O1118" s="1093"/>
      <c r="P1118" s="1093"/>
      <c r="Q1118" s="1093"/>
      <c r="R1118" s="1093"/>
      <c r="S1118" s="1093"/>
      <c r="T1118" s="1093"/>
      <c r="U1118" s="1093"/>
      <c r="V1118" s="1093"/>
      <c r="W1118" s="1093"/>
      <c r="X1118" s="1093"/>
      <c r="Y1118" s="1093"/>
      <c r="Z1118" s="1093"/>
      <c r="AA1118" s="1093"/>
      <c r="AB1118" s="1093"/>
      <c r="AC1118" s="1093"/>
      <c r="AD1118" s="1093"/>
      <c r="AE1118" s="1093"/>
      <c r="AF1118" s="1093"/>
      <c r="AG1118" s="1093"/>
      <c r="AH1118" s="1093"/>
      <c r="AI1118" s="1093"/>
      <c r="AJ1118" s="1093"/>
      <c r="AK1118" s="1093"/>
      <c r="AL1118" s="1093"/>
      <c r="AM1118" s="1093"/>
      <c r="AN1118" s="1093"/>
      <c r="AO1118" s="1093"/>
      <c r="AP1118" s="1093"/>
      <c r="AQ1118" s="1093"/>
      <c r="AR1118" s="1093"/>
      <c r="AS1118" s="1093"/>
    </row>
    <row r="1119" spans="1:45" s="1094" customFormat="1" ht="25.5">
      <c r="A1119" s="489" t="s">
        <v>1088</v>
      </c>
      <c r="B1119" s="83">
        <v>-1021276</v>
      </c>
      <c r="C1119" s="83">
        <v>1871146</v>
      </c>
      <c r="D1119" s="83" t="s">
        <v>1464</v>
      </c>
      <c r="E1119" s="463" t="s">
        <v>1464</v>
      </c>
      <c r="F1119" s="463" t="s">
        <v>1464</v>
      </c>
      <c r="G1119" s="100"/>
      <c r="H1119" s="101" t="e">
        <f>D1119-'[3]Oktobris'!D1050</f>
        <v>#VALUE!</v>
      </c>
      <c r="I1119" s="987" t="e">
        <f aca="true" t="shared" si="51" ref="I1119:I1126">F1119-H1119</f>
        <v>#VALUE!</v>
      </c>
      <c r="J1119" s="987"/>
      <c r="K1119" s="100"/>
      <c r="L1119" s="1093"/>
      <c r="M1119" s="1093"/>
      <c r="N1119" s="1093"/>
      <c r="O1119" s="1093"/>
      <c r="P1119" s="1093"/>
      <c r="Q1119" s="1093"/>
      <c r="R1119" s="1093"/>
      <c r="S1119" s="1093"/>
      <c r="T1119" s="1093"/>
      <c r="U1119" s="1093"/>
      <c r="V1119" s="1093"/>
      <c r="W1119" s="1093"/>
      <c r="X1119" s="1093"/>
      <c r="Y1119" s="1093"/>
      <c r="Z1119" s="1093"/>
      <c r="AA1119" s="1093"/>
      <c r="AB1119" s="1093"/>
      <c r="AC1119" s="1093"/>
      <c r="AD1119" s="1093"/>
      <c r="AE1119" s="1093"/>
      <c r="AF1119" s="1093"/>
      <c r="AG1119" s="1093"/>
      <c r="AH1119" s="1093"/>
      <c r="AI1119" s="1093"/>
      <c r="AJ1119" s="1093"/>
      <c r="AK1119" s="1093"/>
      <c r="AL1119" s="1093"/>
      <c r="AM1119" s="1093"/>
      <c r="AN1119" s="1093"/>
      <c r="AO1119" s="1093"/>
      <c r="AP1119" s="1093"/>
      <c r="AQ1119" s="1093"/>
      <c r="AR1119" s="1093"/>
      <c r="AS1119" s="1093"/>
    </row>
    <row r="1120" spans="1:45" s="1094" customFormat="1" ht="12.75" customHeight="1">
      <c r="A1120" s="1049" t="s">
        <v>1106</v>
      </c>
      <c r="B1120" s="83"/>
      <c r="C1120" s="83"/>
      <c r="D1120" s="83"/>
      <c r="E1120" s="463"/>
      <c r="F1120" s="83"/>
      <c r="G1120" s="100"/>
      <c r="H1120" s="101">
        <f>D1120-'[3]Oktobris'!D1051</f>
        <v>-5248379</v>
      </c>
      <c r="I1120" s="987">
        <f t="shared" si="51"/>
        <v>5248379</v>
      </c>
      <c r="J1120" s="987"/>
      <c r="K1120" s="100"/>
      <c r="L1120" s="1093"/>
      <c r="M1120" s="1093"/>
      <c r="N1120" s="1093"/>
      <c r="O1120" s="1093"/>
      <c r="P1120" s="1093"/>
      <c r="Q1120" s="1093"/>
      <c r="R1120" s="1093"/>
      <c r="S1120" s="1093"/>
      <c r="T1120" s="1093"/>
      <c r="U1120" s="1093"/>
      <c r="V1120" s="1093"/>
      <c r="W1120" s="1093"/>
      <c r="X1120" s="1093"/>
      <c r="Y1120" s="1093"/>
      <c r="Z1120" s="1093"/>
      <c r="AA1120" s="1093"/>
      <c r="AB1120" s="1093"/>
      <c r="AC1120" s="1093"/>
      <c r="AD1120" s="1093"/>
      <c r="AE1120" s="1093"/>
      <c r="AF1120" s="1093"/>
      <c r="AG1120" s="1093"/>
      <c r="AH1120" s="1093"/>
      <c r="AI1120" s="1093"/>
      <c r="AJ1120" s="1093"/>
      <c r="AK1120" s="1093"/>
      <c r="AL1120" s="1093"/>
      <c r="AM1120" s="1093"/>
      <c r="AN1120" s="1093"/>
      <c r="AO1120" s="1093"/>
      <c r="AP1120" s="1093"/>
      <c r="AQ1120" s="1093"/>
      <c r="AR1120" s="1093"/>
      <c r="AS1120" s="1093"/>
    </row>
    <row r="1121" spans="1:45" s="1094" customFormat="1" ht="12.75" customHeight="1">
      <c r="A1121" s="909" t="s">
        <v>1078</v>
      </c>
      <c r="B1121" s="83">
        <v>676250</v>
      </c>
      <c r="C1121" s="83">
        <v>612493</v>
      </c>
      <c r="D1121" s="83">
        <v>619521</v>
      </c>
      <c r="E1121" s="463">
        <v>91.61123844731978</v>
      </c>
      <c r="F1121" s="83">
        <v>-346439</v>
      </c>
      <c r="G1121" s="100"/>
      <c r="H1121" s="101">
        <f>D1121-'[3]Oktobris'!D1052</f>
        <v>-4628858</v>
      </c>
      <c r="I1121" s="987">
        <f t="shared" si="51"/>
        <v>4282419</v>
      </c>
      <c r="J1121" s="987"/>
      <c r="K1121" s="100"/>
      <c r="L1121" s="1093"/>
      <c r="M1121" s="1093"/>
      <c r="N1121" s="1093"/>
      <c r="O1121" s="1093"/>
      <c r="P1121" s="1093"/>
      <c r="Q1121" s="1093"/>
      <c r="R1121" s="1093"/>
      <c r="S1121" s="1093"/>
      <c r="T1121" s="1093"/>
      <c r="U1121" s="1093"/>
      <c r="V1121" s="1093"/>
      <c r="W1121" s="1093"/>
      <c r="X1121" s="1093"/>
      <c r="Y1121" s="1093"/>
      <c r="Z1121" s="1093"/>
      <c r="AA1121" s="1093"/>
      <c r="AB1121" s="1093"/>
      <c r="AC1121" s="1093"/>
      <c r="AD1121" s="1093"/>
      <c r="AE1121" s="1093"/>
      <c r="AF1121" s="1093"/>
      <c r="AG1121" s="1093"/>
      <c r="AH1121" s="1093"/>
      <c r="AI1121" s="1093"/>
      <c r="AJ1121" s="1093"/>
      <c r="AK1121" s="1093"/>
      <c r="AL1121" s="1093"/>
      <c r="AM1121" s="1093"/>
      <c r="AN1121" s="1093"/>
      <c r="AO1121" s="1093"/>
      <c r="AP1121" s="1093"/>
      <c r="AQ1121" s="1093"/>
      <c r="AR1121" s="1093"/>
      <c r="AS1121" s="1093"/>
    </row>
    <row r="1122" spans="1:45" s="1094" customFormat="1" ht="12.75">
      <c r="A1122" s="1122" t="s">
        <v>1079</v>
      </c>
      <c r="B1122" s="83">
        <v>676250</v>
      </c>
      <c r="C1122" s="83">
        <v>612493</v>
      </c>
      <c r="D1122" s="83">
        <v>612493</v>
      </c>
      <c r="E1122" s="463">
        <v>90.57197781885398</v>
      </c>
      <c r="F1122" s="83">
        <v>-346439</v>
      </c>
      <c r="G1122" s="100"/>
      <c r="H1122" s="101">
        <f>D1122-'[3]Oktobris'!D1053</f>
        <v>612493</v>
      </c>
      <c r="I1122" s="987">
        <f t="shared" si="51"/>
        <v>-958932</v>
      </c>
      <c r="J1122" s="987"/>
      <c r="K1122" s="100"/>
      <c r="L1122" s="1093"/>
      <c r="M1122" s="1093"/>
      <c r="N1122" s="1093"/>
      <c r="O1122" s="1093"/>
      <c r="P1122" s="1093"/>
      <c r="Q1122" s="1093"/>
      <c r="R1122" s="1093"/>
      <c r="S1122" s="1093"/>
      <c r="T1122" s="1093"/>
      <c r="U1122" s="1093"/>
      <c r="V1122" s="1093"/>
      <c r="W1122" s="1093"/>
      <c r="X1122" s="1093"/>
      <c r="Y1122" s="1093"/>
      <c r="Z1122" s="1093"/>
      <c r="AA1122" s="1093"/>
      <c r="AB1122" s="1093"/>
      <c r="AC1122" s="1093"/>
      <c r="AD1122" s="1093"/>
      <c r="AE1122" s="1093"/>
      <c r="AF1122" s="1093"/>
      <c r="AG1122" s="1093"/>
      <c r="AH1122" s="1093"/>
      <c r="AI1122" s="1093"/>
      <c r="AJ1122" s="1093"/>
      <c r="AK1122" s="1093"/>
      <c r="AL1122" s="1093"/>
      <c r="AM1122" s="1093"/>
      <c r="AN1122" s="1093"/>
      <c r="AO1122" s="1093"/>
      <c r="AP1122" s="1093"/>
      <c r="AQ1122" s="1093"/>
      <c r="AR1122" s="1093"/>
      <c r="AS1122" s="1093"/>
    </row>
    <row r="1123" spans="1:45" s="1109" customFormat="1" ht="12.75" hidden="1">
      <c r="A1123" s="1153" t="s">
        <v>538</v>
      </c>
      <c r="B1123" s="1107">
        <v>0</v>
      </c>
      <c r="C1123" s="1107">
        <v>0</v>
      </c>
      <c r="D1123" s="1107">
        <v>7028</v>
      </c>
      <c r="E1123" s="1102">
        <v>0</v>
      </c>
      <c r="F1123" s="1107">
        <v>0</v>
      </c>
      <c r="G1123" s="511"/>
      <c r="H1123" s="1034">
        <f>D1123-'[3]Oktobris'!D1054</f>
        <v>7028</v>
      </c>
      <c r="I1123" s="987">
        <f t="shared" si="51"/>
        <v>-7028</v>
      </c>
      <c r="J1123" s="987"/>
      <c r="K1123" s="511"/>
      <c r="L1123" s="1108"/>
      <c r="M1123" s="1108"/>
      <c r="N1123" s="1108"/>
      <c r="O1123" s="1108"/>
      <c r="P1123" s="1108"/>
      <c r="Q1123" s="1108"/>
      <c r="R1123" s="1108"/>
      <c r="S1123" s="1108"/>
      <c r="T1123" s="1108"/>
      <c r="U1123" s="1108"/>
      <c r="V1123" s="1108"/>
      <c r="W1123" s="1108"/>
      <c r="X1123" s="1108"/>
      <c r="Y1123" s="1108"/>
      <c r="Z1123" s="1108"/>
      <c r="AA1123" s="1108"/>
      <c r="AB1123" s="1108"/>
      <c r="AC1123" s="1108"/>
      <c r="AD1123" s="1108"/>
      <c r="AE1123" s="1108"/>
      <c r="AF1123" s="1108"/>
      <c r="AG1123" s="1108"/>
      <c r="AH1123" s="1108"/>
      <c r="AI1123" s="1108"/>
      <c r="AJ1123" s="1108"/>
      <c r="AK1123" s="1108"/>
      <c r="AL1123" s="1108"/>
      <c r="AM1123" s="1108"/>
      <c r="AN1123" s="1108"/>
      <c r="AO1123" s="1108"/>
      <c r="AP1123" s="1108"/>
      <c r="AQ1123" s="1108"/>
      <c r="AR1123" s="1108"/>
      <c r="AS1123" s="1108"/>
    </row>
    <row r="1124" spans="1:45" s="1094" customFormat="1" ht="12.75">
      <c r="A1124" s="909" t="s">
        <v>279</v>
      </c>
      <c r="B1124" s="83">
        <v>693217</v>
      </c>
      <c r="C1124" s="83">
        <v>630100</v>
      </c>
      <c r="D1124" s="83">
        <v>373083</v>
      </c>
      <c r="E1124" s="463">
        <v>53.81907829727199</v>
      </c>
      <c r="F1124" s="83">
        <v>14219</v>
      </c>
      <c r="G1124" s="100"/>
      <c r="H1124" s="101">
        <f>D1124-'[3]Oktobris'!D1055</f>
        <v>-11189606</v>
      </c>
      <c r="I1124" s="987">
        <f t="shared" si="51"/>
        <v>11203825</v>
      </c>
      <c r="J1124" s="987"/>
      <c r="K1124" s="100"/>
      <c r="L1124" s="1093"/>
      <c r="M1124" s="1093"/>
      <c r="N1124" s="1093"/>
      <c r="O1124" s="1093"/>
      <c r="P1124" s="1093"/>
      <c r="Q1124" s="1093"/>
      <c r="R1124" s="1093"/>
      <c r="S1124" s="1093"/>
      <c r="T1124" s="1093"/>
      <c r="U1124" s="1093"/>
      <c r="V1124" s="1093"/>
      <c r="W1124" s="1093"/>
      <c r="X1124" s="1093"/>
      <c r="Y1124" s="1093"/>
      <c r="Z1124" s="1093"/>
      <c r="AA1124" s="1093"/>
      <c r="AB1124" s="1093"/>
      <c r="AC1124" s="1093"/>
      <c r="AD1124" s="1093"/>
      <c r="AE1124" s="1093"/>
      <c r="AF1124" s="1093"/>
      <c r="AG1124" s="1093"/>
      <c r="AH1124" s="1093"/>
      <c r="AI1124" s="1093"/>
      <c r="AJ1124" s="1093"/>
      <c r="AK1124" s="1093"/>
      <c r="AL1124" s="1093"/>
      <c r="AM1124" s="1093"/>
      <c r="AN1124" s="1093"/>
      <c r="AO1124" s="1093"/>
      <c r="AP1124" s="1093"/>
      <c r="AQ1124" s="1093"/>
      <c r="AR1124" s="1093"/>
      <c r="AS1124" s="1093"/>
    </row>
    <row r="1125" spans="1:45" s="1094" customFormat="1" ht="12.75" customHeight="1">
      <c r="A1125" s="1122" t="s">
        <v>307</v>
      </c>
      <c r="B1125" s="83">
        <v>435393</v>
      </c>
      <c r="C1125" s="83">
        <v>436033</v>
      </c>
      <c r="D1125" s="83">
        <v>264526</v>
      </c>
      <c r="E1125" s="463">
        <v>60.755685093696954</v>
      </c>
      <c r="F1125" s="83">
        <v>14219</v>
      </c>
      <c r="G1125" s="100"/>
      <c r="H1125" s="101">
        <f>D1125-'[3]Oktobris'!D1056</f>
        <v>-11298163</v>
      </c>
      <c r="I1125" s="987">
        <f t="shared" si="51"/>
        <v>11312382</v>
      </c>
      <c r="J1125" s="987"/>
      <c r="K1125" s="100"/>
      <c r="L1125" s="1093"/>
      <c r="M1125" s="1093"/>
      <c r="N1125" s="1093"/>
      <c r="O1125" s="1093"/>
      <c r="P1125" s="1093"/>
      <c r="Q1125" s="1093"/>
      <c r="R1125" s="1093"/>
      <c r="S1125" s="1093"/>
      <c r="T1125" s="1093"/>
      <c r="U1125" s="1093"/>
      <c r="V1125" s="1093"/>
      <c r="W1125" s="1093"/>
      <c r="X1125" s="1093"/>
      <c r="Y1125" s="1093"/>
      <c r="Z1125" s="1093"/>
      <c r="AA1125" s="1093"/>
      <c r="AB1125" s="1093"/>
      <c r="AC1125" s="1093"/>
      <c r="AD1125" s="1093"/>
      <c r="AE1125" s="1093"/>
      <c r="AF1125" s="1093"/>
      <c r="AG1125" s="1093"/>
      <c r="AH1125" s="1093"/>
      <c r="AI1125" s="1093"/>
      <c r="AJ1125" s="1093"/>
      <c r="AK1125" s="1093"/>
      <c r="AL1125" s="1093"/>
      <c r="AM1125" s="1093"/>
      <c r="AN1125" s="1093"/>
      <c r="AO1125" s="1093"/>
      <c r="AP1125" s="1093"/>
      <c r="AQ1125" s="1093"/>
      <c r="AR1125" s="1093"/>
      <c r="AS1125" s="1093"/>
    </row>
    <row r="1126" spans="1:45" s="1094" customFormat="1" ht="12.75">
      <c r="A1126" s="1123" t="s">
        <v>716</v>
      </c>
      <c r="B1126" s="83">
        <v>435393</v>
      </c>
      <c r="C1126" s="83">
        <v>435393</v>
      </c>
      <c r="D1126" s="83">
        <v>264526</v>
      </c>
      <c r="E1126" s="463">
        <v>60.755685093696954</v>
      </c>
      <c r="F1126" s="83">
        <v>14219</v>
      </c>
      <c r="G1126" s="100"/>
      <c r="H1126" s="101">
        <f>D1126-'[3]Oktobris'!D1057</f>
        <v>-15794172</v>
      </c>
      <c r="I1126" s="987">
        <f t="shared" si="51"/>
        <v>15808391</v>
      </c>
      <c r="J1126" s="987"/>
      <c r="K1126" s="100"/>
      <c r="L1126" s="1093"/>
      <c r="M1126" s="1093"/>
      <c r="N1126" s="1093"/>
      <c r="O1126" s="1093"/>
      <c r="P1126" s="1093"/>
      <c r="Q1126" s="1093"/>
      <c r="R1126" s="1093"/>
      <c r="S1126" s="1093"/>
      <c r="T1126" s="1093"/>
      <c r="U1126" s="1093"/>
      <c r="V1126" s="1093"/>
      <c r="W1126" s="1093"/>
      <c r="X1126" s="1093"/>
      <c r="Y1126" s="1093"/>
      <c r="Z1126" s="1093"/>
      <c r="AA1126" s="1093"/>
      <c r="AB1126" s="1093"/>
      <c r="AC1126" s="1093"/>
      <c r="AD1126" s="1093"/>
      <c r="AE1126" s="1093"/>
      <c r="AF1126" s="1093"/>
      <c r="AG1126" s="1093"/>
      <c r="AH1126" s="1093"/>
      <c r="AI1126" s="1093"/>
      <c r="AJ1126" s="1093"/>
      <c r="AK1126" s="1093"/>
      <c r="AL1126" s="1093"/>
      <c r="AM1126" s="1093"/>
      <c r="AN1126" s="1093"/>
      <c r="AO1126" s="1093"/>
      <c r="AP1126" s="1093"/>
      <c r="AQ1126" s="1093"/>
      <c r="AR1126" s="1093"/>
      <c r="AS1126" s="1093"/>
    </row>
    <row r="1127" spans="1:45" s="1109" customFormat="1" ht="12.75" hidden="1">
      <c r="A1127" s="1152" t="s">
        <v>1155</v>
      </c>
      <c r="B1127" s="1107"/>
      <c r="C1127" s="1107">
        <v>640</v>
      </c>
      <c r="D1127" s="1107">
        <v>0</v>
      </c>
      <c r="E1127" s="1102"/>
      <c r="F1127" s="1107"/>
      <c r="G1127" s="511"/>
      <c r="H1127" s="1034"/>
      <c r="I1127" s="987"/>
      <c r="J1127" s="987"/>
      <c r="K1127" s="511"/>
      <c r="L1127" s="1108"/>
      <c r="M1127" s="1108"/>
      <c r="N1127" s="1108"/>
      <c r="O1127" s="1108"/>
      <c r="P1127" s="1108"/>
      <c r="Q1127" s="1108"/>
      <c r="R1127" s="1108"/>
      <c r="S1127" s="1108"/>
      <c r="T1127" s="1108"/>
      <c r="U1127" s="1108"/>
      <c r="V1127" s="1108"/>
      <c r="W1127" s="1108"/>
      <c r="X1127" s="1108"/>
      <c r="Y1127" s="1108"/>
      <c r="Z1127" s="1108"/>
      <c r="AA1127" s="1108"/>
      <c r="AB1127" s="1108"/>
      <c r="AC1127" s="1108"/>
      <c r="AD1127" s="1108"/>
      <c r="AE1127" s="1108"/>
      <c r="AF1127" s="1108"/>
      <c r="AG1127" s="1108"/>
      <c r="AH1127" s="1108"/>
      <c r="AI1127" s="1108"/>
      <c r="AJ1127" s="1108"/>
      <c r="AK1127" s="1108"/>
      <c r="AL1127" s="1108"/>
      <c r="AM1127" s="1108"/>
      <c r="AN1127" s="1108"/>
      <c r="AO1127" s="1108"/>
      <c r="AP1127" s="1108"/>
      <c r="AQ1127" s="1108"/>
      <c r="AR1127" s="1108"/>
      <c r="AS1127" s="1108"/>
    </row>
    <row r="1128" spans="1:45" s="1094" customFormat="1" ht="12.75">
      <c r="A1128" s="1122" t="s">
        <v>290</v>
      </c>
      <c r="B1128" s="83">
        <v>257824</v>
      </c>
      <c r="C1128" s="83">
        <v>194067</v>
      </c>
      <c r="D1128" s="83">
        <v>108557</v>
      </c>
      <c r="E1128" s="463">
        <v>42.10507943403252</v>
      </c>
      <c r="F1128" s="83">
        <v>0</v>
      </c>
      <c r="G1128" s="100"/>
      <c r="H1128" s="101" t="e">
        <f>D1128-'[3]Oktobris'!D1058</f>
        <v>#VALUE!</v>
      </c>
      <c r="I1128" s="987" t="e">
        <f aca="true" t="shared" si="52" ref="I1128:I1159">F1128-H1128</f>
        <v>#VALUE!</v>
      </c>
      <c r="J1128" s="987"/>
      <c r="K1128" s="100"/>
      <c r="L1128" s="1093"/>
      <c r="M1128" s="1093"/>
      <c r="N1128" s="1093"/>
      <c r="O1128" s="1093"/>
      <c r="P1128" s="1093"/>
      <c r="Q1128" s="1093"/>
      <c r="R1128" s="1093"/>
      <c r="S1128" s="1093"/>
      <c r="T1128" s="1093"/>
      <c r="U1128" s="1093"/>
      <c r="V1128" s="1093"/>
      <c r="W1128" s="1093"/>
      <c r="X1128" s="1093"/>
      <c r="Y1128" s="1093"/>
      <c r="Z1128" s="1093"/>
      <c r="AA1128" s="1093"/>
      <c r="AB1128" s="1093"/>
      <c r="AC1128" s="1093"/>
      <c r="AD1128" s="1093"/>
      <c r="AE1128" s="1093"/>
      <c r="AF1128" s="1093"/>
      <c r="AG1128" s="1093"/>
      <c r="AH1128" s="1093"/>
      <c r="AI1128" s="1093"/>
      <c r="AJ1128" s="1093"/>
      <c r="AK1128" s="1093"/>
      <c r="AL1128" s="1093"/>
      <c r="AM1128" s="1093"/>
      <c r="AN1128" s="1093"/>
      <c r="AO1128" s="1093"/>
      <c r="AP1128" s="1093"/>
      <c r="AQ1128" s="1093"/>
      <c r="AR1128" s="1093"/>
      <c r="AS1128" s="1093"/>
    </row>
    <row r="1129" spans="1:45" s="1094" customFormat="1" ht="12.75" customHeight="1">
      <c r="A1129" s="1123" t="s">
        <v>1403</v>
      </c>
      <c r="B1129" s="83">
        <v>257824</v>
      </c>
      <c r="C1129" s="83">
        <v>194067</v>
      </c>
      <c r="D1129" s="83">
        <v>108557</v>
      </c>
      <c r="E1129" s="463">
        <v>42.10507943403252</v>
      </c>
      <c r="F1129" s="83">
        <v>0</v>
      </c>
      <c r="G1129" s="100"/>
      <c r="H1129" s="101">
        <f>D1129-'[3]Oktobris'!D1059</f>
        <v>108557</v>
      </c>
      <c r="I1129" s="987">
        <f t="shared" si="52"/>
        <v>-108557</v>
      </c>
      <c r="J1129" s="987"/>
      <c r="K1129" s="100"/>
      <c r="L1129" s="1093"/>
      <c r="M1129" s="1093"/>
      <c r="N1129" s="1093"/>
      <c r="O1129" s="1093"/>
      <c r="P1129" s="1093"/>
      <c r="Q1129" s="1093"/>
      <c r="R1129" s="1093"/>
      <c r="S1129" s="1093"/>
      <c r="T1129" s="1093"/>
      <c r="U1129" s="1093"/>
      <c r="V1129" s="1093"/>
      <c r="W1129" s="1093"/>
      <c r="X1129" s="1093"/>
      <c r="Y1129" s="1093"/>
      <c r="Z1129" s="1093"/>
      <c r="AA1129" s="1093"/>
      <c r="AB1129" s="1093"/>
      <c r="AC1129" s="1093"/>
      <c r="AD1129" s="1093"/>
      <c r="AE1129" s="1093"/>
      <c r="AF1129" s="1093"/>
      <c r="AG1129" s="1093"/>
      <c r="AH1129" s="1093"/>
      <c r="AI1129" s="1093"/>
      <c r="AJ1129" s="1093"/>
      <c r="AK1129" s="1093"/>
      <c r="AL1129" s="1093"/>
      <c r="AM1129" s="1093"/>
      <c r="AN1129" s="1093"/>
      <c r="AO1129" s="1093"/>
      <c r="AP1129" s="1093"/>
      <c r="AQ1129" s="1093"/>
      <c r="AR1129" s="1093"/>
      <c r="AS1129" s="1093"/>
    </row>
    <row r="1130" spans="1:45" s="1094" customFormat="1" ht="12.75" customHeight="1">
      <c r="A1130" s="909" t="s">
        <v>294</v>
      </c>
      <c r="B1130" s="83">
        <v>-16967</v>
      </c>
      <c r="C1130" s="83">
        <v>-17607</v>
      </c>
      <c r="D1130" s="83">
        <v>246438</v>
      </c>
      <c r="E1130" s="463" t="s">
        <v>1464</v>
      </c>
      <c r="F1130" s="83">
        <v>-360658</v>
      </c>
      <c r="G1130" s="100"/>
      <c r="H1130" s="101">
        <f>D1130-'[3]Oktobris'!D1060</f>
        <v>-31657368</v>
      </c>
      <c r="I1130" s="987">
        <f t="shared" si="52"/>
        <v>31296710</v>
      </c>
      <c r="J1130" s="987"/>
      <c r="K1130" s="100"/>
      <c r="L1130" s="1093"/>
      <c r="M1130" s="1093"/>
      <c r="N1130" s="1093"/>
      <c r="O1130" s="1093"/>
      <c r="P1130" s="1093"/>
      <c r="Q1130" s="1093"/>
      <c r="R1130" s="1093"/>
      <c r="S1130" s="1093"/>
      <c r="T1130" s="1093"/>
      <c r="U1130" s="1093"/>
      <c r="V1130" s="1093"/>
      <c r="W1130" s="1093"/>
      <c r="X1130" s="1093"/>
      <c r="Y1130" s="1093"/>
      <c r="Z1130" s="1093"/>
      <c r="AA1130" s="1093"/>
      <c r="AB1130" s="1093"/>
      <c r="AC1130" s="1093"/>
      <c r="AD1130" s="1093"/>
      <c r="AE1130" s="1093"/>
      <c r="AF1130" s="1093"/>
      <c r="AG1130" s="1093"/>
      <c r="AH1130" s="1093"/>
      <c r="AI1130" s="1093"/>
      <c r="AJ1130" s="1093"/>
      <c r="AK1130" s="1093"/>
      <c r="AL1130" s="1093"/>
      <c r="AM1130" s="1093"/>
      <c r="AN1130" s="1093"/>
      <c r="AO1130" s="1093"/>
      <c r="AP1130" s="1093"/>
      <c r="AQ1130" s="1093"/>
      <c r="AR1130" s="1093"/>
      <c r="AS1130" s="1093"/>
    </row>
    <row r="1131" spans="1:45" s="1094" customFormat="1" ht="25.5">
      <c r="A1131" s="489" t="s">
        <v>1088</v>
      </c>
      <c r="B1131" s="83">
        <v>16967</v>
      </c>
      <c r="C1131" s="83">
        <v>17607</v>
      </c>
      <c r="D1131" s="83" t="s">
        <v>1464</v>
      </c>
      <c r="E1131" s="463" t="s">
        <v>1464</v>
      </c>
      <c r="F1131" s="463" t="s">
        <v>1464</v>
      </c>
      <c r="G1131" s="100"/>
      <c r="H1131" s="101" t="e">
        <f>D1131-'[3]Oktobris'!D1061</f>
        <v>#VALUE!</v>
      </c>
      <c r="I1131" s="987" t="e">
        <f t="shared" si="52"/>
        <v>#VALUE!</v>
      </c>
      <c r="J1131" s="987"/>
      <c r="K1131" s="100"/>
      <c r="L1131" s="1093"/>
      <c r="M1131" s="1093"/>
      <c r="N1131" s="1093"/>
      <c r="O1131" s="1093"/>
      <c r="P1131" s="1093"/>
      <c r="Q1131" s="1093"/>
      <c r="R1131" s="1093"/>
      <c r="S1131" s="1093"/>
      <c r="T1131" s="1093"/>
      <c r="U1131" s="1093"/>
      <c r="V1131" s="1093"/>
      <c r="W1131" s="1093"/>
      <c r="X1131" s="1093"/>
      <c r="Y1131" s="1093"/>
      <c r="Z1131" s="1093"/>
      <c r="AA1131" s="1093"/>
      <c r="AB1131" s="1093"/>
      <c r="AC1131" s="1093"/>
      <c r="AD1131" s="1093"/>
      <c r="AE1131" s="1093"/>
      <c r="AF1131" s="1093"/>
      <c r="AG1131" s="1093"/>
      <c r="AH1131" s="1093"/>
      <c r="AI1131" s="1093"/>
      <c r="AJ1131" s="1093"/>
      <c r="AK1131" s="1093"/>
      <c r="AL1131" s="1093"/>
      <c r="AM1131" s="1093"/>
      <c r="AN1131" s="1093"/>
      <c r="AO1131" s="1093"/>
      <c r="AP1131" s="1093"/>
      <c r="AQ1131" s="1093"/>
      <c r="AR1131" s="1093"/>
      <c r="AS1131" s="1093"/>
    </row>
    <row r="1132" spans="1:50" s="237" customFormat="1" ht="12.75" customHeight="1">
      <c r="A1132" s="401" t="s">
        <v>1108</v>
      </c>
      <c r="B1132" s="83"/>
      <c r="C1132" s="83"/>
      <c r="D1132" s="83"/>
      <c r="E1132" s="463"/>
      <c r="F1132" s="83"/>
      <c r="G1132" s="1026"/>
      <c r="H1132" s="101">
        <f>D1132-'[3]Oktobris'!D1062</f>
        <v>-19148101</v>
      </c>
      <c r="I1132" s="987">
        <f t="shared" si="52"/>
        <v>19148101</v>
      </c>
      <c r="J1132" s="987"/>
      <c r="K1132" s="1026"/>
      <c r="L1132" s="1026"/>
      <c r="M1132" s="1026"/>
      <c r="N1132" s="1026"/>
      <c r="O1132" s="1026"/>
      <c r="P1132" s="1026"/>
      <c r="Q1132" s="1026"/>
      <c r="R1132" s="1026"/>
      <c r="S1132" s="1026"/>
      <c r="T1132" s="1026"/>
      <c r="U1132" s="1026"/>
      <c r="V1132" s="1026"/>
      <c r="W1132" s="1026"/>
      <c r="X1132" s="1026"/>
      <c r="Y1132" s="1026"/>
      <c r="Z1132" s="1026"/>
      <c r="AA1132" s="1026"/>
      <c r="AB1132" s="1026"/>
      <c r="AC1132" s="1026"/>
      <c r="AD1132" s="1026"/>
      <c r="AE1132" s="1026"/>
      <c r="AF1132" s="1026"/>
      <c r="AG1132" s="1026"/>
      <c r="AH1132" s="1026"/>
      <c r="AI1132" s="1026"/>
      <c r="AJ1132" s="1026"/>
      <c r="AK1132" s="1026"/>
      <c r="AL1132" s="1026"/>
      <c r="AM1132" s="1026"/>
      <c r="AN1132" s="1026"/>
      <c r="AO1132" s="1026"/>
      <c r="AP1132" s="1026"/>
      <c r="AQ1132" s="1026"/>
      <c r="AR1132" s="1026"/>
      <c r="AS1132" s="1026"/>
      <c r="AT1132" s="1026"/>
      <c r="AU1132" s="1026"/>
      <c r="AV1132" s="1026"/>
      <c r="AW1132" s="1026"/>
      <c r="AX1132" s="1026"/>
    </row>
    <row r="1133" spans="1:50" s="237" customFormat="1" ht="12.75" customHeight="1">
      <c r="A1133" s="1087" t="s">
        <v>1078</v>
      </c>
      <c r="B1133" s="83">
        <v>1734906</v>
      </c>
      <c r="C1133" s="83">
        <v>1690733</v>
      </c>
      <c r="D1133" s="83">
        <v>1690733</v>
      </c>
      <c r="E1133" s="463">
        <v>97.4538678176224</v>
      </c>
      <c r="F1133" s="83">
        <v>393715</v>
      </c>
      <c r="G1133" s="1026"/>
      <c r="H1133" s="101">
        <f>D1133-'[3]Oktobris'!D1063</f>
        <v>-14761471</v>
      </c>
      <c r="I1133" s="987">
        <f t="shared" si="52"/>
        <v>15155186</v>
      </c>
      <c r="J1133" s="987"/>
      <c r="K1133" s="1026"/>
      <c r="L1133" s="1026"/>
      <c r="M1133" s="1026"/>
      <c r="N1133" s="1026"/>
      <c r="O1133" s="1026"/>
      <c r="P1133" s="1026"/>
      <c r="Q1133" s="1026"/>
      <c r="R1133" s="1026"/>
      <c r="S1133" s="1026"/>
      <c r="T1133" s="1026"/>
      <c r="U1133" s="1026"/>
      <c r="V1133" s="1026"/>
      <c r="W1133" s="1026"/>
      <c r="X1133" s="1026"/>
      <c r="Y1133" s="1026"/>
      <c r="Z1133" s="1026"/>
      <c r="AA1133" s="1026"/>
      <c r="AB1133" s="1026"/>
      <c r="AC1133" s="1026"/>
      <c r="AD1133" s="1026"/>
      <c r="AE1133" s="1026"/>
      <c r="AF1133" s="1026"/>
      <c r="AG1133" s="1026"/>
      <c r="AH1133" s="1026"/>
      <c r="AI1133" s="1026"/>
      <c r="AJ1133" s="1026"/>
      <c r="AK1133" s="1026"/>
      <c r="AL1133" s="1026"/>
      <c r="AM1133" s="1026"/>
      <c r="AN1133" s="1026"/>
      <c r="AO1133" s="1026"/>
      <c r="AP1133" s="1026"/>
      <c r="AQ1133" s="1026"/>
      <c r="AR1133" s="1026"/>
      <c r="AS1133" s="1026"/>
      <c r="AT1133" s="1026"/>
      <c r="AU1133" s="1026"/>
      <c r="AV1133" s="1026"/>
      <c r="AW1133" s="1026"/>
      <c r="AX1133" s="1026"/>
    </row>
    <row r="1134" spans="1:50" s="237" customFormat="1" ht="12" customHeight="1">
      <c r="A1134" s="1089" t="s">
        <v>1079</v>
      </c>
      <c r="B1134" s="83">
        <v>1734906</v>
      </c>
      <c r="C1134" s="83">
        <v>1690733</v>
      </c>
      <c r="D1134" s="83">
        <v>1690733</v>
      </c>
      <c r="E1134" s="463">
        <v>97.4538678176224</v>
      </c>
      <c r="F1134" s="83">
        <v>393715</v>
      </c>
      <c r="G1134" s="1026"/>
      <c r="H1134" s="101">
        <f>D1134-'[3]Oktobris'!D1064</f>
        <v>-3307339</v>
      </c>
      <c r="I1134" s="987">
        <f t="shared" si="52"/>
        <v>3701054</v>
      </c>
      <c r="J1134" s="987"/>
      <c r="K1134" s="1026"/>
      <c r="L1134" s="1026"/>
      <c r="M1134" s="1026"/>
      <c r="N1134" s="1026"/>
      <c r="O1134" s="1026"/>
      <c r="P1134" s="1026"/>
      <c r="Q1134" s="1026"/>
      <c r="R1134" s="1026"/>
      <c r="S1134" s="1026"/>
      <c r="T1134" s="1026"/>
      <c r="U1134" s="1026"/>
      <c r="V1134" s="1026"/>
      <c r="W1134" s="1026"/>
      <c r="X1134" s="1026"/>
      <c r="Y1134" s="1026"/>
      <c r="Z1134" s="1026"/>
      <c r="AA1134" s="1026"/>
      <c r="AB1134" s="1026"/>
      <c r="AC1134" s="1026"/>
      <c r="AD1134" s="1026"/>
      <c r="AE1134" s="1026"/>
      <c r="AF1134" s="1026"/>
      <c r="AG1134" s="1026"/>
      <c r="AH1134" s="1026"/>
      <c r="AI1134" s="1026"/>
      <c r="AJ1134" s="1026"/>
      <c r="AK1134" s="1026"/>
      <c r="AL1134" s="1026"/>
      <c r="AM1134" s="1026"/>
      <c r="AN1134" s="1026"/>
      <c r="AO1134" s="1026"/>
      <c r="AP1134" s="1026"/>
      <c r="AQ1134" s="1026"/>
      <c r="AR1134" s="1026"/>
      <c r="AS1134" s="1026"/>
      <c r="AT1134" s="1026"/>
      <c r="AU1134" s="1026"/>
      <c r="AV1134" s="1026"/>
      <c r="AW1134" s="1026"/>
      <c r="AX1134" s="1026"/>
    </row>
    <row r="1135" spans="1:50" s="237" customFormat="1" ht="12" customHeight="1">
      <c r="A1135" s="1103" t="s">
        <v>279</v>
      </c>
      <c r="B1135" s="83">
        <v>1734906</v>
      </c>
      <c r="C1135" s="83">
        <v>1690733</v>
      </c>
      <c r="D1135" s="83">
        <v>972244</v>
      </c>
      <c r="E1135" s="463">
        <v>56.04015433689202</v>
      </c>
      <c r="F1135" s="83">
        <v>140276</v>
      </c>
      <c r="G1135" s="1026"/>
      <c r="H1135" s="101">
        <f>D1135-'[3]Oktobris'!D1065</f>
        <v>-4025828</v>
      </c>
      <c r="I1135" s="987">
        <f t="shared" si="52"/>
        <v>4166104</v>
      </c>
      <c r="J1135" s="987"/>
      <c r="K1135" s="1026"/>
      <c r="L1135" s="1026"/>
      <c r="M1135" s="1026"/>
      <c r="N1135" s="1026"/>
      <c r="O1135" s="1026"/>
      <c r="P1135" s="1026"/>
      <c r="Q1135" s="1026"/>
      <c r="R1135" s="1026"/>
      <c r="S1135" s="1026"/>
      <c r="T1135" s="1026"/>
      <c r="U1135" s="1026"/>
      <c r="V1135" s="1026"/>
      <c r="W1135" s="1026"/>
      <c r="X1135" s="1026"/>
      <c r="Y1135" s="1026"/>
      <c r="Z1135" s="1026"/>
      <c r="AA1135" s="1026"/>
      <c r="AB1135" s="1026"/>
      <c r="AC1135" s="1026"/>
      <c r="AD1135" s="1026"/>
      <c r="AE1135" s="1026"/>
      <c r="AF1135" s="1026"/>
      <c r="AG1135" s="1026"/>
      <c r="AH1135" s="1026"/>
      <c r="AI1135" s="1026"/>
      <c r="AJ1135" s="1026"/>
      <c r="AK1135" s="1026"/>
      <c r="AL1135" s="1026"/>
      <c r="AM1135" s="1026"/>
      <c r="AN1135" s="1026"/>
      <c r="AO1135" s="1026"/>
      <c r="AP1135" s="1026"/>
      <c r="AQ1135" s="1026"/>
      <c r="AR1135" s="1026"/>
      <c r="AS1135" s="1026"/>
      <c r="AT1135" s="1026"/>
      <c r="AU1135" s="1026"/>
      <c r="AV1135" s="1026"/>
      <c r="AW1135" s="1026"/>
      <c r="AX1135" s="1026"/>
    </row>
    <row r="1136" spans="1:50" s="237" customFormat="1" ht="12" customHeight="1">
      <c r="A1136" s="1089" t="s">
        <v>307</v>
      </c>
      <c r="B1136" s="83">
        <v>74163</v>
      </c>
      <c r="C1136" s="83">
        <v>74163</v>
      </c>
      <c r="D1136" s="83">
        <v>34891</v>
      </c>
      <c r="E1136" s="463">
        <v>47.046370831816404</v>
      </c>
      <c r="F1136" s="83">
        <v>4117</v>
      </c>
      <c r="G1136" s="1026"/>
      <c r="H1136" s="101">
        <f>D1136-'[3]Oktobris'!D1066</f>
        <v>34891</v>
      </c>
      <c r="I1136" s="987">
        <f t="shared" si="52"/>
        <v>-30774</v>
      </c>
      <c r="J1136" s="987"/>
      <c r="K1136" s="1026"/>
      <c r="L1136" s="1026"/>
      <c r="M1136" s="1026"/>
      <c r="N1136" s="1026"/>
      <c r="O1136" s="1026"/>
      <c r="P1136" s="1026"/>
      <c r="Q1136" s="1026"/>
      <c r="R1136" s="1026"/>
      <c r="S1136" s="1026"/>
      <c r="T1136" s="1026"/>
      <c r="U1136" s="1026"/>
      <c r="V1136" s="1026"/>
      <c r="W1136" s="1026"/>
      <c r="X1136" s="1026"/>
      <c r="Y1136" s="1026"/>
      <c r="Z1136" s="1026"/>
      <c r="AA1136" s="1026"/>
      <c r="AB1136" s="1026"/>
      <c r="AC1136" s="1026"/>
      <c r="AD1136" s="1026"/>
      <c r="AE1136" s="1026"/>
      <c r="AF1136" s="1026"/>
      <c r="AG1136" s="1026"/>
      <c r="AH1136" s="1026"/>
      <c r="AI1136" s="1026"/>
      <c r="AJ1136" s="1026"/>
      <c r="AK1136" s="1026"/>
      <c r="AL1136" s="1026"/>
      <c r="AM1136" s="1026"/>
      <c r="AN1136" s="1026"/>
      <c r="AO1136" s="1026"/>
      <c r="AP1136" s="1026"/>
      <c r="AQ1136" s="1026"/>
      <c r="AR1136" s="1026"/>
      <c r="AS1136" s="1026"/>
      <c r="AT1136" s="1026"/>
      <c r="AU1136" s="1026"/>
      <c r="AV1136" s="1026"/>
      <c r="AW1136" s="1026"/>
      <c r="AX1136" s="1026"/>
    </row>
    <row r="1137" spans="1:50" s="237" customFormat="1" ht="12" customHeight="1">
      <c r="A1137" s="1100" t="s">
        <v>716</v>
      </c>
      <c r="B1137" s="83">
        <v>74163</v>
      </c>
      <c r="C1137" s="83">
        <v>74163</v>
      </c>
      <c r="D1137" s="83">
        <v>34891</v>
      </c>
      <c r="E1137" s="463">
        <v>47.046370831816404</v>
      </c>
      <c r="F1137" s="83">
        <v>4117</v>
      </c>
      <c r="G1137" s="1026"/>
      <c r="H1137" s="101">
        <f>D1137-'[3]Oktobris'!D1067</f>
        <v>34891</v>
      </c>
      <c r="I1137" s="987">
        <f t="shared" si="52"/>
        <v>-30774</v>
      </c>
      <c r="J1137" s="987"/>
      <c r="K1137" s="1026"/>
      <c r="L1137" s="1026"/>
      <c r="M1137" s="1026"/>
      <c r="N1137" s="1026"/>
      <c r="O1137" s="1026"/>
      <c r="P1137" s="1026"/>
      <c r="Q1137" s="1026"/>
      <c r="R1137" s="1026"/>
      <c r="S1137" s="1026"/>
      <c r="T1137" s="1026"/>
      <c r="U1137" s="1026"/>
      <c r="V1137" s="1026"/>
      <c r="W1137" s="1026"/>
      <c r="X1137" s="1026"/>
      <c r="Y1137" s="1026"/>
      <c r="Z1137" s="1026"/>
      <c r="AA1137" s="1026"/>
      <c r="AB1137" s="1026"/>
      <c r="AC1137" s="1026"/>
      <c r="AD1137" s="1026"/>
      <c r="AE1137" s="1026"/>
      <c r="AF1137" s="1026"/>
      <c r="AG1137" s="1026"/>
      <c r="AH1137" s="1026"/>
      <c r="AI1137" s="1026"/>
      <c r="AJ1137" s="1026"/>
      <c r="AK1137" s="1026"/>
      <c r="AL1137" s="1026"/>
      <c r="AM1137" s="1026"/>
      <c r="AN1137" s="1026"/>
      <c r="AO1137" s="1026"/>
      <c r="AP1137" s="1026"/>
      <c r="AQ1137" s="1026"/>
      <c r="AR1137" s="1026"/>
      <c r="AS1137" s="1026"/>
      <c r="AT1137" s="1026"/>
      <c r="AU1137" s="1026"/>
      <c r="AV1137" s="1026"/>
      <c r="AW1137" s="1026"/>
      <c r="AX1137" s="1026"/>
    </row>
    <row r="1138" spans="1:50" s="237" customFormat="1" ht="12.75">
      <c r="A1138" s="1089" t="s">
        <v>290</v>
      </c>
      <c r="B1138" s="83">
        <v>1660743</v>
      </c>
      <c r="C1138" s="83">
        <v>1616570</v>
      </c>
      <c r="D1138" s="83">
        <v>937353</v>
      </c>
      <c r="E1138" s="463">
        <v>56.44178539364609</v>
      </c>
      <c r="F1138" s="83">
        <v>136159</v>
      </c>
      <c r="G1138" s="1026"/>
      <c r="H1138" s="101">
        <f>D1138-'[3]Oktobris'!D1068</f>
        <v>-10516779</v>
      </c>
      <c r="I1138" s="987">
        <f t="shared" si="52"/>
        <v>10652938</v>
      </c>
      <c r="J1138" s="987"/>
      <c r="K1138" s="1026"/>
      <c r="L1138" s="1026"/>
      <c r="M1138" s="1026"/>
      <c r="N1138" s="1026"/>
      <c r="O1138" s="1026"/>
      <c r="P1138" s="1026"/>
      <c r="Q1138" s="1026"/>
      <c r="R1138" s="1026"/>
      <c r="S1138" s="1026"/>
      <c r="T1138" s="1026"/>
      <c r="U1138" s="1026"/>
      <c r="V1138" s="1026"/>
      <c r="W1138" s="1026"/>
      <c r="X1138" s="1026"/>
      <c r="Y1138" s="1026"/>
      <c r="Z1138" s="1026"/>
      <c r="AA1138" s="1026"/>
      <c r="AB1138" s="1026"/>
      <c r="AC1138" s="1026"/>
      <c r="AD1138" s="1026"/>
      <c r="AE1138" s="1026"/>
      <c r="AF1138" s="1026"/>
      <c r="AG1138" s="1026"/>
      <c r="AH1138" s="1026"/>
      <c r="AI1138" s="1026"/>
      <c r="AJ1138" s="1026"/>
      <c r="AK1138" s="1026"/>
      <c r="AL1138" s="1026"/>
      <c r="AM1138" s="1026"/>
      <c r="AN1138" s="1026"/>
      <c r="AO1138" s="1026"/>
      <c r="AP1138" s="1026"/>
      <c r="AQ1138" s="1026"/>
      <c r="AR1138" s="1026"/>
      <c r="AS1138" s="1026"/>
      <c r="AT1138" s="1026"/>
      <c r="AU1138" s="1026"/>
      <c r="AV1138" s="1026"/>
      <c r="AW1138" s="1026"/>
      <c r="AX1138" s="1026"/>
    </row>
    <row r="1139" spans="1:50" s="1114" customFormat="1" ht="12.75" hidden="1">
      <c r="A1139" s="1106" t="s">
        <v>1399</v>
      </c>
      <c r="B1139" s="1107">
        <v>0</v>
      </c>
      <c r="C1139" s="1107">
        <v>0</v>
      </c>
      <c r="D1139" s="1107">
        <v>0</v>
      </c>
      <c r="E1139" s="1102" t="e">
        <v>#DIV/0!</v>
      </c>
      <c r="F1139" s="1107">
        <v>0</v>
      </c>
      <c r="G1139" s="1033"/>
      <c r="H1139" s="1034">
        <f>D1139-'[3]Oktobris'!D1069</f>
        <v>-11454132</v>
      </c>
      <c r="I1139" s="987">
        <f t="shared" si="52"/>
        <v>11454132</v>
      </c>
      <c r="J1139" s="987"/>
      <c r="K1139" s="1033"/>
      <c r="L1139" s="1033"/>
      <c r="M1139" s="1033"/>
      <c r="N1139" s="1033"/>
      <c r="O1139" s="1033"/>
      <c r="P1139" s="1033"/>
      <c r="Q1139" s="1033"/>
      <c r="R1139" s="1033"/>
      <c r="S1139" s="1033"/>
      <c r="T1139" s="1033"/>
      <c r="U1139" s="1033"/>
      <c r="V1139" s="1033"/>
      <c r="W1139" s="1033"/>
      <c r="X1139" s="1033"/>
      <c r="Y1139" s="1033"/>
      <c r="Z1139" s="1033"/>
      <c r="AA1139" s="1033"/>
      <c r="AB1139" s="1033"/>
      <c r="AC1139" s="1033"/>
      <c r="AD1139" s="1033"/>
      <c r="AE1139" s="1033"/>
      <c r="AF1139" s="1033"/>
      <c r="AG1139" s="1033"/>
      <c r="AH1139" s="1033"/>
      <c r="AI1139" s="1033"/>
      <c r="AJ1139" s="1033"/>
      <c r="AK1139" s="1033"/>
      <c r="AL1139" s="1033"/>
      <c r="AM1139" s="1033"/>
      <c r="AN1139" s="1033"/>
      <c r="AO1139" s="1033"/>
      <c r="AP1139" s="1033"/>
      <c r="AQ1139" s="1033"/>
      <c r="AR1139" s="1033"/>
      <c r="AS1139" s="1033"/>
      <c r="AT1139" s="1033"/>
      <c r="AU1139" s="1033"/>
      <c r="AV1139" s="1033"/>
      <c r="AW1139" s="1033"/>
      <c r="AX1139" s="1033"/>
    </row>
    <row r="1140" spans="1:50" s="237" customFormat="1" ht="12.75">
      <c r="A1140" s="1100" t="s">
        <v>1403</v>
      </c>
      <c r="B1140" s="83">
        <v>1660743</v>
      </c>
      <c r="C1140" s="83">
        <v>1616570</v>
      </c>
      <c r="D1140" s="83">
        <v>937353</v>
      </c>
      <c r="E1140" s="463">
        <v>56.44178539364609</v>
      </c>
      <c r="F1140" s="83">
        <v>136159</v>
      </c>
      <c r="G1140" s="1026"/>
      <c r="H1140" s="101">
        <f>D1140-'[3]Oktobris'!D1070</f>
        <v>-14514249</v>
      </c>
      <c r="I1140" s="987">
        <f t="shared" si="52"/>
        <v>14650408</v>
      </c>
      <c r="J1140" s="987"/>
      <c r="K1140" s="1026"/>
      <c r="L1140" s="1026"/>
      <c r="M1140" s="1026"/>
      <c r="N1140" s="1026"/>
      <c r="O1140" s="1026"/>
      <c r="P1140" s="1026"/>
      <c r="Q1140" s="1026"/>
      <c r="R1140" s="1026"/>
      <c r="S1140" s="1026"/>
      <c r="T1140" s="1026"/>
      <c r="U1140" s="1026"/>
      <c r="V1140" s="1026"/>
      <c r="W1140" s="1026"/>
      <c r="X1140" s="1026"/>
      <c r="Y1140" s="1026"/>
      <c r="Z1140" s="1026"/>
      <c r="AA1140" s="1026"/>
      <c r="AB1140" s="1026"/>
      <c r="AC1140" s="1026"/>
      <c r="AD1140" s="1026"/>
      <c r="AE1140" s="1026"/>
      <c r="AF1140" s="1026"/>
      <c r="AG1140" s="1026"/>
      <c r="AH1140" s="1026"/>
      <c r="AI1140" s="1026"/>
      <c r="AJ1140" s="1026"/>
      <c r="AK1140" s="1026"/>
      <c r="AL1140" s="1026"/>
      <c r="AM1140" s="1026"/>
      <c r="AN1140" s="1026"/>
      <c r="AO1140" s="1026"/>
      <c r="AP1140" s="1026"/>
      <c r="AQ1140" s="1026"/>
      <c r="AR1140" s="1026"/>
      <c r="AS1140" s="1026"/>
      <c r="AT1140" s="1026"/>
      <c r="AU1140" s="1026"/>
      <c r="AV1140" s="1026"/>
      <c r="AW1140" s="1026"/>
      <c r="AX1140" s="1026"/>
    </row>
    <row r="1141" spans="1:50" s="237" customFormat="1" ht="12" customHeight="1">
      <c r="A1141" s="323" t="s">
        <v>1118</v>
      </c>
      <c r="B1141" s="83"/>
      <c r="C1141" s="83"/>
      <c r="D1141" s="83"/>
      <c r="E1141" s="463"/>
      <c r="F1141" s="83"/>
      <c r="G1141" s="1026"/>
      <c r="H1141" s="101" t="e">
        <f>D1141-'[3]Oktobris'!D1071</f>
        <v>#VALUE!</v>
      </c>
      <c r="I1141" s="987" t="e">
        <f t="shared" si="52"/>
        <v>#VALUE!</v>
      </c>
      <c r="J1141" s="987"/>
      <c r="K1141" s="1026"/>
      <c r="L1141" s="1026"/>
      <c r="M1141" s="1026"/>
      <c r="N1141" s="1026"/>
      <c r="O1141" s="1026"/>
      <c r="P1141" s="1026"/>
      <c r="Q1141" s="1026"/>
      <c r="R1141" s="1026"/>
      <c r="S1141" s="1026"/>
      <c r="T1141" s="1026"/>
      <c r="U1141" s="1026"/>
      <c r="V1141" s="1026"/>
      <c r="W1141" s="1026"/>
      <c r="X1141" s="1026"/>
      <c r="Y1141" s="1026"/>
      <c r="Z1141" s="1026"/>
      <c r="AA1141" s="1026"/>
      <c r="AB1141" s="1026"/>
      <c r="AC1141" s="1026"/>
      <c r="AD1141" s="1026"/>
      <c r="AE1141" s="1026"/>
      <c r="AF1141" s="1026"/>
      <c r="AG1141" s="1026"/>
      <c r="AH1141" s="1026"/>
      <c r="AI1141" s="1026"/>
      <c r="AJ1141" s="1026"/>
      <c r="AK1141" s="1026"/>
      <c r="AL1141" s="1026"/>
      <c r="AM1141" s="1026"/>
      <c r="AN1141" s="1026"/>
      <c r="AO1141" s="1026"/>
      <c r="AP1141" s="1026"/>
      <c r="AQ1141" s="1026"/>
      <c r="AR1141" s="1026"/>
      <c r="AS1141" s="1026"/>
      <c r="AT1141" s="1026"/>
      <c r="AU1141" s="1026"/>
      <c r="AV1141" s="1026"/>
      <c r="AW1141" s="1026"/>
      <c r="AX1141" s="1026"/>
    </row>
    <row r="1142" spans="1:50" s="237" customFormat="1" ht="12" customHeight="1">
      <c r="A1142" s="1103" t="s">
        <v>1078</v>
      </c>
      <c r="B1142" s="83">
        <v>37390</v>
      </c>
      <c r="C1142" s="83">
        <v>36796</v>
      </c>
      <c r="D1142" s="83">
        <v>32822</v>
      </c>
      <c r="E1142" s="463">
        <v>87.78282963359187</v>
      </c>
      <c r="F1142" s="83">
        <v>1418</v>
      </c>
      <c r="G1142" s="1026"/>
      <c r="H1142" s="101">
        <f>D1142-'[3]Oktobris'!D1072</f>
        <v>32822</v>
      </c>
      <c r="I1142" s="987">
        <f t="shared" si="52"/>
        <v>-31404</v>
      </c>
      <c r="J1142" s="987"/>
      <c r="K1142" s="1026"/>
      <c r="L1142" s="1026"/>
      <c r="M1142" s="1026"/>
      <c r="N1142" s="1026"/>
      <c r="O1142" s="1026"/>
      <c r="P1142" s="1026"/>
      <c r="Q1142" s="1026"/>
      <c r="R1142" s="1026"/>
      <c r="S1142" s="1026"/>
      <c r="T1142" s="1026"/>
      <c r="U1142" s="1026"/>
      <c r="V1142" s="1026"/>
      <c r="W1142" s="1026"/>
      <c r="X1142" s="1026"/>
      <c r="Y1142" s="1026"/>
      <c r="Z1142" s="1026"/>
      <c r="AA1142" s="1026"/>
      <c r="AB1142" s="1026"/>
      <c r="AC1142" s="1026"/>
      <c r="AD1142" s="1026"/>
      <c r="AE1142" s="1026"/>
      <c r="AF1142" s="1026"/>
      <c r="AG1142" s="1026"/>
      <c r="AH1142" s="1026"/>
      <c r="AI1142" s="1026"/>
      <c r="AJ1142" s="1026"/>
      <c r="AK1142" s="1026"/>
      <c r="AL1142" s="1026"/>
      <c r="AM1142" s="1026"/>
      <c r="AN1142" s="1026"/>
      <c r="AO1142" s="1026"/>
      <c r="AP1142" s="1026"/>
      <c r="AQ1142" s="1026"/>
      <c r="AR1142" s="1026"/>
      <c r="AS1142" s="1026"/>
      <c r="AT1142" s="1026"/>
      <c r="AU1142" s="1026"/>
      <c r="AV1142" s="1026"/>
      <c r="AW1142" s="1026"/>
      <c r="AX1142" s="1026"/>
    </row>
    <row r="1143" spans="1:50" s="237" customFormat="1" ht="12" customHeight="1">
      <c r="A1143" s="1089" t="s">
        <v>1079</v>
      </c>
      <c r="B1143" s="83">
        <v>32065</v>
      </c>
      <c r="C1143" s="83">
        <v>31471</v>
      </c>
      <c r="D1143" s="83">
        <v>31471</v>
      </c>
      <c r="E1143" s="463">
        <v>98.147512864494</v>
      </c>
      <c r="F1143" s="83">
        <v>1418</v>
      </c>
      <c r="G1143" s="1026"/>
      <c r="H1143" s="101">
        <f>D1143-'[3]Oktobris'!D1073</f>
        <v>-934489</v>
      </c>
      <c r="I1143" s="987">
        <f t="shared" si="52"/>
        <v>935907</v>
      </c>
      <c r="J1143" s="987"/>
      <c r="K1143" s="1026"/>
      <c r="L1143" s="1026"/>
      <c r="M1143" s="1026"/>
      <c r="N1143" s="1026"/>
      <c r="O1143" s="1026"/>
      <c r="P1143" s="1026"/>
      <c r="Q1143" s="1026"/>
      <c r="R1143" s="1026"/>
      <c r="S1143" s="1026"/>
      <c r="T1143" s="1026"/>
      <c r="U1143" s="1026"/>
      <c r="V1143" s="1026"/>
      <c r="W1143" s="1026"/>
      <c r="X1143" s="1026"/>
      <c r="Y1143" s="1026"/>
      <c r="Z1143" s="1026"/>
      <c r="AA1143" s="1026"/>
      <c r="AB1143" s="1026"/>
      <c r="AC1143" s="1026"/>
      <c r="AD1143" s="1026"/>
      <c r="AE1143" s="1026"/>
      <c r="AF1143" s="1026"/>
      <c r="AG1143" s="1026"/>
      <c r="AH1143" s="1026"/>
      <c r="AI1143" s="1026"/>
      <c r="AJ1143" s="1026"/>
      <c r="AK1143" s="1026"/>
      <c r="AL1143" s="1026"/>
      <c r="AM1143" s="1026"/>
      <c r="AN1143" s="1026"/>
      <c r="AO1143" s="1026"/>
      <c r="AP1143" s="1026"/>
      <c r="AQ1143" s="1026"/>
      <c r="AR1143" s="1026"/>
      <c r="AS1143" s="1026"/>
      <c r="AT1143" s="1026"/>
      <c r="AU1143" s="1026"/>
      <c r="AV1143" s="1026"/>
      <c r="AW1143" s="1026"/>
      <c r="AX1143" s="1026"/>
    </row>
    <row r="1144" spans="1:50" s="237" customFormat="1" ht="12" customHeight="1">
      <c r="A1144" s="1089" t="s">
        <v>538</v>
      </c>
      <c r="B1144" s="83">
        <v>5325</v>
      </c>
      <c r="C1144" s="83">
        <v>5325</v>
      </c>
      <c r="D1144" s="83">
        <v>1351</v>
      </c>
      <c r="E1144" s="463">
        <v>25.370892018779344</v>
      </c>
      <c r="F1144" s="83">
        <v>0</v>
      </c>
      <c r="G1144" s="1026"/>
      <c r="H1144" s="101">
        <f>D1144-'[3]Oktobris'!D1074</f>
        <v>-957581</v>
      </c>
      <c r="I1144" s="987">
        <f t="shared" si="52"/>
        <v>957581</v>
      </c>
      <c r="J1144" s="987"/>
      <c r="K1144" s="1026"/>
      <c r="L1144" s="1026"/>
      <c r="M1144" s="1026"/>
      <c r="N1144" s="1026"/>
      <c r="O1144" s="1026"/>
      <c r="P1144" s="1026"/>
      <c r="Q1144" s="1026"/>
      <c r="R1144" s="1026"/>
      <c r="S1144" s="1026"/>
      <c r="T1144" s="1026"/>
      <c r="U1144" s="1026"/>
      <c r="V1144" s="1026"/>
      <c r="W1144" s="1026"/>
      <c r="X1144" s="1026"/>
      <c r="Y1144" s="1026"/>
      <c r="Z1144" s="1026"/>
      <c r="AA1144" s="1026"/>
      <c r="AB1144" s="1026"/>
      <c r="AC1144" s="1026"/>
      <c r="AD1144" s="1026"/>
      <c r="AE1144" s="1026"/>
      <c r="AF1144" s="1026"/>
      <c r="AG1144" s="1026"/>
      <c r="AH1144" s="1026"/>
      <c r="AI1144" s="1026"/>
      <c r="AJ1144" s="1026"/>
      <c r="AK1144" s="1026"/>
      <c r="AL1144" s="1026"/>
      <c r="AM1144" s="1026"/>
      <c r="AN1144" s="1026"/>
      <c r="AO1144" s="1026"/>
      <c r="AP1144" s="1026"/>
      <c r="AQ1144" s="1026"/>
      <c r="AR1144" s="1026"/>
      <c r="AS1144" s="1026"/>
      <c r="AT1144" s="1026"/>
      <c r="AU1144" s="1026"/>
      <c r="AV1144" s="1026"/>
      <c r="AW1144" s="1026"/>
      <c r="AX1144" s="1026"/>
    </row>
    <row r="1145" spans="1:50" s="237" customFormat="1" ht="12" customHeight="1">
      <c r="A1145" s="1103" t="s">
        <v>279</v>
      </c>
      <c r="B1145" s="83">
        <v>37390</v>
      </c>
      <c r="C1145" s="83">
        <v>36796</v>
      </c>
      <c r="D1145" s="83">
        <v>18499</v>
      </c>
      <c r="E1145" s="463">
        <v>49.47579566729072</v>
      </c>
      <c r="F1145" s="83">
        <v>2090</v>
      </c>
      <c r="G1145" s="1026"/>
      <c r="H1145" s="101">
        <f>D1145-'[3]Oktobris'!D1075</f>
        <v>11471</v>
      </c>
      <c r="I1145" s="987">
        <f t="shared" si="52"/>
        <v>-9381</v>
      </c>
      <c r="J1145" s="987"/>
      <c r="K1145" s="1026"/>
      <c r="L1145" s="1026"/>
      <c r="M1145" s="1026"/>
      <c r="N1145" s="1026"/>
      <c r="O1145" s="1026"/>
      <c r="P1145" s="1026"/>
      <c r="Q1145" s="1026"/>
      <c r="R1145" s="1026"/>
      <c r="S1145" s="1026"/>
      <c r="T1145" s="1026"/>
      <c r="U1145" s="1026"/>
      <c r="V1145" s="1026"/>
      <c r="W1145" s="1026"/>
      <c r="X1145" s="1026"/>
      <c r="Y1145" s="1026"/>
      <c r="Z1145" s="1026"/>
      <c r="AA1145" s="1026"/>
      <c r="AB1145" s="1026"/>
      <c r="AC1145" s="1026"/>
      <c r="AD1145" s="1026"/>
      <c r="AE1145" s="1026"/>
      <c r="AF1145" s="1026"/>
      <c r="AG1145" s="1026"/>
      <c r="AH1145" s="1026"/>
      <c r="AI1145" s="1026"/>
      <c r="AJ1145" s="1026"/>
      <c r="AK1145" s="1026"/>
      <c r="AL1145" s="1026"/>
      <c r="AM1145" s="1026"/>
      <c r="AN1145" s="1026"/>
      <c r="AO1145" s="1026"/>
      <c r="AP1145" s="1026"/>
      <c r="AQ1145" s="1026"/>
      <c r="AR1145" s="1026"/>
      <c r="AS1145" s="1026"/>
      <c r="AT1145" s="1026"/>
      <c r="AU1145" s="1026"/>
      <c r="AV1145" s="1026"/>
      <c r="AW1145" s="1026"/>
      <c r="AX1145" s="1026"/>
    </row>
    <row r="1146" spans="1:50" s="237" customFormat="1" ht="12" customHeight="1">
      <c r="A1146" s="1089" t="s">
        <v>307</v>
      </c>
      <c r="B1146" s="83">
        <v>37390</v>
      </c>
      <c r="C1146" s="83">
        <v>36796</v>
      </c>
      <c r="D1146" s="83">
        <v>18499</v>
      </c>
      <c r="E1146" s="463">
        <v>49.47579566729072</v>
      </c>
      <c r="F1146" s="83">
        <v>2090</v>
      </c>
      <c r="G1146" s="1026"/>
      <c r="H1146" s="101">
        <f>D1146-'[3]Oktobris'!D1076</f>
        <v>-340365</v>
      </c>
      <c r="I1146" s="987">
        <f t="shared" si="52"/>
        <v>342455</v>
      </c>
      <c r="J1146" s="987"/>
      <c r="K1146" s="1026"/>
      <c r="L1146" s="1026"/>
      <c r="M1146" s="1026"/>
      <c r="N1146" s="1026"/>
      <c r="O1146" s="1026"/>
      <c r="P1146" s="1026"/>
      <c r="Q1146" s="1026"/>
      <c r="R1146" s="1026"/>
      <c r="S1146" s="1026"/>
      <c r="T1146" s="1026"/>
      <c r="U1146" s="1026"/>
      <c r="V1146" s="1026"/>
      <c r="W1146" s="1026"/>
      <c r="X1146" s="1026"/>
      <c r="Y1146" s="1026"/>
      <c r="Z1146" s="1026"/>
      <c r="AA1146" s="1026"/>
      <c r="AB1146" s="1026"/>
      <c r="AC1146" s="1026"/>
      <c r="AD1146" s="1026"/>
      <c r="AE1146" s="1026"/>
      <c r="AF1146" s="1026"/>
      <c r="AG1146" s="1026"/>
      <c r="AH1146" s="1026"/>
      <c r="AI1146" s="1026"/>
      <c r="AJ1146" s="1026"/>
      <c r="AK1146" s="1026"/>
      <c r="AL1146" s="1026"/>
      <c r="AM1146" s="1026"/>
      <c r="AN1146" s="1026"/>
      <c r="AO1146" s="1026"/>
      <c r="AP1146" s="1026"/>
      <c r="AQ1146" s="1026"/>
      <c r="AR1146" s="1026"/>
      <c r="AS1146" s="1026"/>
      <c r="AT1146" s="1026"/>
      <c r="AU1146" s="1026"/>
      <c r="AV1146" s="1026"/>
      <c r="AW1146" s="1026"/>
      <c r="AX1146" s="1026"/>
    </row>
    <row r="1147" spans="1:50" s="237" customFormat="1" ht="12" customHeight="1">
      <c r="A1147" s="1100" t="s">
        <v>716</v>
      </c>
      <c r="B1147" s="83">
        <v>32065</v>
      </c>
      <c r="C1147" s="83">
        <v>31471</v>
      </c>
      <c r="D1147" s="83">
        <v>17148</v>
      </c>
      <c r="E1147" s="463">
        <v>53.47887104319351</v>
      </c>
      <c r="F1147" s="83">
        <v>2090</v>
      </c>
      <c r="G1147" s="1026"/>
      <c r="H1147" s="101">
        <f>D1147-'[3]Oktobris'!D1077</f>
        <v>-233159</v>
      </c>
      <c r="I1147" s="987">
        <f t="shared" si="52"/>
        <v>235249</v>
      </c>
      <c r="J1147" s="987"/>
      <c r="K1147" s="1026"/>
      <c r="L1147" s="1026"/>
      <c r="M1147" s="1026"/>
      <c r="N1147" s="1026"/>
      <c r="O1147" s="1026"/>
      <c r="P1147" s="1026"/>
      <c r="Q1147" s="1026"/>
      <c r="R1147" s="1026"/>
      <c r="S1147" s="1026"/>
      <c r="T1147" s="1026"/>
      <c r="U1147" s="1026"/>
      <c r="V1147" s="1026"/>
      <c r="W1147" s="1026"/>
      <c r="X1147" s="1026"/>
      <c r="Y1147" s="1026"/>
      <c r="Z1147" s="1026"/>
      <c r="AA1147" s="1026"/>
      <c r="AB1147" s="1026"/>
      <c r="AC1147" s="1026"/>
      <c r="AD1147" s="1026"/>
      <c r="AE1147" s="1026"/>
      <c r="AF1147" s="1026"/>
      <c r="AG1147" s="1026"/>
      <c r="AH1147" s="1026"/>
      <c r="AI1147" s="1026"/>
      <c r="AJ1147" s="1026"/>
      <c r="AK1147" s="1026"/>
      <c r="AL1147" s="1026"/>
      <c r="AM1147" s="1026"/>
      <c r="AN1147" s="1026"/>
      <c r="AO1147" s="1026"/>
      <c r="AP1147" s="1026"/>
      <c r="AQ1147" s="1026"/>
      <c r="AR1147" s="1026"/>
      <c r="AS1147" s="1026"/>
      <c r="AT1147" s="1026"/>
      <c r="AU1147" s="1026"/>
      <c r="AV1147" s="1026"/>
      <c r="AW1147" s="1026"/>
      <c r="AX1147" s="1026"/>
    </row>
    <row r="1148" spans="1:50" s="237" customFormat="1" ht="12" customHeight="1">
      <c r="A1148" s="1100" t="s">
        <v>1004</v>
      </c>
      <c r="B1148" s="83">
        <v>5325</v>
      </c>
      <c r="C1148" s="83">
        <v>5325</v>
      </c>
      <c r="D1148" s="83">
        <v>1351</v>
      </c>
      <c r="E1148" s="463">
        <v>25.370892018779344</v>
      </c>
      <c r="F1148" s="83">
        <v>0</v>
      </c>
      <c r="G1148" s="1026"/>
      <c r="H1148" s="101">
        <f>D1148-'[3]Oktobris'!D1078</f>
        <v>-248956</v>
      </c>
      <c r="I1148" s="987">
        <f t="shared" si="52"/>
        <v>248956</v>
      </c>
      <c r="J1148" s="987"/>
      <c r="K1148" s="1026"/>
      <c r="L1148" s="1026"/>
      <c r="M1148" s="1026"/>
      <c r="N1148" s="1026"/>
      <c r="O1148" s="1026"/>
      <c r="P1148" s="1026"/>
      <c r="Q1148" s="1026"/>
      <c r="R1148" s="1026"/>
      <c r="S1148" s="1026"/>
      <c r="T1148" s="1026"/>
      <c r="U1148" s="1026"/>
      <c r="V1148" s="1026"/>
      <c r="W1148" s="1026"/>
      <c r="X1148" s="1026"/>
      <c r="Y1148" s="1026"/>
      <c r="Z1148" s="1026"/>
      <c r="AA1148" s="1026"/>
      <c r="AB1148" s="1026"/>
      <c r="AC1148" s="1026"/>
      <c r="AD1148" s="1026"/>
      <c r="AE1148" s="1026"/>
      <c r="AF1148" s="1026"/>
      <c r="AG1148" s="1026"/>
      <c r="AH1148" s="1026"/>
      <c r="AI1148" s="1026"/>
      <c r="AJ1148" s="1026"/>
      <c r="AK1148" s="1026"/>
      <c r="AL1148" s="1026"/>
      <c r="AM1148" s="1026"/>
      <c r="AN1148" s="1026"/>
      <c r="AO1148" s="1026"/>
      <c r="AP1148" s="1026"/>
      <c r="AQ1148" s="1026"/>
      <c r="AR1148" s="1026"/>
      <c r="AS1148" s="1026"/>
      <c r="AT1148" s="1026"/>
      <c r="AU1148" s="1026"/>
      <c r="AV1148" s="1026"/>
      <c r="AW1148" s="1026"/>
      <c r="AX1148" s="1026"/>
    </row>
    <row r="1149" spans="1:50" s="237" customFormat="1" ht="12" customHeight="1" hidden="1">
      <c r="A1149" s="1101" t="s">
        <v>1025</v>
      </c>
      <c r="B1149" s="83">
        <v>0</v>
      </c>
      <c r="C1149" s="83">
        <v>12078</v>
      </c>
      <c r="D1149" s="83">
        <v>1351</v>
      </c>
      <c r="E1149" s="463" t="e">
        <v>#DIV/0!</v>
      </c>
      <c r="F1149" s="83">
        <v>0</v>
      </c>
      <c r="G1149" s="1026"/>
      <c r="H1149" s="101">
        <f>D1149-'[3]Oktobris'!D1079</f>
        <v>-107206</v>
      </c>
      <c r="I1149" s="987">
        <f t="shared" si="52"/>
        <v>107206</v>
      </c>
      <c r="J1149" s="987"/>
      <c r="K1149" s="1026"/>
      <c r="L1149" s="1026"/>
      <c r="M1149" s="1026"/>
      <c r="N1149" s="1026"/>
      <c r="O1149" s="1026"/>
      <c r="P1149" s="1026"/>
      <c r="Q1149" s="1026"/>
      <c r="R1149" s="1026"/>
      <c r="S1149" s="1026"/>
      <c r="T1149" s="1026"/>
      <c r="U1149" s="1026"/>
      <c r="V1149" s="1026"/>
      <c r="W1149" s="1026"/>
      <c r="X1149" s="1026"/>
      <c r="Y1149" s="1026"/>
      <c r="Z1149" s="1026"/>
      <c r="AA1149" s="1026"/>
      <c r="AB1149" s="1026"/>
      <c r="AC1149" s="1026"/>
      <c r="AD1149" s="1026"/>
      <c r="AE1149" s="1026"/>
      <c r="AF1149" s="1026"/>
      <c r="AG1149" s="1026"/>
      <c r="AH1149" s="1026"/>
      <c r="AI1149" s="1026"/>
      <c r="AJ1149" s="1026"/>
      <c r="AK1149" s="1026"/>
      <c r="AL1149" s="1026"/>
      <c r="AM1149" s="1026"/>
      <c r="AN1149" s="1026"/>
      <c r="AO1149" s="1026"/>
      <c r="AP1149" s="1026"/>
      <c r="AQ1149" s="1026"/>
      <c r="AR1149" s="1026"/>
      <c r="AS1149" s="1026"/>
      <c r="AT1149" s="1026"/>
      <c r="AU1149" s="1026"/>
      <c r="AV1149" s="1026"/>
      <c r="AW1149" s="1026"/>
      <c r="AX1149" s="1026"/>
    </row>
    <row r="1150" spans="1:50" s="237" customFormat="1" ht="12" customHeight="1">
      <c r="A1150" s="323" t="s">
        <v>1122</v>
      </c>
      <c r="B1150" s="83"/>
      <c r="C1150" s="83"/>
      <c r="D1150" s="83"/>
      <c r="E1150" s="463"/>
      <c r="F1150" s="83"/>
      <c r="G1150" s="1026"/>
      <c r="H1150" s="101">
        <f>D1150-'[3]Oktobris'!D1080</f>
        <v>-108557</v>
      </c>
      <c r="I1150" s="987">
        <f t="shared" si="52"/>
        <v>108557</v>
      </c>
      <c r="J1150" s="987"/>
      <c r="K1150" s="1026"/>
      <c r="L1150" s="1026"/>
      <c r="M1150" s="1026"/>
      <c r="N1150" s="1026"/>
      <c r="O1150" s="1026"/>
      <c r="P1150" s="1026"/>
      <c r="Q1150" s="1026"/>
      <c r="R1150" s="1026"/>
      <c r="S1150" s="1026"/>
      <c r="T1150" s="1026"/>
      <c r="U1150" s="1026"/>
      <c r="V1150" s="1026"/>
      <c r="W1150" s="1026"/>
      <c r="X1150" s="1026"/>
      <c r="Y1150" s="1026"/>
      <c r="Z1150" s="1026"/>
      <c r="AA1150" s="1026"/>
      <c r="AB1150" s="1026"/>
      <c r="AC1150" s="1026"/>
      <c r="AD1150" s="1026"/>
      <c r="AE1150" s="1026"/>
      <c r="AF1150" s="1026"/>
      <c r="AG1150" s="1026"/>
      <c r="AH1150" s="1026"/>
      <c r="AI1150" s="1026"/>
      <c r="AJ1150" s="1026"/>
      <c r="AK1150" s="1026"/>
      <c r="AL1150" s="1026"/>
      <c r="AM1150" s="1026"/>
      <c r="AN1150" s="1026"/>
      <c r="AO1150" s="1026"/>
      <c r="AP1150" s="1026"/>
      <c r="AQ1150" s="1026"/>
      <c r="AR1150" s="1026"/>
      <c r="AS1150" s="1026"/>
      <c r="AT1150" s="1026"/>
      <c r="AU1150" s="1026"/>
      <c r="AV1150" s="1026"/>
      <c r="AW1150" s="1026"/>
      <c r="AX1150" s="1026"/>
    </row>
    <row r="1151" spans="1:50" s="237" customFormat="1" ht="12" customHeight="1">
      <c r="A1151" s="1087" t="s">
        <v>1078</v>
      </c>
      <c r="B1151" s="83">
        <v>132750</v>
      </c>
      <c r="C1151" s="83">
        <v>132018</v>
      </c>
      <c r="D1151" s="83">
        <v>132018</v>
      </c>
      <c r="E1151" s="463">
        <v>99.44858757062147</v>
      </c>
      <c r="F1151" s="83">
        <v>5898</v>
      </c>
      <c r="G1151" s="1026"/>
      <c r="H1151" s="101">
        <f>D1151-'[3]Oktobris'!D1081</f>
        <v>-475078</v>
      </c>
      <c r="I1151" s="987">
        <f t="shared" si="52"/>
        <v>480976</v>
      </c>
      <c r="J1151" s="987"/>
      <c r="K1151" s="1026"/>
      <c r="L1151" s="1026"/>
      <c r="M1151" s="1026"/>
      <c r="N1151" s="1026"/>
      <c r="O1151" s="1026"/>
      <c r="P1151" s="1026"/>
      <c r="Q1151" s="1026"/>
      <c r="R1151" s="1026"/>
      <c r="S1151" s="1026"/>
      <c r="T1151" s="1026"/>
      <c r="U1151" s="1026"/>
      <c r="V1151" s="1026"/>
      <c r="W1151" s="1026"/>
      <c r="X1151" s="1026"/>
      <c r="Y1151" s="1026"/>
      <c r="Z1151" s="1026"/>
      <c r="AA1151" s="1026"/>
      <c r="AB1151" s="1026"/>
      <c r="AC1151" s="1026"/>
      <c r="AD1151" s="1026"/>
      <c r="AE1151" s="1026"/>
      <c r="AF1151" s="1026"/>
      <c r="AG1151" s="1026"/>
      <c r="AH1151" s="1026"/>
      <c r="AI1151" s="1026"/>
      <c r="AJ1151" s="1026"/>
      <c r="AK1151" s="1026"/>
      <c r="AL1151" s="1026"/>
      <c r="AM1151" s="1026"/>
      <c r="AN1151" s="1026"/>
      <c r="AO1151" s="1026"/>
      <c r="AP1151" s="1026"/>
      <c r="AQ1151" s="1026"/>
      <c r="AR1151" s="1026"/>
      <c r="AS1151" s="1026"/>
      <c r="AT1151" s="1026"/>
      <c r="AU1151" s="1026"/>
      <c r="AV1151" s="1026"/>
      <c r="AW1151" s="1026"/>
      <c r="AX1151" s="1026"/>
    </row>
    <row r="1152" spans="1:50" s="237" customFormat="1" ht="12" customHeight="1">
      <c r="A1152" s="1089" t="s">
        <v>1079</v>
      </c>
      <c r="B1152" s="83">
        <v>132750</v>
      </c>
      <c r="C1152" s="83">
        <v>132018</v>
      </c>
      <c r="D1152" s="83">
        <v>132018</v>
      </c>
      <c r="E1152" s="463">
        <v>99.44858757062147</v>
      </c>
      <c r="F1152" s="83">
        <v>5898</v>
      </c>
      <c r="G1152" s="1026"/>
      <c r="H1152" s="101" t="e">
        <f>D1152-'[3]Oktobris'!D1082</f>
        <v>#VALUE!</v>
      </c>
      <c r="I1152" s="987" t="e">
        <f t="shared" si="52"/>
        <v>#VALUE!</v>
      </c>
      <c r="J1152" s="987"/>
      <c r="K1152" s="1026"/>
      <c r="L1152" s="1026"/>
      <c r="M1152" s="1026"/>
      <c r="N1152" s="1026"/>
      <c r="O1152" s="1026"/>
      <c r="P1152" s="1026"/>
      <c r="Q1152" s="1026"/>
      <c r="R1152" s="1026"/>
      <c r="S1152" s="1026"/>
      <c r="T1152" s="1026"/>
      <c r="U1152" s="1026"/>
      <c r="V1152" s="1026"/>
      <c r="W1152" s="1026"/>
      <c r="X1152" s="1026"/>
      <c r="Y1152" s="1026"/>
      <c r="Z1152" s="1026"/>
      <c r="AA1152" s="1026"/>
      <c r="AB1152" s="1026"/>
      <c r="AC1152" s="1026"/>
      <c r="AD1152" s="1026"/>
      <c r="AE1152" s="1026"/>
      <c r="AF1152" s="1026"/>
      <c r="AG1152" s="1026"/>
      <c r="AH1152" s="1026"/>
      <c r="AI1152" s="1026"/>
      <c r="AJ1152" s="1026"/>
      <c r="AK1152" s="1026"/>
      <c r="AL1152" s="1026"/>
      <c r="AM1152" s="1026"/>
      <c r="AN1152" s="1026"/>
      <c r="AO1152" s="1026"/>
      <c r="AP1152" s="1026"/>
      <c r="AQ1152" s="1026"/>
      <c r="AR1152" s="1026"/>
      <c r="AS1152" s="1026"/>
      <c r="AT1152" s="1026"/>
      <c r="AU1152" s="1026"/>
      <c r="AV1152" s="1026"/>
      <c r="AW1152" s="1026"/>
      <c r="AX1152" s="1026"/>
    </row>
    <row r="1153" spans="1:50" s="237" customFormat="1" ht="12" customHeight="1">
      <c r="A1153" s="1103" t="s">
        <v>304</v>
      </c>
      <c r="B1153" s="83">
        <v>132750</v>
      </c>
      <c r="C1153" s="83">
        <v>132018</v>
      </c>
      <c r="D1153" s="83">
        <v>94354</v>
      </c>
      <c r="E1153" s="463">
        <v>71.07645951035781</v>
      </c>
      <c r="F1153" s="83">
        <v>0</v>
      </c>
      <c r="G1153" s="1026"/>
      <c r="H1153" s="101">
        <f>D1153-'[3]Oktobris'!D1083</f>
        <v>94354</v>
      </c>
      <c r="I1153" s="987">
        <f t="shared" si="52"/>
        <v>-94354</v>
      </c>
      <c r="J1153" s="987"/>
      <c r="K1153" s="1026"/>
      <c r="L1153" s="1026"/>
      <c r="M1153" s="1026"/>
      <c r="N1153" s="1026"/>
      <c r="O1153" s="1026"/>
      <c r="P1153" s="1026"/>
      <c r="Q1153" s="1026"/>
      <c r="R1153" s="1026"/>
      <c r="S1153" s="1026"/>
      <c r="T1153" s="1026"/>
      <c r="U1153" s="1026"/>
      <c r="V1153" s="1026"/>
      <c r="W1153" s="1026"/>
      <c r="X1153" s="1026"/>
      <c r="Y1153" s="1026"/>
      <c r="Z1153" s="1026"/>
      <c r="AA1153" s="1026"/>
      <c r="AB1153" s="1026"/>
      <c r="AC1153" s="1026"/>
      <c r="AD1153" s="1026"/>
      <c r="AE1153" s="1026"/>
      <c r="AF1153" s="1026"/>
      <c r="AG1153" s="1026"/>
      <c r="AH1153" s="1026"/>
      <c r="AI1153" s="1026"/>
      <c r="AJ1153" s="1026"/>
      <c r="AK1153" s="1026"/>
      <c r="AL1153" s="1026"/>
      <c r="AM1153" s="1026"/>
      <c r="AN1153" s="1026"/>
      <c r="AO1153" s="1026"/>
      <c r="AP1153" s="1026"/>
      <c r="AQ1153" s="1026"/>
      <c r="AR1153" s="1026"/>
      <c r="AS1153" s="1026"/>
      <c r="AT1153" s="1026"/>
      <c r="AU1153" s="1026"/>
      <c r="AV1153" s="1026"/>
      <c r="AW1153" s="1026"/>
      <c r="AX1153" s="1026"/>
    </row>
    <row r="1154" spans="1:50" s="237" customFormat="1" ht="12" customHeight="1">
      <c r="A1154" s="1089" t="s">
        <v>307</v>
      </c>
      <c r="B1154" s="83">
        <v>123850</v>
      </c>
      <c r="C1154" s="83">
        <v>123118</v>
      </c>
      <c r="D1154" s="83">
        <v>92248</v>
      </c>
      <c r="E1154" s="463">
        <v>74.48364957610012</v>
      </c>
      <c r="F1154" s="83">
        <v>0</v>
      </c>
      <c r="G1154" s="1026"/>
      <c r="H1154" s="101">
        <f>D1154-'[3]Oktobris'!D1084</f>
        <v>-1204770</v>
      </c>
      <c r="I1154" s="987">
        <f t="shared" si="52"/>
        <v>1204770</v>
      </c>
      <c r="J1154" s="987"/>
      <c r="K1154" s="1026"/>
      <c r="L1154" s="1026"/>
      <c r="M1154" s="1026"/>
      <c r="N1154" s="1026"/>
      <c r="O1154" s="1026"/>
      <c r="P1154" s="1026"/>
      <c r="Q1154" s="1026"/>
      <c r="R1154" s="1026"/>
      <c r="S1154" s="1026"/>
      <c r="T1154" s="1026"/>
      <c r="U1154" s="1026"/>
      <c r="V1154" s="1026"/>
      <c r="W1154" s="1026"/>
      <c r="X1154" s="1026"/>
      <c r="Y1154" s="1026"/>
      <c r="Z1154" s="1026"/>
      <c r="AA1154" s="1026"/>
      <c r="AB1154" s="1026"/>
      <c r="AC1154" s="1026"/>
      <c r="AD1154" s="1026"/>
      <c r="AE1154" s="1026"/>
      <c r="AF1154" s="1026"/>
      <c r="AG1154" s="1026"/>
      <c r="AH1154" s="1026"/>
      <c r="AI1154" s="1026"/>
      <c r="AJ1154" s="1026"/>
      <c r="AK1154" s="1026"/>
      <c r="AL1154" s="1026"/>
      <c r="AM1154" s="1026"/>
      <c r="AN1154" s="1026"/>
      <c r="AO1154" s="1026"/>
      <c r="AP1154" s="1026"/>
      <c r="AQ1154" s="1026"/>
      <c r="AR1154" s="1026"/>
      <c r="AS1154" s="1026"/>
      <c r="AT1154" s="1026"/>
      <c r="AU1154" s="1026"/>
      <c r="AV1154" s="1026"/>
      <c r="AW1154" s="1026"/>
      <c r="AX1154" s="1026"/>
    </row>
    <row r="1155" spans="1:50" s="237" customFormat="1" ht="12" customHeight="1">
      <c r="A1155" s="1100" t="s">
        <v>716</v>
      </c>
      <c r="B1155" s="83">
        <v>31602</v>
      </c>
      <c r="C1155" s="83">
        <v>30870</v>
      </c>
      <c r="D1155" s="83">
        <v>0</v>
      </c>
      <c r="E1155" s="463">
        <v>0</v>
      </c>
      <c r="F1155" s="83">
        <v>0</v>
      </c>
      <c r="G1155" s="1026"/>
      <c r="H1155" s="101">
        <f>D1155-'[3]Oktobris'!D1085</f>
        <v>-1297018</v>
      </c>
      <c r="I1155" s="987">
        <f t="shared" si="52"/>
        <v>1297018</v>
      </c>
      <c r="J1155" s="987"/>
      <c r="K1155" s="1026"/>
      <c r="L1155" s="1026"/>
      <c r="M1155" s="1026"/>
      <c r="N1155" s="1026"/>
      <c r="O1155" s="1026"/>
      <c r="P1155" s="1026"/>
      <c r="Q1155" s="1026"/>
      <c r="R1155" s="1026"/>
      <c r="S1155" s="1026"/>
      <c r="T1155" s="1026"/>
      <c r="U1155" s="1026"/>
      <c r="V1155" s="1026"/>
      <c r="W1155" s="1026"/>
      <c r="X1155" s="1026"/>
      <c r="Y1155" s="1026"/>
      <c r="Z1155" s="1026"/>
      <c r="AA1155" s="1026"/>
      <c r="AB1155" s="1026"/>
      <c r="AC1155" s="1026"/>
      <c r="AD1155" s="1026"/>
      <c r="AE1155" s="1026"/>
      <c r="AF1155" s="1026"/>
      <c r="AG1155" s="1026"/>
      <c r="AH1155" s="1026"/>
      <c r="AI1155" s="1026"/>
      <c r="AJ1155" s="1026"/>
      <c r="AK1155" s="1026"/>
      <c r="AL1155" s="1026"/>
      <c r="AM1155" s="1026"/>
      <c r="AN1155" s="1026"/>
      <c r="AO1155" s="1026"/>
      <c r="AP1155" s="1026"/>
      <c r="AQ1155" s="1026"/>
      <c r="AR1155" s="1026"/>
      <c r="AS1155" s="1026"/>
      <c r="AT1155" s="1026"/>
      <c r="AU1155" s="1026"/>
      <c r="AV1155" s="1026"/>
      <c r="AW1155" s="1026"/>
      <c r="AX1155" s="1026"/>
    </row>
    <row r="1156" spans="1:50" s="237" customFormat="1" ht="12" customHeight="1">
      <c r="A1156" s="1100" t="s">
        <v>1004</v>
      </c>
      <c r="B1156" s="83">
        <v>92248</v>
      </c>
      <c r="C1156" s="83">
        <v>92248</v>
      </c>
      <c r="D1156" s="83">
        <v>92248</v>
      </c>
      <c r="E1156" s="463">
        <v>100</v>
      </c>
      <c r="F1156" s="83">
        <v>0</v>
      </c>
      <c r="G1156" s="1026"/>
      <c r="H1156" s="101">
        <f>D1156-'[3]Oktobris'!D1086</f>
        <v>-739720</v>
      </c>
      <c r="I1156" s="987">
        <f t="shared" si="52"/>
        <v>739720</v>
      </c>
      <c r="J1156" s="987"/>
      <c r="K1156" s="1026"/>
      <c r="L1156" s="1026"/>
      <c r="M1156" s="1026"/>
      <c r="N1156" s="1026"/>
      <c r="O1156" s="1026"/>
      <c r="P1156" s="1026"/>
      <c r="Q1156" s="1026"/>
      <c r="R1156" s="1026"/>
      <c r="S1156" s="1026"/>
      <c r="T1156" s="1026"/>
      <c r="U1156" s="1026"/>
      <c r="V1156" s="1026"/>
      <c r="W1156" s="1026"/>
      <c r="X1156" s="1026"/>
      <c r="Y1156" s="1026"/>
      <c r="Z1156" s="1026"/>
      <c r="AA1156" s="1026"/>
      <c r="AB1156" s="1026"/>
      <c r="AC1156" s="1026"/>
      <c r="AD1156" s="1026"/>
      <c r="AE1156" s="1026"/>
      <c r="AF1156" s="1026"/>
      <c r="AG1156" s="1026"/>
      <c r="AH1156" s="1026"/>
      <c r="AI1156" s="1026"/>
      <c r="AJ1156" s="1026"/>
      <c r="AK1156" s="1026"/>
      <c r="AL1156" s="1026"/>
      <c r="AM1156" s="1026"/>
      <c r="AN1156" s="1026"/>
      <c r="AO1156" s="1026"/>
      <c r="AP1156" s="1026"/>
      <c r="AQ1156" s="1026"/>
      <c r="AR1156" s="1026"/>
      <c r="AS1156" s="1026"/>
      <c r="AT1156" s="1026"/>
      <c r="AU1156" s="1026"/>
      <c r="AV1156" s="1026"/>
      <c r="AW1156" s="1026"/>
      <c r="AX1156" s="1026"/>
    </row>
    <row r="1157" spans="1:50" s="237" customFormat="1" ht="12" customHeight="1">
      <c r="A1157" s="1101" t="s">
        <v>1114</v>
      </c>
      <c r="B1157" s="83">
        <v>92248</v>
      </c>
      <c r="C1157" s="83">
        <v>92248</v>
      </c>
      <c r="D1157" s="83">
        <v>92248</v>
      </c>
      <c r="E1157" s="463">
        <v>100</v>
      </c>
      <c r="F1157" s="83">
        <v>0</v>
      </c>
      <c r="G1157" s="1026"/>
      <c r="H1157" s="101">
        <f>D1157-'[3]Oktobris'!D1087</f>
        <v>61474</v>
      </c>
      <c r="I1157" s="987">
        <f t="shared" si="52"/>
        <v>-61474</v>
      </c>
      <c r="J1157" s="987"/>
      <c r="K1157" s="1026"/>
      <c r="L1157" s="1026"/>
      <c r="M1157" s="1026"/>
      <c r="N1157" s="1026"/>
      <c r="O1157" s="1026"/>
      <c r="P1157" s="1026"/>
      <c r="Q1157" s="1026"/>
      <c r="R1157" s="1026"/>
      <c r="S1157" s="1026"/>
      <c r="T1157" s="1026"/>
      <c r="U1157" s="1026"/>
      <c r="V1157" s="1026"/>
      <c r="W1157" s="1026"/>
      <c r="X1157" s="1026"/>
      <c r="Y1157" s="1026"/>
      <c r="Z1157" s="1026"/>
      <c r="AA1157" s="1026"/>
      <c r="AB1157" s="1026"/>
      <c r="AC1157" s="1026"/>
      <c r="AD1157" s="1026"/>
      <c r="AE1157" s="1026"/>
      <c r="AF1157" s="1026"/>
      <c r="AG1157" s="1026"/>
      <c r="AH1157" s="1026"/>
      <c r="AI1157" s="1026"/>
      <c r="AJ1157" s="1026"/>
      <c r="AK1157" s="1026"/>
      <c r="AL1157" s="1026"/>
      <c r="AM1157" s="1026"/>
      <c r="AN1157" s="1026"/>
      <c r="AO1157" s="1026"/>
      <c r="AP1157" s="1026"/>
      <c r="AQ1157" s="1026"/>
      <c r="AR1157" s="1026"/>
      <c r="AS1157" s="1026"/>
      <c r="AT1157" s="1026"/>
      <c r="AU1157" s="1026"/>
      <c r="AV1157" s="1026"/>
      <c r="AW1157" s="1026"/>
      <c r="AX1157" s="1026"/>
    </row>
    <row r="1158" spans="1:50" s="237" customFormat="1" ht="12" customHeight="1">
      <c r="A1158" s="1089" t="s">
        <v>290</v>
      </c>
      <c r="B1158" s="83">
        <v>8900</v>
      </c>
      <c r="C1158" s="83">
        <v>8900</v>
      </c>
      <c r="D1158" s="83">
        <v>2106</v>
      </c>
      <c r="E1158" s="463">
        <v>23.662921348314605</v>
      </c>
      <c r="F1158" s="83">
        <v>0</v>
      </c>
      <c r="G1158" s="1026"/>
      <c r="H1158" s="101">
        <f>D1158-'[3]Oktobris'!D1088</f>
        <v>-28668</v>
      </c>
      <c r="I1158" s="987">
        <f t="shared" si="52"/>
        <v>28668</v>
      </c>
      <c r="J1158" s="987"/>
      <c r="K1158" s="1026"/>
      <c r="L1158" s="1026"/>
      <c r="M1158" s="1026"/>
      <c r="N1158" s="1026"/>
      <c r="O1158" s="1026"/>
      <c r="P1158" s="1026"/>
      <c r="Q1158" s="1026"/>
      <c r="R1158" s="1026"/>
      <c r="S1158" s="1026"/>
      <c r="T1158" s="1026"/>
      <c r="U1158" s="1026"/>
      <c r="V1158" s="1026"/>
      <c r="W1158" s="1026"/>
      <c r="X1158" s="1026"/>
      <c r="Y1158" s="1026"/>
      <c r="Z1158" s="1026"/>
      <c r="AA1158" s="1026"/>
      <c r="AB1158" s="1026"/>
      <c r="AC1158" s="1026"/>
      <c r="AD1158" s="1026"/>
      <c r="AE1158" s="1026"/>
      <c r="AF1158" s="1026"/>
      <c r="AG1158" s="1026"/>
      <c r="AH1158" s="1026"/>
      <c r="AI1158" s="1026"/>
      <c r="AJ1158" s="1026"/>
      <c r="AK1158" s="1026"/>
      <c r="AL1158" s="1026"/>
      <c r="AM1158" s="1026"/>
      <c r="AN1158" s="1026"/>
      <c r="AO1158" s="1026"/>
      <c r="AP1158" s="1026"/>
      <c r="AQ1158" s="1026"/>
      <c r="AR1158" s="1026"/>
      <c r="AS1158" s="1026"/>
      <c r="AT1158" s="1026"/>
      <c r="AU1158" s="1026"/>
      <c r="AV1158" s="1026"/>
      <c r="AW1158" s="1026"/>
      <c r="AX1158" s="1026"/>
    </row>
    <row r="1159" spans="1:50" s="237" customFormat="1" ht="12" customHeight="1">
      <c r="A1159" s="1100" t="s">
        <v>1399</v>
      </c>
      <c r="B1159" s="83">
        <v>8900</v>
      </c>
      <c r="C1159" s="83">
        <v>8900</v>
      </c>
      <c r="D1159" s="83">
        <v>2106</v>
      </c>
      <c r="E1159" s="463">
        <v>23.662921348314605</v>
      </c>
      <c r="F1159" s="83">
        <v>0</v>
      </c>
      <c r="G1159" s="1026"/>
      <c r="H1159" s="101">
        <f>D1159-'[3]Oktobris'!D1089</f>
        <v>-799088</v>
      </c>
      <c r="I1159" s="987">
        <f t="shared" si="52"/>
        <v>799088</v>
      </c>
      <c r="J1159" s="987"/>
      <c r="K1159" s="1026"/>
      <c r="L1159" s="1026"/>
      <c r="M1159" s="1026"/>
      <c r="N1159" s="1026"/>
      <c r="O1159" s="1026"/>
      <c r="P1159" s="1026"/>
      <c r="Q1159" s="1026"/>
      <c r="R1159" s="1026"/>
      <c r="S1159" s="1026"/>
      <c r="T1159" s="1026"/>
      <c r="U1159" s="1026"/>
      <c r="V1159" s="1026"/>
      <c r="W1159" s="1026"/>
      <c r="X1159" s="1026"/>
      <c r="Y1159" s="1026"/>
      <c r="Z1159" s="1026"/>
      <c r="AA1159" s="1026"/>
      <c r="AB1159" s="1026"/>
      <c r="AC1159" s="1026"/>
      <c r="AD1159" s="1026"/>
      <c r="AE1159" s="1026"/>
      <c r="AF1159" s="1026"/>
      <c r="AG1159" s="1026"/>
      <c r="AH1159" s="1026"/>
      <c r="AI1159" s="1026"/>
      <c r="AJ1159" s="1026"/>
      <c r="AK1159" s="1026"/>
      <c r="AL1159" s="1026"/>
      <c r="AM1159" s="1026"/>
      <c r="AN1159" s="1026"/>
      <c r="AO1159" s="1026"/>
      <c r="AP1159" s="1026"/>
      <c r="AQ1159" s="1026"/>
      <c r="AR1159" s="1026"/>
      <c r="AS1159" s="1026"/>
      <c r="AT1159" s="1026"/>
      <c r="AU1159" s="1026"/>
      <c r="AV1159" s="1026"/>
      <c r="AW1159" s="1026"/>
      <c r="AX1159" s="1026"/>
    </row>
    <row r="1160" spans="1:45" s="1094" customFormat="1" ht="25.5">
      <c r="A1160" s="401" t="s">
        <v>1134</v>
      </c>
      <c r="B1160" s="42"/>
      <c r="C1160" s="42"/>
      <c r="D1160" s="42"/>
      <c r="E1160" s="463"/>
      <c r="F1160" s="83"/>
      <c r="G1160" s="100"/>
      <c r="H1160" s="101">
        <f>D1160-'[3]Oktobris'!D1090</f>
        <v>0</v>
      </c>
      <c r="I1160" s="987">
        <f aca="true" t="shared" si="53" ref="I1160:I1182">F1160-H1160</f>
        <v>0</v>
      </c>
      <c r="J1160" s="987"/>
      <c r="K1160" s="100"/>
      <c r="L1160" s="1093"/>
      <c r="M1160" s="1093"/>
      <c r="N1160" s="1093"/>
      <c r="O1160" s="1093"/>
      <c r="P1160" s="1093"/>
      <c r="Q1160" s="1093"/>
      <c r="R1160" s="1093"/>
      <c r="S1160" s="1093"/>
      <c r="T1160" s="1093"/>
      <c r="U1160" s="1093"/>
      <c r="V1160" s="1093"/>
      <c r="W1160" s="1093"/>
      <c r="X1160" s="1093"/>
      <c r="Y1160" s="1093"/>
      <c r="Z1160" s="1093"/>
      <c r="AA1160" s="1093"/>
      <c r="AB1160" s="1093"/>
      <c r="AC1160" s="1093"/>
      <c r="AD1160" s="1093"/>
      <c r="AE1160" s="1093"/>
      <c r="AF1160" s="1093"/>
      <c r="AG1160" s="1093"/>
      <c r="AH1160" s="1093"/>
      <c r="AI1160" s="1093"/>
      <c r="AJ1160" s="1093"/>
      <c r="AK1160" s="1093"/>
      <c r="AL1160" s="1093"/>
      <c r="AM1160" s="1093"/>
      <c r="AN1160" s="1093"/>
      <c r="AO1160" s="1093"/>
      <c r="AP1160" s="1093"/>
      <c r="AQ1160" s="1093"/>
      <c r="AR1160" s="1093"/>
      <c r="AS1160" s="1093"/>
    </row>
    <row r="1161" spans="1:45" s="1104" customFormat="1" ht="12.75">
      <c r="A1161" s="1087" t="s">
        <v>1078</v>
      </c>
      <c r="B1161" s="83">
        <v>570000</v>
      </c>
      <c r="C1161" s="83">
        <v>520000</v>
      </c>
      <c r="D1161" s="83">
        <v>520000</v>
      </c>
      <c r="E1161" s="463">
        <v>91.22807017543859</v>
      </c>
      <c r="F1161" s="83">
        <v>60000</v>
      </c>
      <c r="G1161" s="100"/>
      <c r="H1161" s="101">
        <f>D1161-'[3]Oktobris'!D1091</f>
        <v>-281194</v>
      </c>
      <c r="I1161" s="987">
        <f t="shared" si="53"/>
        <v>341194</v>
      </c>
      <c r="J1161" s="987"/>
      <c r="K1161" s="100"/>
      <c r="L1161" s="1093"/>
      <c r="M1161" s="1093"/>
      <c r="N1161" s="1093"/>
      <c r="O1161" s="1093"/>
      <c r="P1161" s="1093"/>
      <c r="Q1161" s="1093"/>
      <c r="R1161" s="1093"/>
      <c r="S1161" s="1093"/>
      <c r="T1161" s="1093"/>
      <c r="U1161" s="1093"/>
      <c r="V1161" s="1093"/>
      <c r="W1161" s="1093"/>
      <c r="X1161" s="1093"/>
      <c r="Y1161" s="1093"/>
      <c r="Z1161" s="1093"/>
      <c r="AA1161" s="1093"/>
      <c r="AB1161" s="1093"/>
      <c r="AC1161" s="1093"/>
      <c r="AD1161" s="1093"/>
      <c r="AE1161" s="1093"/>
      <c r="AF1161" s="1093"/>
      <c r="AG1161" s="1093"/>
      <c r="AH1161" s="1093"/>
      <c r="AI1161" s="1093"/>
      <c r="AJ1161" s="1093"/>
      <c r="AK1161" s="1093"/>
      <c r="AL1161" s="1093"/>
      <c r="AM1161" s="1093"/>
      <c r="AN1161" s="1093"/>
      <c r="AO1161" s="1093"/>
      <c r="AP1161" s="1093"/>
      <c r="AQ1161" s="1093"/>
      <c r="AR1161" s="1093"/>
      <c r="AS1161" s="1093"/>
    </row>
    <row r="1162" spans="1:45" s="1104" customFormat="1" ht="12.75">
      <c r="A1162" s="1089" t="s">
        <v>1079</v>
      </c>
      <c r="B1162" s="83">
        <v>570000</v>
      </c>
      <c r="C1162" s="83">
        <v>520000</v>
      </c>
      <c r="D1162" s="83">
        <v>520000</v>
      </c>
      <c r="E1162" s="463">
        <v>91.22807017543859</v>
      </c>
      <c r="F1162" s="83">
        <v>60000</v>
      </c>
      <c r="G1162" s="100"/>
      <c r="H1162" s="101">
        <f>D1162-'[3]Oktobris'!D1092</f>
        <v>520000</v>
      </c>
      <c r="I1162" s="987">
        <f t="shared" si="53"/>
        <v>-460000</v>
      </c>
      <c r="J1162" s="987"/>
      <c r="K1162" s="100"/>
      <c r="L1162" s="1093"/>
      <c r="M1162" s="1093"/>
      <c r="N1162" s="1093"/>
      <c r="O1162" s="1093"/>
      <c r="P1162" s="1093"/>
      <c r="Q1162" s="1093"/>
      <c r="R1162" s="1093"/>
      <c r="S1162" s="1093"/>
      <c r="T1162" s="1093"/>
      <c r="U1162" s="1093"/>
      <c r="V1162" s="1093"/>
      <c r="W1162" s="1093"/>
      <c r="X1162" s="1093"/>
      <c r="Y1162" s="1093"/>
      <c r="Z1162" s="1093"/>
      <c r="AA1162" s="1093"/>
      <c r="AB1162" s="1093"/>
      <c r="AC1162" s="1093"/>
      <c r="AD1162" s="1093"/>
      <c r="AE1162" s="1093"/>
      <c r="AF1162" s="1093"/>
      <c r="AG1162" s="1093"/>
      <c r="AH1162" s="1093"/>
      <c r="AI1162" s="1093"/>
      <c r="AJ1162" s="1093"/>
      <c r="AK1162" s="1093"/>
      <c r="AL1162" s="1093"/>
      <c r="AM1162" s="1093"/>
      <c r="AN1162" s="1093"/>
      <c r="AO1162" s="1093"/>
      <c r="AP1162" s="1093"/>
      <c r="AQ1162" s="1093"/>
      <c r="AR1162" s="1093"/>
      <c r="AS1162" s="1093"/>
    </row>
    <row r="1163" spans="1:45" s="1104" customFormat="1" ht="12.75">
      <c r="A1163" s="1103" t="s">
        <v>279</v>
      </c>
      <c r="B1163" s="83">
        <v>570000</v>
      </c>
      <c r="C1163" s="83">
        <v>520000</v>
      </c>
      <c r="D1163" s="83">
        <v>134924</v>
      </c>
      <c r="E1163" s="463">
        <v>23.670877192982456</v>
      </c>
      <c r="F1163" s="83">
        <v>17951</v>
      </c>
      <c r="G1163" s="100"/>
      <c r="H1163" s="101">
        <f>D1163-'[3]Oktobris'!D1093</f>
        <v>103520</v>
      </c>
      <c r="I1163" s="987">
        <f t="shared" si="53"/>
        <v>-85569</v>
      </c>
      <c r="J1163" s="987"/>
      <c r="K1163" s="100"/>
      <c r="L1163" s="1093"/>
      <c r="M1163" s="1093"/>
      <c r="N1163" s="1093"/>
      <c r="O1163" s="1093"/>
      <c r="P1163" s="1093"/>
      <c r="Q1163" s="1093"/>
      <c r="R1163" s="1093"/>
      <c r="S1163" s="1093"/>
      <c r="T1163" s="1093"/>
      <c r="U1163" s="1093"/>
      <c r="V1163" s="1093"/>
      <c r="W1163" s="1093"/>
      <c r="X1163" s="1093"/>
      <c r="Y1163" s="1093"/>
      <c r="Z1163" s="1093"/>
      <c r="AA1163" s="1093"/>
      <c r="AB1163" s="1093"/>
      <c r="AC1163" s="1093"/>
      <c r="AD1163" s="1093"/>
      <c r="AE1163" s="1093"/>
      <c r="AF1163" s="1093"/>
      <c r="AG1163" s="1093"/>
      <c r="AH1163" s="1093"/>
      <c r="AI1163" s="1093"/>
      <c r="AJ1163" s="1093"/>
      <c r="AK1163" s="1093"/>
      <c r="AL1163" s="1093"/>
      <c r="AM1163" s="1093"/>
      <c r="AN1163" s="1093"/>
      <c r="AO1163" s="1093"/>
      <c r="AP1163" s="1093"/>
      <c r="AQ1163" s="1093"/>
      <c r="AR1163" s="1093"/>
      <c r="AS1163" s="1093"/>
    </row>
    <row r="1164" spans="1:45" s="1094" customFormat="1" ht="12.75">
      <c r="A1164" s="1089" t="s">
        <v>290</v>
      </c>
      <c r="B1164" s="83">
        <v>570000</v>
      </c>
      <c r="C1164" s="83">
        <v>520000</v>
      </c>
      <c r="D1164" s="83">
        <v>134924</v>
      </c>
      <c r="E1164" s="463">
        <v>23.670877192982456</v>
      </c>
      <c r="F1164" s="83">
        <v>17951</v>
      </c>
      <c r="G1164" s="100"/>
      <c r="H1164" s="101">
        <f>D1164-'[3]Oktobris'!D1094</f>
        <v>104871</v>
      </c>
      <c r="I1164" s="987">
        <f t="shared" si="53"/>
        <v>-86920</v>
      </c>
      <c r="J1164" s="987"/>
      <c r="K1164" s="100"/>
      <c r="L1164" s="1093"/>
      <c r="M1164" s="1093"/>
      <c r="N1164" s="1093"/>
      <c r="O1164" s="1093"/>
      <c r="P1164" s="1093"/>
      <c r="Q1164" s="1093"/>
      <c r="R1164" s="1093"/>
      <c r="S1164" s="1093"/>
      <c r="T1164" s="1093"/>
      <c r="U1164" s="1093"/>
      <c r="V1164" s="1093"/>
      <c r="W1164" s="1093"/>
      <c r="X1164" s="1093"/>
      <c r="Y1164" s="1093"/>
      <c r="Z1164" s="1093"/>
      <c r="AA1164" s="1093"/>
      <c r="AB1164" s="1093"/>
      <c r="AC1164" s="1093"/>
      <c r="AD1164" s="1093"/>
      <c r="AE1164" s="1093"/>
      <c r="AF1164" s="1093"/>
      <c r="AG1164" s="1093"/>
      <c r="AH1164" s="1093"/>
      <c r="AI1164" s="1093"/>
      <c r="AJ1164" s="1093"/>
      <c r="AK1164" s="1093"/>
      <c r="AL1164" s="1093"/>
      <c r="AM1164" s="1093"/>
      <c r="AN1164" s="1093"/>
      <c r="AO1164" s="1093"/>
      <c r="AP1164" s="1093"/>
      <c r="AQ1164" s="1093"/>
      <c r="AR1164" s="1093"/>
      <c r="AS1164" s="1093"/>
    </row>
    <row r="1165" spans="1:45" s="1094" customFormat="1" ht="12.75">
      <c r="A1165" s="1100" t="s">
        <v>1403</v>
      </c>
      <c r="B1165" s="83">
        <v>570000</v>
      </c>
      <c r="C1165" s="83">
        <v>520000</v>
      </c>
      <c r="D1165" s="83">
        <v>134924</v>
      </c>
      <c r="E1165" s="463">
        <v>23.670877192982456</v>
      </c>
      <c r="F1165" s="83">
        <v>17951</v>
      </c>
      <c r="G1165" s="100"/>
      <c r="H1165" s="101">
        <f>D1165-'[3]Oktobris'!D1095</f>
        <v>133573</v>
      </c>
      <c r="I1165" s="987">
        <f t="shared" si="53"/>
        <v>-115622</v>
      </c>
      <c r="J1165" s="987"/>
      <c r="K1165" s="100"/>
      <c r="L1165" s="1093"/>
      <c r="M1165" s="1093"/>
      <c r="N1165" s="1093"/>
      <c r="O1165" s="1093"/>
      <c r="P1165" s="1093"/>
      <c r="Q1165" s="1093"/>
      <c r="R1165" s="1093"/>
      <c r="S1165" s="1093"/>
      <c r="T1165" s="1093"/>
      <c r="U1165" s="1093"/>
      <c r="V1165" s="1093"/>
      <c r="W1165" s="1093"/>
      <c r="X1165" s="1093"/>
      <c r="Y1165" s="1093"/>
      <c r="Z1165" s="1093"/>
      <c r="AA1165" s="1093"/>
      <c r="AB1165" s="1093"/>
      <c r="AC1165" s="1093"/>
      <c r="AD1165" s="1093"/>
      <c r="AE1165" s="1093"/>
      <c r="AF1165" s="1093"/>
      <c r="AG1165" s="1093"/>
      <c r="AH1165" s="1093"/>
      <c r="AI1165" s="1093"/>
      <c r="AJ1165" s="1093"/>
      <c r="AK1165" s="1093"/>
      <c r="AL1165" s="1093"/>
      <c r="AM1165" s="1093"/>
      <c r="AN1165" s="1093"/>
      <c r="AO1165" s="1093"/>
      <c r="AP1165" s="1093"/>
      <c r="AQ1165" s="1093"/>
      <c r="AR1165" s="1093"/>
      <c r="AS1165" s="1093"/>
    </row>
    <row r="1166" spans="1:50" s="237" customFormat="1" ht="12" customHeight="1">
      <c r="A1166" s="323" t="s">
        <v>1127</v>
      </c>
      <c r="B1166" s="83"/>
      <c r="C1166" s="83"/>
      <c r="D1166" s="83"/>
      <c r="E1166" s="463"/>
      <c r="F1166" s="83"/>
      <c r="G1166" s="1026"/>
      <c r="H1166" s="101">
        <f>D1166-'[3]Oktobris'!D1096</f>
        <v>-16409</v>
      </c>
      <c r="I1166" s="987">
        <f t="shared" si="53"/>
        <v>16409</v>
      </c>
      <c r="J1166" s="987"/>
      <c r="K1166" s="1026"/>
      <c r="L1166" s="1026"/>
      <c r="M1166" s="1026"/>
      <c r="N1166" s="1026"/>
      <c r="O1166" s="1026"/>
      <c r="P1166" s="1026"/>
      <c r="Q1166" s="1026"/>
      <c r="R1166" s="1026"/>
      <c r="S1166" s="1026"/>
      <c r="T1166" s="1026"/>
      <c r="U1166" s="1026"/>
      <c r="V1166" s="1026"/>
      <c r="W1166" s="1026"/>
      <c r="X1166" s="1026"/>
      <c r="Y1166" s="1026"/>
      <c r="Z1166" s="1026"/>
      <c r="AA1166" s="1026"/>
      <c r="AB1166" s="1026"/>
      <c r="AC1166" s="1026"/>
      <c r="AD1166" s="1026"/>
      <c r="AE1166" s="1026"/>
      <c r="AF1166" s="1026"/>
      <c r="AG1166" s="1026"/>
      <c r="AH1166" s="1026"/>
      <c r="AI1166" s="1026"/>
      <c r="AJ1166" s="1026"/>
      <c r="AK1166" s="1026"/>
      <c r="AL1166" s="1026"/>
      <c r="AM1166" s="1026"/>
      <c r="AN1166" s="1026"/>
      <c r="AO1166" s="1026"/>
      <c r="AP1166" s="1026"/>
      <c r="AQ1166" s="1026"/>
      <c r="AR1166" s="1026"/>
      <c r="AS1166" s="1026"/>
      <c r="AT1166" s="1026"/>
      <c r="AU1166" s="1026"/>
      <c r="AV1166" s="1026"/>
      <c r="AW1166" s="1026"/>
      <c r="AX1166" s="1026"/>
    </row>
    <row r="1167" spans="1:50" s="237" customFormat="1" ht="12" customHeight="1">
      <c r="A1167" s="1103" t="s">
        <v>1078</v>
      </c>
      <c r="B1167" s="83">
        <v>312166</v>
      </c>
      <c r="C1167" s="83">
        <v>312166</v>
      </c>
      <c r="D1167" s="83">
        <v>312166</v>
      </c>
      <c r="E1167" s="463">
        <v>100</v>
      </c>
      <c r="F1167" s="83">
        <v>42120</v>
      </c>
      <c r="G1167" s="1026"/>
      <c r="H1167" s="101">
        <f>D1167-'[3]Oktobris'!D1097</f>
        <v>295757</v>
      </c>
      <c r="I1167" s="987">
        <f t="shared" si="53"/>
        <v>-253637</v>
      </c>
      <c r="J1167" s="987"/>
      <c r="K1167" s="1026"/>
      <c r="L1167" s="1026"/>
      <c r="M1167" s="1026"/>
      <c r="N1167" s="1026"/>
      <c r="O1167" s="1026"/>
      <c r="P1167" s="1026"/>
      <c r="Q1167" s="1026"/>
      <c r="R1167" s="1026"/>
      <c r="S1167" s="1026"/>
      <c r="T1167" s="1026"/>
      <c r="U1167" s="1026"/>
      <c r="V1167" s="1026"/>
      <c r="W1167" s="1026"/>
      <c r="X1167" s="1026"/>
      <c r="Y1167" s="1026"/>
      <c r="Z1167" s="1026"/>
      <c r="AA1167" s="1026"/>
      <c r="AB1167" s="1026"/>
      <c r="AC1167" s="1026"/>
      <c r="AD1167" s="1026"/>
      <c r="AE1167" s="1026"/>
      <c r="AF1167" s="1026"/>
      <c r="AG1167" s="1026"/>
      <c r="AH1167" s="1026"/>
      <c r="AI1167" s="1026"/>
      <c r="AJ1167" s="1026"/>
      <c r="AK1167" s="1026"/>
      <c r="AL1167" s="1026"/>
      <c r="AM1167" s="1026"/>
      <c r="AN1167" s="1026"/>
      <c r="AO1167" s="1026"/>
      <c r="AP1167" s="1026"/>
      <c r="AQ1167" s="1026"/>
      <c r="AR1167" s="1026"/>
      <c r="AS1167" s="1026"/>
      <c r="AT1167" s="1026"/>
      <c r="AU1167" s="1026"/>
      <c r="AV1167" s="1026"/>
      <c r="AW1167" s="1026"/>
      <c r="AX1167" s="1026"/>
    </row>
    <row r="1168" spans="1:50" s="237" customFormat="1" ht="12" customHeight="1">
      <c r="A1168" s="1089" t="s">
        <v>1079</v>
      </c>
      <c r="B1168" s="83">
        <v>312166</v>
      </c>
      <c r="C1168" s="83">
        <v>312166</v>
      </c>
      <c r="D1168" s="83">
        <v>312166</v>
      </c>
      <c r="E1168" s="463">
        <v>100</v>
      </c>
      <c r="F1168" s="83">
        <v>42120</v>
      </c>
      <c r="G1168" s="1026"/>
      <c r="H1168" s="101">
        <f>D1168-'[3]Oktobris'!D1098</f>
        <v>297108</v>
      </c>
      <c r="I1168" s="987">
        <f t="shared" si="53"/>
        <v>-254988</v>
      </c>
      <c r="J1168" s="987"/>
      <c r="K1168" s="1026"/>
      <c r="L1168" s="1026"/>
      <c r="M1168" s="1026"/>
      <c r="N1168" s="1026"/>
      <c r="O1168" s="1026"/>
      <c r="P1168" s="1026"/>
      <c r="Q1168" s="1026"/>
      <c r="R1168" s="1026"/>
      <c r="S1168" s="1026"/>
      <c r="T1168" s="1026"/>
      <c r="U1168" s="1026"/>
      <c r="V1168" s="1026"/>
      <c r="W1168" s="1026"/>
      <c r="X1168" s="1026"/>
      <c r="Y1168" s="1026"/>
      <c r="Z1168" s="1026"/>
      <c r="AA1168" s="1026"/>
      <c r="AB1168" s="1026"/>
      <c r="AC1168" s="1026"/>
      <c r="AD1168" s="1026"/>
      <c r="AE1168" s="1026"/>
      <c r="AF1168" s="1026"/>
      <c r="AG1168" s="1026"/>
      <c r="AH1168" s="1026"/>
      <c r="AI1168" s="1026"/>
      <c r="AJ1168" s="1026"/>
      <c r="AK1168" s="1026"/>
      <c r="AL1168" s="1026"/>
      <c r="AM1168" s="1026"/>
      <c r="AN1168" s="1026"/>
      <c r="AO1168" s="1026"/>
      <c r="AP1168" s="1026"/>
      <c r="AQ1168" s="1026"/>
      <c r="AR1168" s="1026"/>
      <c r="AS1168" s="1026"/>
      <c r="AT1168" s="1026"/>
      <c r="AU1168" s="1026"/>
      <c r="AV1168" s="1026"/>
      <c r="AW1168" s="1026"/>
      <c r="AX1168" s="1026"/>
    </row>
    <row r="1169" spans="1:50" s="237" customFormat="1" ht="12" customHeight="1">
      <c r="A1169" s="1103" t="s">
        <v>279</v>
      </c>
      <c r="B1169" s="83">
        <v>312166</v>
      </c>
      <c r="C1169" s="83">
        <v>312166</v>
      </c>
      <c r="D1169" s="83">
        <v>257863</v>
      </c>
      <c r="E1169" s="463">
        <v>82.60444763363083</v>
      </c>
      <c r="F1169" s="83">
        <v>0</v>
      </c>
      <c r="G1169" s="1026"/>
      <c r="H1169" s="101">
        <f>D1169-'[3]Oktobris'!D1099</f>
        <v>256512</v>
      </c>
      <c r="I1169" s="987">
        <f t="shared" si="53"/>
        <v>-256512</v>
      </c>
      <c r="J1169" s="987"/>
      <c r="K1169" s="1026"/>
      <c r="L1169" s="1026"/>
      <c r="M1169" s="1026"/>
      <c r="N1169" s="1026"/>
      <c r="O1169" s="1026"/>
      <c r="P1169" s="1026"/>
      <c r="Q1169" s="1026"/>
      <c r="R1169" s="1026"/>
      <c r="S1169" s="1026"/>
      <c r="T1169" s="1026"/>
      <c r="U1169" s="1026"/>
      <c r="V1169" s="1026"/>
      <c r="W1169" s="1026"/>
      <c r="X1169" s="1026"/>
      <c r="Y1169" s="1026"/>
      <c r="Z1169" s="1026"/>
      <c r="AA1169" s="1026"/>
      <c r="AB1169" s="1026"/>
      <c r="AC1169" s="1026"/>
      <c r="AD1169" s="1026"/>
      <c r="AE1169" s="1026"/>
      <c r="AF1169" s="1026"/>
      <c r="AG1169" s="1026"/>
      <c r="AH1169" s="1026"/>
      <c r="AI1169" s="1026"/>
      <c r="AJ1169" s="1026"/>
      <c r="AK1169" s="1026"/>
      <c r="AL1169" s="1026"/>
      <c r="AM1169" s="1026"/>
      <c r="AN1169" s="1026"/>
      <c r="AO1169" s="1026"/>
      <c r="AP1169" s="1026"/>
      <c r="AQ1169" s="1026"/>
      <c r="AR1169" s="1026"/>
      <c r="AS1169" s="1026"/>
      <c r="AT1169" s="1026"/>
      <c r="AU1169" s="1026"/>
      <c r="AV1169" s="1026"/>
      <c r="AW1169" s="1026"/>
      <c r="AX1169" s="1026"/>
    </row>
    <row r="1170" spans="1:50" s="237" customFormat="1" ht="12" customHeight="1">
      <c r="A1170" s="1089" t="s">
        <v>307</v>
      </c>
      <c r="B1170" s="83">
        <v>312166</v>
      </c>
      <c r="C1170" s="83">
        <v>312166</v>
      </c>
      <c r="D1170" s="83">
        <v>257863</v>
      </c>
      <c r="E1170" s="463">
        <v>82.60444763363083</v>
      </c>
      <c r="F1170" s="83">
        <v>0</v>
      </c>
      <c r="G1170" s="1026"/>
      <c r="H1170" s="101">
        <f>D1170-'[3]Oktobris'!D1100</f>
        <v>256512</v>
      </c>
      <c r="I1170" s="987">
        <f t="shared" si="53"/>
        <v>-256512</v>
      </c>
      <c r="J1170" s="987"/>
      <c r="K1170" s="1026"/>
      <c r="L1170" s="1026"/>
      <c r="M1170" s="1026"/>
      <c r="N1170" s="1026"/>
      <c r="O1170" s="1026"/>
      <c r="P1170" s="1026"/>
      <c r="Q1170" s="1026"/>
      <c r="R1170" s="1026"/>
      <c r="S1170" s="1026"/>
      <c r="T1170" s="1026"/>
      <c r="U1170" s="1026"/>
      <c r="V1170" s="1026"/>
      <c r="W1170" s="1026"/>
      <c r="X1170" s="1026"/>
      <c r="Y1170" s="1026"/>
      <c r="Z1170" s="1026"/>
      <c r="AA1170" s="1026"/>
      <c r="AB1170" s="1026"/>
      <c r="AC1170" s="1026"/>
      <c r="AD1170" s="1026"/>
      <c r="AE1170" s="1026"/>
      <c r="AF1170" s="1026"/>
      <c r="AG1170" s="1026"/>
      <c r="AH1170" s="1026"/>
      <c r="AI1170" s="1026"/>
      <c r="AJ1170" s="1026"/>
      <c r="AK1170" s="1026"/>
      <c r="AL1170" s="1026"/>
      <c r="AM1170" s="1026"/>
      <c r="AN1170" s="1026"/>
      <c r="AO1170" s="1026"/>
      <c r="AP1170" s="1026"/>
      <c r="AQ1170" s="1026"/>
      <c r="AR1170" s="1026"/>
      <c r="AS1170" s="1026"/>
      <c r="AT1170" s="1026"/>
      <c r="AU1170" s="1026"/>
      <c r="AV1170" s="1026"/>
      <c r="AW1170" s="1026"/>
      <c r="AX1170" s="1026"/>
    </row>
    <row r="1171" spans="1:50" s="237" customFormat="1" ht="12" customHeight="1">
      <c r="A1171" s="1100" t="s">
        <v>1004</v>
      </c>
      <c r="B1171" s="83">
        <v>312166</v>
      </c>
      <c r="C1171" s="83">
        <v>312166</v>
      </c>
      <c r="D1171" s="83">
        <v>257863</v>
      </c>
      <c r="E1171" s="463">
        <v>82.60444763363083</v>
      </c>
      <c r="F1171" s="83">
        <v>0</v>
      </c>
      <c r="G1171" s="1026"/>
      <c r="H1171" s="101">
        <f>D1171-'[3]Oktobris'!D1101</f>
        <v>257863</v>
      </c>
      <c r="I1171" s="987">
        <f t="shared" si="53"/>
        <v>-257863</v>
      </c>
      <c r="J1171" s="987"/>
      <c r="K1171" s="1026"/>
      <c r="L1171" s="1026"/>
      <c r="M1171" s="1026"/>
      <c r="N1171" s="1026"/>
      <c r="O1171" s="1026"/>
      <c r="P1171" s="1026"/>
      <c r="Q1171" s="1026"/>
      <c r="R1171" s="1026"/>
      <c r="S1171" s="1026"/>
      <c r="T1171" s="1026"/>
      <c r="U1171" s="1026"/>
      <c r="V1171" s="1026"/>
      <c r="W1171" s="1026"/>
      <c r="X1171" s="1026"/>
      <c r="Y1171" s="1026"/>
      <c r="Z1171" s="1026"/>
      <c r="AA1171" s="1026"/>
      <c r="AB1171" s="1026"/>
      <c r="AC1171" s="1026"/>
      <c r="AD1171" s="1026"/>
      <c r="AE1171" s="1026"/>
      <c r="AF1171" s="1026"/>
      <c r="AG1171" s="1026"/>
      <c r="AH1171" s="1026"/>
      <c r="AI1171" s="1026"/>
      <c r="AJ1171" s="1026"/>
      <c r="AK1171" s="1026"/>
      <c r="AL1171" s="1026"/>
      <c r="AM1171" s="1026"/>
      <c r="AN1171" s="1026"/>
      <c r="AO1171" s="1026"/>
      <c r="AP1171" s="1026"/>
      <c r="AQ1171" s="1026"/>
      <c r="AR1171" s="1026"/>
      <c r="AS1171" s="1026"/>
      <c r="AT1171" s="1026"/>
      <c r="AU1171" s="1026"/>
      <c r="AV1171" s="1026"/>
      <c r="AW1171" s="1026"/>
      <c r="AX1171" s="1026"/>
    </row>
    <row r="1172" spans="1:50" s="237" customFormat="1" ht="12" customHeight="1">
      <c r="A1172" s="1101" t="s">
        <v>1120</v>
      </c>
      <c r="B1172" s="83">
        <v>312166</v>
      </c>
      <c r="C1172" s="83">
        <v>312166</v>
      </c>
      <c r="D1172" s="83">
        <v>257863</v>
      </c>
      <c r="E1172" s="463">
        <v>82.60444763363083</v>
      </c>
      <c r="F1172" s="83">
        <v>0</v>
      </c>
      <c r="G1172" s="1026"/>
      <c r="H1172" s="101">
        <f>D1172-'[3]Oktobris'!D1102</f>
        <v>131743</v>
      </c>
      <c r="I1172" s="987">
        <f t="shared" si="53"/>
        <v>-131743</v>
      </c>
      <c r="J1172" s="987"/>
      <c r="K1172" s="1026"/>
      <c r="L1172" s="1026"/>
      <c r="M1172" s="1026"/>
      <c r="N1172" s="1026"/>
      <c r="O1172" s="1026"/>
      <c r="P1172" s="1026"/>
      <c r="Q1172" s="1026"/>
      <c r="R1172" s="1026"/>
      <c r="S1172" s="1026"/>
      <c r="T1172" s="1026"/>
      <c r="U1172" s="1026"/>
      <c r="V1172" s="1026"/>
      <c r="W1172" s="1026"/>
      <c r="X1172" s="1026"/>
      <c r="Y1172" s="1026"/>
      <c r="Z1172" s="1026"/>
      <c r="AA1172" s="1026"/>
      <c r="AB1172" s="1026"/>
      <c r="AC1172" s="1026"/>
      <c r="AD1172" s="1026"/>
      <c r="AE1172" s="1026"/>
      <c r="AF1172" s="1026"/>
      <c r="AG1172" s="1026"/>
      <c r="AH1172" s="1026"/>
      <c r="AI1172" s="1026"/>
      <c r="AJ1172" s="1026"/>
      <c r="AK1172" s="1026"/>
      <c r="AL1172" s="1026"/>
      <c r="AM1172" s="1026"/>
      <c r="AN1172" s="1026"/>
      <c r="AO1172" s="1026"/>
      <c r="AP1172" s="1026"/>
      <c r="AQ1172" s="1026"/>
      <c r="AR1172" s="1026"/>
      <c r="AS1172" s="1026"/>
      <c r="AT1172" s="1026"/>
      <c r="AU1172" s="1026"/>
      <c r="AV1172" s="1026"/>
      <c r="AW1172" s="1026"/>
      <c r="AX1172" s="1026"/>
    </row>
    <row r="1173" spans="1:50" s="237" customFormat="1" ht="12" customHeight="1">
      <c r="A1173" s="323" t="s">
        <v>1129</v>
      </c>
      <c r="B1173" s="83"/>
      <c r="C1173" s="83"/>
      <c r="D1173" s="83"/>
      <c r="E1173" s="463"/>
      <c r="F1173" s="83"/>
      <c r="G1173" s="1026"/>
      <c r="H1173" s="101">
        <f>D1173-'[3]Oktobris'!D1103</f>
        <v>-126120</v>
      </c>
      <c r="I1173" s="987">
        <f t="shared" si="53"/>
        <v>126120</v>
      </c>
      <c r="J1173" s="987"/>
      <c r="K1173" s="1026"/>
      <c r="L1173" s="1026"/>
      <c r="M1173" s="1026"/>
      <c r="N1173" s="1026"/>
      <c r="O1173" s="1026"/>
      <c r="P1173" s="1026"/>
      <c r="Q1173" s="1026"/>
      <c r="R1173" s="1026"/>
      <c r="S1173" s="1026"/>
      <c r="T1173" s="1026"/>
      <c r="U1173" s="1026"/>
      <c r="V1173" s="1026"/>
      <c r="W1173" s="1026"/>
      <c r="X1173" s="1026"/>
      <c r="Y1173" s="1026"/>
      <c r="Z1173" s="1026"/>
      <c r="AA1173" s="1026"/>
      <c r="AB1173" s="1026"/>
      <c r="AC1173" s="1026"/>
      <c r="AD1173" s="1026"/>
      <c r="AE1173" s="1026"/>
      <c r="AF1173" s="1026"/>
      <c r="AG1173" s="1026"/>
      <c r="AH1173" s="1026"/>
      <c r="AI1173" s="1026"/>
      <c r="AJ1173" s="1026"/>
      <c r="AK1173" s="1026"/>
      <c r="AL1173" s="1026"/>
      <c r="AM1173" s="1026"/>
      <c r="AN1173" s="1026"/>
      <c r="AO1173" s="1026"/>
      <c r="AP1173" s="1026"/>
      <c r="AQ1173" s="1026"/>
      <c r="AR1173" s="1026"/>
      <c r="AS1173" s="1026"/>
      <c r="AT1173" s="1026"/>
      <c r="AU1173" s="1026"/>
      <c r="AV1173" s="1026"/>
      <c r="AW1173" s="1026"/>
      <c r="AX1173" s="1026"/>
    </row>
    <row r="1174" spans="1:50" s="237" customFormat="1" ht="12" customHeight="1">
      <c r="A1174" s="1087" t="s">
        <v>1078</v>
      </c>
      <c r="B1174" s="83">
        <v>539000</v>
      </c>
      <c r="C1174" s="83">
        <v>539000</v>
      </c>
      <c r="D1174" s="83">
        <v>539000</v>
      </c>
      <c r="E1174" s="463">
        <v>100</v>
      </c>
      <c r="F1174" s="83">
        <v>0</v>
      </c>
      <c r="G1174" s="1026"/>
      <c r="H1174" s="101">
        <f>D1174-'[3]Oktobris'!D1104</f>
        <v>444646</v>
      </c>
      <c r="I1174" s="987">
        <f t="shared" si="53"/>
        <v>-444646</v>
      </c>
      <c r="J1174" s="987"/>
      <c r="K1174" s="1026"/>
      <c r="L1174" s="1026"/>
      <c r="M1174" s="1026"/>
      <c r="N1174" s="1026"/>
      <c r="O1174" s="1026"/>
      <c r="P1174" s="1026"/>
      <c r="Q1174" s="1026"/>
      <c r="R1174" s="1026"/>
      <c r="S1174" s="1026"/>
      <c r="T1174" s="1026"/>
      <c r="U1174" s="1026"/>
      <c r="V1174" s="1026"/>
      <c r="W1174" s="1026"/>
      <c r="X1174" s="1026"/>
      <c r="Y1174" s="1026"/>
      <c r="Z1174" s="1026"/>
      <c r="AA1174" s="1026"/>
      <c r="AB1174" s="1026"/>
      <c r="AC1174" s="1026"/>
      <c r="AD1174" s="1026"/>
      <c r="AE1174" s="1026"/>
      <c r="AF1174" s="1026"/>
      <c r="AG1174" s="1026"/>
      <c r="AH1174" s="1026"/>
      <c r="AI1174" s="1026"/>
      <c r="AJ1174" s="1026"/>
      <c r="AK1174" s="1026"/>
      <c r="AL1174" s="1026"/>
      <c r="AM1174" s="1026"/>
      <c r="AN1174" s="1026"/>
      <c r="AO1174" s="1026"/>
      <c r="AP1174" s="1026"/>
      <c r="AQ1174" s="1026"/>
      <c r="AR1174" s="1026"/>
      <c r="AS1174" s="1026"/>
      <c r="AT1174" s="1026"/>
      <c r="AU1174" s="1026"/>
      <c r="AV1174" s="1026"/>
      <c r="AW1174" s="1026"/>
      <c r="AX1174" s="1026"/>
    </row>
    <row r="1175" spans="1:50" s="237" customFormat="1" ht="12" customHeight="1">
      <c r="A1175" s="475" t="s">
        <v>538</v>
      </c>
      <c r="B1175" s="83">
        <v>539000</v>
      </c>
      <c r="C1175" s="83">
        <v>539000</v>
      </c>
      <c r="D1175" s="83">
        <v>539000</v>
      </c>
      <c r="E1175" s="463">
        <v>100</v>
      </c>
      <c r="F1175" s="83">
        <v>0</v>
      </c>
      <c r="G1175" s="1026"/>
      <c r="H1175" s="101">
        <f>D1175-'[3]Oktobris'!D1105</f>
        <v>446752</v>
      </c>
      <c r="I1175" s="987">
        <f t="shared" si="53"/>
        <v>-446752</v>
      </c>
      <c r="J1175" s="987"/>
      <c r="K1175" s="1026"/>
      <c r="L1175" s="1026"/>
      <c r="M1175" s="1026"/>
      <c r="N1175" s="1026"/>
      <c r="O1175" s="1026"/>
      <c r="P1175" s="1026"/>
      <c r="Q1175" s="1026"/>
      <c r="R1175" s="1026"/>
      <c r="S1175" s="1026"/>
      <c r="T1175" s="1026"/>
      <c r="U1175" s="1026"/>
      <c r="V1175" s="1026"/>
      <c r="W1175" s="1026"/>
      <c r="X1175" s="1026"/>
      <c r="Y1175" s="1026"/>
      <c r="Z1175" s="1026"/>
      <c r="AA1175" s="1026"/>
      <c r="AB1175" s="1026"/>
      <c r="AC1175" s="1026"/>
      <c r="AD1175" s="1026"/>
      <c r="AE1175" s="1026"/>
      <c r="AF1175" s="1026"/>
      <c r="AG1175" s="1026"/>
      <c r="AH1175" s="1026"/>
      <c r="AI1175" s="1026"/>
      <c r="AJ1175" s="1026"/>
      <c r="AK1175" s="1026"/>
      <c r="AL1175" s="1026"/>
      <c r="AM1175" s="1026"/>
      <c r="AN1175" s="1026"/>
      <c r="AO1175" s="1026"/>
      <c r="AP1175" s="1026"/>
      <c r="AQ1175" s="1026"/>
      <c r="AR1175" s="1026"/>
      <c r="AS1175" s="1026"/>
      <c r="AT1175" s="1026"/>
      <c r="AU1175" s="1026"/>
      <c r="AV1175" s="1026"/>
      <c r="AW1175" s="1026"/>
      <c r="AX1175" s="1026"/>
    </row>
    <row r="1176" spans="1:50" s="237" customFormat="1" ht="12" customHeight="1">
      <c r="A1176" s="1087" t="s">
        <v>279</v>
      </c>
      <c r="B1176" s="83">
        <v>539000</v>
      </c>
      <c r="C1176" s="83">
        <v>539000</v>
      </c>
      <c r="D1176" s="83">
        <v>0</v>
      </c>
      <c r="E1176" s="463">
        <v>0</v>
      </c>
      <c r="F1176" s="83">
        <v>0</v>
      </c>
      <c r="G1176" s="1026"/>
      <c r="H1176" s="101">
        <f>D1176-'[3]Oktobris'!D1106</f>
        <v>0</v>
      </c>
      <c r="I1176" s="987">
        <f t="shared" si="53"/>
        <v>0</v>
      </c>
      <c r="J1176" s="987"/>
      <c r="K1176" s="1026"/>
      <c r="L1176" s="1026"/>
      <c r="M1176" s="1026"/>
      <c r="N1176" s="1026"/>
      <c r="O1176" s="1026"/>
      <c r="P1176" s="1026"/>
      <c r="Q1176" s="1026"/>
      <c r="R1176" s="1026"/>
      <c r="S1176" s="1026"/>
      <c r="T1176" s="1026"/>
      <c r="U1176" s="1026"/>
      <c r="V1176" s="1026"/>
      <c r="W1176" s="1026"/>
      <c r="X1176" s="1026"/>
      <c r="Y1176" s="1026"/>
      <c r="Z1176" s="1026"/>
      <c r="AA1176" s="1026"/>
      <c r="AB1176" s="1026"/>
      <c r="AC1176" s="1026"/>
      <c r="AD1176" s="1026"/>
      <c r="AE1176" s="1026"/>
      <c r="AF1176" s="1026"/>
      <c r="AG1176" s="1026"/>
      <c r="AH1176" s="1026"/>
      <c r="AI1176" s="1026"/>
      <c r="AJ1176" s="1026"/>
      <c r="AK1176" s="1026"/>
      <c r="AL1176" s="1026"/>
      <c r="AM1176" s="1026"/>
      <c r="AN1176" s="1026"/>
      <c r="AO1176" s="1026"/>
      <c r="AP1176" s="1026"/>
      <c r="AQ1176" s="1026"/>
      <c r="AR1176" s="1026"/>
      <c r="AS1176" s="1026"/>
      <c r="AT1176" s="1026"/>
      <c r="AU1176" s="1026"/>
      <c r="AV1176" s="1026"/>
      <c r="AW1176" s="1026"/>
      <c r="AX1176" s="1026"/>
    </row>
    <row r="1177" spans="1:50" s="237" customFormat="1" ht="12" customHeight="1">
      <c r="A1177" s="1088" t="s">
        <v>307</v>
      </c>
      <c r="B1177" s="83">
        <v>539000</v>
      </c>
      <c r="C1177" s="83">
        <v>539000</v>
      </c>
      <c r="D1177" s="83">
        <v>0</v>
      </c>
      <c r="E1177" s="463">
        <v>0</v>
      </c>
      <c r="F1177" s="83">
        <v>0</v>
      </c>
      <c r="G1177" s="1026"/>
      <c r="H1177" s="101">
        <f>D1177-'[3]Oktobris'!D1107</f>
        <v>-92248</v>
      </c>
      <c r="I1177" s="987">
        <f t="shared" si="53"/>
        <v>92248</v>
      </c>
      <c r="J1177" s="987"/>
      <c r="K1177" s="1026"/>
      <c r="L1177" s="1026"/>
      <c r="M1177" s="1026"/>
      <c r="N1177" s="1026"/>
      <c r="O1177" s="1026"/>
      <c r="P1177" s="1026"/>
      <c r="Q1177" s="1026"/>
      <c r="R1177" s="1026"/>
      <c r="S1177" s="1026"/>
      <c r="T1177" s="1026"/>
      <c r="U1177" s="1026"/>
      <c r="V1177" s="1026"/>
      <c r="W1177" s="1026"/>
      <c r="X1177" s="1026"/>
      <c r="Y1177" s="1026"/>
      <c r="Z1177" s="1026"/>
      <c r="AA1177" s="1026"/>
      <c r="AB1177" s="1026"/>
      <c r="AC1177" s="1026"/>
      <c r="AD1177" s="1026"/>
      <c r="AE1177" s="1026"/>
      <c r="AF1177" s="1026"/>
      <c r="AG1177" s="1026"/>
      <c r="AH1177" s="1026"/>
      <c r="AI1177" s="1026"/>
      <c r="AJ1177" s="1026"/>
      <c r="AK1177" s="1026"/>
      <c r="AL1177" s="1026"/>
      <c r="AM1177" s="1026"/>
      <c r="AN1177" s="1026"/>
      <c r="AO1177" s="1026"/>
      <c r="AP1177" s="1026"/>
      <c r="AQ1177" s="1026"/>
      <c r="AR1177" s="1026"/>
      <c r="AS1177" s="1026"/>
      <c r="AT1177" s="1026"/>
      <c r="AU1177" s="1026"/>
      <c r="AV1177" s="1026"/>
      <c r="AW1177" s="1026"/>
      <c r="AX1177" s="1026"/>
    </row>
    <row r="1178" spans="1:50" s="237" customFormat="1" ht="12.75">
      <c r="A1178" s="1091" t="s">
        <v>1004</v>
      </c>
      <c r="B1178" s="83">
        <v>539000</v>
      </c>
      <c r="C1178" s="83">
        <v>539000</v>
      </c>
      <c r="D1178" s="83">
        <v>0</v>
      </c>
      <c r="E1178" s="463">
        <v>0</v>
      </c>
      <c r="F1178" s="83">
        <v>0</v>
      </c>
      <c r="G1178" s="1026"/>
      <c r="H1178" s="101">
        <f>D1178-'[3]Oktobris'!D1108</f>
        <v>-92248</v>
      </c>
      <c r="I1178" s="987">
        <f t="shared" si="53"/>
        <v>92248</v>
      </c>
      <c r="J1178" s="987"/>
      <c r="K1178" s="1026"/>
      <c r="L1178" s="1026"/>
      <c r="M1178" s="1026"/>
      <c r="N1178" s="1026"/>
      <c r="O1178" s="1026"/>
      <c r="P1178" s="1026"/>
      <c r="Q1178" s="1026"/>
      <c r="R1178" s="1026"/>
      <c r="S1178" s="1026"/>
      <c r="T1178" s="1026"/>
      <c r="U1178" s="1026"/>
      <c r="V1178" s="1026"/>
      <c r="W1178" s="1026"/>
      <c r="X1178" s="1026"/>
      <c r="Y1178" s="1026"/>
      <c r="Z1178" s="1026"/>
      <c r="AA1178" s="1026"/>
      <c r="AB1178" s="1026"/>
      <c r="AC1178" s="1026"/>
      <c r="AD1178" s="1026"/>
      <c r="AE1178" s="1026"/>
      <c r="AF1178" s="1026"/>
      <c r="AG1178" s="1026"/>
      <c r="AH1178" s="1026"/>
      <c r="AI1178" s="1026"/>
      <c r="AJ1178" s="1026"/>
      <c r="AK1178" s="1026"/>
      <c r="AL1178" s="1026"/>
      <c r="AM1178" s="1026"/>
      <c r="AN1178" s="1026"/>
      <c r="AO1178" s="1026"/>
      <c r="AP1178" s="1026"/>
      <c r="AQ1178" s="1026"/>
      <c r="AR1178" s="1026"/>
      <c r="AS1178" s="1026"/>
      <c r="AT1178" s="1026"/>
      <c r="AU1178" s="1026"/>
      <c r="AV1178" s="1026"/>
      <c r="AW1178" s="1026"/>
      <c r="AX1178" s="1026"/>
    </row>
    <row r="1179" spans="1:50" s="1114" customFormat="1" ht="12.75" hidden="1">
      <c r="A1179" s="1154" t="s">
        <v>1025</v>
      </c>
      <c r="B1179" s="1107">
        <v>0</v>
      </c>
      <c r="C1179" s="1107">
        <v>0</v>
      </c>
      <c r="D1179" s="1107">
        <v>0</v>
      </c>
      <c r="E1179" s="1102" t="e">
        <v>#DIV/0!</v>
      </c>
      <c r="F1179" s="1107">
        <v>0</v>
      </c>
      <c r="G1179" s="1033"/>
      <c r="H1179" s="1034">
        <f>D1179-'[3]Oktobris'!D1109</f>
        <v>-2106</v>
      </c>
      <c r="I1179" s="987">
        <f t="shared" si="53"/>
        <v>2106</v>
      </c>
      <c r="J1179" s="987"/>
      <c r="K1179" s="1033"/>
      <c r="L1179" s="1033"/>
      <c r="M1179" s="1033"/>
      <c r="N1179" s="1033"/>
      <c r="O1179" s="1033"/>
      <c r="P1179" s="1033"/>
      <c r="Q1179" s="1033"/>
      <c r="R1179" s="1033"/>
      <c r="S1179" s="1033"/>
      <c r="T1179" s="1033"/>
      <c r="U1179" s="1033"/>
      <c r="V1179" s="1033"/>
      <c r="W1179" s="1033"/>
      <c r="X1179" s="1033"/>
      <c r="Y1179" s="1033"/>
      <c r="Z1179" s="1033"/>
      <c r="AA1179" s="1033"/>
      <c r="AB1179" s="1033"/>
      <c r="AC1179" s="1033"/>
      <c r="AD1179" s="1033"/>
      <c r="AE1179" s="1033"/>
      <c r="AF1179" s="1033"/>
      <c r="AG1179" s="1033"/>
      <c r="AH1179" s="1033"/>
      <c r="AI1179" s="1033"/>
      <c r="AJ1179" s="1033"/>
      <c r="AK1179" s="1033"/>
      <c r="AL1179" s="1033"/>
      <c r="AM1179" s="1033"/>
      <c r="AN1179" s="1033"/>
      <c r="AO1179" s="1033"/>
      <c r="AP1179" s="1033"/>
      <c r="AQ1179" s="1033"/>
      <c r="AR1179" s="1033"/>
      <c r="AS1179" s="1033"/>
      <c r="AT1179" s="1033"/>
      <c r="AU1179" s="1033"/>
      <c r="AV1179" s="1033"/>
      <c r="AW1179" s="1033"/>
      <c r="AX1179" s="1033"/>
    </row>
    <row r="1180" spans="1:10" ht="12.75">
      <c r="A1180" s="324" t="s">
        <v>1156</v>
      </c>
      <c r="B1180" s="42"/>
      <c r="C1180" s="42"/>
      <c r="D1180" s="42"/>
      <c r="E1180" s="463"/>
      <c r="F1180" s="83"/>
      <c r="H1180" s="101">
        <f>D1180-'[3]Oktobris'!D1110</f>
        <v>-2106</v>
      </c>
      <c r="I1180" s="987">
        <f t="shared" si="53"/>
        <v>2106</v>
      </c>
      <c r="J1180" s="987"/>
    </row>
    <row r="1181" spans="1:10" ht="12.75">
      <c r="A1181" s="404" t="s">
        <v>1132</v>
      </c>
      <c r="B1181" s="264"/>
      <c r="C1181" s="264"/>
      <c r="D1181" s="264"/>
      <c r="E1181" s="463"/>
      <c r="F1181" s="83"/>
      <c r="H1181" s="101">
        <f>D1181-'[3]Oktobris'!D1111</f>
        <v>0</v>
      </c>
      <c r="I1181" s="987">
        <f t="shared" si="53"/>
        <v>0</v>
      </c>
      <c r="J1181" s="987"/>
    </row>
    <row r="1182" spans="1:10" ht="12.75">
      <c r="A1182" s="1087" t="s">
        <v>1078</v>
      </c>
      <c r="B1182" s="264">
        <v>209518</v>
      </c>
      <c r="C1182" s="264">
        <v>209518</v>
      </c>
      <c r="D1182" s="264">
        <v>139865</v>
      </c>
      <c r="E1182" s="463">
        <v>66.75560095075363</v>
      </c>
      <c r="F1182" s="83">
        <v>5021</v>
      </c>
      <c r="H1182" s="101">
        <f>D1182-'[3]Oktobris'!D1112</f>
        <v>-320135</v>
      </c>
      <c r="I1182" s="987">
        <f t="shared" si="53"/>
        <v>325156</v>
      </c>
      <c r="J1182" s="987"/>
    </row>
    <row r="1183" spans="1:10" ht="12.75">
      <c r="A1183" s="1089" t="s">
        <v>1079</v>
      </c>
      <c r="B1183" s="264">
        <v>32913</v>
      </c>
      <c r="C1183" s="264">
        <v>32913</v>
      </c>
      <c r="D1183" s="264">
        <v>32913</v>
      </c>
      <c r="E1183" s="463">
        <v>0</v>
      </c>
      <c r="F1183" s="83">
        <v>957</v>
      </c>
      <c r="H1183" s="101"/>
      <c r="I1183" s="987"/>
      <c r="J1183" s="987"/>
    </row>
    <row r="1184" spans="1:10" ht="12.75">
      <c r="A1184" s="1088" t="s">
        <v>538</v>
      </c>
      <c r="B1184" s="264">
        <v>63680</v>
      </c>
      <c r="C1184" s="264">
        <v>63680</v>
      </c>
      <c r="D1184" s="264">
        <v>16612</v>
      </c>
      <c r="E1184" s="463">
        <v>26.08668341708543</v>
      </c>
      <c r="F1184" s="83">
        <v>4064</v>
      </c>
      <c r="H1184" s="101">
        <f>D1184-'[3]Oktobris'!D1114</f>
        <v>-100361</v>
      </c>
      <c r="I1184" s="987">
        <f>F1184-H1184</f>
        <v>104425</v>
      </c>
      <c r="J1184" s="987"/>
    </row>
    <row r="1185" spans="1:10" ht="12.75">
      <c r="A1185" s="1088" t="s">
        <v>1097</v>
      </c>
      <c r="B1185" s="264">
        <v>112925</v>
      </c>
      <c r="C1185" s="264">
        <v>112925</v>
      </c>
      <c r="D1185" s="264">
        <v>90340</v>
      </c>
      <c r="E1185" s="463">
        <v>80</v>
      </c>
      <c r="F1185" s="83">
        <v>0</v>
      </c>
      <c r="H1185" s="101">
        <f>D1185-'[3]Oktobris'!D1115</f>
        <v>-26633</v>
      </c>
      <c r="I1185" s="987">
        <f>F1185-H1185</f>
        <v>26633</v>
      </c>
      <c r="J1185" s="987"/>
    </row>
    <row r="1186" spans="1:10" ht="12.75">
      <c r="A1186" s="1103" t="s">
        <v>279</v>
      </c>
      <c r="B1186" s="264">
        <v>209518</v>
      </c>
      <c r="C1186" s="264">
        <v>209518</v>
      </c>
      <c r="D1186" s="264">
        <v>124232</v>
      </c>
      <c r="E1186" s="463">
        <v>59.29418952070944</v>
      </c>
      <c r="F1186" s="83">
        <v>52926</v>
      </c>
      <c r="H1186" s="101">
        <f>D1186-'[3]Oktobris'!D1116</f>
        <v>7259</v>
      </c>
      <c r="I1186" s="987">
        <f>F1186-H1186</f>
        <v>45667</v>
      </c>
      <c r="J1186" s="987"/>
    </row>
    <row r="1187" spans="1:10" ht="12.75">
      <c r="A1187" s="1089" t="s">
        <v>307</v>
      </c>
      <c r="B1187" s="264">
        <v>165198</v>
      </c>
      <c r="C1187" s="264">
        <v>165198</v>
      </c>
      <c r="D1187" s="264">
        <v>79912</v>
      </c>
      <c r="E1187" s="463">
        <v>48.3734669911258</v>
      </c>
      <c r="F1187" s="83">
        <v>29287</v>
      </c>
      <c r="H1187" s="101">
        <f>D1187-'[3]Oktobris'!D1117</f>
        <v>79912</v>
      </c>
      <c r="I1187" s="987">
        <f>F1187-H1187</f>
        <v>-50625</v>
      </c>
      <c r="J1187" s="987"/>
    </row>
    <row r="1188" spans="1:10" ht="12.75">
      <c r="A1188" s="1100" t="s">
        <v>716</v>
      </c>
      <c r="B1188" s="264">
        <v>165198</v>
      </c>
      <c r="C1188" s="264">
        <v>154462</v>
      </c>
      <c r="D1188" s="264">
        <v>66680</v>
      </c>
      <c r="E1188" s="463">
        <v>40.363684790372766</v>
      </c>
      <c r="F1188" s="83">
        <v>16055</v>
      </c>
      <c r="H1188" s="101">
        <f>D1188-'[3]Oktobris'!D1118</f>
        <v>-203366</v>
      </c>
      <c r="I1188" s="987">
        <f>F1188-H1188</f>
        <v>219421</v>
      </c>
      <c r="J1188" s="987"/>
    </row>
    <row r="1189" spans="1:45" s="1118" customFormat="1" ht="12.75" hidden="1">
      <c r="A1189" s="1106" t="s">
        <v>1157</v>
      </c>
      <c r="B1189" s="488"/>
      <c r="C1189" s="488">
        <v>10736</v>
      </c>
      <c r="D1189" s="488">
        <v>13232</v>
      </c>
      <c r="E1189" s="1102"/>
      <c r="F1189" s="1107">
        <v>13232</v>
      </c>
      <c r="G1189" s="511"/>
      <c r="H1189" s="1034"/>
      <c r="I1189" s="987"/>
      <c r="J1189" s="987"/>
      <c r="K1189" s="511"/>
      <c r="L1189" s="511"/>
      <c r="M1189" s="511"/>
      <c r="N1189" s="511"/>
      <c r="O1189" s="511"/>
      <c r="P1189" s="511"/>
      <c r="Q1189" s="511"/>
      <c r="R1189" s="511"/>
      <c r="S1189" s="511"/>
      <c r="T1189" s="511"/>
      <c r="U1189" s="511"/>
      <c r="V1189" s="511"/>
      <c r="W1189" s="511"/>
      <c r="X1189" s="511"/>
      <c r="Y1189" s="511"/>
      <c r="Z1189" s="511"/>
      <c r="AA1189" s="511"/>
      <c r="AB1189" s="511"/>
      <c r="AC1189" s="511"/>
      <c r="AD1189" s="511"/>
      <c r="AE1189" s="511"/>
      <c r="AF1189" s="511"/>
      <c r="AG1189" s="511"/>
      <c r="AH1189" s="511"/>
      <c r="AI1189" s="511"/>
      <c r="AJ1189" s="511"/>
      <c r="AK1189" s="511"/>
      <c r="AL1189" s="511"/>
      <c r="AM1189" s="511"/>
      <c r="AN1189" s="511"/>
      <c r="AO1189" s="511"/>
      <c r="AP1189" s="511"/>
      <c r="AQ1189" s="511"/>
      <c r="AR1189" s="511"/>
      <c r="AS1189" s="511"/>
    </row>
    <row r="1190" spans="1:10" ht="12.75">
      <c r="A1190" s="1089" t="s">
        <v>290</v>
      </c>
      <c r="B1190" s="264">
        <v>44320</v>
      </c>
      <c r="C1190" s="264">
        <v>44320</v>
      </c>
      <c r="D1190" s="264">
        <v>44320</v>
      </c>
      <c r="E1190" s="463">
        <v>100</v>
      </c>
      <c r="F1190" s="83">
        <v>23639</v>
      </c>
      <c r="H1190" s="101">
        <f>D1190-'[3]Oktobris'!D1119</f>
        <v>-225726</v>
      </c>
      <c r="I1190" s="987">
        <f aca="true" t="shared" si="54" ref="I1190:I1205">F1190-H1190</f>
        <v>249365</v>
      </c>
      <c r="J1190" s="987"/>
    </row>
    <row r="1191" spans="1:10" ht="12.75">
      <c r="A1191" s="1100" t="s">
        <v>1399</v>
      </c>
      <c r="B1191" s="264">
        <v>44320</v>
      </c>
      <c r="C1191" s="264">
        <v>44320</v>
      </c>
      <c r="D1191" s="264">
        <v>44320</v>
      </c>
      <c r="E1191" s="463">
        <v>100</v>
      </c>
      <c r="F1191" s="83">
        <v>23639</v>
      </c>
      <c r="H1191" s="101">
        <f>D1191-'[3]Oktobris'!D1120</f>
        <v>-213543</v>
      </c>
      <c r="I1191" s="987">
        <f t="shared" si="54"/>
        <v>237182</v>
      </c>
      <c r="J1191" s="987"/>
    </row>
    <row r="1192" spans="1:45" s="1092" customFormat="1" ht="12.75">
      <c r="A1192" s="323" t="s">
        <v>1108</v>
      </c>
      <c r="B1192" s="83"/>
      <c r="C1192" s="83"/>
      <c r="D1192" s="83"/>
      <c r="E1192" s="463"/>
      <c r="F1192" s="83"/>
      <c r="G1192" s="100"/>
      <c r="H1192" s="101">
        <f>D1192-'[3]Oktobris'!D1121</f>
        <v>-257863</v>
      </c>
      <c r="I1192" s="987">
        <f t="shared" si="54"/>
        <v>257863</v>
      </c>
      <c r="J1192" s="987"/>
      <c r="K1192" s="100"/>
      <c r="L1192" s="876"/>
      <c r="M1192" s="876"/>
      <c r="N1192" s="876"/>
      <c r="O1192" s="876"/>
      <c r="P1192" s="876"/>
      <c r="Q1192" s="876"/>
      <c r="R1192" s="876"/>
      <c r="S1192" s="876"/>
      <c r="T1192" s="876"/>
      <c r="U1192" s="876"/>
      <c r="V1192" s="876"/>
      <c r="W1192" s="876"/>
      <c r="X1192" s="876"/>
      <c r="Y1192" s="876"/>
      <c r="Z1192" s="876"/>
      <c r="AA1192" s="876"/>
      <c r="AB1192" s="876"/>
      <c r="AC1192" s="876"/>
      <c r="AD1192" s="876"/>
      <c r="AE1192" s="876"/>
      <c r="AF1192" s="876"/>
      <c r="AG1192" s="876"/>
      <c r="AH1192" s="876"/>
      <c r="AI1192" s="876"/>
      <c r="AJ1192" s="876"/>
      <c r="AK1192" s="876"/>
      <c r="AL1192" s="876"/>
      <c r="AM1192" s="876"/>
      <c r="AN1192" s="876"/>
      <c r="AO1192" s="876"/>
      <c r="AP1192" s="876"/>
      <c r="AQ1192" s="876"/>
      <c r="AR1192" s="876"/>
      <c r="AS1192" s="876"/>
    </row>
    <row r="1193" spans="1:45" s="1092" customFormat="1" ht="12.75">
      <c r="A1193" s="1087" t="s">
        <v>1078</v>
      </c>
      <c r="B1193" s="83">
        <v>2861854</v>
      </c>
      <c r="C1193" s="83">
        <v>2361535</v>
      </c>
      <c r="D1193" s="83">
        <v>2361535</v>
      </c>
      <c r="E1193" s="463">
        <v>82.51766162774202</v>
      </c>
      <c r="F1193" s="83">
        <v>477567</v>
      </c>
      <c r="G1193" s="100"/>
      <c r="H1193" s="101">
        <f>D1193-'[3]Oktobris'!D1122</f>
        <v>2103672</v>
      </c>
      <c r="I1193" s="987">
        <f t="shared" si="54"/>
        <v>-1626105</v>
      </c>
      <c r="J1193" s="987"/>
      <c r="K1193" s="100"/>
      <c r="L1193" s="876"/>
      <c r="M1193" s="876"/>
      <c r="N1193" s="876"/>
      <c r="O1193" s="876"/>
      <c r="P1193" s="876"/>
      <c r="Q1193" s="876"/>
      <c r="R1193" s="876"/>
      <c r="S1193" s="876"/>
      <c r="T1193" s="876"/>
      <c r="U1193" s="876"/>
      <c r="V1193" s="876"/>
      <c r="W1193" s="876"/>
      <c r="X1193" s="876"/>
      <c r="Y1193" s="876"/>
      <c r="Z1193" s="876"/>
      <c r="AA1193" s="876"/>
      <c r="AB1193" s="876"/>
      <c r="AC1193" s="876"/>
      <c r="AD1193" s="876"/>
      <c r="AE1193" s="876"/>
      <c r="AF1193" s="876"/>
      <c r="AG1193" s="876"/>
      <c r="AH1193" s="876"/>
      <c r="AI1193" s="876"/>
      <c r="AJ1193" s="876"/>
      <c r="AK1193" s="876"/>
      <c r="AL1193" s="876"/>
      <c r="AM1193" s="876"/>
      <c r="AN1193" s="876"/>
      <c r="AO1193" s="876"/>
      <c r="AP1193" s="876"/>
      <c r="AQ1193" s="876"/>
      <c r="AR1193" s="876"/>
      <c r="AS1193" s="876"/>
    </row>
    <row r="1194" spans="1:45" s="1092" customFormat="1" ht="12.75">
      <c r="A1194" s="1088" t="s">
        <v>1079</v>
      </c>
      <c r="B1194" s="83">
        <v>2861854</v>
      </c>
      <c r="C1194" s="83">
        <v>2361535</v>
      </c>
      <c r="D1194" s="83">
        <v>2361535</v>
      </c>
      <c r="E1194" s="463">
        <v>82.51766162774202</v>
      </c>
      <c r="F1194" s="83">
        <v>477567</v>
      </c>
      <c r="G1194" s="100"/>
      <c r="H1194" s="101">
        <f>D1194-'[3]Oktobris'!D1123</f>
        <v>2103672</v>
      </c>
      <c r="I1194" s="987">
        <f t="shared" si="54"/>
        <v>-1626105</v>
      </c>
      <c r="J1194" s="987"/>
      <c r="K1194" s="100"/>
      <c r="L1194" s="876"/>
      <c r="M1194" s="876"/>
      <c r="N1194" s="876"/>
      <c r="O1194" s="876"/>
      <c r="P1194" s="876"/>
      <c r="Q1194" s="876"/>
      <c r="R1194" s="876"/>
      <c r="S1194" s="876"/>
      <c r="T1194" s="876"/>
      <c r="U1194" s="876"/>
      <c r="V1194" s="876"/>
      <c r="W1194" s="876"/>
      <c r="X1194" s="876"/>
      <c r="Y1194" s="876"/>
      <c r="Z1194" s="876"/>
      <c r="AA1194" s="876"/>
      <c r="AB1194" s="876"/>
      <c r="AC1194" s="876"/>
      <c r="AD1194" s="876"/>
      <c r="AE1194" s="876"/>
      <c r="AF1194" s="876"/>
      <c r="AG1194" s="876"/>
      <c r="AH1194" s="876"/>
      <c r="AI1194" s="876"/>
      <c r="AJ1194" s="876"/>
      <c r="AK1194" s="876"/>
      <c r="AL1194" s="876"/>
      <c r="AM1194" s="876"/>
      <c r="AN1194" s="876"/>
      <c r="AO1194" s="876"/>
      <c r="AP1194" s="876"/>
      <c r="AQ1194" s="876"/>
      <c r="AR1194" s="876"/>
      <c r="AS1194" s="876"/>
    </row>
    <row r="1195" spans="1:45" s="1092" customFormat="1" ht="12.75">
      <c r="A1195" s="1087" t="s">
        <v>304</v>
      </c>
      <c r="B1195" s="83">
        <v>2861854</v>
      </c>
      <c r="C1195" s="83">
        <v>2361535</v>
      </c>
      <c r="D1195" s="83">
        <v>1392882</v>
      </c>
      <c r="E1195" s="463">
        <v>48.670617019596385</v>
      </c>
      <c r="F1195" s="83">
        <v>62547</v>
      </c>
      <c r="G1195" s="100"/>
      <c r="H1195" s="101">
        <f>D1195-'[3]Oktobris'!D1124</f>
        <v>1392882</v>
      </c>
      <c r="I1195" s="987">
        <f t="shared" si="54"/>
        <v>-1330335</v>
      </c>
      <c r="J1195" s="987"/>
      <c r="K1195" s="100"/>
      <c r="L1195" s="876"/>
      <c r="M1195" s="876"/>
      <c r="N1195" s="876"/>
      <c r="O1195" s="876"/>
      <c r="P1195" s="876"/>
      <c r="Q1195" s="876"/>
      <c r="R1195" s="876"/>
      <c r="S1195" s="876"/>
      <c r="T1195" s="876"/>
      <c r="U1195" s="876"/>
      <c r="V1195" s="876"/>
      <c r="W1195" s="876"/>
      <c r="X1195" s="876"/>
      <c r="Y1195" s="876"/>
      <c r="Z1195" s="876"/>
      <c r="AA1195" s="876"/>
      <c r="AB1195" s="876"/>
      <c r="AC1195" s="876"/>
      <c r="AD1195" s="876"/>
      <c r="AE1195" s="876"/>
      <c r="AF1195" s="876"/>
      <c r="AG1195" s="876"/>
      <c r="AH1195" s="876"/>
      <c r="AI1195" s="876"/>
      <c r="AJ1195" s="876"/>
      <c r="AK1195" s="876"/>
      <c r="AL1195" s="876"/>
      <c r="AM1195" s="876"/>
      <c r="AN1195" s="876"/>
      <c r="AO1195" s="876"/>
      <c r="AP1195" s="876"/>
      <c r="AQ1195" s="876"/>
      <c r="AR1195" s="876"/>
      <c r="AS1195" s="876"/>
    </row>
    <row r="1196" spans="1:45" s="1092" customFormat="1" ht="12.75">
      <c r="A1196" s="1088" t="s">
        <v>307</v>
      </c>
      <c r="B1196" s="83">
        <v>673859</v>
      </c>
      <c r="C1196" s="83">
        <v>330968</v>
      </c>
      <c r="D1196" s="83">
        <v>4535</v>
      </c>
      <c r="E1196" s="463">
        <v>0.6729894532832537</v>
      </c>
      <c r="F1196" s="83">
        <v>732</v>
      </c>
      <c r="G1196" s="100"/>
      <c r="H1196" s="101">
        <f>D1196-'[3]Oktobris'!D1125</f>
        <v>-534465</v>
      </c>
      <c r="I1196" s="987">
        <f t="shared" si="54"/>
        <v>535197</v>
      </c>
      <c r="J1196" s="987"/>
      <c r="K1196" s="100"/>
      <c r="L1196" s="876"/>
      <c r="M1196" s="876"/>
      <c r="N1196" s="876"/>
      <c r="O1196" s="876"/>
      <c r="P1196" s="876"/>
      <c r="Q1196" s="876"/>
      <c r="R1196" s="876"/>
      <c r="S1196" s="876"/>
      <c r="T1196" s="876"/>
      <c r="U1196" s="876"/>
      <c r="V1196" s="876"/>
      <c r="W1196" s="876"/>
      <c r="X1196" s="876"/>
      <c r="Y1196" s="876"/>
      <c r="Z1196" s="876"/>
      <c r="AA1196" s="876"/>
      <c r="AB1196" s="876"/>
      <c r="AC1196" s="876"/>
      <c r="AD1196" s="876"/>
      <c r="AE1196" s="876"/>
      <c r="AF1196" s="876"/>
      <c r="AG1196" s="876"/>
      <c r="AH1196" s="876"/>
      <c r="AI1196" s="876"/>
      <c r="AJ1196" s="876"/>
      <c r="AK1196" s="876"/>
      <c r="AL1196" s="876"/>
      <c r="AM1196" s="876"/>
      <c r="AN1196" s="876"/>
      <c r="AO1196" s="876"/>
      <c r="AP1196" s="876"/>
      <c r="AQ1196" s="876"/>
      <c r="AR1196" s="876"/>
      <c r="AS1196" s="876"/>
    </row>
    <row r="1197" spans="1:45" s="1092" customFormat="1" ht="12.75">
      <c r="A1197" s="1090" t="s">
        <v>716</v>
      </c>
      <c r="B1197" s="83">
        <v>673859</v>
      </c>
      <c r="C1197" s="83">
        <v>330968</v>
      </c>
      <c r="D1197" s="83">
        <v>4535</v>
      </c>
      <c r="E1197" s="463">
        <v>0.6729894532832537</v>
      </c>
      <c r="F1197" s="83">
        <v>732</v>
      </c>
      <c r="G1197" s="100"/>
      <c r="H1197" s="101">
        <f>D1197-'[3]Oktobris'!D1126</f>
        <v>-534465</v>
      </c>
      <c r="I1197" s="987">
        <f t="shared" si="54"/>
        <v>535197</v>
      </c>
      <c r="J1197" s="987"/>
      <c r="K1197" s="100"/>
      <c r="L1197" s="876"/>
      <c r="M1197" s="876"/>
      <c r="N1197" s="876"/>
      <c r="O1197" s="876"/>
      <c r="P1197" s="876"/>
      <c r="Q1197" s="876"/>
      <c r="R1197" s="876"/>
      <c r="S1197" s="876"/>
      <c r="T1197" s="876"/>
      <c r="U1197" s="876"/>
      <c r="V1197" s="876"/>
      <c r="W1197" s="876"/>
      <c r="X1197" s="876"/>
      <c r="Y1197" s="876"/>
      <c r="Z1197" s="876"/>
      <c r="AA1197" s="876"/>
      <c r="AB1197" s="876"/>
      <c r="AC1197" s="876"/>
      <c r="AD1197" s="876"/>
      <c r="AE1197" s="876"/>
      <c r="AF1197" s="876"/>
      <c r="AG1197" s="876"/>
      <c r="AH1197" s="876"/>
      <c r="AI1197" s="876"/>
      <c r="AJ1197" s="876"/>
      <c r="AK1197" s="876"/>
      <c r="AL1197" s="876"/>
      <c r="AM1197" s="876"/>
      <c r="AN1197" s="876"/>
      <c r="AO1197" s="876"/>
      <c r="AP1197" s="876"/>
      <c r="AQ1197" s="876"/>
      <c r="AR1197" s="876"/>
      <c r="AS1197" s="876"/>
    </row>
    <row r="1198" spans="1:45" s="1092" customFormat="1" ht="12.75">
      <c r="A1198" s="1088" t="s">
        <v>290</v>
      </c>
      <c r="B1198" s="83">
        <v>2187995</v>
      </c>
      <c r="C1198" s="83">
        <v>2030567</v>
      </c>
      <c r="D1198" s="83">
        <v>1388347</v>
      </c>
      <c r="E1198" s="463">
        <v>63.452932936318405</v>
      </c>
      <c r="F1198" s="83">
        <v>61815</v>
      </c>
      <c r="G1198" s="100"/>
      <c r="H1198" s="101">
        <f>D1198-'[3]Oktobris'!D1127</f>
        <v>1388347</v>
      </c>
      <c r="I1198" s="987">
        <f t="shared" si="54"/>
        <v>-1326532</v>
      </c>
      <c r="J1198" s="987"/>
      <c r="K1198" s="100"/>
      <c r="L1198" s="876"/>
      <c r="M1198" s="876"/>
      <c r="N1198" s="876"/>
      <c r="O1198" s="876"/>
      <c r="P1198" s="876"/>
      <c r="Q1198" s="876"/>
      <c r="R1198" s="876"/>
      <c r="S1198" s="876"/>
      <c r="T1198" s="876"/>
      <c r="U1198" s="876"/>
      <c r="V1198" s="876"/>
      <c r="W1198" s="876"/>
      <c r="X1198" s="876"/>
      <c r="Y1198" s="876"/>
      <c r="Z1198" s="876"/>
      <c r="AA1198" s="876"/>
      <c r="AB1198" s="876"/>
      <c r="AC1198" s="876"/>
      <c r="AD1198" s="876"/>
      <c r="AE1198" s="876"/>
      <c r="AF1198" s="876"/>
      <c r="AG1198" s="876"/>
      <c r="AH1198" s="876"/>
      <c r="AI1198" s="876"/>
      <c r="AJ1198" s="876"/>
      <c r="AK1198" s="876"/>
      <c r="AL1198" s="876"/>
      <c r="AM1198" s="876"/>
      <c r="AN1198" s="876"/>
      <c r="AO1198" s="876"/>
      <c r="AP1198" s="876"/>
      <c r="AQ1198" s="876"/>
      <c r="AR1198" s="876"/>
      <c r="AS1198" s="876"/>
    </row>
    <row r="1199" spans="1:45" s="1092" customFormat="1" ht="12.75">
      <c r="A1199" s="1090" t="s">
        <v>1403</v>
      </c>
      <c r="B1199" s="83">
        <v>2187995</v>
      </c>
      <c r="C1199" s="83">
        <v>2030567</v>
      </c>
      <c r="D1199" s="83">
        <v>1388347</v>
      </c>
      <c r="E1199" s="463">
        <v>63.452932936318405</v>
      </c>
      <c r="F1199" s="83">
        <v>61815</v>
      </c>
      <c r="G1199" s="100"/>
      <c r="H1199" s="101">
        <f>D1199-'[3]Oktobris'!D1128</f>
        <v>1388347</v>
      </c>
      <c r="I1199" s="987">
        <f t="shared" si="54"/>
        <v>-1326532</v>
      </c>
      <c r="J1199" s="987"/>
      <c r="K1199" s="100"/>
      <c r="L1199" s="876"/>
      <c r="M1199" s="876"/>
      <c r="N1199" s="876"/>
      <c r="O1199" s="876"/>
      <c r="P1199" s="876"/>
      <c r="Q1199" s="876"/>
      <c r="R1199" s="876"/>
      <c r="S1199" s="876"/>
      <c r="T1199" s="876"/>
      <c r="U1199" s="876"/>
      <c r="V1199" s="876"/>
      <c r="W1199" s="876"/>
      <c r="X1199" s="876"/>
      <c r="Y1199" s="876"/>
      <c r="Z1199" s="876"/>
      <c r="AA1199" s="876"/>
      <c r="AB1199" s="876"/>
      <c r="AC1199" s="876"/>
      <c r="AD1199" s="876"/>
      <c r="AE1199" s="876"/>
      <c r="AF1199" s="876"/>
      <c r="AG1199" s="876"/>
      <c r="AH1199" s="876"/>
      <c r="AI1199" s="876"/>
      <c r="AJ1199" s="876"/>
      <c r="AK1199" s="876"/>
      <c r="AL1199" s="876"/>
      <c r="AM1199" s="876"/>
      <c r="AN1199" s="876"/>
      <c r="AO1199" s="876"/>
      <c r="AP1199" s="876"/>
      <c r="AQ1199" s="876"/>
      <c r="AR1199" s="876"/>
      <c r="AS1199" s="876"/>
    </row>
    <row r="1200" spans="1:45" s="1094" customFormat="1" ht="12.75">
      <c r="A1200" s="323" t="s">
        <v>1111</v>
      </c>
      <c r="B1200" s="83"/>
      <c r="C1200" s="83"/>
      <c r="D1200" s="83"/>
      <c r="E1200" s="463"/>
      <c r="F1200" s="83"/>
      <c r="G1200" s="100"/>
      <c r="H1200" s="101">
        <f>D1200-'[3]Oktobris'!D1129</f>
        <v>0</v>
      </c>
      <c r="I1200" s="987">
        <f t="shared" si="54"/>
        <v>0</v>
      </c>
      <c r="J1200" s="987"/>
      <c r="K1200" s="100"/>
      <c r="L1200" s="1093"/>
      <c r="M1200" s="1093"/>
      <c r="N1200" s="1093"/>
      <c r="O1200" s="1093"/>
      <c r="P1200" s="1093"/>
      <c r="Q1200" s="1093"/>
      <c r="R1200" s="1093"/>
      <c r="S1200" s="1093"/>
      <c r="T1200" s="1093"/>
      <c r="U1200" s="1093"/>
      <c r="V1200" s="1093"/>
      <c r="W1200" s="1093"/>
      <c r="X1200" s="1093"/>
      <c r="Y1200" s="1093"/>
      <c r="Z1200" s="1093"/>
      <c r="AA1200" s="1093"/>
      <c r="AB1200" s="1093"/>
      <c r="AC1200" s="1093"/>
      <c r="AD1200" s="1093"/>
      <c r="AE1200" s="1093"/>
      <c r="AF1200" s="1093"/>
      <c r="AG1200" s="1093"/>
      <c r="AH1200" s="1093"/>
      <c r="AI1200" s="1093"/>
      <c r="AJ1200" s="1093"/>
      <c r="AK1200" s="1093"/>
      <c r="AL1200" s="1093"/>
      <c r="AM1200" s="1093"/>
      <c r="AN1200" s="1093"/>
      <c r="AO1200" s="1093"/>
      <c r="AP1200" s="1093"/>
      <c r="AQ1200" s="1093"/>
      <c r="AR1200" s="1093"/>
      <c r="AS1200" s="1093"/>
    </row>
    <row r="1201" spans="1:45" s="1094" customFormat="1" ht="12.75">
      <c r="A1201" s="1103" t="s">
        <v>1078</v>
      </c>
      <c r="B1201" s="83">
        <v>29807</v>
      </c>
      <c r="C1201" s="83">
        <v>26923</v>
      </c>
      <c r="D1201" s="83">
        <v>26923</v>
      </c>
      <c r="E1201" s="463">
        <v>90.3244204381521</v>
      </c>
      <c r="F1201" s="83">
        <v>8889</v>
      </c>
      <c r="G1201" s="100"/>
      <c r="H1201" s="101">
        <f>D1201-'[3]Oktobris'!D1130</f>
        <v>26923</v>
      </c>
      <c r="I1201" s="987">
        <f t="shared" si="54"/>
        <v>-18034</v>
      </c>
      <c r="J1201" s="987"/>
      <c r="K1201" s="100"/>
      <c r="L1201" s="1093"/>
      <c r="M1201" s="1093"/>
      <c r="N1201" s="1093"/>
      <c r="O1201" s="1093"/>
      <c r="P1201" s="1093"/>
      <c r="Q1201" s="1093"/>
      <c r="R1201" s="1093"/>
      <c r="S1201" s="1093"/>
      <c r="T1201" s="1093"/>
      <c r="U1201" s="1093"/>
      <c r="V1201" s="1093"/>
      <c r="W1201" s="1093"/>
      <c r="X1201" s="1093"/>
      <c r="Y1201" s="1093"/>
      <c r="Z1201" s="1093"/>
      <c r="AA1201" s="1093"/>
      <c r="AB1201" s="1093"/>
      <c r="AC1201" s="1093"/>
      <c r="AD1201" s="1093"/>
      <c r="AE1201" s="1093"/>
      <c r="AF1201" s="1093"/>
      <c r="AG1201" s="1093"/>
      <c r="AH1201" s="1093"/>
      <c r="AI1201" s="1093"/>
      <c r="AJ1201" s="1093"/>
      <c r="AK1201" s="1093"/>
      <c r="AL1201" s="1093"/>
      <c r="AM1201" s="1093"/>
      <c r="AN1201" s="1093"/>
      <c r="AO1201" s="1093"/>
      <c r="AP1201" s="1093"/>
      <c r="AQ1201" s="1093"/>
      <c r="AR1201" s="1093"/>
      <c r="AS1201" s="1093"/>
    </row>
    <row r="1202" spans="1:45" s="1094" customFormat="1" ht="12.75">
      <c r="A1202" s="1089" t="s">
        <v>1079</v>
      </c>
      <c r="B1202" s="83">
        <v>29807</v>
      </c>
      <c r="C1202" s="83">
        <v>26923</v>
      </c>
      <c r="D1202" s="83">
        <v>26923</v>
      </c>
      <c r="E1202" s="463">
        <v>90.3244204381521</v>
      </c>
      <c r="F1202" s="83">
        <v>8889</v>
      </c>
      <c r="G1202" s="100"/>
      <c r="H1202" s="101">
        <f>D1202-'[3]Oktobris'!D1131</f>
        <v>26923</v>
      </c>
      <c r="I1202" s="987">
        <f t="shared" si="54"/>
        <v>-18034</v>
      </c>
      <c r="J1202" s="987"/>
      <c r="K1202" s="100"/>
      <c r="L1202" s="1093"/>
      <c r="M1202" s="1093"/>
      <c r="N1202" s="1093"/>
      <c r="O1202" s="1093"/>
      <c r="P1202" s="1093"/>
      <c r="Q1202" s="1093"/>
      <c r="R1202" s="1093"/>
      <c r="S1202" s="1093"/>
      <c r="T1202" s="1093"/>
      <c r="U1202" s="1093"/>
      <c r="V1202" s="1093"/>
      <c r="W1202" s="1093"/>
      <c r="X1202" s="1093"/>
      <c r="Y1202" s="1093"/>
      <c r="Z1202" s="1093"/>
      <c r="AA1202" s="1093"/>
      <c r="AB1202" s="1093"/>
      <c r="AC1202" s="1093"/>
      <c r="AD1202" s="1093"/>
      <c r="AE1202" s="1093"/>
      <c r="AF1202" s="1093"/>
      <c r="AG1202" s="1093"/>
      <c r="AH1202" s="1093"/>
      <c r="AI1202" s="1093"/>
      <c r="AJ1202" s="1093"/>
      <c r="AK1202" s="1093"/>
      <c r="AL1202" s="1093"/>
      <c r="AM1202" s="1093"/>
      <c r="AN1202" s="1093"/>
      <c r="AO1202" s="1093"/>
      <c r="AP1202" s="1093"/>
      <c r="AQ1202" s="1093"/>
      <c r="AR1202" s="1093"/>
      <c r="AS1202" s="1093"/>
    </row>
    <row r="1203" spans="1:45" s="1094" customFormat="1" ht="12.75">
      <c r="A1203" s="1103" t="s">
        <v>279</v>
      </c>
      <c r="B1203" s="83">
        <v>29807</v>
      </c>
      <c r="C1203" s="83">
        <v>26923</v>
      </c>
      <c r="D1203" s="83">
        <v>15796</v>
      </c>
      <c r="E1203" s="463">
        <v>52.99426309256216</v>
      </c>
      <c r="F1203" s="83">
        <v>3213</v>
      </c>
      <c r="G1203" s="100"/>
      <c r="H1203" s="101">
        <f>D1203-'[3]Oktobris'!D1132</f>
        <v>15796</v>
      </c>
      <c r="I1203" s="987">
        <f t="shared" si="54"/>
        <v>-12583</v>
      </c>
      <c r="J1203" s="987"/>
      <c r="K1203" s="100"/>
      <c r="L1203" s="1093"/>
      <c r="M1203" s="1093"/>
      <c r="N1203" s="1093"/>
      <c r="O1203" s="1093"/>
      <c r="P1203" s="1093"/>
      <c r="Q1203" s="1093"/>
      <c r="R1203" s="1093"/>
      <c r="S1203" s="1093"/>
      <c r="T1203" s="1093"/>
      <c r="U1203" s="1093"/>
      <c r="V1203" s="1093"/>
      <c r="W1203" s="1093"/>
      <c r="X1203" s="1093"/>
      <c r="Y1203" s="1093"/>
      <c r="Z1203" s="1093"/>
      <c r="AA1203" s="1093"/>
      <c r="AB1203" s="1093"/>
      <c r="AC1203" s="1093"/>
      <c r="AD1203" s="1093"/>
      <c r="AE1203" s="1093"/>
      <c r="AF1203" s="1093"/>
      <c r="AG1203" s="1093"/>
      <c r="AH1203" s="1093"/>
      <c r="AI1203" s="1093"/>
      <c r="AJ1203" s="1093"/>
      <c r="AK1203" s="1093"/>
      <c r="AL1203" s="1093"/>
      <c r="AM1203" s="1093"/>
      <c r="AN1203" s="1093"/>
      <c r="AO1203" s="1093"/>
      <c r="AP1203" s="1093"/>
      <c r="AQ1203" s="1093"/>
      <c r="AR1203" s="1093"/>
      <c r="AS1203" s="1093"/>
    </row>
    <row r="1204" spans="1:45" s="1094" customFormat="1" ht="12.75">
      <c r="A1204" s="1089" t="s">
        <v>307</v>
      </c>
      <c r="B1204" s="83">
        <v>26127</v>
      </c>
      <c r="C1204" s="83">
        <v>23243</v>
      </c>
      <c r="D1204" s="83">
        <v>12583</v>
      </c>
      <c r="E1204" s="463">
        <v>48.160906342098215</v>
      </c>
      <c r="F1204" s="83">
        <v>0</v>
      </c>
      <c r="G1204" s="100"/>
      <c r="H1204" s="101">
        <f>D1204-'[3]Oktobris'!D1133</f>
        <v>-122261</v>
      </c>
      <c r="I1204" s="987">
        <f t="shared" si="54"/>
        <v>122261</v>
      </c>
      <c r="J1204" s="987"/>
      <c r="K1204" s="100"/>
      <c r="L1204" s="1093"/>
      <c r="M1204" s="1093"/>
      <c r="N1204" s="1093"/>
      <c r="O1204" s="1093"/>
      <c r="P1204" s="1093"/>
      <c r="Q1204" s="1093"/>
      <c r="R1204" s="1093"/>
      <c r="S1204" s="1093"/>
      <c r="T1204" s="1093"/>
      <c r="U1204" s="1093"/>
      <c r="V1204" s="1093"/>
      <c r="W1204" s="1093"/>
      <c r="X1204" s="1093"/>
      <c r="Y1204" s="1093"/>
      <c r="Z1204" s="1093"/>
      <c r="AA1204" s="1093"/>
      <c r="AB1204" s="1093"/>
      <c r="AC1204" s="1093"/>
      <c r="AD1204" s="1093"/>
      <c r="AE1204" s="1093"/>
      <c r="AF1204" s="1093"/>
      <c r="AG1204" s="1093"/>
      <c r="AH1204" s="1093"/>
      <c r="AI1204" s="1093"/>
      <c r="AJ1204" s="1093"/>
      <c r="AK1204" s="1093"/>
      <c r="AL1204" s="1093"/>
      <c r="AM1204" s="1093"/>
      <c r="AN1204" s="1093"/>
      <c r="AO1204" s="1093"/>
      <c r="AP1204" s="1093"/>
      <c r="AQ1204" s="1093"/>
      <c r="AR1204" s="1093"/>
      <c r="AS1204" s="1093"/>
    </row>
    <row r="1205" spans="1:45" s="1094" customFormat="1" ht="12.75">
      <c r="A1205" s="1100" t="s">
        <v>716</v>
      </c>
      <c r="B1205" s="83">
        <v>26127</v>
      </c>
      <c r="C1205" s="83">
        <v>23243</v>
      </c>
      <c r="D1205" s="83">
        <v>12583</v>
      </c>
      <c r="E1205" s="463">
        <v>48.160906342098215</v>
      </c>
      <c r="F1205" s="83">
        <v>0</v>
      </c>
      <c r="G1205" s="100"/>
      <c r="H1205" s="101">
        <f>D1205-'[3]Oktobris'!D1134</f>
        <v>-19373</v>
      </c>
      <c r="I1205" s="987">
        <f t="shared" si="54"/>
        <v>19373</v>
      </c>
      <c r="J1205" s="987"/>
      <c r="K1205" s="100"/>
      <c r="L1205" s="1093"/>
      <c r="M1205" s="1093"/>
      <c r="N1205" s="1093"/>
      <c r="O1205" s="1093"/>
      <c r="P1205" s="1093"/>
      <c r="Q1205" s="1093"/>
      <c r="R1205" s="1093"/>
      <c r="S1205" s="1093"/>
      <c r="T1205" s="1093"/>
      <c r="U1205" s="1093"/>
      <c r="V1205" s="1093"/>
      <c r="W1205" s="1093"/>
      <c r="X1205" s="1093"/>
      <c r="Y1205" s="1093"/>
      <c r="Z1205" s="1093"/>
      <c r="AA1205" s="1093"/>
      <c r="AB1205" s="1093"/>
      <c r="AC1205" s="1093"/>
      <c r="AD1205" s="1093"/>
      <c r="AE1205" s="1093"/>
      <c r="AF1205" s="1093"/>
      <c r="AG1205" s="1093"/>
      <c r="AH1205" s="1093"/>
      <c r="AI1205" s="1093"/>
      <c r="AJ1205" s="1093"/>
      <c r="AK1205" s="1093"/>
      <c r="AL1205" s="1093"/>
      <c r="AM1205" s="1093"/>
      <c r="AN1205" s="1093"/>
      <c r="AO1205" s="1093"/>
      <c r="AP1205" s="1093"/>
      <c r="AQ1205" s="1093"/>
      <c r="AR1205" s="1093"/>
      <c r="AS1205" s="1093"/>
    </row>
    <row r="1206" spans="1:45" s="1094" customFormat="1" ht="12.75">
      <c r="A1206" s="1089" t="s">
        <v>290</v>
      </c>
      <c r="B1206" s="83">
        <v>3680</v>
      </c>
      <c r="C1206" s="83">
        <v>3680</v>
      </c>
      <c r="D1206" s="83">
        <v>3213</v>
      </c>
      <c r="E1206" s="463">
        <v>87.30978260869566</v>
      </c>
      <c r="F1206" s="83">
        <v>3213</v>
      </c>
      <c r="G1206" s="987" t="s">
        <v>305</v>
      </c>
      <c r="H1206" s="101"/>
      <c r="I1206" s="987"/>
      <c r="J1206" s="987"/>
      <c r="K1206" s="100"/>
      <c r="L1206" s="1093"/>
      <c r="M1206" s="1093"/>
      <c r="N1206" s="1093"/>
      <c r="O1206" s="1093"/>
      <c r="P1206" s="1093"/>
      <c r="Q1206" s="1093"/>
      <c r="R1206" s="1093"/>
      <c r="S1206" s="1093"/>
      <c r="T1206" s="1093"/>
      <c r="U1206" s="1093"/>
      <c r="V1206" s="1093"/>
      <c r="W1206" s="1093"/>
      <c r="X1206" s="1093"/>
      <c r="Y1206" s="1093"/>
      <c r="Z1206" s="1093"/>
      <c r="AA1206" s="1093"/>
      <c r="AB1206" s="1093"/>
      <c r="AC1206" s="1093"/>
      <c r="AD1206" s="1093"/>
      <c r="AE1206" s="1093"/>
      <c r="AF1206" s="1093"/>
      <c r="AG1206" s="1093"/>
      <c r="AH1206" s="1093"/>
      <c r="AI1206" s="1093"/>
      <c r="AJ1206" s="1093"/>
      <c r="AK1206" s="1093"/>
      <c r="AL1206" s="1093"/>
      <c r="AM1206" s="1093"/>
      <c r="AN1206" s="1093"/>
      <c r="AO1206" s="1093"/>
      <c r="AP1206" s="1093"/>
      <c r="AQ1206" s="1093"/>
      <c r="AR1206" s="1093"/>
      <c r="AS1206" s="1093"/>
    </row>
    <row r="1207" spans="1:45" s="1094" customFormat="1" ht="12.75">
      <c r="A1207" s="1100" t="s">
        <v>1399</v>
      </c>
      <c r="B1207" s="83">
        <v>3680</v>
      </c>
      <c r="C1207" s="83">
        <v>3680</v>
      </c>
      <c r="D1207" s="83">
        <v>3213</v>
      </c>
      <c r="E1207" s="463">
        <v>87.30978260869566</v>
      </c>
      <c r="F1207" s="83">
        <v>3213</v>
      </c>
      <c r="G1207" s="987" t="s">
        <v>305</v>
      </c>
      <c r="H1207" s="101"/>
      <c r="I1207" s="987"/>
      <c r="J1207" s="987"/>
      <c r="K1207" s="100"/>
      <c r="L1207" s="1093"/>
      <c r="M1207" s="1093"/>
      <c r="N1207" s="1093"/>
      <c r="O1207" s="1093"/>
      <c r="P1207" s="1093"/>
      <c r="Q1207" s="1093"/>
      <c r="R1207" s="1093"/>
      <c r="S1207" s="1093"/>
      <c r="T1207" s="1093"/>
      <c r="U1207" s="1093"/>
      <c r="V1207" s="1093"/>
      <c r="W1207" s="1093"/>
      <c r="X1207" s="1093"/>
      <c r="Y1207" s="1093"/>
      <c r="Z1207" s="1093"/>
      <c r="AA1207" s="1093"/>
      <c r="AB1207" s="1093"/>
      <c r="AC1207" s="1093"/>
      <c r="AD1207" s="1093"/>
      <c r="AE1207" s="1093"/>
      <c r="AF1207" s="1093"/>
      <c r="AG1207" s="1093"/>
      <c r="AH1207" s="1093"/>
      <c r="AI1207" s="1093"/>
      <c r="AJ1207" s="1093"/>
      <c r="AK1207" s="1093"/>
      <c r="AL1207" s="1093"/>
      <c r="AM1207" s="1093"/>
      <c r="AN1207" s="1093"/>
      <c r="AO1207" s="1093"/>
      <c r="AP1207" s="1093"/>
      <c r="AQ1207" s="1093"/>
      <c r="AR1207" s="1093"/>
      <c r="AS1207" s="1093"/>
    </row>
    <row r="1208" spans="1:45" s="1094" customFormat="1" ht="25.5" hidden="1">
      <c r="A1208" s="401" t="s">
        <v>1134</v>
      </c>
      <c r="B1208" s="42"/>
      <c r="C1208" s="42"/>
      <c r="D1208" s="42"/>
      <c r="E1208" s="463"/>
      <c r="F1208" s="83"/>
      <c r="G1208" s="100"/>
      <c r="H1208" s="101">
        <f>D1208-'[3]Oktobris'!D1135</f>
        <v>-12548</v>
      </c>
      <c r="I1208" s="987">
        <f aca="true" t="shared" si="55" ref="I1208:I1235">F1208-H1208</f>
        <v>12548</v>
      </c>
      <c r="J1208" s="987"/>
      <c r="K1208" s="100"/>
      <c r="L1208" s="1093"/>
      <c r="M1208" s="1093"/>
      <c r="N1208" s="1093"/>
      <c r="O1208" s="1093"/>
      <c r="P1208" s="1093"/>
      <c r="Q1208" s="1093"/>
      <c r="R1208" s="1093"/>
      <c r="S1208" s="1093"/>
      <c r="T1208" s="1093"/>
      <c r="U1208" s="1093"/>
      <c r="V1208" s="1093"/>
      <c r="W1208" s="1093"/>
      <c r="X1208" s="1093"/>
      <c r="Y1208" s="1093"/>
      <c r="Z1208" s="1093"/>
      <c r="AA1208" s="1093"/>
      <c r="AB1208" s="1093"/>
      <c r="AC1208" s="1093"/>
      <c r="AD1208" s="1093"/>
      <c r="AE1208" s="1093"/>
      <c r="AF1208" s="1093"/>
      <c r="AG1208" s="1093"/>
      <c r="AH1208" s="1093"/>
      <c r="AI1208" s="1093"/>
      <c r="AJ1208" s="1093"/>
      <c r="AK1208" s="1093"/>
      <c r="AL1208" s="1093"/>
      <c r="AM1208" s="1093"/>
      <c r="AN1208" s="1093"/>
      <c r="AO1208" s="1093"/>
      <c r="AP1208" s="1093"/>
      <c r="AQ1208" s="1093"/>
      <c r="AR1208" s="1093"/>
      <c r="AS1208" s="1093"/>
    </row>
    <row r="1209" spans="1:45" s="1104" customFormat="1" ht="12.75" hidden="1">
      <c r="A1209" s="1087" t="s">
        <v>1078</v>
      </c>
      <c r="B1209" s="83">
        <v>0</v>
      </c>
      <c r="C1209" s="83">
        <v>0</v>
      </c>
      <c r="D1209" s="83">
        <v>0</v>
      </c>
      <c r="E1209" s="463" t="e">
        <v>#DIV/0!</v>
      </c>
      <c r="F1209" s="83">
        <v>-32500</v>
      </c>
      <c r="G1209" s="100"/>
      <c r="H1209" s="101">
        <f>D1209-'[3]Oktobris'!D1136</f>
        <v>-90340</v>
      </c>
      <c r="I1209" s="987">
        <f t="shared" si="55"/>
        <v>57840</v>
      </c>
      <c r="J1209" s="987"/>
      <c r="K1209" s="100"/>
      <c r="L1209" s="1093"/>
      <c r="M1209" s="1093"/>
      <c r="N1209" s="1093"/>
      <c r="O1209" s="1093"/>
      <c r="P1209" s="1093"/>
      <c r="Q1209" s="1093"/>
      <c r="R1209" s="1093"/>
      <c r="S1209" s="1093"/>
      <c r="T1209" s="1093"/>
      <c r="U1209" s="1093"/>
      <c r="V1209" s="1093"/>
      <c r="W1209" s="1093"/>
      <c r="X1209" s="1093"/>
      <c r="Y1209" s="1093"/>
      <c r="Z1209" s="1093"/>
      <c r="AA1209" s="1093"/>
      <c r="AB1209" s="1093"/>
      <c r="AC1209" s="1093"/>
      <c r="AD1209" s="1093"/>
      <c r="AE1209" s="1093"/>
      <c r="AF1209" s="1093"/>
      <c r="AG1209" s="1093"/>
      <c r="AH1209" s="1093"/>
      <c r="AI1209" s="1093"/>
      <c r="AJ1209" s="1093"/>
      <c r="AK1209" s="1093"/>
      <c r="AL1209" s="1093"/>
      <c r="AM1209" s="1093"/>
      <c r="AN1209" s="1093"/>
      <c r="AO1209" s="1093"/>
      <c r="AP1209" s="1093"/>
      <c r="AQ1209" s="1093"/>
      <c r="AR1209" s="1093"/>
      <c r="AS1209" s="1093"/>
    </row>
    <row r="1210" spans="1:45" s="1104" customFormat="1" ht="12.75" hidden="1">
      <c r="A1210" s="1089" t="s">
        <v>1079</v>
      </c>
      <c r="B1210" s="83">
        <v>0</v>
      </c>
      <c r="C1210" s="83">
        <v>0</v>
      </c>
      <c r="D1210" s="83">
        <v>0</v>
      </c>
      <c r="E1210" s="463" t="e">
        <v>#DIV/0!</v>
      </c>
      <c r="F1210" s="83">
        <v>-32500</v>
      </c>
      <c r="G1210" s="100"/>
      <c r="H1210" s="101">
        <f>D1210-'[3]Oktobris'!D1137</f>
        <v>-71306</v>
      </c>
      <c r="I1210" s="987">
        <f t="shared" si="55"/>
        <v>38806</v>
      </c>
      <c r="J1210" s="987"/>
      <c r="K1210" s="100"/>
      <c r="L1210" s="1093"/>
      <c r="M1210" s="1093"/>
      <c r="N1210" s="1093"/>
      <c r="O1210" s="1093"/>
      <c r="P1210" s="1093"/>
      <c r="Q1210" s="1093"/>
      <c r="R1210" s="1093"/>
      <c r="S1210" s="1093"/>
      <c r="T1210" s="1093"/>
      <c r="U1210" s="1093"/>
      <c r="V1210" s="1093"/>
      <c r="W1210" s="1093"/>
      <c r="X1210" s="1093"/>
      <c r="Y1210" s="1093"/>
      <c r="Z1210" s="1093"/>
      <c r="AA1210" s="1093"/>
      <c r="AB1210" s="1093"/>
      <c r="AC1210" s="1093"/>
      <c r="AD1210" s="1093"/>
      <c r="AE1210" s="1093"/>
      <c r="AF1210" s="1093"/>
      <c r="AG1210" s="1093"/>
      <c r="AH1210" s="1093"/>
      <c r="AI1210" s="1093"/>
      <c r="AJ1210" s="1093"/>
      <c r="AK1210" s="1093"/>
      <c r="AL1210" s="1093"/>
      <c r="AM1210" s="1093"/>
      <c r="AN1210" s="1093"/>
      <c r="AO1210" s="1093"/>
      <c r="AP1210" s="1093"/>
      <c r="AQ1210" s="1093"/>
      <c r="AR1210" s="1093"/>
      <c r="AS1210" s="1093"/>
    </row>
    <row r="1211" spans="1:45" s="1104" customFormat="1" ht="12.75" hidden="1">
      <c r="A1211" s="1103" t="s">
        <v>279</v>
      </c>
      <c r="B1211" s="83">
        <v>0</v>
      </c>
      <c r="C1211" s="83">
        <v>0</v>
      </c>
      <c r="D1211" s="83">
        <v>0</v>
      </c>
      <c r="E1211" s="463" t="e">
        <v>#DIV/0!</v>
      </c>
      <c r="F1211" s="83">
        <v>0</v>
      </c>
      <c r="G1211" s="100"/>
      <c r="H1211" s="101">
        <f>D1211-'[3]Oktobris'!D1138</f>
        <v>-50625</v>
      </c>
      <c r="I1211" s="987">
        <f t="shared" si="55"/>
        <v>50625</v>
      </c>
      <c r="J1211" s="987"/>
      <c r="K1211" s="100"/>
      <c r="L1211" s="1093"/>
      <c r="M1211" s="1093"/>
      <c r="N1211" s="1093"/>
      <c r="O1211" s="1093"/>
      <c r="P1211" s="1093"/>
      <c r="Q1211" s="1093"/>
      <c r="R1211" s="1093"/>
      <c r="S1211" s="1093"/>
      <c r="T1211" s="1093"/>
      <c r="U1211" s="1093"/>
      <c r="V1211" s="1093"/>
      <c r="W1211" s="1093"/>
      <c r="X1211" s="1093"/>
      <c r="Y1211" s="1093"/>
      <c r="Z1211" s="1093"/>
      <c r="AA1211" s="1093"/>
      <c r="AB1211" s="1093"/>
      <c r="AC1211" s="1093"/>
      <c r="AD1211" s="1093"/>
      <c r="AE1211" s="1093"/>
      <c r="AF1211" s="1093"/>
      <c r="AG1211" s="1093"/>
      <c r="AH1211" s="1093"/>
      <c r="AI1211" s="1093"/>
      <c r="AJ1211" s="1093"/>
      <c r="AK1211" s="1093"/>
      <c r="AL1211" s="1093"/>
      <c r="AM1211" s="1093"/>
      <c r="AN1211" s="1093"/>
      <c r="AO1211" s="1093"/>
      <c r="AP1211" s="1093"/>
      <c r="AQ1211" s="1093"/>
      <c r="AR1211" s="1093"/>
      <c r="AS1211" s="1093"/>
    </row>
    <row r="1212" spans="1:45" s="1094" customFormat="1" ht="12.75" hidden="1">
      <c r="A1212" s="1089" t="s">
        <v>290</v>
      </c>
      <c r="B1212" s="83">
        <v>0</v>
      </c>
      <c r="C1212" s="83">
        <v>0</v>
      </c>
      <c r="D1212" s="83">
        <v>0</v>
      </c>
      <c r="E1212" s="463" t="e">
        <v>#DIV/0!</v>
      </c>
      <c r="F1212" s="83">
        <v>0</v>
      </c>
      <c r="G1212" s="100"/>
      <c r="H1212" s="101">
        <f>D1212-'[3]Oktobris'!D1139</f>
        <v>-50625</v>
      </c>
      <c r="I1212" s="987">
        <f t="shared" si="55"/>
        <v>50625</v>
      </c>
      <c r="J1212" s="987"/>
      <c r="K1212" s="100"/>
      <c r="L1212" s="1093"/>
      <c r="M1212" s="1093"/>
      <c r="N1212" s="1093"/>
      <c r="O1212" s="1093"/>
      <c r="P1212" s="1093"/>
      <c r="Q1212" s="1093"/>
      <c r="R1212" s="1093"/>
      <c r="S1212" s="1093"/>
      <c r="T1212" s="1093"/>
      <c r="U1212" s="1093"/>
      <c r="V1212" s="1093"/>
      <c r="W1212" s="1093"/>
      <c r="X1212" s="1093"/>
      <c r="Y1212" s="1093"/>
      <c r="Z1212" s="1093"/>
      <c r="AA1212" s="1093"/>
      <c r="AB1212" s="1093"/>
      <c r="AC1212" s="1093"/>
      <c r="AD1212" s="1093"/>
      <c r="AE1212" s="1093"/>
      <c r="AF1212" s="1093"/>
      <c r="AG1212" s="1093"/>
      <c r="AH1212" s="1093"/>
      <c r="AI1212" s="1093"/>
      <c r="AJ1212" s="1093"/>
      <c r="AK1212" s="1093"/>
      <c r="AL1212" s="1093"/>
      <c r="AM1212" s="1093"/>
      <c r="AN1212" s="1093"/>
      <c r="AO1212" s="1093"/>
      <c r="AP1212" s="1093"/>
      <c r="AQ1212" s="1093"/>
      <c r="AR1212" s="1093"/>
      <c r="AS1212" s="1093"/>
    </row>
    <row r="1213" spans="1:45" s="1094" customFormat="1" ht="12.75" hidden="1">
      <c r="A1213" s="1100" t="s">
        <v>1403</v>
      </c>
      <c r="B1213" s="83">
        <v>0</v>
      </c>
      <c r="C1213" s="83">
        <v>0</v>
      </c>
      <c r="D1213" s="83">
        <v>0</v>
      </c>
      <c r="E1213" s="463" t="e">
        <v>#DIV/0!</v>
      </c>
      <c r="F1213" s="83">
        <v>0</v>
      </c>
      <c r="G1213" s="100"/>
      <c r="H1213" s="101">
        <f>D1213-'[3]Oktobris'!D1140</f>
        <v>-20681</v>
      </c>
      <c r="I1213" s="987">
        <f t="shared" si="55"/>
        <v>20681</v>
      </c>
      <c r="J1213" s="987"/>
      <c r="K1213" s="100"/>
      <c r="L1213" s="1093"/>
      <c r="M1213" s="1093"/>
      <c r="N1213" s="1093"/>
      <c r="O1213" s="1093"/>
      <c r="P1213" s="1093"/>
      <c r="Q1213" s="1093"/>
      <c r="R1213" s="1093"/>
      <c r="S1213" s="1093"/>
      <c r="T1213" s="1093"/>
      <c r="U1213" s="1093"/>
      <c r="V1213" s="1093"/>
      <c r="W1213" s="1093"/>
      <c r="X1213" s="1093"/>
      <c r="Y1213" s="1093"/>
      <c r="Z1213" s="1093"/>
      <c r="AA1213" s="1093"/>
      <c r="AB1213" s="1093"/>
      <c r="AC1213" s="1093"/>
      <c r="AD1213" s="1093"/>
      <c r="AE1213" s="1093"/>
      <c r="AF1213" s="1093"/>
      <c r="AG1213" s="1093"/>
      <c r="AH1213" s="1093"/>
      <c r="AI1213" s="1093"/>
      <c r="AJ1213" s="1093"/>
      <c r="AK1213" s="1093"/>
      <c r="AL1213" s="1093"/>
      <c r="AM1213" s="1093"/>
      <c r="AN1213" s="1093"/>
      <c r="AO1213" s="1093"/>
      <c r="AP1213" s="1093"/>
      <c r="AQ1213" s="1093"/>
      <c r="AR1213" s="1093"/>
      <c r="AS1213" s="1093"/>
    </row>
    <row r="1214" spans="1:45" s="1094" customFormat="1" ht="12.75">
      <c r="A1214" s="323" t="s">
        <v>1127</v>
      </c>
      <c r="B1214" s="83"/>
      <c r="C1214" s="83"/>
      <c r="D1214" s="83"/>
      <c r="E1214" s="463"/>
      <c r="F1214" s="83"/>
      <c r="G1214" s="100"/>
      <c r="H1214" s="101">
        <f>D1214-'[3]Oktobris'!D1141</f>
        <v>-20681</v>
      </c>
      <c r="I1214" s="987">
        <f t="shared" si="55"/>
        <v>20681</v>
      </c>
      <c r="J1214" s="987"/>
      <c r="K1214" s="100"/>
      <c r="L1214" s="1093"/>
      <c r="M1214" s="1093"/>
      <c r="N1214" s="1093"/>
      <c r="O1214" s="1093"/>
      <c r="P1214" s="1093"/>
      <c r="Q1214" s="1093"/>
      <c r="R1214" s="1093"/>
      <c r="S1214" s="1093"/>
      <c r="T1214" s="1093"/>
      <c r="U1214" s="1093"/>
      <c r="V1214" s="1093"/>
      <c r="W1214" s="1093"/>
      <c r="X1214" s="1093"/>
      <c r="Y1214" s="1093"/>
      <c r="Z1214" s="1093"/>
      <c r="AA1214" s="1093"/>
      <c r="AB1214" s="1093"/>
      <c r="AC1214" s="1093"/>
      <c r="AD1214" s="1093"/>
      <c r="AE1214" s="1093"/>
      <c r="AF1214" s="1093"/>
      <c r="AG1214" s="1093"/>
      <c r="AH1214" s="1093"/>
      <c r="AI1214" s="1093"/>
      <c r="AJ1214" s="1093"/>
      <c r="AK1214" s="1093"/>
      <c r="AL1214" s="1093"/>
      <c r="AM1214" s="1093"/>
      <c r="AN1214" s="1093"/>
      <c r="AO1214" s="1093"/>
      <c r="AP1214" s="1093"/>
      <c r="AQ1214" s="1093"/>
      <c r="AR1214" s="1093"/>
      <c r="AS1214" s="1093"/>
    </row>
    <row r="1215" spans="1:45" s="1094" customFormat="1" ht="12.75">
      <c r="A1215" s="1087" t="s">
        <v>1078</v>
      </c>
      <c r="B1215" s="83">
        <v>64580</v>
      </c>
      <c r="C1215" s="83">
        <v>0</v>
      </c>
      <c r="D1215" s="83">
        <v>0</v>
      </c>
      <c r="E1215" s="463">
        <v>0</v>
      </c>
      <c r="F1215" s="83">
        <v>0</v>
      </c>
      <c r="G1215" s="100"/>
      <c r="H1215" s="101">
        <f>D1215-'[3]Oktobris'!D1142</f>
        <v>0</v>
      </c>
      <c r="I1215" s="987">
        <f t="shared" si="55"/>
        <v>0</v>
      </c>
      <c r="J1215" s="987"/>
      <c r="K1215" s="100"/>
      <c r="L1215" s="1093"/>
      <c r="M1215" s="1093"/>
      <c r="N1215" s="1093"/>
      <c r="O1215" s="1093"/>
      <c r="P1215" s="1093"/>
      <c r="Q1215" s="1093"/>
      <c r="R1215" s="1093"/>
      <c r="S1215" s="1093"/>
      <c r="T1215" s="1093"/>
      <c r="U1215" s="1093"/>
      <c r="V1215" s="1093"/>
      <c r="W1215" s="1093"/>
      <c r="X1215" s="1093"/>
      <c r="Y1215" s="1093"/>
      <c r="Z1215" s="1093"/>
      <c r="AA1215" s="1093"/>
      <c r="AB1215" s="1093"/>
      <c r="AC1215" s="1093"/>
      <c r="AD1215" s="1093"/>
      <c r="AE1215" s="1093"/>
      <c r="AF1215" s="1093"/>
      <c r="AG1215" s="1093"/>
      <c r="AH1215" s="1093"/>
      <c r="AI1215" s="1093"/>
      <c r="AJ1215" s="1093"/>
      <c r="AK1215" s="1093"/>
      <c r="AL1215" s="1093"/>
      <c r="AM1215" s="1093"/>
      <c r="AN1215" s="1093"/>
      <c r="AO1215" s="1093"/>
      <c r="AP1215" s="1093"/>
      <c r="AQ1215" s="1093"/>
      <c r="AR1215" s="1093"/>
      <c r="AS1215" s="1093"/>
    </row>
    <row r="1216" spans="1:45" s="1094" customFormat="1" ht="12.75">
      <c r="A1216" s="1088" t="s">
        <v>1079</v>
      </c>
      <c r="B1216" s="83">
        <v>64580</v>
      </c>
      <c r="C1216" s="83">
        <v>0</v>
      </c>
      <c r="D1216" s="83">
        <v>0</v>
      </c>
      <c r="E1216" s="463">
        <v>0</v>
      </c>
      <c r="F1216" s="83">
        <v>0</v>
      </c>
      <c r="G1216" s="100"/>
      <c r="H1216" s="101">
        <f>D1216-'[3]Oktobris'!D1143</f>
        <v>-1883968</v>
      </c>
      <c r="I1216" s="987">
        <f t="shared" si="55"/>
        <v>1883968</v>
      </c>
      <c r="J1216" s="987"/>
      <c r="K1216" s="100"/>
      <c r="L1216" s="1093"/>
      <c r="M1216" s="1093"/>
      <c r="N1216" s="1093"/>
      <c r="O1216" s="1093"/>
      <c r="P1216" s="1093"/>
      <c r="Q1216" s="1093"/>
      <c r="R1216" s="1093"/>
      <c r="S1216" s="1093"/>
      <c r="T1216" s="1093"/>
      <c r="U1216" s="1093"/>
      <c r="V1216" s="1093"/>
      <c r="W1216" s="1093"/>
      <c r="X1216" s="1093"/>
      <c r="Y1216" s="1093"/>
      <c r="Z1216" s="1093"/>
      <c r="AA1216" s="1093"/>
      <c r="AB1216" s="1093"/>
      <c r="AC1216" s="1093"/>
      <c r="AD1216" s="1093"/>
      <c r="AE1216" s="1093"/>
      <c r="AF1216" s="1093"/>
      <c r="AG1216" s="1093"/>
      <c r="AH1216" s="1093"/>
      <c r="AI1216" s="1093"/>
      <c r="AJ1216" s="1093"/>
      <c r="AK1216" s="1093"/>
      <c r="AL1216" s="1093"/>
      <c r="AM1216" s="1093"/>
      <c r="AN1216" s="1093"/>
      <c r="AO1216" s="1093"/>
      <c r="AP1216" s="1093"/>
      <c r="AQ1216" s="1093"/>
      <c r="AR1216" s="1093"/>
      <c r="AS1216" s="1093"/>
    </row>
    <row r="1217" spans="1:45" s="1094" customFormat="1" ht="12.75">
      <c r="A1217" s="1087" t="s">
        <v>279</v>
      </c>
      <c r="B1217" s="83">
        <v>64580</v>
      </c>
      <c r="C1217" s="83">
        <v>0</v>
      </c>
      <c r="D1217" s="83">
        <v>0</v>
      </c>
      <c r="E1217" s="463">
        <v>0</v>
      </c>
      <c r="F1217" s="83">
        <v>0</v>
      </c>
      <c r="G1217" s="100"/>
      <c r="H1217" s="101">
        <f>D1217-'[3]Oktobris'!D1144</f>
        <v>-1883968</v>
      </c>
      <c r="I1217" s="987">
        <f t="shared" si="55"/>
        <v>1883968</v>
      </c>
      <c r="J1217" s="987"/>
      <c r="K1217" s="100"/>
      <c r="L1217" s="1093"/>
      <c r="M1217" s="1093"/>
      <c r="N1217" s="1093"/>
      <c r="O1217" s="1093"/>
      <c r="P1217" s="1093"/>
      <c r="Q1217" s="1093"/>
      <c r="R1217" s="1093"/>
      <c r="S1217" s="1093"/>
      <c r="T1217" s="1093"/>
      <c r="U1217" s="1093"/>
      <c r="V1217" s="1093"/>
      <c r="W1217" s="1093"/>
      <c r="X1217" s="1093"/>
      <c r="Y1217" s="1093"/>
      <c r="Z1217" s="1093"/>
      <c r="AA1217" s="1093"/>
      <c r="AB1217" s="1093"/>
      <c r="AC1217" s="1093"/>
      <c r="AD1217" s="1093"/>
      <c r="AE1217" s="1093"/>
      <c r="AF1217" s="1093"/>
      <c r="AG1217" s="1093"/>
      <c r="AH1217" s="1093"/>
      <c r="AI1217" s="1093"/>
      <c r="AJ1217" s="1093"/>
      <c r="AK1217" s="1093"/>
      <c r="AL1217" s="1093"/>
      <c r="AM1217" s="1093"/>
      <c r="AN1217" s="1093"/>
      <c r="AO1217" s="1093"/>
      <c r="AP1217" s="1093"/>
      <c r="AQ1217" s="1093"/>
      <c r="AR1217" s="1093"/>
      <c r="AS1217" s="1093"/>
    </row>
    <row r="1218" spans="1:45" s="1094" customFormat="1" ht="12.75">
      <c r="A1218" s="1089" t="s">
        <v>307</v>
      </c>
      <c r="B1218" s="83">
        <v>64580</v>
      </c>
      <c r="C1218" s="83">
        <v>0</v>
      </c>
      <c r="D1218" s="83">
        <v>0</v>
      </c>
      <c r="E1218" s="463">
        <v>0</v>
      </c>
      <c r="F1218" s="83">
        <v>0</v>
      </c>
      <c r="G1218" s="100"/>
      <c r="H1218" s="101">
        <f>D1218-'[3]Oktobris'!D1145</f>
        <v>-1330335</v>
      </c>
      <c r="I1218" s="987">
        <f t="shared" si="55"/>
        <v>1330335</v>
      </c>
      <c r="J1218" s="987"/>
      <c r="K1218" s="100"/>
      <c r="L1218" s="1093"/>
      <c r="M1218" s="1093"/>
      <c r="N1218" s="1093"/>
      <c r="O1218" s="1093"/>
      <c r="P1218" s="1093"/>
      <c r="Q1218" s="1093"/>
      <c r="R1218" s="1093"/>
      <c r="S1218" s="1093"/>
      <c r="T1218" s="1093"/>
      <c r="U1218" s="1093"/>
      <c r="V1218" s="1093"/>
      <c r="W1218" s="1093"/>
      <c r="X1218" s="1093"/>
      <c r="Y1218" s="1093"/>
      <c r="Z1218" s="1093"/>
      <c r="AA1218" s="1093"/>
      <c r="AB1218" s="1093"/>
      <c r="AC1218" s="1093"/>
      <c r="AD1218" s="1093"/>
      <c r="AE1218" s="1093"/>
      <c r="AF1218" s="1093"/>
      <c r="AG1218" s="1093"/>
      <c r="AH1218" s="1093"/>
      <c r="AI1218" s="1093"/>
      <c r="AJ1218" s="1093"/>
      <c r="AK1218" s="1093"/>
      <c r="AL1218" s="1093"/>
      <c r="AM1218" s="1093"/>
      <c r="AN1218" s="1093"/>
      <c r="AO1218" s="1093"/>
      <c r="AP1218" s="1093"/>
      <c r="AQ1218" s="1093"/>
      <c r="AR1218" s="1093"/>
      <c r="AS1218" s="1093"/>
    </row>
    <row r="1219" spans="1:45" s="1094" customFormat="1" ht="12.75">
      <c r="A1219" s="1100" t="s">
        <v>1004</v>
      </c>
      <c r="B1219" s="83">
        <v>64580</v>
      </c>
      <c r="C1219" s="83">
        <v>0</v>
      </c>
      <c r="D1219" s="83">
        <v>0</v>
      </c>
      <c r="E1219" s="463">
        <v>0</v>
      </c>
      <c r="F1219" s="83">
        <v>0</v>
      </c>
      <c r="G1219" s="100"/>
      <c r="H1219" s="101">
        <f>D1219-'[3]Oktobris'!D1146</f>
        <v>-3803</v>
      </c>
      <c r="I1219" s="987">
        <f t="shared" si="55"/>
        <v>3803</v>
      </c>
      <c r="J1219" s="987"/>
      <c r="K1219" s="100"/>
      <c r="L1219" s="1093"/>
      <c r="M1219" s="1093"/>
      <c r="N1219" s="1093"/>
      <c r="O1219" s="1093"/>
      <c r="P1219" s="1093"/>
      <c r="Q1219" s="1093"/>
      <c r="R1219" s="1093"/>
      <c r="S1219" s="1093"/>
      <c r="T1219" s="1093"/>
      <c r="U1219" s="1093"/>
      <c r="V1219" s="1093"/>
      <c r="W1219" s="1093"/>
      <c r="X1219" s="1093"/>
      <c r="Y1219" s="1093"/>
      <c r="Z1219" s="1093"/>
      <c r="AA1219" s="1093"/>
      <c r="AB1219" s="1093"/>
      <c r="AC1219" s="1093"/>
      <c r="AD1219" s="1093"/>
      <c r="AE1219" s="1093"/>
      <c r="AF1219" s="1093"/>
      <c r="AG1219" s="1093"/>
      <c r="AH1219" s="1093"/>
      <c r="AI1219" s="1093"/>
      <c r="AJ1219" s="1093"/>
      <c r="AK1219" s="1093"/>
      <c r="AL1219" s="1093"/>
      <c r="AM1219" s="1093"/>
      <c r="AN1219" s="1093"/>
      <c r="AO1219" s="1093"/>
      <c r="AP1219" s="1093"/>
      <c r="AQ1219" s="1093"/>
      <c r="AR1219" s="1093"/>
      <c r="AS1219" s="1093"/>
    </row>
    <row r="1220" spans="1:45" s="1094" customFormat="1" ht="12.75">
      <c r="A1220" s="1101" t="s">
        <v>1120</v>
      </c>
      <c r="B1220" s="83">
        <v>64580</v>
      </c>
      <c r="C1220" s="83">
        <v>0</v>
      </c>
      <c r="D1220" s="83">
        <v>0</v>
      </c>
      <c r="E1220" s="463">
        <v>0</v>
      </c>
      <c r="F1220" s="83">
        <v>0</v>
      </c>
      <c r="G1220" s="100"/>
      <c r="H1220" s="101">
        <f>D1220-'[3]Oktobris'!D1147</f>
        <v>-3803</v>
      </c>
      <c r="I1220" s="987">
        <f t="shared" si="55"/>
        <v>3803</v>
      </c>
      <c r="J1220" s="987"/>
      <c r="K1220" s="100"/>
      <c r="L1220" s="1093"/>
      <c r="M1220" s="1093"/>
      <c r="N1220" s="1093"/>
      <c r="O1220" s="1093"/>
      <c r="P1220" s="1093"/>
      <c r="Q1220" s="1093"/>
      <c r="R1220" s="1093"/>
      <c r="S1220" s="1093"/>
      <c r="T1220" s="1093"/>
      <c r="U1220" s="1093"/>
      <c r="V1220" s="1093"/>
      <c r="W1220" s="1093"/>
      <c r="X1220" s="1093"/>
      <c r="Y1220" s="1093"/>
      <c r="Z1220" s="1093"/>
      <c r="AA1220" s="1093"/>
      <c r="AB1220" s="1093"/>
      <c r="AC1220" s="1093"/>
      <c r="AD1220" s="1093"/>
      <c r="AE1220" s="1093"/>
      <c r="AF1220" s="1093"/>
      <c r="AG1220" s="1093"/>
      <c r="AH1220" s="1093"/>
      <c r="AI1220" s="1093"/>
      <c r="AJ1220" s="1093"/>
      <c r="AK1220" s="1093"/>
      <c r="AL1220" s="1093"/>
      <c r="AM1220" s="1093"/>
      <c r="AN1220" s="1093"/>
      <c r="AO1220" s="1093"/>
      <c r="AP1220" s="1093"/>
      <c r="AQ1220" s="1093"/>
      <c r="AR1220" s="1093"/>
      <c r="AS1220" s="1093"/>
    </row>
    <row r="1221" spans="1:10" ht="12.75">
      <c r="A1221" s="324" t="s">
        <v>1158</v>
      </c>
      <c r="B1221" s="42"/>
      <c r="C1221" s="42"/>
      <c r="D1221" s="42"/>
      <c r="E1221" s="463"/>
      <c r="F1221" s="83"/>
      <c r="H1221" s="101">
        <f>D1221-'[3]Oktobris'!D1148</f>
        <v>-1326532</v>
      </c>
      <c r="I1221" s="987">
        <f t="shared" si="55"/>
        <v>1326532</v>
      </c>
      <c r="J1221" s="987"/>
    </row>
    <row r="1222" spans="1:45" s="1094" customFormat="1" ht="12.75">
      <c r="A1222" s="404" t="s">
        <v>1132</v>
      </c>
      <c r="B1222" s="83"/>
      <c r="C1222" s="83"/>
      <c r="D1222" s="83"/>
      <c r="E1222" s="463"/>
      <c r="F1222" s="83"/>
      <c r="G1222" s="100"/>
      <c r="H1222" s="101">
        <f>D1222-'[3]Oktobris'!D1149</f>
        <v>-1326532</v>
      </c>
      <c r="I1222" s="987">
        <f t="shared" si="55"/>
        <v>1326532</v>
      </c>
      <c r="J1222" s="987"/>
      <c r="K1222" s="100"/>
      <c r="L1222" s="1093"/>
      <c r="M1222" s="1093"/>
      <c r="N1222" s="1093"/>
      <c r="O1222" s="1093"/>
      <c r="P1222" s="1093"/>
      <c r="Q1222" s="1093"/>
      <c r="R1222" s="1093"/>
      <c r="S1222" s="1093"/>
      <c r="T1222" s="1093"/>
      <c r="U1222" s="1093"/>
      <c r="V1222" s="1093"/>
      <c r="W1222" s="1093"/>
      <c r="X1222" s="1093"/>
      <c r="Y1222" s="1093"/>
      <c r="Z1222" s="1093"/>
      <c r="AA1222" s="1093"/>
      <c r="AB1222" s="1093"/>
      <c r="AC1222" s="1093"/>
      <c r="AD1222" s="1093"/>
      <c r="AE1222" s="1093"/>
      <c r="AF1222" s="1093"/>
      <c r="AG1222" s="1093"/>
      <c r="AH1222" s="1093"/>
      <c r="AI1222" s="1093"/>
      <c r="AJ1222" s="1093"/>
      <c r="AK1222" s="1093"/>
      <c r="AL1222" s="1093"/>
      <c r="AM1222" s="1093"/>
      <c r="AN1222" s="1093"/>
      <c r="AO1222" s="1093"/>
      <c r="AP1222" s="1093"/>
      <c r="AQ1222" s="1093"/>
      <c r="AR1222" s="1093"/>
      <c r="AS1222" s="1093"/>
    </row>
    <row r="1223" spans="1:45" s="1104" customFormat="1" ht="12.75">
      <c r="A1223" s="1087" t="s">
        <v>1078</v>
      </c>
      <c r="B1223" s="83">
        <v>125696</v>
      </c>
      <c r="C1223" s="83">
        <v>125696</v>
      </c>
      <c r="D1223" s="83">
        <v>77453</v>
      </c>
      <c r="E1223" s="463">
        <v>61.61930371690427</v>
      </c>
      <c r="F1223" s="83">
        <v>0</v>
      </c>
      <c r="G1223" s="100"/>
      <c r="H1223" s="101">
        <f>D1223-'[3]Oktobris'!D1150</f>
        <v>77453</v>
      </c>
      <c r="I1223" s="987">
        <f t="shared" si="55"/>
        <v>-77453</v>
      </c>
      <c r="J1223" s="987"/>
      <c r="K1223" s="100"/>
      <c r="L1223" s="1093"/>
      <c r="M1223" s="1093"/>
      <c r="N1223" s="1093"/>
      <c r="O1223" s="1093"/>
      <c r="P1223" s="1093"/>
      <c r="Q1223" s="1093"/>
      <c r="R1223" s="1093"/>
      <c r="S1223" s="1093"/>
      <c r="T1223" s="1093"/>
      <c r="U1223" s="1093"/>
      <c r="V1223" s="1093"/>
      <c r="W1223" s="1093"/>
      <c r="X1223" s="1093"/>
      <c r="Y1223" s="1093"/>
      <c r="Z1223" s="1093"/>
      <c r="AA1223" s="1093"/>
      <c r="AB1223" s="1093"/>
      <c r="AC1223" s="1093"/>
      <c r="AD1223" s="1093"/>
      <c r="AE1223" s="1093"/>
      <c r="AF1223" s="1093"/>
      <c r="AG1223" s="1093"/>
      <c r="AH1223" s="1093"/>
      <c r="AI1223" s="1093"/>
      <c r="AJ1223" s="1093"/>
      <c r="AK1223" s="1093"/>
      <c r="AL1223" s="1093"/>
      <c r="AM1223" s="1093"/>
      <c r="AN1223" s="1093"/>
      <c r="AO1223" s="1093"/>
      <c r="AP1223" s="1093"/>
      <c r="AQ1223" s="1093"/>
      <c r="AR1223" s="1093"/>
      <c r="AS1223" s="1093"/>
    </row>
    <row r="1224" spans="1:45" s="1104" customFormat="1" ht="12.75">
      <c r="A1224" s="1089" t="s">
        <v>538</v>
      </c>
      <c r="B1224" s="83">
        <v>125696</v>
      </c>
      <c r="C1224" s="83">
        <v>125696</v>
      </c>
      <c r="D1224" s="83">
        <v>77453</v>
      </c>
      <c r="E1224" s="463">
        <v>61.61930371690427</v>
      </c>
      <c r="F1224" s="83">
        <v>0</v>
      </c>
      <c r="G1224" s="100"/>
      <c r="H1224" s="101">
        <f>D1224-'[3]Oktobris'!D1151</f>
        <v>59419</v>
      </c>
      <c r="I1224" s="987">
        <f t="shared" si="55"/>
        <v>-59419</v>
      </c>
      <c r="J1224" s="987"/>
      <c r="K1224" s="100"/>
      <c r="L1224" s="1093"/>
      <c r="M1224" s="1093"/>
      <c r="N1224" s="1093"/>
      <c r="O1224" s="1093"/>
      <c r="P1224" s="1093"/>
      <c r="Q1224" s="1093"/>
      <c r="R1224" s="1093"/>
      <c r="S1224" s="1093"/>
      <c r="T1224" s="1093"/>
      <c r="U1224" s="1093"/>
      <c r="V1224" s="1093"/>
      <c r="W1224" s="1093"/>
      <c r="X1224" s="1093"/>
      <c r="Y1224" s="1093"/>
      <c r="Z1224" s="1093"/>
      <c r="AA1224" s="1093"/>
      <c r="AB1224" s="1093"/>
      <c r="AC1224" s="1093"/>
      <c r="AD1224" s="1093"/>
      <c r="AE1224" s="1093"/>
      <c r="AF1224" s="1093"/>
      <c r="AG1224" s="1093"/>
      <c r="AH1224" s="1093"/>
      <c r="AI1224" s="1093"/>
      <c r="AJ1224" s="1093"/>
      <c r="AK1224" s="1093"/>
      <c r="AL1224" s="1093"/>
      <c r="AM1224" s="1093"/>
      <c r="AN1224" s="1093"/>
      <c r="AO1224" s="1093"/>
      <c r="AP1224" s="1093"/>
      <c r="AQ1224" s="1093"/>
      <c r="AR1224" s="1093"/>
      <c r="AS1224" s="1093"/>
    </row>
    <row r="1225" spans="1:45" s="1104" customFormat="1" ht="12.75">
      <c r="A1225" s="1103" t="s">
        <v>279</v>
      </c>
      <c r="B1225" s="83">
        <v>125696</v>
      </c>
      <c r="C1225" s="83">
        <v>125696</v>
      </c>
      <c r="D1225" s="83">
        <v>77453</v>
      </c>
      <c r="E1225" s="463">
        <v>61.61930371690427</v>
      </c>
      <c r="F1225" s="83">
        <v>0</v>
      </c>
      <c r="G1225" s="100"/>
      <c r="H1225" s="101">
        <f>D1225-'[3]Oktobris'!D1152</f>
        <v>59419</v>
      </c>
      <c r="I1225" s="987">
        <f t="shared" si="55"/>
        <v>-59419</v>
      </c>
      <c r="J1225" s="987"/>
      <c r="K1225" s="100"/>
      <c r="L1225" s="1093"/>
      <c r="M1225" s="1093"/>
      <c r="N1225" s="1093"/>
      <c r="O1225" s="1093"/>
      <c r="P1225" s="1093"/>
      <c r="Q1225" s="1093"/>
      <c r="R1225" s="1093"/>
      <c r="S1225" s="1093"/>
      <c r="T1225" s="1093"/>
      <c r="U1225" s="1093"/>
      <c r="V1225" s="1093"/>
      <c r="W1225" s="1093"/>
      <c r="X1225" s="1093"/>
      <c r="Y1225" s="1093"/>
      <c r="Z1225" s="1093"/>
      <c r="AA1225" s="1093"/>
      <c r="AB1225" s="1093"/>
      <c r="AC1225" s="1093"/>
      <c r="AD1225" s="1093"/>
      <c r="AE1225" s="1093"/>
      <c r="AF1225" s="1093"/>
      <c r="AG1225" s="1093"/>
      <c r="AH1225" s="1093"/>
      <c r="AI1225" s="1093"/>
      <c r="AJ1225" s="1093"/>
      <c r="AK1225" s="1093"/>
      <c r="AL1225" s="1093"/>
      <c r="AM1225" s="1093"/>
      <c r="AN1225" s="1093"/>
      <c r="AO1225" s="1093"/>
      <c r="AP1225" s="1093"/>
      <c r="AQ1225" s="1093"/>
      <c r="AR1225" s="1093"/>
      <c r="AS1225" s="1093"/>
    </row>
    <row r="1226" spans="1:45" s="1105" customFormat="1" ht="12.75">
      <c r="A1226" s="1089" t="s">
        <v>307</v>
      </c>
      <c r="B1226" s="83">
        <v>125696</v>
      </c>
      <c r="C1226" s="83">
        <v>125696</v>
      </c>
      <c r="D1226" s="83">
        <v>77453</v>
      </c>
      <c r="E1226" s="463">
        <v>61.61930371690427</v>
      </c>
      <c r="F1226" s="83">
        <v>0</v>
      </c>
      <c r="G1226" s="100"/>
      <c r="H1226" s="101">
        <f>D1226-'[3]Oktobris'!D1153</f>
        <v>64870</v>
      </c>
      <c r="I1226" s="987">
        <f t="shared" si="55"/>
        <v>-64870</v>
      </c>
      <c r="J1226" s="987"/>
      <c r="K1226" s="100"/>
      <c r="L1226" s="1093"/>
      <c r="M1226" s="1093"/>
      <c r="N1226" s="1093"/>
      <c r="O1226" s="1093"/>
      <c r="P1226" s="1093"/>
      <c r="Q1226" s="1093"/>
      <c r="R1226" s="1093"/>
      <c r="S1226" s="1093"/>
      <c r="T1226" s="1093"/>
      <c r="U1226" s="1093"/>
      <c r="V1226" s="1093"/>
      <c r="W1226" s="1093"/>
      <c r="X1226" s="1093"/>
      <c r="Y1226" s="1093"/>
      <c r="Z1226" s="1093"/>
      <c r="AA1226" s="1093"/>
      <c r="AB1226" s="1093"/>
      <c r="AC1226" s="1093"/>
      <c r="AD1226" s="1093"/>
      <c r="AE1226" s="1093"/>
      <c r="AF1226" s="1093"/>
      <c r="AG1226" s="1093"/>
      <c r="AH1226" s="1093"/>
      <c r="AI1226" s="1093"/>
      <c r="AJ1226" s="1093"/>
      <c r="AK1226" s="1093"/>
      <c r="AL1226" s="1093"/>
      <c r="AM1226" s="1093"/>
      <c r="AN1226" s="1093"/>
      <c r="AO1226" s="1093"/>
      <c r="AP1226" s="1093"/>
      <c r="AQ1226" s="1093"/>
      <c r="AR1226" s="1093"/>
      <c r="AS1226" s="1093"/>
    </row>
    <row r="1227" spans="1:45" s="1094" customFormat="1" ht="12.75">
      <c r="A1227" s="1100" t="s">
        <v>716</v>
      </c>
      <c r="B1227" s="83">
        <v>125696</v>
      </c>
      <c r="C1227" s="83">
        <v>125696</v>
      </c>
      <c r="D1227" s="83">
        <v>77453</v>
      </c>
      <c r="E1227" s="463">
        <v>61.61930371690427</v>
      </c>
      <c r="F1227" s="83">
        <v>0</v>
      </c>
      <c r="G1227" s="100"/>
      <c r="H1227" s="101">
        <f>D1227-'[3]Oktobris'!D1154</f>
        <v>64870</v>
      </c>
      <c r="I1227" s="987">
        <f t="shared" si="55"/>
        <v>-64870</v>
      </c>
      <c r="J1227" s="987"/>
      <c r="K1227" s="100"/>
      <c r="L1227" s="1093"/>
      <c r="M1227" s="1093"/>
      <c r="N1227" s="1093"/>
      <c r="O1227" s="1093"/>
      <c r="P1227" s="1093"/>
      <c r="Q1227" s="1093"/>
      <c r="R1227" s="1093"/>
      <c r="S1227" s="1093"/>
      <c r="T1227" s="1093"/>
      <c r="U1227" s="1093"/>
      <c r="V1227" s="1093"/>
      <c r="W1227" s="1093"/>
      <c r="X1227" s="1093"/>
      <c r="Y1227" s="1093"/>
      <c r="Z1227" s="1093"/>
      <c r="AA1227" s="1093"/>
      <c r="AB1227" s="1093"/>
      <c r="AC1227" s="1093"/>
      <c r="AD1227" s="1093"/>
      <c r="AE1227" s="1093"/>
      <c r="AF1227" s="1093"/>
      <c r="AG1227" s="1093"/>
      <c r="AH1227" s="1093"/>
      <c r="AI1227" s="1093"/>
      <c r="AJ1227" s="1093"/>
      <c r="AK1227" s="1093"/>
      <c r="AL1227" s="1093"/>
      <c r="AM1227" s="1093"/>
      <c r="AN1227" s="1093"/>
      <c r="AO1227" s="1093"/>
      <c r="AP1227" s="1093"/>
      <c r="AQ1227" s="1093"/>
      <c r="AR1227" s="1093"/>
      <c r="AS1227" s="1093"/>
    </row>
    <row r="1228" spans="1:45" s="1092" customFormat="1" ht="12.75">
      <c r="A1228" s="323" t="s">
        <v>1127</v>
      </c>
      <c r="B1228" s="83"/>
      <c r="C1228" s="83"/>
      <c r="D1228" s="83"/>
      <c r="E1228" s="463"/>
      <c r="F1228" s="83"/>
      <c r="G1228" s="100"/>
      <c r="H1228" s="101">
        <f>D1228-'[3]Oktobris'!D1155</f>
        <v>-12583</v>
      </c>
      <c r="I1228" s="987">
        <f t="shared" si="55"/>
        <v>12583</v>
      </c>
      <c r="J1228" s="987"/>
      <c r="K1228" s="100"/>
      <c r="L1228" s="876"/>
      <c r="M1228" s="876"/>
      <c r="N1228" s="876"/>
      <c r="O1228" s="876"/>
      <c r="P1228" s="876"/>
      <c r="Q1228" s="876"/>
      <c r="R1228" s="876"/>
      <c r="S1228" s="876"/>
      <c r="T1228" s="876"/>
      <c r="U1228" s="876"/>
      <c r="V1228" s="876"/>
      <c r="W1228" s="876"/>
      <c r="X1228" s="876"/>
      <c r="Y1228" s="876"/>
      <c r="Z1228" s="876"/>
      <c r="AA1228" s="876"/>
      <c r="AB1228" s="876"/>
      <c r="AC1228" s="876"/>
      <c r="AD1228" s="876"/>
      <c r="AE1228" s="876"/>
      <c r="AF1228" s="876"/>
      <c r="AG1228" s="876"/>
      <c r="AH1228" s="876"/>
      <c r="AI1228" s="876"/>
      <c r="AJ1228" s="876"/>
      <c r="AK1228" s="876"/>
      <c r="AL1228" s="876"/>
      <c r="AM1228" s="876"/>
      <c r="AN1228" s="876"/>
      <c r="AO1228" s="876"/>
      <c r="AP1228" s="876"/>
      <c r="AQ1228" s="876"/>
      <c r="AR1228" s="876"/>
      <c r="AS1228" s="876"/>
    </row>
    <row r="1229" spans="1:45" s="1092" customFormat="1" ht="12.75">
      <c r="A1229" s="1087" t="s">
        <v>1078</v>
      </c>
      <c r="B1229" s="83">
        <v>600</v>
      </c>
      <c r="C1229" s="83">
        <v>0</v>
      </c>
      <c r="D1229" s="83">
        <v>0</v>
      </c>
      <c r="E1229" s="463">
        <v>0</v>
      </c>
      <c r="F1229" s="83">
        <v>0</v>
      </c>
      <c r="G1229" s="100"/>
      <c r="H1229" s="101">
        <f>D1229-'[3]Oktobris'!D1156</f>
        <v>0</v>
      </c>
      <c r="I1229" s="987">
        <f t="shared" si="55"/>
        <v>0</v>
      </c>
      <c r="J1229" s="987"/>
      <c r="K1229" s="100"/>
      <c r="L1229" s="876"/>
      <c r="M1229" s="876"/>
      <c r="N1229" s="876"/>
      <c r="O1229" s="876"/>
      <c r="P1229" s="876"/>
      <c r="Q1229" s="876"/>
      <c r="R1229" s="876"/>
      <c r="S1229" s="876"/>
      <c r="T1229" s="876"/>
      <c r="U1229" s="876"/>
      <c r="V1229" s="876"/>
      <c r="W1229" s="876"/>
      <c r="X1229" s="876"/>
      <c r="Y1229" s="876"/>
      <c r="Z1229" s="876"/>
      <c r="AA1229" s="876"/>
      <c r="AB1229" s="876"/>
      <c r="AC1229" s="876"/>
      <c r="AD1229" s="876"/>
      <c r="AE1229" s="876"/>
      <c r="AF1229" s="876"/>
      <c r="AG1229" s="876"/>
      <c r="AH1229" s="876"/>
      <c r="AI1229" s="876"/>
      <c r="AJ1229" s="876"/>
      <c r="AK1229" s="876"/>
      <c r="AL1229" s="876"/>
      <c r="AM1229" s="876"/>
      <c r="AN1229" s="876"/>
      <c r="AO1229" s="876"/>
      <c r="AP1229" s="876"/>
      <c r="AQ1229" s="876"/>
      <c r="AR1229" s="876"/>
      <c r="AS1229" s="876"/>
    </row>
    <row r="1230" spans="1:45" s="1092" customFormat="1" ht="12.75">
      <c r="A1230" s="1088" t="s">
        <v>1079</v>
      </c>
      <c r="B1230" s="83">
        <v>600</v>
      </c>
      <c r="C1230" s="83">
        <v>0</v>
      </c>
      <c r="D1230" s="83">
        <v>0</v>
      </c>
      <c r="E1230" s="463">
        <v>0</v>
      </c>
      <c r="F1230" s="83">
        <v>0</v>
      </c>
      <c r="G1230" s="100"/>
      <c r="H1230" s="101">
        <f>D1230-'[3]Oktobris'!D1157</f>
        <v>0</v>
      </c>
      <c r="I1230" s="987">
        <f t="shared" si="55"/>
        <v>0</v>
      </c>
      <c r="J1230" s="987"/>
      <c r="K1230" s="100"/>
      <c r="L1230" s="876"/>
      <c r="M1230" s="876"/>
      <c r="N1230" s="876"/>
      <c r="O1230" s="876"/>
      <c r="P1230" s="876"/>
      <c r="Q1230" s="876"/>
      <c r="R1230" s="876"/>
      <c r="S1230" s="876"/>
      <c r="T1230" s="876"/>
      <c r="U1230" s="876"/>
      <c r="V1230" s="876"/>
      <c r="W1230" s="876"/>
      <c r="X1230" s="876"/>
      <c r="Y1230" s="876"/>
      <c r="Z1230" s="876"/>
      <c r="AA1230" s="876"/>
      <c r="AB1230" s="876"/>
      <c r="AC1230" s="876"/>
      <c r="AD1230" s="876"/>
      <c r="AE1230" s="876"/>
      <c r="AF1230" s="876"/>
      <c r="AG1230" s="876"/>
      <c r="AH1230" s="876"/>
      <c r="AI1230" s="876"/>
      <c r="AJ1230" s="876"/>
      <c r="AK1230" s="876"/>
      <c r="AL1230" s="876"/>
      <c r="AM1230" s="876"/>
      <c r="AN1230" s="876"/>
      <c r="AO1230" s="876"/>
      <c r="AP1230" s="876"/>
      <c r="AQ1230" s="876"/>
      <c r="AR1230" s="876"/>
      <c r="AS1230" s="876"/>
    </row>
    <row r="1231" spans="1:45" s="1092" customFormat="1" ht="12.75">
      <c r="A1231" s="1087" t="s">
        <v>304</v>
      </c>
      <c r="B1231" s="83">
        <v>600</v>
      </c>
      <c r="C1231" s="83">
        <v>0</v>
      </c>
      <c r="D1231" s="83">
        <v>0</v>
      </c>
      <c r="E1231" s="463">
        <v>0</v>
      </c>
      <c r="F1231" s="83">
        <v>0</v>
      </c>
      <c r="G1231" s="100"/>
      <c r="H1231" s="101">
        <f>D1231-'[3]Oktobris'!D1158</f>
        <v>0</v>
      </c>
      <c r="I1231" s="987">
        <f t="shared" si="55"/>
        <v>0</v>
      </c>
      <c r="J1231" s="987"/>
      <c r="K1231" s="100"/>
      <c r="L1231" s="876"/>
      <c r="M1231" s="876"/>
      <c r="N1231" s="876"/>
      <c r="O1231" s="876"/>
      <c r="P1231" s="876"/>
      <c r="Q1231" s="876"/>
      <c r="R1231" s="876"/>
      <c r="S1231" s="876"/>
      <c r="T1231" s="876"/>
      <c r="U1231" s="876"/>
      <c r="V1231" s="876"/>
      <c r="W1231" s="876"/>
      <c r="X1231" s="876"/>
      <c r="Y1231" s="876"/>
      <c r="Z1231" s="876"/>
      <c r="AA1231" s="876"/>
      <c r="AB1231" s="876"/>
      <c r="AC1231" s="876"/>
      <c r="AD1231" s="876"/>
      <c r="AE1231" s="876"/>
      <c r="AF1231" s="876"/>
      <c r="AG1231" s="876"/>
      <c r="AH1231" s="876"/>
      <c r="AI1231" s="876"/>
      <c r="AJ1231" s="876"/>
      <c r="AK1231" s="876"/>
      <c r="AL1231" s="876"/>
      <c r="AM1231" s="876"/>
      <c r="AN1231" s="876"/>
      <c r="AO1231" s="876"/>
      <c r="AP1231" s="876"/>
      <c r="AQ1231" s="876"/>
      <c r="AR1231" s="876"/>
      <c r="AS1231" s="876"/>
    </row>
    <row r="1232" spans="1:45" s="1092" customFormat="1" ht="12.75">
      <c r="A1232" s="1089" t="s">
        <v>307</v>
      </c>
      <c r="B1232" s="83">
        <v>600</v>
      </c>
      <c r="C1232" s="83">
        <v>0</v>
      </c>
      <c r="D1232" s="83">
        <v>0</v>
      </c>
      <c r="E1232" s="463">
        <v>0</v>
      </c>
      <c r="F1232" s="83">
        <v>0</v>
      </c>
      <c r="G1232" s="100"/>
      <c r="H1232" s="101">
        <f>D1232-'[3]Oktobris'!D1159</f>
        <v>-32500</v>
      </c>
      <c r="I1232" s="987">
        <f t="shared" si="55"/>
        <v>32500</v>
      </c>
      <c r="J1232" s="987"/>
      <c r="K1232" s="100"/>
      <c r="L1232" s="876"/>
      <c r="M1232" s="876"/>
      <c r="N1232" s="876"/>
      <c r="O1232" s="876"/>
      <c r="P1232" s="876"/>
      <c r="Q1232" s="876"/>
      <c r="R1232" s="876"/>
      <c r="S1232" s="876"/>
      <c r="T1232" s="876"/>
      <c r="U1232" s="876"/>
      <c r="V1232" s="876"/>
      <c r="W1232" s="876"/>
      <c r="X1232" s="876"/>
      <c r="Y1232" s="876"/>
      <c r="Z1232" s="876"/>
      <c r="AA1232" s="876"/>
      <c r="AB1232" s="876"/>
      <c r="AC1232" s="876"/>
      <c r="AD1232" s="876"/>
      <c r="AE1232" s="876"/>
      <c r="AF1232" s="876"/>
      <c r="AG1232" s="876"/>
      <c r="AH1232" s="876"/>
      <c r="AI1232" s="876"/>
      <c r="AJ1232" s="876"/>
      <c r="AK1232" s="876"/>
      <c r="AL1232" s="876"/>
      <c r="AM1232" s="876"/>
      <c r="AN1232" s="876"/>
      <c r="AO1232" s="876"/>
      <c r="AP1232" s="876"/>
      <c r="AQ1232" s="876"/>
      <c r="AR1232" s="876"/>
      <c r="AS1232" s="876"/>
    </row>
    <row r="1233" spans="1:45" s="1092" customFormat="1" ht="12.75">
      <c r="A1233" s="1090" t="s">
        <v>1004</v>
      </c>
      <c r="B1233" s="83">
        <v>600</v>
      </c>
      <c r="C1233" s="83">
        <v>0</v>
      </c>
      <c r="D1233" s="83">
        <v>0</v>
      </c>
      <c r="E1233" s="463">
        <v>0</v>
      </c>
      <c r="F1233" s="83">
        <v>0</v>
      </c>
      <c r="G1233" s="100"/>
      <c r="H1233" s="101">
        <f>D1233-'[3]Oktobris'!D1160</f>
        <v>-32500</v>
      </c>
      <c r="I1233" s="987">
        <f t="shared" si="55"/>
        <v>32500</v>
      </c>
      <c r="J1233" s="987"/>
      <c r="K1233" s="100"/>
      <c r="L1233" s="876"/>
      <c r="M1233" s="876"/>
      <c r="N1233" s="876"/>
      <c r="O1233" s="876"/>
      <c r="P1233" s="876"/>
      <c r="Q1233" s="876"/>
      <c r="R1233" s="876"/>
      <c r="S1233" s="876"/>
      <c r="T1233" s="876"/>
      <c r="U1233" s="876"/>
      <c r="V1233" s="876"/>
      <c r="W1233" s="876"/>
      <c r="X1233" s="876"/>
      <c r="Y1233" s="876"/>
      <c r="Z1233" s="876"/>
      <c r="AA1233" s="876"/>
      <c r="AB1233" s="876"/>
      <c r="AC1233" s="876"/>
      <c r="AD1233" s="876"/>
      <c r="AE1233" s="876"/>
      <c r="AF1233" s="876"/>
      <c r="AG1233" s="876"/>
      <c r="AH1233" s="876"/>
      <c r="AI1233" s="876"/>
      <c r="AJ1233" s="876"/>
      <c r="AK1233" s="876"/>
      <c r="AL1233" s="876"/>
      <c r="AM1233" s="876"/>
      <c r="AN1233" s="876"/>
      <c r="AO1233" s="876"/>
      <c r="AP1233" s="876"/>
      <c r="AQ1233" s="876"/>
      <c r="AR1233" s="876"/>
      <c r="AS1233" s="876"/>
    </row>
    <row r="1234" spans="1:45" s="1092" customFormat="1" ht="12.75">
      <c r="A1234" s="1091" t="s">
        <v>1120</v>
      </c>
      <c r="B1234" s="83">
        <v>600</v>
      </c>
      <c r="C1234" s="83">
        <v>0</v>
      </c>
      <c r="D1234" s="83">
        <v>0</v>
      </c>
      <c r="E1234" s="463">
        <v>0</v>
      </c>
      <c r="F1234" s="83">
        <v>0</v>
      </c>
      <c r="G1234" s="100"/>
      <c r="H1234" s="101">
        <f>D1234-'[3]Oktobris'!D1161</f>
        <v>0</v>
      </c>
      <c r="I1234" s="987">
        <f t="shared" si="55"/>
        <v>0</v>
      </c>
      <c r="J1234" s="987"/>
      <c r="K1234" s="100"/>
      <c r="L1234" s="876"/>
      <c r="M1234" s="876"/>
      <c r="N1234" s="876"/>
      <c r="O1234" s="876"/>
      <c r="P1234" s="876"/>
      <c r="Q1234" s="876"/>
      <c r="R1234" s="876"/>
      <c r="S1234" s="876"/>
      <c r="T1234" s="876"/>
      <c r="U1234" s="876"/>
      <c r="V1234" s="876"/>
      <c r="W1234" s="876"/>
      <c r="X1234" s="876"/>
      <c r="Y1234" s="876"/>
      <c r="Z1234" s="876"/>
      <c r="AA1234" s="876"/>
      <c r="AB1234" s="876"/>
      <c r="AC1234" s="876"/>
      <c r="AD1234" s="876"/>
      <c r="AE1234" s="876"/>
      <c r="AF1234" s="876"/>
      <c r="AG1234" s="876"/>
      <c r="AH1234" s="876"/>
      <c r="AI1234" s="876"/>
      <c r="AJ1234" s="876"/>
      <c r="AK1234" s="876"/>
      <c r="AL1234" s="876"/>
      <c r="AM1234" s="876"/>
      <c r="AN1234" s="876"/>
      <c r="AO1234" s="876"/>
      <c r="AP1234" s="876"/>
      <c r="AQ1234" s="876"/>
      <c r="AR1234" s="876"/>
      <c r="AS1234" s="876"/>
    </row>
    <row r="1235" spans="1:45" s="1092" customFormat="1" ht="12.75">
      <c r="A1235" s="323" t="s">
        <v>1159</v>
      </c>
      <c r="B1235" s="83"/>
      <c r="C1235" s="83"/>
      <c r="D1235" s="83"/>
      <c r="E1235" s="463"/>
      <c r="F1235" s="83"/>
      <c r="G1235" s="100"/>
      <c r="H1235" s="101">
        <f>D1235-'[3]Oktobris'!D1162</f>
        <v>0</v>
      </c>
      <c r="I1235" s="987">
        <f t="shared" si="55"/>
        <v>0</v>
      </c>
      <c r="J1235" s="987"/>
      <c r="K1235" s="100"/>
      <c r="L1235" s="876"/>
      <c r="M1235" s="876"/>
      <c r="N1235" s="876"/>
      <c r="O1235" s="876"/>
      <c r="P1235" s="876"/>
      <c r="Q1235" s="876"/>
      <c r="R1235" s="876"/>
      <c r="S1235" s="876"/>
      <c r="T1235" s="876"/>
      <c r="U1235" s="876"/>
      <c r="V1235" s="876"/>
      <c r="W1235" s="876"/>
      <c r="X1235" s="876"/>
      <c r="Y1235" s="876"/>
      <c r="Z1235" s="876"/>
      <c r="AA1235" s="876"/>
      <c r="AB1235" s="876"/>
      <c r="AC1235" s="876"/>
      <c r="AD1235" s="876"/>
      <c r="AE1235" s="876"/>
      <c r="AF1235" s="876"/>
      <c r="AG1235" s="876"/>
      <c r="AH1235" s="876"/>
      <c r="AI1235" s="876"/>
      <c r="AJ1235" s="876"/>
      <c r="AK1235" s="876"/>
      <c r="AL1235" s="876"/>
      <c r="AM1235" s="876"/>
      <c r="AN1235" s="876"/>
      <c r="AO1235" s="876"/>
      <c r="AP1235" s="876"/>
      <c r="AQ1235" s="876"/>
      <c r="AR1235" s="876"/>
      <c r="AS1235" s="876"/>
    </row>
    <row r="1236" spans="1:45" s="1092" customFormat="1" ht="12.75">
      <c r="A1236" s="323" t="s">
        <v>1100</v>
      </c>
      <c r="B1236" s="83"/>
      <c r="C1236" s="83"/>
      <c r="D1236" s="83"/>
      <c r="E1236" s="463"/>
      <c r="F1236" s="83"/>
      <c r="G1236" s="100"/>
      <c r="H1236" s="101">
        <f>D1236-'[3]Oktobris'!D1163</f>
        <v>0</v>
      </c>
      <c r="I1236" s="987"/>
      <c r="J1236" s="987"/>
      <c r="K1236" s="100"/>
      <c r="L1236" s="876"/>
      <c r="M1236" s="876"/>
      <c r="N1236" s="876"/>
      <c r="O1236" s="876"/>
      <c r="P1236" s="876"/>
      <c r="Q1236" s="876"/>
      <c r="R1236" s="876"/>
      <c r="S1236" s="876"/>
      <c r="T1236" s="876"/>
      <c r="U1236" s="876"/>
      <c r="V1236" s="876"/>
      <c r="W1236" s="876"/>
      <c r="X1236" s="876"/>
      <c r="Y1236" s="876"/>
      <c r="Z1236" s="876"/>
      <c r="AA1236" s="876"/>
      <c r="AB1236" s="876"/>
      <c r="AC1236" s="876"/>
      <c r="AD1236" s="876"/>
      <c r="AE1236" s="876"/>
      <c r="AF1236" s="876"/>
      <c r="AG1236" s="876"/>
      <c r="AH1236" s="876"/>
      <c r="AI1236" s="876"/>
      <c r="AJ1236" s="876"/>
      <c r="AK1236" s="876"/>
      <c r="AL1236" s="876"/>
      <c r="AM1236" s="876"/>
      <c r="AN1236" s="876"/>
      <c r="AO1236" s="876"/>
      <c r="AP1236" s="876"/>
      <c r="AQ1236" s="876"/>
      <c r="AR1236" s="876"/>
      <c r="AS1236" s="876"/>
    </row>
    <row r="1237" spans="1:45" s="1092" customFormat="1" ht="12.75">
      <c r="A1237" s="1087" t="s">
        <v>1078</v>
      </c>
      <c r="B1237" s="83">
        <v>87337</v>
      </c>
      <c r="C1237" s="83">
        <v>84337</v>
      </c>
      <c r="D1237" s="83">
        <v>0</v>
      </c>
      <c r="E1237" s="463">
        <v>0</v>
      </c>
      <c r="F1237" s="83">
        <v>0</v>
      </c>
      <c r="G1237" s="100"/>
      <c r="H1237" s="101">
        <f>D1237-'[3]Oktobris'!D1164</f>
        <v>0</v>
      </c>
      <c r="I1237" s="987"/>
      <c r="J1237" s="987"/>
      <c r="K1237" s="100"/>
      <c r="L1237" s="876"/>
      <c r="M1237" s="876"/>
      <c r="N1237" s="876"/>
      <c r="O1237" s="876"/>
      <c r="P1237" s="876"/>
      <c r="Q1237" s="876"/>
      <c r="R1237" s="876"/>
      <c r="S1237" s="876"/>
      <c r="T1237" s="876"/>
      <c r="U1237" s="876"/>
      <c r="V1237" s="876"/>
      <c r="W1237" s="876"/>
      <c r="X1237" s="876"/>
      <c r="Y1237" s="876"/>
      <c r="Z1237" s="876"/>
      <c r="AA1237" s="876"/>
      <c r="AB1237" s="876"/>
      <c r="AC1237" s="876"/>
      <c r="AD1237" s="876"/>
      <c r="AE1237" s="876"/>
      <c r="AF1237" s="876"/>
      <c r="AG1237" s="876"/>
      <c r="AH1237" s="876"/>
      <c r="AI1237" s="876"/>
      <c r="AJ1237" s="876"/>
      <c r="AK1237" s="876"/>
      <c r="AL1237" s="876"/>
      <c r="AM1237" s="876"/>
      <c r="AN1237" s="876"/>
      <c r="AO1237" s="876"/>
      <c r="AP1237" s="876"/>
      <c r="AQ1237" s="876"/>
      <c r="AR1237" s="876"/>
      <c r="AS1237" s="876"/>
    </row>
    <row r="1238" spans="1:45" s="1092" customFormat="1" ht="12.75">
      <c r="A1238" s="1088" t="s">
        <v>1079</v>
      </c>
      <c r="B1238" s="83">
        <v>3000</v>
      </c>
      <c r="C1238" s="83">
        <v>0</v>
      </c>
      <c r="D1238" s="83">
        <v>0</v>
      </c>
      <c r="E1238" s="463">
        <v>0</v>
      </c>
      <c r="F1238" s="83">
        <v>0</v>
      </c>
      <c r="G1238" s="100"/>
      <c r="H1238" s="101">
        <f>D1238-'[3]Oktobris'!D1165</f>
        <v>0</v>
      </c>
      <c r="I1238" s="987"/>
      <c r="J1238" s="987"/>
      <c r="K1238" s="100"/>
      <c r="L1238" s="876"/>
      <c r="M1238" s="876"/>
      <c r="N1238" s="876"/>
      <c r="O1238" s="876"/>
      <c r="P1238" s="876"/>
      <c r="Q1238" s="876"/>
      <c r="R1238" s="876"/>
      <c r="S1238" s="876"/>
      <c r="T1238" s="876"/>
      <c r="U1238" s="876"/>
      <c r="V1238" s="876"/>
      <c r="W1238" s="876"/>
      <c r="X1238" s="876"/>
      <c r="Y1238" s="876"/>
      <c r="Z1238" s="876"/>
      <c r="AA1238" s="876"/>
      <c r="AB1238" s="876"/>
      <c r="AC1238" s="876"/>
      <c r="AD1238" s="876"/>
      <c r="AE1238" s="876"/>
      <c r="AF1238" s="876"/>
      <c r="AG1238" s="876"/>
      <c r="AH1238" s="876"/>
      <c r="AI1238" s="876"/>
      <c r="AJ1238" s="876"/>
      <c r="AK1238" s="876"/>
      <c r="AL1238" s="876"/>
      <c r="AM1238" s="876"/>
      <c r="AN1238" s="876"/>
      <c r="AO1238" s="876"/>
      <c r="AP1238" s="876"/>
      <c r="AQ1238" s="876"/>
      <c r="AR1238" s="876"/>
      <c r="AS1238" s="876"/>
    </row>
    <row r="1239" spans="1:45" s="1092" customFormat="1" ht="12.75">
      <c r="A1239" s="1089" t="s">
        <v>538</v>
      </c>
      <c r="B1239" s="83">
        <v>84337</v>
      </c>
      <c r="C1239" s="83">
        <v>84337</v>
      </c>
      <c r="D1239" s="83">
        <v>0</v>
      </c>
      <c r="E1239" s="463">
        <v>0</v>
      </c>
      <c r="F1239" s="83">
        <v>0</v>
      </c>
      <c r="G1239" s="100"/>
      <c r="H1239" s="101">
        <f>D1239-'[3]Oktobris'!D1166</f>
        <v>0</v>
      </c>
      <c r="I1239" s="987"/>
      <c r="J1239" s="987"/>
      <c r="K1239" s="100"/>
      <c r="L1239" s="876"/>
      <c r="M1239" s="876"/>
      <c r="N1239" s="876"/>
      <c r="O1239" s="876"/>
      <c r="P1239" s="876"/>
      <c r="Q1239" s="876"/>
      <c r="R1239" s="876"/>
      <c r="S1239" s="876"/>
      <c r="T1239" s="876"/>
      <c r="U1239" s="876"/>
      <c r="V1239" s="876"/>
      <c r="W1239" s="876"/>
      <c r="X1239" s="876"/>
      <c r="Y1239" s="876"/>
      <c r="Z1239" s="876"/>
      <c r="AA1239" s="876"/>
      <c r="AB1239" s="876"/>
      <c r="AC1239" s="876"/>
      <c r="AD1239" s="876"/>
      <c r="AE1239" s="876"/>
      <c r="AF1239" s="876"/>
      <c r="AG1239" s="876"/>
      <c r="AH1239" s="876"/>
      <c r="AI1239" s="876"/>
      <c r="AJ1239" s="876"/>
      <c r="AK1239" s="876"/>
      <c r="AL1239" s="876"/>
      <c r="AM1239" s="876"/>
      <c r="AN1239" s="876"/>
      <c r="AO1239" s="876"/>
      <c r="AP1239" s="876"/>
      <c r="AQ1239" s="876"/>
      <c r="AR1239" s="876"/>
      <c r="AS1239" s="876"/>
    </row>
    <row r="1240" spans="1:45" s="1092" customFormat="1" ht="12.75">
      <c r="A1240" s="1087" t="s">
        <v>279</v>
      </c>
      <c r="B1240" s="83">
        <v>87337</v>
      </c>
      <c r="C1240" s="83">
        <v>84337</v>
      </c>
      <c r="D1240" s="83">
        <v>0</v>
      </c>
      <c r="E1240" s="463">
        <v>0</v>
      </c>
      <c r="F1240" s="83">
        <v>0</v>
      </c>
      <c r="G1240" s="100"/>
      <c r="H1240" s="101">
        <f>D1240-'[3]Oktobris'!D1167</f>
        <v>0</v>
      </c>
      <c r="I1240" s="987"/>
      <c r="J1240" s="987"/>
      <c r="K1240" s="100"/>
      <c r="L1240" s="876"/>
      <c r="M1240" s="876"/>
      <c r="N1240" s="876"/>
      <c r="O1240" s="876"/>
      <c r="P1240" s="876"/>
      <c r="Q1240" s="876"/>
      <c r="R1240" s="876"/>
      <c r="S1240" s="876"/>
      <c r="T1240" s="876"/>
      <c r="U1240" s="876"/>
      <c r="V1240" s="876"/>
      <c r="W1240" s="876"/>
      <c r="X1240" s="876"/>
      <c r="Y1240" s="876"/>
      <c r="Z1240" s="876"/>
      <c r="AA1240" s="876"/>
      <c r="AB1240" s="876"/>
      <c r="AC1240" s="876"/>
      <c r="AD1240" s="876"/>
      <c r="AE1240" s="876"/>
      <c r="AF1240" s="876"/>
      <c r="AG1240" s="876"/>
      <c r="AH1240" s="876"/>
      <c r="AI1240" s="876"/>
      <c r="AJ1240" s="876"/>
      <c r="AK1240" s="876"/>
      <c r="AL1240" s="876"/>
      <c r="AM1240" s="876"/>
      <c r="AN1240" s="876"/>
      <c r="AO1240" s="876"/>
      <c r="AP1240" s="876"/>
      <c r="AQ1240" s="876"/>
      <c r="AR1240" s="876"/>
      <c r="AS1240" s="876"/>
    </row>
    <row r="1241" spans="1:45" s="1092" customFormat="1" ht="12.75">
      <c r="A1241" s="1089" t="s">
        <v>307</v>
      </c>
      <c r="B1241" s="83">
        <v>87337</v>
      </c>
      <c r="C1241" s="83">
        <v>84337</v>
      </c>
      <c r="D1241" s="83">
        <v>0</v>
      </c>
      <c r="E1241" s="463">
        <v>0</v>
      </c>
      <c r="F1241" s="83">
        <v>0</v>
      </c>
      <c r="G1241" s="100"/>
      <c r="H1241" s="101">
        <f>D1241-'[3]Oktobris'!D1168</f>
        <v>0</v>
      </c>
      <c r="I1241" s="987"/>
      <c r="J1241" s="987"/>
      <c r="K1241" s="100"/>
      <c r="L1241" s="876"/>
      <c r="M1241" s="876"/>
      <c r="N1241" s="876"/>
      <c r="O1241" s="876"/>
      <c r="P1241" s="876"/>
      <c r="Q1241" s="876"/>
      <c r="R1241" s="876"/>
      <c r="S1241" s="876"/>
      <c r="T1241" s="876"/>
      <c r="U1241" s="876"/>
      <c r="V1241" s="876"/>
      <c r="W1241" s="876"/>
      <c r="X1241" s="876"/>
      <c r="Y1241" s="876"/>
      <c r="Z1241" s="876"/>
      <c r="AA1241" s="876"/>
      <c r="AB1241" s="876"/>
      <c r="AC1241" s="876"/>
      <c r="AD1241" s="876"/>
      <c r="AE1241" s="876"/>
      <c r="AF1241" s="876"/>
      <c r="AG1241" s="876"/>
      <c r="AH1241" s="876"/>
      <c r="AI1241" s="876"/>
      <c r="AJ1241" s="876"/>
      <c r="AK1241" s="876"/>
      <c r="AL1241" s="876"/>
      <c r="AM1241" s="876"/>
      <c r="AN1241" s="876"/>
      <c r="AO1241" s="876"/>
      <c r="AP1241" s="876"/>
      <c r="AQ1241" s="876"/>
      <c r="AR1241" s="876"/>
      <c r="AS1241" s="876"/>
    </row>
    <row r="1242" spans="1:45" s="1092" customFormat="1" ht="12.75">
      <c r="A1242" s="1100" t="s">
        <v>716</v>
      </c>
      <c r="B1242" s="83">
        <v>87337</v>
      </c>
      <c r="C1242" s="83">
        <v>84337</v>
      </c>
      <c r="D1242" s="83">
        <v>0</v>
      </c>
      <c r="E1242" s="463">
        <v>0</v>
      </c>
      <c r="F1242" s="83">
        <v>0</v>
      </c>
      <c r="G1242" s="100"/>
      <c r="H1242" s="101">
        <f>D1242-'[3]Oktobris'!D1169</f>
        <v>0</v>
      </c>
      <c r="I1242" s="987"/>
      <c r="J1242" s="987"/>
      <c r="K1242" s="100"/>
      <c r="L1242" s="876"/>
      <c r="M1242" s="876"/>
      <c r="N1242" s="876"/>
      <c r="O1242" s="876"/>
      <c r="P1242" s="876"/>
      <c r="Q1242" s="876"/>
      <c r="R1242" s="876"/>
      <c r="S1242" s="876"/>
      <c r="T1242" s="876"/>
      <c r="U1242" s="876"/>
      <c r="V1242" s="876"/>
      <c r="W1242" s="876"/>
      <c r="X1242" s="876"/>
      <c r="Y1242" s="876"/>
      <c r="Z1242" s="876"/>
      <c r="AA1242" s="876"/>
      <c r="AB1242" s="876"/>
      <c r="AC1242" s="876"/>
      <c r="AD1242" s="876"/>
      <c r="AE1242" s="876"/>
      <c r="AF1242" s="876"/>
      <c r="AG1242" s="876"/>
      <c r="AH1242" s="876"/>
      <c r="AI1242" s="876"/>
      <c r="AJ1242" s="876"/>
      <c r="AK1242" s="876"/>
      <c r="AL1242" s="876"/>
      <c r="AM1242" s="876"/>
      <c r="AN1242" s="876"/>
      <c r="AO1242" s="876"/>
      <c r="AP1242" s="876"/>
      <c r="AQ1242" s="876"/>
      <c r="AR1242" s="876"/>
      <c r="AS1242" s="876"/>
    </row>
    <row r="1243" spans="1:45" s="1092" customFormat="1" ht="12.75">
      <c r="A1243" s="323" t="s">
        <v>1127</v>
      </c>
      <c r="B1243" s="83"/>
      <c r="C1243" s="83"/>
      <c r="D1243" s="83"/>
      <c r="E1243" s="463"/>
      <c r="F1243" s="83"/>
      <c r="G1243" s="100"/>
      <c r="H1243" s="101">
        <f>D1243-'[3]Oktobris'!D1170</f>
        <v>0</v>
      </c>
      <c r="I1243" s="987">
        <f aca="true" t="shared" si="56" ref="I1243:I1274">F1243-H1243</f>
        <v>0</v>
      </c>
      <c r="J1243" s="987"/>
      <c r="K1243" s="100"/>
      <c r="L1243" s="876"/>
      <c r="M1243" s="876"/>
      <c r="N1243" s="876"/>
      <c r="O1243" s="876"/>
      <c r="P1243" s="876"/>
      <c r="Q1243" s="876"/>
      <c r="R1243" s="876"/>
      <c r="S1243" s="876"/>
      <c r="T1243" s="876"/>
      <c r="U1243" s="876"/>
      <c r="V1243" s="876"/>
      <c r="W1243" s="876"/>
      <c r="X1243" s="876"/>
      <c r="Y1243" s="876"/>
      <c r="Z1243" s="876"/>
      <c r="AA1243" s="876"/>
      <c r="AB1243" s="876"/>
      <c r="AC1243" s="876"/>
      <c r="AD1243" s="876"/>
      <c r="AE1243" s="876"/>
      <c r="AF1243" s="876"/>
      <c r="AG1243" s="876"/>
      <c r="AH1243" s="876"/>
      <c r="AI1243" s="876"/>
      <c r="AJ1243" s="876"/>
      <c r="AK1243" s="876"/>
      <c r="AL1243" s="876"/>
      <c r="AM1243" s="876"/>
      <c r="AN1243" s="876"/>
      <c r="AO1243" s="876"/>
      <c r="AP1243" s="876"/>
      <c r="AQ1243" s="876"/>
      <c r="AR1243" s="876"/>
      <c r="AS1243" s="876"/>
    </row>
    <row r="1244" spans="1:45" s="1092" customFormat="1" ht="12.75">
      <c r="A1244" s="1087" t="s">
        <v>1078</v>
      </c>
      <c r="B1244" s="83">
        <v>1310</v>
      </c>
      <c r="C1244" s="83">
        <v>0</v>
      </c>
      <c r="D1244" s="83">
        <v>0</v>
      </c>
      <c r="E1244" s="463">
        <v>0</v>
      </c>
      <c r="F1244" s="83">
        <v>0</v>
      </c>
      <c r="G1244" s="100"/>
      <c r="H1244" s="101">
        <f>D1244-'[3]Oktobris'!D1171</f>
        <v>0</v>
      </c>
      <c r="I1244" s="987">
        <f t="shared" si="56"/>
        <v>0</v>
      </c>
      <c r="J1244" s="987"/>
      <c r="K1244" s="100"/>
      <c r="L1244" s="876"/>
      <c r="M1244" s="876"/>
      <c r="N1244" s="876"/>
      <c r="O1244" s="876"/>
      <c r="P1244" s="876"/>
      <c r="Q1244" s="876"/>
      <c r="R1244" s="876"/>
      <c r="S1244" s="876"/>
      <c r="T1244" s="876"/>
      <c r="U1244" s="876"/>
      <c r="V1244" s="876"/>
      <c r="W1244" s="876"/>
      <c r="X1244" s="876"/>
      <c r="Y1244" s="876"/>
      <c r="Z1244" s="876"/>
      <c r="AA1244" s="876"/>
      <c r="AB1244" s="876"/>
      <c r="AC1244" s="876"/>
      <c r="AD1244" s="876"/>
      <c r="AE1244" s="876"/>
      <c r="AF1244" s="876"/>
      <c r="AG1244" s="876"/>
      <c r="AH1244" s="876"/>
      <c r="AI1244" s="876"/>
      <c r="AJ1244" s="876"/>
      <c r="AK1244" s="876"/>
      <c r="AL1244" s="876"/>
      <c r="AM1244" s="876"/>
      <c r="AN1244" s="876"/>
      <c r="AO1244" s="876"/>
      <c r="AP1244" s="876"/>
      <c r="AQ1244" s="876"/>
      <c r="AR1244" s="876"/>
      <c r="AS1244" s="876"/>
    </row>
    <row r="1245" spans="1:45" s="1092" customFormat="1" ht="12.75">
      <c r="A1245" s="1088" t="s">
        <v>1079</v>
      </c>
      <c r="B1245" s="83">
        <v>1310</v>
      </c>
      <c r="C1245" s="83">
        <v>0</v>
      </c>
      <c r="D1245" s="83">
        <v>0</v>
      </c>
      <c r="E1245" s="463">
        <v>0</v>
      </c>
      <c r="F1245" s="83">
        <v>0</v>
      </c>
      <c r="G1245" s="100"/>
      <c r="H1245" s="101">
        <f>D1245-'[3]Oktobris'!D1172</f>
        <v>0</v>
      </c>
      <c r="I1245" s="987">
        <f t="shared" si="56"/>
        <v>0</v>
      </c>
      <c r="J1245" s="987"/>
      <c r="K1245" s="100"/>
      <c r="L1245" s="876"/>
      <c r="M1245" s="876"/>
      <c r="N1245" s="876"/>
      <c r="O1245" s="876"/>
      <c r="P1245" s="876"/>
      <c r="Q1245" s="876"/>
      <c r="R1245" s="876"/>
      <c r="S1245" s="876"/>
      <c r="T1245" s="876"/>
      <c r="U1245" s="876"/>
      <c r="V1245" s="876"/>
      <c r="W1245" s="876"/>
      <c r="X1245" s="876"/>
      <c r="Y1245" s="876"/>
      <c r="Z1245" s="876"/>
      <c r="AA1245" s="876"/>
      <c r="AB1245" s="876"/>
      <c r="AC1245" s="876"/>
      <c r="AD1245" s="876"/>
      <c r="AE1245" s="876"/>
      <c r="AF1245" s="876"/>
      <c r="AG1245" s="876"/>
      <c r="AH1245" s="876"/>
      <c r="AI1245" s="876"/>
      <c r="AJ1245" s="876"/>
      <c r="AK1245" s="876"/>
      <c r="AL1245" s="876"/>
      <c r="AM1245" s="876"/>
      <c r="AN1245" s="876"/>
      <c r="AO1245" s="876"/>
      <c r="AP1245" s="876"/>
      <c r="AQ1245" s="876"/>
      <c r="AR1245" s="876"/>
      <c r="AS1245" s="876"/>
    </row>
    <row r="1246" spans="1:45" s="1092" customFormat="1" ht="12.75">
      <c r="A1246" s="1087" t="s">
        <v>279</v>
      </c>
      <c r="B1246" s="83">
        <v>1310</v>
      </c>
      <c r="C1246" s="83">
        <v>0</v>
      </c>
      <c r="D1246" s="83">
        <v>0</v>
      </c>
      <c r="E1246" s="463">
        <v>0</v>
      </c>
      <c r="F1246" s="83">
        <v>0</v>
      </c>
      <c r="G1246" s="100"/>
      <c r="H1246" s="101">
        <f>D1246-'[3]Oktobris'!D1173</f>
        <v>-77453</v>
      </c>
      <c r="I1246" s="987">
        <f t="shared" si="56"/>
        <v>77453</v>
      </c>
      <c r="J1246" s="987"/>
      <c r="K1246" s="100"/>
      <c r="L1246" s="876"/>
      <c r="M1246" s="876"/>
      <c r="N1246" s="876"/>
      <c r="O1246" s="876"/>
      <c r="P1246" s="876"/>
      <c r="Q1246" s="876"/>
      <c r="R1246" s="876"/>
      <c r="S1246" s="876"/>
      <c r="T1246" s="876"/>
      <c r="U1246" s="876"/>
      <c r="V1246" s="876"/>
      <c r="W1246" s="876"/>
      <c r="X1246" s="876"/>
      <c r="Y1246" s="876"/>
      <c r="Z1246" s="876"/>
      <c r="AA1246" s="876"/>
      <c r="AB1246" s="876"/>
      <c r="AC1246" s="876"/>
      <c r="AD1246" s="876"/>
      <c r="AE1246" s="876"/>
      <c r="AF1246" s="876"/>
      <c r="AG1246" s="876"/>
      <c r="AH1246" s="876"/>
      <c r="AI1246" s="876"/>
      <c r="AJ1246" s="876"/>
      <c r="AK1246" s="876"/>
      <c r="AL1246" s="876"/>
      <c r="AM1246" s="876"/>
      <c r="AN1246" s="876"/>
      <c r="AO1246" s="876"/>
      <c r="AP1246" s="876"/>
      <c r="AQ1246" s="876"/>
      <c r="AR1246" s="876"/>
      <c r="AS1246" s="876"/>
    </row>
    <row r="1247" spans="1:45" s="1092" customFormat="1" ht="12.75">
      <c r="A1247" s="1089" t="s">
        <v>307</v>
      </c>
      <c r="B1247" s="83">
        <v>1310</v>
      </c>
      <c r="C1247" s="83">
        <v>0</v>
      </c>
      <c r="D1247" s="83">
        <v>0</v>
      </c>
      <c r="E1247" s="463">
        <v>0</v>
      </c>
      <c r="F1247" s="83">
        <v>0</v>
      </c>
      <c r="G1247" s="100"/>
      <c r="H1247" s="101">
        <f>D1247-'[3]Oktobris'!D1174</f>
        <v>-77453</v>
      </c>
      <c r="I1247" s="987">
        <f t="shared" si="56"/>
        <v>77453</v>
      </c>
      <c r="J1247" s="987"/>
      <c r="K1247" s="100"/>
      <c r="L1247" s="876"/>
      <c r="M1247" s="876"/>
      <c r="N1247" s="876"/>
      <c r="O1247" s="876"/>
      <c r="P1247" s="876"/>
      <c r="Q1247" s="876"/>
      <c r="R1247" s="876"/>
      <c r="S1247" s="876"/>
      <c r="T1247" s="876"/>
      <c r="U1247" s="876"/>
      <c r="V1247" s="876"/>
      <c r="W1247" s="876"/>
      <c r="X1247" s="876"/>
      <c r="Y1247" s="876"/>
      <c r="Z1247" s="876"/>
      <c r="AA1247" s="876"/>
      <c r="AB1247" s="876"/>
      <c r="AC1247" s="876"/>
      <c r="AD1247" s="876"/>
      <c r="AE1247" s="876"/>
      <c r="AF1247" s="876"/>
      <c r="AG1247" s="876"/>
      <c r="AH1247" s="876"/>
      <c r="AI1247" s="876"/>
      <c r="AJ1247" s="876"/>
      <c r="AK1247" s="876"/>
      <c r="AL1247" s="876"/>
      <c r="AM1247" s="876"/>
      <c r="AN1247" s="876"/>
      <c r="AO1247" s="876"/>
      <c r="AP1247" s="876"/>
      <c r="AQ1247" s="876"/>
      <c r="AR1247" s="876"/>
      <c r="AS1247" s="876"/>
    </row>
    <row r="1248" spans="1:45" s="1092" customFormat="1" ht="12.75">
      <c r="A1248" s="1090" t="s">
        <v>1004</v>
      </c>
      <c r="B1248" s="83">
        <v>1310</v>
      </c>
      <c r="C1248" s="83">
        <v>0</v>
      </c>
      <c r="D1248" s="83">
        <v>0</v>
      </c>
      <c r="E1248" s="463">
        <v>0</v>
      </c>
      <c r="F1248" s="83">
        <v>0</v>
      </c>
      <c r="G1248" s="100"/>
      <c r="H1248" s="101">
        <f>D1248-'[3]Oktobris'!D1175</f>
        <v>-77453</v>
      </c>
      <c r="I1248" s="987">
        <f t="shared" si="56"/>
        <v>77453</v>
      </c>
      <c r="J1248" s="987"/>
      <c r="K1248" s="100"/>
      <c r="L1248" s="876"/>
      <c r="M1248" s="876"/>
      <c r="N1248" s="876"/>
      <c r="O1248" s="876"/>
      <c r="P1248" s="876"/>
      <c r="Q1248" s="876"/>
      <c r="R1248" s="876"/>
      <c r="S1248" s="876"/>
      <c r="T1248" s="876"/>
      <c r="U1248" s="876"/>
      <c r="V1248" s="876"/>
      <c r="W1248" s="876"/>
      <c r="X1248" s="876"/>
      <c r="Y1248" s="876"/>
      <c r="Z1248" s="876"/>
      <c r="AA1248" s="876"/>
      <c r="AB1248" s="876"/>
      <c r="AC1248" s="876"/>
      <c r="AD1248" s="876"/>
      <c r="AE1248" s="876"/>
      <c r="AF1248" s="876"/>
      <c r="AG1248" s="876"/>
      <c r="AH1248" s="876"/>
      <c r="AI1248" s="876"/>
      <c r="AJ1248" s="876"/>
      <c r="AK1248" s="876"/>
      <c r="AL1248" s="876"/>
      <c r="AM1248" s="876"/>
      <c r="AN1248" s="876"/>
      <c r="AO1248" s="876"/>
      <c r="AP1248" s="876"/>
      <c r="AQ1248" s="876"/>
      <c r="AR1248" s="876"/>
      <c r="AS1248" s="876"/>
    </row>
    <row r="1249" spans="1:45" s="1092" customFormat="1" ht="12.75">
      <c r="A1249" s="1091" t="s">
        <v>1120</v>
      </c>
      <c r="B1249" s="83">
        <v>1310</v>
      </c>
      <c r="C1249" s="83">
        <v>0</v>
      </c>
      <c r="D1249" s="83">
        <v>0</v>
      </c>
      <c r="E1249" s="463">
        <v>0</v>
      </c>
      <c r="F1249" s="83">
        <v>0</v>
      </c>
      <c r="G1249" s="100"/>
      <c r="H1249" s="101">
        <f>D1249-'[3]Oktobris'!D1176</f>
        <v>-77453</v>
      </c>
      <c r="I1249" s="987">
        <f t="shared" si="56"/>
        <v>77453</v>
      </c>
      <c r="J1249" s="987"/>
      <c r="K1249" s="100"/>
      <c r="L1249" s="876"/>
      <c r="M1249" s="876"/>
      <c r="N1249" s="876"/>
      <c r="O1249" s="876"/>
      <c r="P1249" s="876"/>
      <c r="Q1249" s="876"/>
      <c r="R1249" s="876"/>
      <c r="S1249" s="876"/>
      <c r="T1249" s="876"/>
      <c r="U1249" s="876"/>
      <c r="V1249" s="876"/>
      <c r="W1249" s="876"/>
      <c r="X1249" s="876"/>
      <c r="Y1249" s="876"/>
      <c r="Z1249" s="876"/>
      <c r="AA1249" s="876"/>
      <c r="AB1249" s="876"/>
      <c r="AC1249" s="876"/>
      <c r="AD1249" s="876"/>
      <c r="AE1249" s="876"/>
      <c r="AF1249" s="876"/>
      <c r="AG1249" s="876"/>
      <c r="AH1249" s="876"/>
      <c r="AI1249" s="876"/>
      <c r="AJ1249" s="876"/>
      <c r="AK1249" s="876"/>
      <c r="AL1249" s="876"/>
      <c r="AM1249" s="876"/>
      <c r="AN1249" s="876"/>
      <c r="AO1249" s="876"/>
      <c r="AP1249" s="876"/>
      <c r="AQ1249" s="876"/>
      <c r="AR1249" s="876"/>
      <c r="AS1249" s="876"/>
    </row>
    <row r="1250" spans="1:10" ht="12.75">
      <c r="A1250" s="324" t="s">
        <v>1160</v>
      </c>
      <c r="B1250" s="42"/>
      <c r="C1250" s="42"/>
      <c r="D1250" s="42"/>
      <c r="E1250" s="463"/>
      <c r="F1250" s="83"/>
      <c r="H1250" s="101">
        <f>D1250-'[3]Oktobris'!D1177</f>
        <v>-77453</v>
      </c>
      <c r="I1250" s="987">
        <f t="shared" si="56"/>
        <v>77453</v>
      </c>
      <c r="J1250" s="987"/>
    </row>
    <row r="1251" spans="1:45" s="1094" customFormat="1" ht="12.75">
      <c r="A1251" s="404" t="s">
        <v>1132</v>
      </c>
      <c r="B1251" s="83"/>
      <c r="C1251" s="83"/>
      <c r="D1251" s="83"/>
      <c r="E1251" s="463"/>
      <c r="F1251" s="83"/>
      <c r="G1251" s="100"/>
      <c r="H1251" s="101">
        <f>D1251-'[3]Oktobris'!D1178</f>
        <v>0</v>
      </c>
      <c r="I1251" s="987">
        <f t="shared" si="56"/>
        <v>0</v>
      </c>
      <c r="J1251" s="987"/>
      <c r="K1251" s="100"/>
      <c r="L1251" s="1093"/>
      <c r="M1251" s="1093"/>
      <c r="N1251" s="1093"/>
      <c r="O1251" s="1093"/>
      <c r="P1251" s="1093"/>
      <c r="Q1251" s="1093"/>
      <c r="R1251" s="1093"/>
      <c r="S1251" s="1093"/>
      <c r="T1251" s="1093"/>
      <c r="U1251" s="1093"/>
      <c r="V1251" s="1093"/>
      <c r="W1251" s="1093"/>
      <c r="X1251" s="1093"/>
      <c r="Y1251" s="1093"/>
      <c r="Z1251" s="1093"/>
      <c r="AA1251" s="1093"/>
      <c r="AB1251" s="1093"/>
      <c r="AC1251" s="1093"/>
      <c r="AD1251" s="1093"/>
      <c r="AE1251" s="1093"/>
      <c r="AF1251" s="1093"/>
      <c r="AG1251" s="1093"/>
      <c r="AH1251" s="1093"/>
      <c r="AI1251" s="1093"/>
      <c r="AJ1251" s="1093"/>
      <c r="AK1251" s="1093"/>
      <c r="AL1251" s="1093"/>
      <c r="AM1251" s="1093"/>
      <c r="AN1251" s="1093"/>
      <c r="AO1251" s="1093"/>
      <c r="AP1251" s="1093"/>
      <c r="AQ1251" s="1093"/>
      <c r="AR1251" s="1093"/>
      <c r="AS1251" s="1093"/>
    </row>
    <row r="1252" spans="1:45" s="1104" customFormat="1" ht="12.75">
      <c r="A1252" s="1087" t="s">
        <v>1078</v>
      </c>
      <c r="B1252" s="83">
        <v>688336</v>
      </c>
      <c r="C1252" s="83">
        <v>691570</v>
      </c>
      <c r="D1252" s="83">
        <v>597676</v>
      </c>
      <c r="E1252" s="463">
        <v>86.82910671532508</v>
      </c>
      <c r="F1252" s="83">
        <v>86855</v>
      </c>
      <c r="G1252" s="100"/>
      <c r="H1252" s="101">
        <f>D1252-'[3]Oktobris'!D1179</f>
        <v>597676</v>
      </c>
      <c r="I1252" s="987">
        <f t="shared" si="56"/>
        <v>-510821</v>
      </c>
      <c r="J1252" s="987"/>
      <c r="K1252" s="100"/>
      <c r="L1252" s="1093"/>
      <c r="M1252" s="1093"/>
      <c r="N1252" s="1093"/>
      <c r="O1252" s="1093"/>
      <c r="P1252" s="1093"/>
      <c r="Q1252" s="1093"/>
      <c r="R1252" s="1093"/>
      <c r="S1252" s="1093"/>
      <c r="T1252" s="1093"/>
      <c r="U1252" s="1093"/>
      <c r="V1252" s="1093"/>
      <c r="W1252" s="1093"/>
      <c r="X1252" s="1093"/>
      <c r="Y1252" s="1093"/>
      <c r="Z1252" s="1093"/>
      <c r="AA1252" s="1093"/>
      <c r="AB1252" s="1093"/>
      <c r="AC1252" s="1093"/>
      <c r="AD1252" s="1093"/>
      <c r="AE1252" s="1093"/>
      <c r="AF1252" s="1093"/>
      <c r="AG1252" s="1093"/>
      <c r="AH1252" s="1093"/>
      <c r="AI1252" s="1093"/>
      <c r="AJ1252" s="1093"/>
      <c r="AK1252" s="1093"/>
      <c r="AL1252" s="1093"/>
      <c r="AM1252" s="1093"/>
      <c r="AN1252" s="1093"/>
      <c r="AO1252" s="1093"/>
      <c r="AP1252" s="1093"/>
      <c r="AQ1252" s="1093"/>
      <c r="AR1252" s="1093"/>
      <c r="AS1252" s="1093"/>
    </row>
    <row r="1253" spans="1:45" s="1104" customFormat="1" ht="12.75">
      <c r="A1253" s="1089" t="s">
        <v>1079</v>
      </c>
      <c r="B1253" s="83">
        <v>68862</v>
      </c>
      <c r="C1253" s="83">
        <v>72096</v>
      </c>
      <c r="D1253" s="83">
        <v>72096</v>
      </c>
      <c r="E1253" s="463">
        <v>104.6963492201795</v>
      </c>
      <c r="F1253" s="83">
        <v>-34</v>
      </c>
      <c r="G1253" s="100"/>
      <c r="H1253" s="101">
        <f>D1253-'[3]Oktobris'!D1180</f>
        <v>72096</v>
      </c>
      <c r="I1253" s="987">
        <f t="shared" si="56"/>
        <v>-72130</v>
      </c>
      <c r="J1253" s="987"/>
      <c r="K1253" s="100"/>
      <c r="L1253" s="1093"/>
      <c r="M1253" s="1093"/>
      <c r="N1253" s="1093"/>
      <c r="O1253" s="1093"/>
      <c r="P1253" s="1093"/>
      <c r="Q1253" s="1093"/>
      <c r="R1253" s="1093"/>
      <c r="S1253" s="1093"/>
      <c r="T1253" s="1093"/>
      <c r="U1253" s="1093"/>
      <c r="V1253" s="1093"/>
      <c r="W1253" s="1093"/>
      <c r="X1253" s="1093"/>
      <c r="Y1253" s="1093"/>
      <c r="Z1253" s="1093"/>
      <c r="AA1253" s="1093"/>
      <c r="AB1253" s="1093"/>
      <c r="AC1253" s="1093"/>
      <c r="AD1253" s="1093"/>
      <c r="AE1253" s="1093"/>
      <c r="AF1253" s="1093"/>
      <c r="AG1253" s="1093"/>
      <c r="AH1253" s="1093"/>
      <c r="AI1253" s="1093"/>
      <c r="AJ1253" s="1093"/>
      <c r="AK1253" s="1093"/>
      <c r="AL1253" s="1093"/>
      <c r="AM1253" s="1093"/>
      <c r="AN1253" s="1093"/>
      <c r="AO1253" s="1093"/>
      <c r="AP1253" s="1093"/>
      <c r="AQ1253" s="1093"/>
      <c r="AR1253" s="1093"/>
      <c r="AS1253" s="1093"/>
    </row>
    <row r="1254" spans="1:45" s="1104" customFormat="1" ht="12.75">
      <c r="A1254" s="1088" t="s">
        <v>537</v>
      </c>
      <c r="B1254" s="264">
        <v>57227</v>
      </c>
      <c r="C1254" s="264">
        <v>57227</v>
      </c>
      <c r="D1254" s="264">
        <v>0</v>
      </c>
      <c r="E1254" s="463">
        <v>0</v>
      </c>
      <c r="F1254" s="83">
        <v>0</v>
      </c>
      <c r="G1254" s="100"/>
      <c r="H1254" s="101">
        <f>D1254-'[3]Oktobris'!D1181</f>
        <v>0</v>
      </c>
      <c r="I1254" s="987">
        <f t="shared" si="56"/>
        <v>0</v>
      </c>
      <c r="J1254" s="987"/>
      <c r="K1254" s="100"/>
      <c r="L1254" s="1093"/>
      <c r="M1254" s="1093"/>
      <c r="N1254" s="1093"/>
      <c r="O1254" s="1093"/>
      <c r="P1254" s="1093"/>
      <c r="Q1254" s="1093"/>
      <c r="R1254" s="1093"/>
      <c r="S1254" s="1093"/>
      <c r="T1254" s="1093"/>
      <c r="U1254" s="1093"/>
      <c r="V1254" s="1093"/>
      <c r="W1254" s="1093"/>
      <c r="X1254" s="1093"/>
      <c r="Y1254" s="1093"/>
      <c r="Z1254" s="1093"/>
      <c r="AA1254" s="1093"/>
      <c r="AB1254" s="1093"/>
      <c r="AC1254" s="1093"/>
      <c r="AD1254" s="1093"/>
      <c r="AE1254" s="1093"/>
      <c r="AF1254" s="1093"/>
      <c r="AG1254" s="1093"/>
      <c r="AH1254" s="1093"/>
      <c r="AI1254" s="1093"/>
      <c r="AJ1254" s="1093"/>
      <c r="AK1254" s="1093"/>
      <c r="AL1254" s="1093"/>
      <c r="AM1254" s="1093"/>
      <c r="AN1254" s="1093"/>
      <c r="AO1254" s="1093"/>
      <c r="AP1254" s="1093"/>
      <c r="AQ1254" s="1093"/>
      <c r="AR1254" s="1093"/>
      <c r="AS1254" s="1093"/>
    </row>
    <row r="1255" spans="1:45" s="1104" customFormat="1" ht="12.75">
      <c r="A1255" s="1089" t="s">
        <v>538</v>
      </c>
      <c r="B1255" s="83">
        <v>562247</v>
      </c>
      <c r="C1255" s="83">
        <v>562247</v>
      </c>
      <c r="D1255" s="83">
        <v>525580</v>
      </c>
      <c r="E1255" s="463">
        <v>93.47848899149305</v>
      </c>
      <c r="F1255" s="83">
        <v>86889</v>
      </c>
      <c r="G1255" s="100"/>
      <c r="H1255" s="101">
        <f>D1255-'[3]Oktobris'!D1182</f>
        <v>525580</v>
      </c>
      <c r="I1255" s="987">
        <f t="shared" si="56"/>
        <v>-438691</v>
      </c>
      <c r="J1255" s="987"/>
      <c r="K1255" s="100"/>
      <c r="L1255" s="1093"/>
      <c r="M1255" s="1093"/>
      <c r="N1255" s="1093"/>
      <c r="O1255" s="1093"/>
      <c r="P1255" s="1093"/>
      <c r="Q1255" s="1093"/>
      <c r="R1255" s="1093"/>
      <c r="S1255" s="1093"/>
      <c r="T1255" s="1093"/>
      <c r="U1255" s="1093"/>
      <c r="V1255" s="1093"/>
      <c r="W1255" s="1093"/>
      <c r="X1255" s="1093"/>
      <c r="Y1255" s="1093"/>
      <c r="Z1255" s="1093"/>
      <c r="AA1255" s="1093"/>
      <c r="AB1255" s="1093"/>
      <c r="AC1255" s="1093"/>
      <c r="AD1255" s="1093"/>
      <c r="AE1255" s="1093"/>
      <c r="AF1255" s="1093"/>
      <c r="AG1255" s="1093"/>
      <c r="AH1255" s="1093"/>
      <c r="AI1255" s="1093"/>
      <c r="AJ1255" s="1093"/>
      <c r="AK1255" s="1093"/>
      <c r="AL1255" s="1093"/>
      <c r="AM1255" s="1093"/>
      <c r="AN1255" s="1093"/>
      <c r="AO1255" s="1093"/>
      <c r="AP1255" s="1093"/>
      <c r="AQ1255" s="1093"/>
      <c r="AR1255" s="1093"/>
      <c r="AS1255" s="1093"/>
    </row>
    <row r="1256" spans="1:45" s="1104" customFormat="1" ht="12.75">
      <c r="A1256" s="1103" t="s">
        <v>279</v>
      </c>
      <c r="B1256" s="83">
        <v>688336</v>
      </c>
      <c r="C1256" s="83">
        <v>691570</v>
      </c>
      <c r="D1256" s="83">
        <v>636093</v>
      </c>
      <c r="E1256" s="463">
        <v>92.41024732107576</v>
      </c>
      <c r="F1256" s="83">
        <v>86890</v>
      </c>
      <c r="G1256" s="100"/>
      <c r="H1256" s="101">
        <f>D1256-'[3]Oktobris'!D1183</f>
        <v>636093</v>
      </c>
      <c r="I1256" s="987">
        <f t="shared" si="56"/>
        <v>-549203</v>
      </c>
      <c r="J1256" s="987"/>
      <c r="K1256" s="100"/>
      <c r="L1256" s="1093"/>
      <c r="M1256" s="1093"/>
      <c r="N1256" s="1093"/>
      <c r="O1256" s="1093"/>
      <c r="P1256" s="1093"/>
      <c r="Q1256" s="1093"/>
      <c r="R1256" s="1093"/>
      <c r="S1256" s="1093"/>
      <c r="T1256" s="1093"/>
      <c r="U1256" s="1093"/>
      <c r="V1256" s="1093"/>
      <c r="W1256" s="1093"/>
      <c r="X1256" s="1093"/>
      <c r="Y1256" s="1093"/>
      <c r="Z1256" s="1093"/>
      <c r="AA1256" s="1093"/>
      <c r="AB1256" s="1093"/>
      <c r="AC1256" s="1093"/>
      <c r="AD1256" s="1093"/>
      <c r="AE1256" s="1093"/>
      <c r="AF1256" s="1093"/>
      <c r="AG1256" s="1093"/>
      <c r="AH1256" s="1093"/>
      <c r="AI1256" s="1093"/>
      <c r="AJ1256" s="1093"/>
      <c r="AK1256" s="1093"/>
      <c r="AL1256" s="1093"/>
      <c r="AM1256" s="1093"/>
      <c r="AN1256" s="1093"/>
      <c r="AO1256" s="1093"/>
      <c r="AP1256" s="1093"/>
      <c r="AQ1256" s="1093"/>
      <c r="AR1256" s="1093"/>
      <c r="AS1256" s="1093"/>
    </row>
    <row r="1257" spans="1:45" s="1105" customFormat="1" ht="12.75">
      <c r="A1257" s="1089" t="s">
        <v>307</v>
      </c>
      <c r="B1257" s="83">
        <v>100477</v>
      </c>
      <c r="C1257" s="83">
        <v>100477</v>
      </c>
      <c r="D1257" s="83">
        <v>100475</v>
      </c>
      <c r="E1257" s="463">
        <v>99.99800949471023</v>
      </c>
      <c r="F1257" s="83">
        <v>0</v>
      </c>
      <c r="G1257" s="100"/>
      <c r="H1257" s="101">
        <f>D1257-'[3]Oktobris'!D1184</f>
        <v>100475</v>
      </c>
      <c r="I1257" s="987">
        <f t="shared" si="56"/>
        <v>-100475</v>
      </c>
      <c r="J1257" s="987"/>
      <c r="K1257" s="100"/>
      <c r="L1257" s="1093"/>
      <c r="M1257" s="1093"/>
      <c r="N1257" s="1093"/>
      <c r="O1257" s="1093"/>
      <c r="P1257" s="1093"/>
      <c r="Q1257" s="1093"/>
      <c r="R1257" s="1093"/>
      <c r="S1257" s="1093"/>
      <c r="T1257" s="1093"/>
      <c r="U1257" s="1093"/>
      <c r="V1257" s="1093"/>
      <c r="W1257" s="1093"/>
      <c r="X1257" s="1093"/>
      <c r="Y1257" s="1093"/>
      <c r="Z1257" s="1093"/>
      <c r="AA1257" s="1093"/>
      <c r="AB1257" s="1093"/>
      <c r="AC1257" s="1093"/>
      <c r="AD1257" s="1093"/>
      <c r="AE1257" s="1093"/>
      <c r="AF1257" s="1093"/>
      <c r="AG1257" s="1093"/>
      <c r="AH1257" s="1093"/>
      <c r="AI1257" s="1093"/>
      <c r="AJ1257" s="1093"/>
      <c r="AK1257" s="1093"/>
      <c r="AL1257" s="1093"/>
      <c r="AM1257" s="1093"/>
      <c r="AN1257" s="1093"/>
      <c r="AO1257" s="1093"/>
      <c r="AP1257" s="1093"/>
      <c r="AQ1257" s="1093"/>
      <c r="AR1257" s="1093"/>
      <c r="AS1257" s="1093"/>
    </row>
    <row r="1258" spans="1:45" s="1105" customFormat="1" ht="12.75">
      <c r="A1258" s="1100" t="s">
        <v>716</v>
      </c>
      <c r="B1258" s="83">
        <v>100477</v>
      </c>
      <c r="C1258" s="83">
        <v>100477</v>
      </c>
      <c r="D1258" s="83">
        <v>100475</v>
      </c>
      <c r="E1258" s="463">
        <v>99.99800949471023</v>
      </c>
      <c r="F1258" s="83">
        <v>0</v>
      </c>
      <c r="G1258" s="100"/>
      <c r="H1258" s="101">
        <f>D1258-'[3]Oktobris'!D1185</f>
        <v>100475</v>
      </c>
      <c r="I1258" s="987">
        <f t="shared" si="56"/>
        <v>-100475</v>
      </c>
      <c r="J1258" s="987"/>
      <c r="K1258" s="100"/>
      <c r="L1258" s="1093"/>
      <c r="M1258" s="1093"/>
      <c r="N1258" s="1093"/>
      <c r="O1258" s="1093"/>
      <c r="P1258" s="1093"/>
      <c r="Q1258" s="1093"/>
      <c r="R1258" s="1093"/>
      <c r="S1258" s="1093"/>
      <c r="T1258" s="1093"/>
      <c r="U1258" s="1093"/>
      <c r="V1258" s="1093"/>
      <c r="W1258" s="1093"/>
      <c r="X1258" s="1093"/>
      <c r="Y1258" s="1093"/>
      <c r="Z1258" s="1093"/>
      <c r="AA1258" s="1093"/>
      <c r="AB1258" s="1093"/>
      <c r="AC1258" s="1093"/>
      <c r="AD1258" s="1093"/>
      <c r="AE1258" s="1093"/>
      <c r="AF1258" s="1093"/>
      <c r="AG1258" s="1093"/>
      <c r="AH1258" s="1093"/>
      <c r="AI1258" s="1093"/>
      <c r="AJ1258" s="1093"/>
      <c r="AK1258" s="1093"/>
      <c r="AL1258" s="1093"/>
      <c r="AM1258" s="1093"/>
      <c r="AN1258" s="1093"/>
      <c r="AO1258" s="1093"/>
      <c r="AP1258" s="1093"/>
      <c r="AQ1258" s="1093"/>
      <c r="AR1258" s="1093"/>
      <c r="AS1258" s="1093"/>
    </row>
    <row r="1259" spans="1:45" s="1092" customFormat="1" ht="12.75">
      <c r="A1259" s="1088" t="s">
        <v>290</v>
      </c>
      <c r="B1259" s="83">
        <v>587859</v>
      </c>
      <c r="C1259" s="83">
        <v>591093</v>
      </c>
      <c r="D1259" s="83">
        <v>535618</v>
      </c>
      <c r="E1259" s="463">
        <v>91.11334520692887</v>
      </c>
      <c r="F1259" s="83">
        <v>86890</v>
      </c>
      <c r="G1259" s="100"/>
      <c r="H1259" s="101">
        <f>D1259-'[3]Oktobris'!D1186</f>
        <v>535618</v>
      </c>
      <c r="I1259" s="987">
        <f t="shared" si="56"/>
        <v>-448728</v>
      </c>
      <c r="J1259" s="987"/>
      <c r="K1259" s="100"/>
      <c r="L1259" s="876"/>
      <c r="M1259" s="876"/>
      <c r="N1259" s="876"/>
      <c r="O1259" s="876"/>
      <c r="P1259" s="876"/>
      <c r="Q1259" s="876"/>
      <c r="R1259" s="876"/>
      <c r="S1259" s="876"/>
      <c r="T1259" s="876"/>
      <c r="U1259" s="876"/>
      <c r="V1259" s="876"/>
      <c r="W1259" s="876"/>
      <c r="X1259" s="876"/>
      <c r="Y1259" s="876"/>
      <c r="Z1259" s="876"/>
      <c r="AA1259" s="876"/>
      <c r="AB1259" s="876"/>
      <c r="AC1259" s="876"/>
      <c r="AD1259" s="876"/>
      <c r="AE1259" s="876"/>
      <c r="AF1259" s="876"/>
      <c r="AG1259" s="876"/>
      <c r="AH1259" s="876"/>
      <c r="AI1259" s="876"/>
      <c r="AJ1259" s="876"/>
      <c r="AK1259" s="876"/>
      <c r="AL1259" s="876"/>
      <c r="AM1259" s="876"/>
      <c r="AN1259" s="876"/>
      <c r="AO1259" s="876"/>
      <c r="AP1259" s="876"/>
      <c r="AQ1259" s="876"/>
      <c r="AR1259" s="876"/>
      <c r="AS1259" s="876"/>
    </row>
    <row r="1260" spans="1:45" s="1092" customFormat="1" ht="12.75">
      <c r="A1260" s="304" t="s">
        <v>1161</v>
      </c>
      <c r="B1260" s="83">
        <v>587859</v>
      </c>
      <c r="C1260" s="83">
        <v>591093</v>
      </c>
      <c r="D1260" s="83">
        <v>535618</v>
      </c>
      <c r="E1260" s="463">
        <v>91.11334520692887</v>
      </c>
      <c r="F1260" s="83">
        <v>86890</v>
      </c>
      <c r="G1260" s="100"/>
      <c r="H1260" s="101">
        <f>D1260-'[3]Oktobris'!D1187</f>
        <v>535618</v>
      </c>
      <c r="I1260" s="987">
        <f t="shared" si="56"/>
        <v>-448728</v>
      </c>
      <c r="J1260" s="987"/>
      <c r="K1260" s="100"/>
      <c r="L1260" s="876"/>
      <c r="M1260" s="876"/>
      <c r="N1260" s="876"/>
      <c r="O1260" s="876"/>
      <c r="P1260" s="876"/>
      <c r="Q1260" s="876"/>
      <c r="R1260" s="876"/>
      <c r="S1260" s="876"/>
      <c r="T1260" s="876"/>
      <c r="U1260" s="876"/>
      <c r="V1260" s="876"/>
      <c r="W1260" s="876"/>
      <c r="X1260" s="876"/>
      <c r="Y1260" s="876"/>
      <c r="Z1260" s="876"/>
      <c r="AA1260" s="876"/>
      <c r="AB1260" s="876"/>
      <c r="AC1260" s="876"/>
      <c r="AD1260" s="876"/>
      <c r="AE1260" s="876"/>
      <c r="AF1260" s="876"/>
      <c r="AG1260" s="876"/>
      <c r="AH1260" s="876"/>
      <c r="AI1260" s="876"/>
      <c r="AJ1260" s="876"/>
      <c r="AK1260" s="876"/>
      <c r="AL1260" s="876"/>
      <c r="AM1260" s="876"/>
      <c r="AN1260" s="876"/>
      <c r="AO1260" s="876"/>
      <c r="AP1260" s="876"/>
      <c r="AQ1260" s="876"/>
      <c r="AR1260" s="876"/>
      <c r="AS1260" s="876"/>
    </row>
    <row r="1261" spans="1:45" s="1092" customFormat="1" ht="12.75">
      <c r="A1261" s="323" t="s">
        <v>1100</v>
      </c>
      <c r="B1261" s="83"/>
      <c r="C1261" s="83"/>
      <c r="D1261" s="83"/>
      <c r="E1261" s="463"/>
      <c r="F1261" s="83"/>
      <c r="G1261" s="100"/>
      <c r="H1261" s="101">
        <f>D1261-'[3]Oktobris'!D1188</f>
        <v>0</v>
      </c>
      <c r="I1261" s="987">
        <f t="shared" si="56"/>
        <v>0</v>
      </c>
      <c r="J1261" s="987"/>
      <c r="K1261" s="100"/>
      <c r="L1261" s="876"/>
      <c r="M1261" s="876"/>
      <c r="N1261" s="876"/>
      <c r="O1261" s="876"/>
      <c r="P1261" s="876"/>
      <c r="Q1261" s="876"/>
      <c r="R1261" s="876"/>
      <c r="S1261" s="876"/>
      <c r="T1261" s="876"/>
      <c r="U1261" s="876"/>
      <c r="V1261" s="876"/>
      <c r="W1261" s="876"/>
      <c r="X1261" s="876"/>
      <c r="Y1261" s="876"/>
      <c r="Z1261" s="876"/>
      <c r="AA1261" s="876"/>
      <c r="AB1261" s="876"/>
      <c r="AC1261" s="876"/>
      <c r="AD1261" s="876"/>
      <c r="AE1261" s="876"/>
      <c r="AF1261" s="876"/>
      <c r="AG1261" s="876"/>
      <c r="AH1261" s="876"/>
      <c r="AI1261" s="876"/>
      <c r="AJ1261" s="876"/>
      <c r="AK1261" s="876"/>
      <c r="AL1261" s="876"/>
      <c r="AM1261" s="876"/>
      <c r="AN1261" s="876"/>
      <c r="AO1261" s="876"/>
      <c r="AP1261" s="876"/>
      <c r="AQ1261" s="876"/>
      <c r="AR1261" s="876"/>
      <c r="AS1261" s="876"/>
    </row>
    <row r="1262" spans="1:45" s="1092" customFormat="1" ht="12.75">
      <c r="A1262" s="1087" t="s">
        <v>1078</v>
      </c>
      <c r="B1262" s="83">
        <v>265234</v>
      </c>
      <c r="C1262" s="83">
        <v>265234</v>
      </c>
      <c r="D1262" s="83">
        <v>235551</v>
      </c>
      <c r="E1262" s="463">
        <v>88.80875000942564</v>
      </c>
      <c r="F1262" s="83">
        <v>43760</v>
      </c>
      <c r="G1262" s="100"/>
      <c r="H1262" s="101">
        <f>D1262-'[3]Oktobris'!D1189</f>
        <v>235551</v>
      </c>
      <c r="I1262" s="987">
        <f t="shared" si="56"/>
        <v>-191791</v>
      </c>
      <c r="J1262" s="987"/>
      <c r="K1262" s="100"/>
      <c r="L1262" s="876"/>
      <c r="M1262" s="876"/>
      <c r="N1262" s="876"/>
      <c r="O1262" s="876"/>
      <c r="P1262" s="876"/>
      <c r="Q1262" s="876"/>
      <c r="R1262" s="876"/>
      <c r="S1262" s="876"/>
      <c r="T1262" s="876"/>
      <c r="U1262" s="876"/>
      <c r="V1262" s="876"/>
      <c r="W1262" s="876"/>
      <c r="X1262" s="876"/>
      <c r="Y1262" s="876"/>
      <c r="Z1262" s="876"/>
      <c r="AA1262" s="876"/>
      <c r="AB1262" s="876"/>
      <c r="AC1262" s="876"/>
      <c r="AD1262" s="876"/>
      <c r="AE1262" s="876"/>
      <c r="AF1262" s="876"/>
      <c r="AG1262" s="876"/>
      <c r="AH1262" s="876"/>
      <c r="AI1262" s="876"/>
      <c r="AJ1262" s="876"/>
      <c r="AK1262" s="876"/>
      <c r="AL1262" s="876"/>
      <c r="AM1262" s="876"/>
      <c r="AN1262" s="876"/>
      <c r="AO1262" s="876"/>
      <c r="AP1262" s="876"/>
      <c r="AQ1262" s="876"/>
      <c r="AR1262" s="876"/>
      <c r="AS1262" s="876"/>
    </row>
    <row r="1263" spans="1:45" s="1092" customFormat="1" ht="12.75">
      <c r="A1263" s="1088" t="s">
        <v>1079</v>
      </c>
      <c r="B1263" s="83">
        <v>86800</v>
      </c>
      <c r="C1263" s="83">
        <v>86800</v>
      </c>
      <c r="D1263" s="83">
        <v>86800</v>
      </c>
      <c r="E1263" s="463">
        <v>100</v>
      </c>
      <c r="F1263" s="83">
        <v>43124</v>
      </c>
      <c r="G1263" s="100"/>
      <c r="H1263" s="101">
        <f>D1263-'[3]Oktobris'!D1190</f>
        <v>86800</v>
      </c>
      <c r="I1263" s="987">
        <f t="shared" si="56"/>
        <v>-43676</v>
      </c>
      <c r="J1263" s="987"/>
      <c r="K1263" s="100"/>
      <c r="L1263" s="876"/>
      <c r="M1263" s="876"/>
      <c r="N1263" s="876"/>
      <c r="O1263" s="876"/>
      <c r="P1263" s="876"/>
      <c r="Q1263" s="876"/>
      <c r="R1263" s="876"/>
      <c r="S1263" s="876"/>
      <c r="T1263" s="876"/>
      <c r="U1263" s="876"/>
      <c r="V1263" s="876"/>
      <c r="W1263" s="876"/>
      <c r="X1263" s="876"/>
      <c r="Y1263" s="876"/>
      <c r="Z1263" s="876"/>
      <c r="AA1263" s="876"/>
      <c r="AB1263" s="876"/>
      <c r="AC1263" s="876"/>
      <c r="AD1263" s="876"/>
      <c r="AE1263" s="876"/>
      <c r="AF1263" s="876"/>
      <c r="AG1263" s="876"/>
      <c r="AH1263" s="876"/>
      <c r="AI1263" s="876"/>
      <c r="AJ1263" s="876"/>
      <c r="AK1263" s="876"/>
      <c r="AL1263" s="876"/>
      <c r="AM1263" s="876"/>
      <c r="AN1263" s="876"/>
      <c r="AO1263" s="876"/>
      <c r="AP1263" s="876"/>
      <c r="AQ1263" s="876"/>
      <c r="AR1263" s="876"/>
      <c r="AS1263" s="876"/>
    </row>
    <row r="1264" spans="1:45" s="1119" customFormat="1" ht="12.75" hidden="1">
      <c r="A1264" s="1099" t="s">
        <v>537</v>
      </c>
      <c r="B1264" s="488">
        <v>0</v>
      </c>
      <c r="C1264" s="488">
        <v>0</v>
      </c>
      <c r="D1264" s="488">
        <v>0</v>
      </c>
      <c r="E1264" s="463" t="e">
        <v>#DIV/0!</v>
      </c>
      <c r="F1264" s="83">
        <v>0</v>
      </c>
      <c r="G1264" s="511"/>
      <c r="H1264" s="101">
        <f>D1264-'[3]Oktobris'!D1191</f>
        <v>0</v>
      </c>
      <c r="I1264" s="987">
        <f t="shared" si="56"/>
        <v>0</v>
      </c>
      <c r="J1264" s="987"/>
      <c r="K1264" s="511"/>
      <c r="L1264" s="1118"/>
      <c r="M1264" s="1118"/>
      <c r="N1264" s="1118"/>
      <c r="O1264" s="1118"/>
      <c r="P1264" s="1118"/>
      <c r="Q1264" s="1118"/>
      <c r="R1264" s="1118"/>
      <c r="S1264" s="1118"/>
      <c r="T1264" s="1118"/>
      <c r="U1264" s="1118"/>
      <c r="V1264" s="1118"/>
      <c r="W1264" s="1118"/>
      <c r="X1264" s="1118"/>
      <c r="Y1264" s="1118"/>
      <c r="Z1264" s="1118"/>
      <c r="AA1264" s="1118"/>
      <c r="AB1264" s="1118"/>
      <c r="AC1264" s="1118"/>
      <c r="AD1264" s="1118"/>
      <c r="AE1264" s="1118"/>
      <c r="AF1264" s="1118"/>
      <c r="AG1264" s="1118"/>
      <c r="AH1264" s="1118"/>
      <c r="AI1264" s="1118"/>
      <c r="AJ1264" s="1118"/>
      <c r="AK1264" s="1118"/>
      <c r="AL1264" s="1118"/>
      <c r="AM1264" s="1118"/>
      <c r="AN1264" s="1118"/>
      <c r="AO1264" s="1118"/>
      <c r="AP1264" s="1118"/>
      <c r="AQ1264" s="1118"/>
      <c r="AR1264" s="1118"/>
      <c r="AS1264" s="1118"/>
    </row>
    <row r="1265" spans="1:45" s="1092" customFormat="1" ht="12.75">
      <c r="A1265" s="1088" t="s">
        <v>538</v>
      </c>
      <c r="B1265" s="83">
        <v>178434</v>
      </c>
      <c r="C1265" s="83">
        <v>178434</v>
      </c>
      <c r="D1265" s="264">
        <v>148751</v>
      </c>
      <c r="E1265" s="463">
        <v>83.36471748657766</v>
      </c>
      <c r="F1265" s="83">
        <v>636</v>
      </c>
      <c r="G1265" s="100"/>
      <c r="H1265" s="101">
        <f>D1265-'[3]Oktobris'!D1192</f>
        <v>148751</v>
      </c>
      <c r="I1265" s="987">
        <f t="shared" si="56"/>
        <v>-148115</v>
      </c>
      <c r="J1265" s="987"/>
      <c r="K1265" s="100"/>
      <c r="L1265" s="876"/>
      <c r="M1265" s="876"/>
      <c r="N1265" s="876"/>
      <c r="O1265" s="876"/>
      <c r="P1265" s="876"/>
      <c r="Q1265" s="876"/>
      <c r="R1265" s="876"/>
      <c r="S1265" s="876"/>
      <c r="T1265" s="876"/>
      <c r="U1265" s="876"/>
      <c r="V1265" s="876"/>
      <c r="W1265" s="876"/>
      <c r="X1265" s="876"/>
      <c r="Y1265" s="876"/>
      <c r="Z1265" s="876"/>
      <c r="AA1265" s="876"/>
      <c r="AB1265" s="876"/>
      <c r="AC1265" s="876"/>
      <c r="AD1265" s="876"/>
      <c r="AE1265" s="876"/>
      <c r="AF1265" s="876"/>
      <c r="AG1265" s="876"/>
      <c r="AH1265" s="876"/>
      <c r="AI1265" s="876"/>
      <c r="AJ1265" s="876"/>
      <c r="AK1265" s="876"/>
      <c r="AL1265" s="876"/>
      <c r="AM1265" s="876"/>
      <c r="AN1265" s="876"/>
      <c r="AO1265" s="876"/>
      <c r="AP1265" s="876"/>
      <c r="AQ1265" s="876"/>
      <c r="AR1265" s="876"/>
      <c r="AS1265" s="876"/>
    </row>
    <row r="1266" spans="1:45" s="1092" customFormat="1" ht="12.75">
      <c r="A1266" s="1103" t="s">
        <v>279</v>
      </c>
      <c r="B1266" s="83">
        <v>265234</v>
      </c>
      <c r="C1266" s="83">
        <v>265234</v>
      </c>
      <c r="D1266" s="83">
        <v>162298</v>
      </c>
      <c r="E1266" s="463">
        <v>61.190495939434605</v>
      </c>
      <c r="F1266" s="83">
        <v>5071</v>
      </c>
      <c r="G1266" s="100"/>
      <c r="H1266" s="101">
        <f>D1266-'[3]Oktobris'!D1193</f>
        <v>162298</v>
      </c>
      <c r="I1266" s="987">
        <f t="shared" si="56"/>
        <v>-157227</v>
      </c>
      <c r="J1266" s="987"/>
      <c r="K1266" s="100"/>
      <c r="L1266" s="876"/>
      <c r="M1266" s="876"/>
      <c r="N1266" s="876"/>
      <c r="O1266" s="876"/>
      <c r="P1266" s="876"/>
      <c r="Q1266" s="876"/>
      <c r="R1266" s="876"/>
      <c r="S1266" s="876"/>
      <c r="T1266" s="876"/>
      <c r="U1266" s="876"/>
      <c r="V1266" s="876"/>
      <c r="W1266" s="876"/>
      <c r="X1266" s="876"/>
      <c r="Y1266" s="876"/>
      <c r="Z1266" s="876"/>
      <c r="AA1266" s="876"/>
      <c r="AB1266" s="876"/>
      <c r="AC1266" s="876"/>
      <c r="AD1266" s="876"/>
      <c r="AE1266" s="876"/>
      <c r="AF1266" s="876"/>
      <c r="AG1266" s="876"/>
      <c r="AH1266" s="876"/>
      <c r="AI1266" s="876"/>
      <c r="AJ1266" s="876"/>
      <c r="AK1266" s="876"/>
      <c r="AL1266" s="876"/>
      <c r="AM1266" s="876"/>
      <c r="AN1266" s="876"/>
      <c r="AO1266" s="876"/>
      <c r="AP1266" s="876"/>
      <c r="AQ1266" s="876"/>
      <c r="AR1266" s="876"/>
      <c r="AS1266" s="876"/>
    </row>
    <row r="1267" spans="1:45" s="1092" customFormat="1" ht="12.75">
      <c r="A1267" s="1089" t="s">
        <v>307</v>
      </c>
      <c r="B1267" s="83">
        <v>166471</v>
      </c>
      <c r="C1267" s="83">
        <v>166471</v>
      </c>
      <c r="D1267" s="83">
        <v>158131</v>
      </c>
      <c r="E1267" s="463">
        <v>94.99011839900042</v>
      </c>
      <c r="F1267" s="83">
        <v>904</v>
      </c>
      <c r="G1267" s="100"/>
      <c r="H1267" s="101">
        <f>D1267-'[3]Oktobris'!D1194</f>
        <v>158131</v>
      </c>
      <c r="I1267" s="987">
        <f t="shared" si="56"/>
        <v>-157227</v>
      </c>
      <c r="J1267" s="987"/>
      <c r="K1267" s="100"/>
      <c r="L1267" s="876"/>
      <c r="M1267" s="876"/>
      <c r="N1267" s="876"/>
      <c r="O1267" s="876"/>
      <c r="P1267" s="876"/>
      <c r="Q1267" s="876"/>
      <c r="R1267" s="876"/>
      <c r="S1267" s="876"/>
      <c r="T1267" s="876"/>
      <c r="U1267" s="876"/>
      <c r="V1267" s="876"/>
      <c r="W1267" s="876"/>
      <c r="X1267" s="876"/>
      <c r="Y1267" s="876"/>
      <c r="Z1267" s="876"/>
      <c r="AA1267" s="876"/>
      <c r="AB1267" s="876"/>
      <c r="AC1267" s="876"/>
      <c r="AD1267" s="876"/>
      <c r="AE1267" s="876"/>
      <c r="AF1267" s="876"/>
      <c r="AG1267" s="876"/>
      <c r="AH1267" s="876"/>
      <c r="AI1267" s="876"/>
      <c r="AJ1267" s="876"/>
      <c r="AK1267" s="876"/>
      <c r="AL1267" s="876"/>
      <c r="AM1267" s="876"/>
      <c r="AN1267" s="876"/>
      <c r="AO1267" s="876"/>
      <c r="AP1267" s="876"/>
      <c r="AQ1267" s="876"/>
      <c r="AR1267" s="876"/>
      <c r="AS1267" s="876"/>
    </row>
    <row r="1268" spans="1:45" s="1092" customFormat="1" ht="12.75">
      <c r="A1268" s="1100" t="s">
        <v>716</v>
      </c>
      <c r="B1268" s="83">
        <v>166471</v>
      </c>
      <c r="C1268" s="83">
        <v>166471</v>
      </c>
      <c r="D1268" s="83">
        <v>158131</v>
      </c>
      <c r="E1268" s="463">
        <v>94.99011839900042</v>
      </c>
      <c r="F1268" s="83">
        <v>904</v>
      </c>
      <c r="G1268" s="100"/>
      <c r="H1268" s="101">
        <f>D1268-'[3]Oktobris'!D1195</f>
        <v>158131</v>
      </c>
      <c r="I1268" s="987">
        <f t="shared" si="56"/>
        <v>-157227</v>
      </c>
      <c r="J1268" s="987"/>
      <c r="K1268" s="100"/>
      <c r="L1268" s="876"/>
      <c r="M1268" s="876"/>
      <c r="N1268" s="876"/>
      <c r="O1268" s="876"/>
      <c r="P1268" s="876"/>
      <c r="Q1268" s="876"/>
      <c r="R1268" s="876"/>
      <c r="S1268" s="876"/>
      <c r="T1268" s="876"/>
      <c r="U1268" s="876"/>
      <c r="V1268" s="876"/>
      <c r="W1268" s="876"/>
      <c r="X1268" s="876"/>
      <c r="Y1268" s="876"/>
      <c r="Z1268" s="876"/>
      <c r="AA1268" s="876"/>
      <c r="AB1268" s="876"/>
      <c r="AC1268" s="876"/>
      <c r="AD1268" s="876"/>
      <c r="AE1268" s="876"/>
      <c r="AF1268" s="876"/>
      <c r="AG1268" s="876"/>
      <c r="AH1268" s="876"/>
      <c r="AI1268" s="876"/>
      <c r="AJ1268" s="876"/>
      <c r="AK1268" s="876"/>
      <c r="AL1268" s="876"/>
      <c r="AM1268" s="876"/>
      <c r="AN1268" s="876"/>
      <c r="AO1268" s="876"/>
      <c r="AP1268" s="876"/>
      <c r="AQ1268" s="876"/>
      <c r="AR1268" s="876"/>
      <c r="AS1268" s="876"/>
    </row>
    <row r="1269" spans="1:45" s="1092" customFormat="1" ht="12.75">
      <c r="A1269" s="1089" t="s">
        <v>290</v>
      </c>
      <c r="B1269" s="83">
        <v>98763</v>
      </c>
      <c r="C1269" s="83">
        <v>98763</v>
      </c>
      <c r="D1269" s="83">
        <v>4167</v>
      </c>
      <c r="E1269" s="463">
        <v>4.219191397588165</v>
      </c>
      <c r="F1269" s="83">
        <v>4167</v>
      </c>
      <c r="G1269" s="100"/>
      <c r="H1269" s="101">
        <f>D1269-'[3]Oktobris'!D1196</f>
        <v>4167</v>
      </c>
      <c r="I1269" s="987">
        <f t="shared" si="56"/>
        <v>0</v>
      </c>
      <c r="J1269" s="987"/>
      <c r="K1269" s="100"/>
      <c r="L1269" s="876"/>
      <c r="M1269" s="876"/>
      <c r="N1269" s="876"/>
      <c r="O1269" s="876"/>
      <c r="P1269" s="876"/>
      <c r="Q1269" s="876"/>
      <c r="R1269" s="876"/>
      <c r="S1269" s="876"/>
      <c r="T1269" s="876"/>
      <c r="U1269" s="876"/>
      <c r="V1269" s="876"/>
      <c r="W1269" s="876"/>
      <c r="X1269" s="876"/>
      <c r="Y1269" s="876"/>
      <c r="Z1269" s="876"/>
      <c r="AA1269" s="876"/>
      <c r="AB1269" s="876"/>
      <c r="AC1269" s="876"/>
      <c r="AD1269" s="876"/>
      <c r="AE1269" s="876"/>
      <c r="AF1269" s="876"/>
      <c r="AG1269" s="876"/>
      <c r="AH1269" s="876"/>
      <c r="AI1269" s="876"/>
      <c r="AJ1269" s="876"/>
      <c r="AK1269" s="876"/>
      <c r="AL1269" s="876"/>
      <c r="AM1269" s="876"/>
      <c r="AN1269" s="876"/>
      <c r="AO1269" s="876"/>
      <c r="AP1269" s="876"/>
      <c r="AQ1269" s="876"/>
      <c r="AR1269" s="876"/>
      <c r="AS1269" s="876"/>
    </row>
    <row r="1270" spans="1:45" s="1092" customFormat="1" ht="12.75">
      <c r="A1270" s="1089" t="s">
        <v>1399</v>
      </c>
      <c r="B1270" s="83">
        <v>98763</v>
      </c>
      <c r="C1270" s="83">
        <v>98763</v>
      </c>
      <c r="D1270" s="83">
        <v>4167</v>
      </c>
      <c r="E1270" s="463">
        <v>4.219191397588165</v>
      </c>
      <c r="F1270" s="83">
        <v>4167</v>
      </c>
      <c r="G1270" s="100"/>
      <c r="H1270" s="101">
        <f>D1270-'[3]Oktobris'!D1197</f>
        <v>4167</v>
      </c>
      <c r="I1270" s="987">
        <f t="shared" si="56"/>
        <v>0</v>
      </c>
      <c r="J1270" s="987"/>
      <c r="K1270" s="100"/>
      <c r="L1270" s="876"/>
      <c r="M1270" s="876"/>
      <c r="N1270" s="876"/>
      <c r="O1270" s="876"/>
      <c r="P1270" s="876"/>
      <c r="Q1270" s="876"/>
      <c r="R1270" s="876"/>
      <c r="S1270" s="876"/>
      <c r="T1270" s="876"/>
      <c r="U1270" s="876"/>
      <c r="V1270" s="876"/>
      <c r="W1270" s="876"/>
      <c r="X1270" s="876"/>
      <c r="Y1270" s="876"/>
      <c r="Z1270" s="876"/>
      <c r="AA1270" s="876"/>
      <c r="AB1270" s="876"/>
      <c r="AC1270" s="876"/>
      <c r="AD1270" s="876"/>
      <c r="AE1270" s="876"/>
      <c r="AF1270" s="876"/>
      <c r="AG1270" s="876"/>
      <c r="AH1270" s="876"/>
      <c r="AI1270" s="876"/>
      <c r="AJ1270" s="876"/>
      <c r="AK1270" s="876"/>
      <c r="AL1270" s="876"/>
      <c r="AM1270" s="876"/>
      <c r="AN1270" s="876"/>
      <c r="AO1270" s="876"/>
      <c r="AP1270" s="876"/>
      <c r="AQ1270" s="876"/>
      <c r="AR1270" s="876"/>
      <c r="AS1270" s="876"/>
    </row>
    <row r="1271" spans="1:45" s="1092" customFormat="1" ht="12.75">
      <c r="A1271" s="323" t="s">
        <v>1108</v>
      </c>
      <c r="B1271" s="83"/>
      <c r="C1271" s="83"/>
      <c r="D1271" s="83"/>
      <c r="E1271" s="463"/>
      <c r="F1271" s="83"/>
      <c r="G1271" s="100"/>
      <c r="H1271" s="101">
        <f>D1271-'[3]Oktobris'!D1198</f>
        <v>0</v>
      </c>
      <c r="I1271" s="987">
        <f t="shared" si="56"/>
        <v>0</v>
      </c>
      <c r="J1271" s="987"/>
      <c r="K1271" s="100"/>
      <c r="L1271" s="876"/>
      <c r="M1271" s="876"/>
      <c r="N1271" s="876"/>
      <c r="O1271" s="876"/>
      <c r="P1271" s="876"/>
      <c r="Q1271" s="876"/>
      <c r="R1271" s="876"/>
      <c r="S1271" s="876"/>
      <c r="T1271" s="876"/>
      <c r="U1271" s="876"/>
      <c r="V1271" s="876"/>
      <c r="W1271" s="876"/>
      <c r="X1271" s="876"/>
      <c r="Y1271" s="876"/>
      <c r="Z1271" s="876"/>
      <c r="AA1271" s="876"/>
      <c r="AB1271" s="876"/>
      <c r="AC1271" s="876"/>
      <c r="AD1271" s="876"/>
      <c r="AE1271" s="876"/>
      <c r="AF1271" s="876"/>
      <c r="AG1271" s="876"/>
      <c r="AH1271" s="876"/>
      <c r="AI1271" s="876"/>
      <c r="AJ1271" s="876"/>
      <c r="AK1271" s="876"/>
      <c r="AL1271" s="876"/>
      <c r="AM1271" s="876"/>
      <c r="AN1271" s="876"/>
      <c r="AO1271" s="876"/>
      <c r="AP1271" s="876"/>
      <c r="AQ1271" s="876"/>
      <c r="AR1271" s="876"/>
      <c r="AS1271" s="876"/>
    </row>
    <row r="1272" spans="1:45" s="1092" customFormat="1" ht="12.75">
      <c r="A1272" s="1087" t="s">
        <v>1078</v>
      </c>
      <c r="B1272" s="83">
        <v>67715</v>
      </c>
      <c r="C1272" s="83">
        <v>64008</v>
      </c>
      <c r="D1272" s="83">
        <v>64008</v>
      </c>
      <c r="E1272" s="463">
        <v>94.52558517315218</v>
      </c>
      <c r="F1272" s="83">
        <v>-47846</v>
      </c>
      <c r="G1272" s="100"/>
      <c r="H1272" s="101">
        <f>D1272-'[3]Oktobris'!D1199</f>
        <v>64008</v>
      </c>
      <c r="I1272" s="987">
        <f t="shared" si="56"/>
        <v>-111854</v>
      </c>
      <c r="J1272" s="987"/>
      <c r="K1272" s="100"/>
      <c r="L1272" s="876"/>
      <c r="M1272" s="876"/>
      <c r="N1272" s="876"/>
      <c r="O1272" s="876"/>
      <c r="P1272" s="876"/>
      <c r="Q1272" s="876"/>
      <c r="R1272" s="876"/>
      <c r="S1272" s="876"/>
      <c r="T1272" s="876"/>
      <c r="U1272" s="876"/>
      <c r="V1272" s="876"/>
      <c r="W1272" s="876"/>
      <c r="X1272" s="876"/>
      <c r="Y1272" s="876"/>
      <c r="Z1272" s="876"/>
      <c r="AA1272" s="876"/>
      <c r="AB1272" s="876"/>
      <c r="AC1272" s="876"/>
      <c r="AD1272" s="876"/>
      <c r="AE1272" s="876"/>
      <c r="AF1272" s="876"/>
      <c r="AG1272" s="876"/>
      <c r="AH1272" s="876"/>
      <c r="AI1272" s="876"/>
      <c r="AJ1272" s="876"/>
      <c r="AK1272" s="876"/>
      <c r="AL1272" s="876"/>
      <c r="AM1272" s="876"/>
      <c r="AN1272" s="876"/>
      <c r="AO1272" s="876"/>
      <c r="AP1272" s="876"/>
      <c r="AQ1272" s="876"/>
      <c r="AR1272" s="876"/>
      <c r="AS1272" s="876"/>
    </row>
    <row r="1273" spans="1:45" s="1092" customFormat="1" ht="12.75">
      <c r="A1273" s="1089" t="s">
        <v>1079</v>
      </c>
      <c r="B1273" s="83">
        <v>67715</v>
      </c>
      <c r="C1273" s="83">
        <v>64008</v>
      </c>
      <c r="D1273" s="83">
        <v>64008</v>
      </c>
      <c r="E1273" s="463">
        <v>94.52558517315218</v>
      </c>
      <c r="F1273" s="83">
        <v>-47846</v>
      </c>
      <c r="G1273" s="100"/>
      <c r="H1273" s="101">
        <f>D1273-'[3]Oktobris'!D1200</f>
        <v>64008</v>
      </c>
      <c r="I1273" s="987">
        <f t="shared" si="56"/>
        <v>-111854</v>
      </c>
      <c r="J1273" s="987"/>
      <c r="K1273" s="100"/>
      <c r="L1273" s="876"/>
      <c r="M1273" s="876"/>
      <c r="N1273" s="876"/>
      <c r="O1273" s="876"/>
      <c r="P1273" s="876"/>
      <c r="Q1273" s="876"/>
      <c r="R1273" s="876"/>
      <c r="S1273" s="876"/>
      <c r="T1273" s="876"/>
      <c r="U1273" s="876"/>
      <c r="V1273" s="876"/>
      <c r="W1273" s="876"/>
      <c r="X1273" s="876"/>
      <c r="Y1273" s="876"/>
      <c r="Z1273" s="876"/>
      <c r="AA1273" s="876"/>
      <c r="AB1273" s="876"/>
      <c r="AC1273" s="876"/>
      <c r="AD1273" s="876"/>
      <c r="AE1273" s="876"/>
      <c r="AF1273" s="876"/>
      <c r="AG1273" s="876"/>
      <c r="AH1273" s="876"/>
      <c r="AI1273" s="876"/>
      <c r="AJ1273" s="876"/>
      <c r="AK1273" s="876"/>
      <c r="AL1273" s="876"/>
      <c r="AM1273" s="876"/>
      <c r="AN1273" s="876"/>
      <c r="AO1273" s="876"/>
      <c r="AP1273" s="876"/>
      <c r="AQ1273" s="876"/>
      <c r="AR1273" s="876"/>
      <c r="AS1273" s="876"/>
    </row>
    <row r="1274" spans="1:45" s="1092" customFormat="1" ht="12.75">
      <c r="A1274" s="1087" t="s">
        <v>279</v>
      </c>
      <c r="B1274" s="83">
        <v>67715</v>
      </c>
      <c r="C1274" s="83">
        <v>64008</v>
      </c>
      <c r="D1274" s="83">
        <v>42959</v>
      </c>
      <c r="E1274" s="463">
        <v>63.440891973713356</v>
      </c>
      <c r="F1274" s="83">
        <v>3320</v>
      </c>
      <c r="G1274" s="100"/>
      <c r="H1274" s="101">
        <f>D1274-'[3]Oktobris'!D1201</f>
        <v>42959</v>
      </c>
      <c r="I1274" s="987">
        <f t="shared" si="56"/>
        <v>-39639</v>
      </c>
      <c r="J1274" s="987"/>
      <c r="K1274" s="100"/>
      <c r="L1274" s="876"/>
      <c r="M1274" s="876"/>
      <c r="N1274" s="876"/>
      <c r="O1274" s="876"/>
      <c r="P1274" s="876"/>
      <c r="Q1274" s="876"/>
      <c r="R1274" s="876"/>
      <c r="S1274" s="876"/>
      <c r="T1274" s="876"/>
      <c r="U1274" s="876"/>
      <c r="V1274" s="876"/>
      <c r="W1274" s="876"/>
      <c r="X1274" s="876"/>
      <c r="Y1274" s="876"/>
      <c r="Z1274" s="876"/>
      <c r="AA1274" s="876"/>
      <c r="AB1274" s="876"/>
      <c r="AC1274" s="876"/>
      <c r="AD1274" s="876"/>
      <c r="AE1274" s="876"/>
      <c r="AF1274" s="876"/>
      <c r="AG1274" s="876"/>
      <c r="AH1274" s="876"/>
      <c r="AI1274" s="876"/>
      <c r="AJ1274" s="876"/>
      <c r="AK1274" s="876"/>
      <c r="AL1274" s="876"/>
      <c r="AM1274" s="876"/>
      <c r="AN1274" s="876"/>
      <c r="AO1274" s="876"/>
      <c r="AP1274" s="876"/>
      <c r="AQ1274" s="876"/>
      <c r="AR1274" s="876"/>
      <c r="AS1274" s="876"/>
    </row>
    <row r="1275" spans="1:45" s="1092" customFormat="1" ht="12.75">
      <c r="A1275" s="1089" t="s">
        <v>307</v>
      </c>
      <c r="B1275" s="83">
        <v>36455</v>
      </c>
      <c r="C1275" s="83">
        <v>32748</v>
      </c>
      <c r="D1275" s="83">
        <v>30128</v>
      </c>
      <c r="E1275" s="463">
        <v>82.64435605541078</v>
      </c>
      <c r="F1275" s="83">
        <v>3320</v>
      </c>
      <c r="G1275" s="100"/>
      <c r="H1275" s="101">
        <f>D1275-'[3]Oktobris'!D1202</f>
        <v>-480693</v>
      </c>
      <c r="I1275" s="987">
        <f aca="true" t="shared" si="57" ref="I1275:I1306">F1275-H1275</f>
        <v>484013</v>
      </c>
      <c r="J1275" s="987"/>
      <c r="K1275" s="100"/>
      <c r="L1275" s="876"/>
      <c r="M1275" s="876"/>
      <c r="N1275" s="876"/>
      <c r="O1275" s="876"/>
      <c r="P1275" s="876"/>
      <c r="Q1275" s="876"/>
      <c r="R1275" s="876"/>
      <c r="S1275" s="876"/>
      <c r="T1275" s="876"/>
      <c r="U1275" s="876"/>
      <c r="V1275" s="876"/>
      <c r="W1275" s="876"/>
      <c r="X1275" s="876"/>
      <c r="Y1275" s="876"/>
      <c r="Z1275" s="876"/>
      <c r="AA1275" s="876"/>
      <c r="AB1275" s="876"/>
      <c r="AC1275" s="876"/>
      <c r="AD1275" s="876"/>
      <c r="AE1275" s="876"/>
      <c r="AF1275" s="876"/>
      <c r="AG1275" s="876"/>
      <c r="AH1275" s="876"/>
      <c r="AI1275" s="876"/>
      <c r="AJ1275" s="876"/>
      <c r="AK1275" s="876"/>
      <c r="AL1275" s="876"/>
      <c r="AM1275" s="876"/>
      <c r="AN1275" s="876"/>
      <c r="AO1275" s="876"/>
      <c r="AP1275" s="876"/>
      <c r="AQ1275" s="876"/>
      <c r="AR1275" s="876"/>
      <c r="AS1275" s="876"/>
    </row>
    <row r="1276" spans="1:45" s="1092" customFormat="1" ht="12.75">
      <c r="A1276" s="1100" t="s">
        <v>716</v>
      </c>
      <c r="B1276" s="83">
        <v>36455</v>
      </c>
      <c r="C1276" s="83">
        <v>32748</v>
      </c>
      <c r="D1276" s="83">
        <v>30128</v>
      </c>
      <c r="E1276" s="463">
        <v>82.64435605541078</v>
      </c>
      <c r="F1276" s="83">
        <v>3320</v>
      </c>
      <c r="G1276" s="100"/>
      <c r="H1276" s="101">
        <f>D1276-'[3]Oktobris'!D1203</f>
        <v>-42002</v>
      </c>
      <c r="I1276" s="987">
        <f t="shared" si="57"/>
        <v>45322</v>
      </c>
      <c r="J1276" s="987"/>
      <c r="K1276" s="100"/>
      <c r="L1276" s="876"/>
      <c r="M1276" s="876"/>
      <c r="N1276" s="876"/>
      <c r="O1276" s="876"/>
      <c r="P1276" s="876"/>
      <c r="Q1276" s="876"/>
      <c r="R1276" s="876"/>
      <c r="S1276" s="876"/>
      <c r="T1276" s="876"/>
      <c r="U1276" s="876"/>
      <c r="V1276" s="876"/>
      <c r="W1276" s="876"/>
      <c r="X1276" s="876"/>
      <c r="Y1276" s="876"/>
      <c r="Z1276" s="876"/>
      <c r="AA1276" s="876"/>
      <c r="AB1276" s="876"/>
      <c r="AC1276" s="876"/>
      <c r="AD1276" s="876"/>
      <c r="AE1276" s="876"/>
      <c r="AF1276" s="876"/>
      <c r="AG1276" s="876"/>
      <c r="AH1276" s="876"/>
      <c r="AI1276" s="876"/>
      <c r="AJ1276" s="876"/>
      <c r="AK1276" s="876"/>
      <c r="AL1276" s="876"/>
      <c r="AM1276" s="876"/>
      <c r="AN1276" s="876"/>
      <c r="AO1276" s="876"/>
      <c r="AP1276" s="876"/>
      <c r="AQ1276" s="876"/>
      <c r="AR1276" s="876"/>
      <c r="AS1276" s="876"/>
    </row>
    <row r="1277" spans="1:45" s="1092" customFormat="1" ht="12.75">
      <c r="A1277" s="1089" t="s">
        <v>290</v>
      </c>
      <c r="B1277" s="83">
        <v>31260</v>
      </c>
      <c r="C1277" s="83">
        <v>31260</v>
      </c>
      <c r="D1277" s="83">
        <v>12831</v>
      </c>
      <c r="E1277" s="463">
        <v>41.04606525911708</v>
      </c>
      <c r="F1277" s="83">
        <v>0</v>
      </c>
      <c r="G1277" s="100"/>
      <c r="H1277" s="101">
        <f>D1277-'[3]Oktobris'!D1204</f>
        <v>12831</v>
      </c>
      <c r="I1277" s="987">
        <f t="shared" si="57"/>
        <v>-12831</v>
      </c>
      <c r="J1277" s="987"/>
      <c r="K1277" s="100"/>
      <c r="L1277" s="876"/>
      <c r="M1277" s="876"/>
      <c r="N1277" s="876"/>
      <c r="O1277" s="876"/>
      <c r="P1277" s="876"/>
      <c r="Q1277" s="876"/>
      <c r="R1277" s="876"/>
      <c r="S1277" s="876"/>
      <c r="T1277" s="876"/>
      <c r="U1277" s="876"/>
      <c r="V1277" s="876"/>
      <c r="W1277" s="876"/>
      <c r="X1277" s="876"/>
      <c r="Y1277" s="876"/>
      <c r="Z1277" s="876"/>
      <c r="AA1277" s="876"/>
      <c r="AB1277" s="876"/>
      <c r="AC1277" s="876"/>
      <c r="AD1277" s="876"/>
      <c r="AE1277" s="876"/>
      <c r="AF1277" s="876"/>
      <c r="AG1277" s="876"/>
      <c r="AH1277" s="876"/>
      <c r="AI1277" s="876"/>
      <c r="AJ1277" s="876"/>
      <c r="AK1277" s="876"/>
      <c r="AL1277" s="876"/>
      <c r="AM1277" s="876"/>
      <c r="AN1277" s="876"/>
      <c r="AO1277" s="876"/>
      <c r="AP1277" s="876"/>
      <c r="AQ1277" s="876"/>
      <c r="AR1277" s="876"/>
      <c r="AS1277" s="876"/>
    </row>
    <row r="1278" spans="1:45" s="1092" customFormat="1" ht="12.75">
      <c r="A1278" s="1100" t="s">
        <v>1403</v>
      </c>
      <c r="B1278" s="83">
        <v>31260</v>
      </c>
      <c r="C1278" s="83">
        <v>31260</v>
      </c>
      <c r="D1278" s="83">
        <v>12831</v>
      </c>
      <c r="E1278" s="463">
        <v>41.04606525911708</v>
      </c>
      <c r="F1278" s="83">
        <v>0</v>
      </c>
      <c r="G1278" s="100"/>
      <c r="H1278" s="101">
        <f>D1278-'[3]Oktobris'!D1205</f>
        <v>-425860</v>
      </c>
      <c r="I1278" s="987">
        <f t="shared" si="57"/>
        <v>425860</v>
      </c>
      <c r="J1278" s="987"/>
      <c r="K1278" s="100"/>
      <c r="L1278" s="876"/>
      <c r="M1278" s="876"/>
      <c r="N1278" s="876"/>
      <c r="O1278" s="876"/>
      <c r="P1278" s="876"/>
      <c r="Q1278" s="876"/>
      <c r="R1278" s="876"/>
      <c r="S1278" s="876"/>
      <c r="T1278" s="876"/>
      <c r="U1278" s="876"/>
      <c r="V1278" s="876"/>
      <c r="W1278" s="876"/>
      <c r="X1278" s="876"/>
      <c r="Y1278" s="876"/>
      <c r="Z1278" s="876"/>
      <c r="AA1278" s="876"/>
      <c r="AB1278" s="876"/>
      <c r="AC1278" s="876"/>
      <c r="AD1278" s="876"/>
      <c r="AE1278" s="876"/>
      <c r="AF1278" s="876"/>
      <c r="AG1278" s="876"/>
      <c r="AH1278" s="876"/>
      <c r="AI1278" s="876"/>
      <c r="AJ1278" s="876"/>
      <c r="AK1278" s="876"/>
      <c r="AL1278" s="876"/>
      <c r="AM1278" s="876"/>
      <c r="AN1278" s="876"/>
      <c r="AO1278" s="876"/>
      <c r="AP1278" s="876"/>
      <c r="AQ1278" s="876"/>
      <c r="AR1278" s="876"/>
      <c r="AS1278" s="876"/>
    </row>
    <row r="1279" spans="1:45" s="1092" customFormat="1" ht="12.75">
      <c r="A1279" s="323" t="s">
        <v>1111</v>
      </c>
      <c r="B1279" s="83"/>
      <c r="C1279" s="83"/>
      <c r="D1279" s="83"/>
      <c r="E1279" s="463"/>
      <c r="F1279" s="83"/>
      <c r="G1279" s="100"/>
      <c r="H1279" s="101">
        <f>D1279-'[3]Oktobris'!D1206</f>
        <v>-549203</v>
      </c>
      <c r="I1279" s="987">
        <f t="shared" si="57"/>
        <v>549203</v>
      </c>
      <c r="J1279" s="987"/>
      <c r="K1279" s="100"/>
      <c r="L1279" s="876"/>
      <c r="M1279" s="876"/>
      <c r="N1279" s="876"/>
      <c r="O1279" s="876"/>
      <c r="P1279" s="876"/>
      <c r="Q1279" s="876"/>
      <c r="R1279" s="876"/>
      <c r="S1279" s="876"/>
      <c r="T1279" s="876"/>
      <c r="U1279" s="876"/>
      <c r="V1279" s="876"/>
      <c r="W1279" s="876"/>
      <c r="X1279" s="876"/>
      <c r="Y1279" s="876"/>
      <c r="Z1279" s="876"/>
      <c r="AA1279" s="876"/>
      <c r="AB1279" s="876"/>
      <c r="AC1279" s="876"/>
      <c r="AD1279" s="876"/>
      <c r="AE1279" s="876"/>
      <c r="AF1279" s="876"/>
      <c r="AG1279" s="876"/>
      <c r="AH1279" s="876"/>
      <c r="AI1279" s="876"/>
      <c r="AJ1279" s="876"/>
      <c r="AK1279" s="876"/>
      <c r="AL1279" s="876"/>
      <c r="AM1279" s="876"/>
      <c r="AN1279" s="876"/>
      <c r="AO1279" s="876"/>
      <c r="AP1279" s="876"/>
      <c r="AQ1279" s="876"/>
      <c r="AR1279" s="876"/>
      <c r="AS1279" s="876"/>
    </row>
    <row r="1280" spans="1:45" s="1092" customFormat="1" ht="12.75">
      <c r="A1280" s="1087" t="s">
        <v>1078</v>
      </c>
      <c r="B1280" s="83">
        <v>255080</v>
      </c>
      <c r="C1280" s="83">
        <v>234569</v>
      </c>
      <c r="D1280" s="83">
        <v>234569</v>
      </c>
      <c r="E1280" s="463">
        <v>91.95899325701741</v>
      </c>
      <c r="F1280" s="83">
        <v>20392</v>
      </c>
      <c r="G1280" s="100"/>
      <c r="H1280" s="101">
        <f>D1280-'[3]Oktobris'!D1207</f>
        <v>134094</v>
      </c>
      <c r="I1280" s="987">
        <f t="shared" si="57"/>
        <v>-113702</v>
      </c>
      <c r="J1280" s="987"/>
      <c r="K1280" s="100"/>
      <c r="L1280" s="876"/>
      <c r="M1280" s="876"/>
      <c r="N1280" s="876"/>
      <c r="O1280" s="876"/>
      <c r="P1280" s="876"/>
      <c r="Q1280" s="876"/>
      <c r="R1280" s="876"/>
      <c r="S1280" s="876"/>
      <c r="T1280" s="876"/>
      <c r="U1280" s="876"/>
      <c r="V1280" s="876"/>
      <c r="W1280" s="876"/>
      <c r="X1280" s="876"/>
      <c r="Y1280" s="876"/>
      <c r="Z1280" s="876"/>
      <c r="AA1280" s="876"/>
      <c r="AB1280" s="876"/>
      <c r="AC1280" s="876"/>
      <c r="AD1280" s="876"/>
      <c r="AE1280" s="876"/>
      <c r="AF1280" s="876"/>
      <c r="AG1280" s="876"/>
      <c r="AH1280" s="876"/>
      <c r="AI1280" s="876"/>
      <c r="AJ1280" s="876"/>
      <c r="AK1280" s="876"/>
      <c r="AL1280" s="876"/>
      <c r="AM1280" s="876"/>
      <c r="AN1280" s="876"/>
      <c r="AO1280" s="876"/>
      <c r="AP1280" s="876"/>
      <c r="AQ1280" s="876"/>
      <c r="AR1280" s="876"/>
      <c r="AS1280" s="876"/>
    </row>
    <row r="1281" spans="1:45" s="1092" customFormat="1" ht="12.75">
      <c r="A1281" s="1089" t="s">
        <v>1079</v>
      </c>
      <c r="B1281" s="83">
        <v>255080</v>
      </c>
      <c r="C1281" s="83">
        <v>234569</v>
      </c>
      <c r="D1281" s="83">
        <v>234569</v>
      </c>
      <c r="E1281" s="463">
        <v>91.95899325701741</v>
      </c>
      <c r="F1281" s="83">
        <v>20392</v>
      </c>
      <c r="G1281" s="100"/>
      <c r="H1281" s="101">
        <f>D1281-'[3]Oktobris'!D1208</f>
        <v>134094</v>
      </c>
      <c r="I1281" s="987">
        <f t="shared" si="57"/>
        <v>-113702</v>
      </c>
      <c r="J1281" s="987"/>
      <c r="K1281" s="100"/>
      <c r="L1281" s="876"/>
      <c r="M1281" s="876"/>
      <c r="N1281" s="876"/>
      <c r="O1281" s="876"/>
      <c r="P1281" s="876"/>
      <c r="Q1281" s="876"/>
      <c r="R1281" s="876"/>
      <c r="S1281" s="876"/>
      <c r="T1281" s="876"/>
      <c r="U1281" s="876"/>
      <c r="V1281" s="876"/>
      <c r="W1281" s="876"/>
      <c r="X1281" s="876"/>
      <c r="Y1281" s="876"/>
      <c r="Z1281" s="876"/>
      <c r="AA1281" s="876"/>
      <c r="AB1281" s="876"/>
      <c r="AC1281" s="876"/>
      <c r="AD1281" s="876"/>
      <c r="AE1281" s="876"/>
      <c r="AF1281" s="876"/>
      <c r="AG1281" s="876"/>
      <c r="AH1281" s="876"/>
      <c r="AI1281" s="876"/>
      <c r="AJ1281" s="876"/>
      <c r="AK1281" s="876"/>
      <c r="AL1281" s="876"/>
      <c r="AM1281" s="876"/>
      <c r="AN1281" s="876"/>
      <c r="AO1281" s="876"/>
      <c r="AP1281" s="876"/>
      <c r="AQ1281" s="876"/>
      <c r="AR1281" s="876"/>
      <c r="AS1281" s="876"/>
    </row>
    <row r="1282" spans="1:45" s="1092" customFormat="1" ht="12.75">
      <c r="A1282" s="1103" t="s">
        <v>304</v>
      </c>
      <c r="B1282" s="83">
        <v>255080</v>
      </c>
      <c r="C1282" s="83">
        <v>234569</v>
      </c>
      <c r="D1282" s="83">
        <v>215382</v>
      </c>
      <c r="E1282" s="463">
        <v>84.43703936020071</v>
      </c>
      <c r="F1282" s="83">
        <v>30337</v>
      </c>
      <c r="G1282" s="100"/>
      <c r="H1282" s="101">
        <f>D1282-'[3]Oktobris'!D1209</f>
        <v>-233346</v>
      </c>
      <c r="I1282" s="987">
        <f t="shared" si="57"/>
        <v>263683</v>
      </c>
      <c r="J1282" s="987"/>
      <c r="K1282" s="100"/>
      <c r="L1282" s="876"/>
      <c r="M1282" s="876"/>
      <c r="N1282" s="876"/>
      <c r="O1282" s="876"/>
      <c r="P1282" s="876"/>
      <c r="Q1282" s="876"/>
      <c r="R1282" s="876"/>
      <c r="S1282" s="876"/>
      <c r="T1282" s="876"/>
      <c r="U1282" s="876"/>
      <c r="V1282" s="876"/>
      <c r="W1282" s="876"/>
      <c r="X1282" s="876"/>
      <c r="Y1282" s="876"/>
      <c r="Z1282" s="876"/>
      <c r="AA1282" s="876"/>
      <c r="AB1282" s="876"/>
      <c r="AC1282" s="876"/>
      <c r="AD1282" s="876"/>
      <c r="AE1282" s="876"/>
      <c r="AF1282" s="876"/>
      <c r="AG1282" s="876"/>
      <c r="AH1282" s="876"/>
      <c r="AI1282" s="876"/>
      <c r="AJ1282" s="876"/>
      <c r="AK1282" s="876"/>
      <c r="AL1282" s="876"/>
      <c r="AM1282" s="876"/>
      <c r="AN1282" s="876"/>
      <c r="AO1282" s="876"/>
      <c r="AP1282" s="876"/>
      <c r="AQ1282" s="876"/>
      <c r="AR1282" s="876"/>
      <c r="AS1282" s="876"/>
    </row>
    <row r="1283" spans="1:45" s="1092" customFormat="1" ht="12.75">
      <c r="A1283" s="1089" t="s">
        <v>307</v>
      </c>
      <c r="B1283" s="83">
        <v>250480</v>
      </c>
      <c r="C1283" s="83">
        <v>229969</v>
      </c>
      <c r="D1283" s="83">
        <v>212633</v>
      </c>
      <c r="E1283" s="463">
        <v>84.89021079527308</v>
      </c>
      <c r="F1283" s="83">
        <v>29892</v>
      </c>
      <c r="G1283" s="100"/>
      <c r="H1283" s="101">
        <f>D1283-'[3]Oktobris'!D1210</f>
        <v>-236095</v>
      </c>
      <c r="I1283" s="987">
        <f t="shared" si="57"/>
        <v>265987</v>
      </c>
      <c r="J1283" s="987"/>
      <c r="K1283" s="100"/>
      <c r="L1283" s="876"/>
      <c r="M1283" s="876"/>
      <c r="N1283" s="876"/>
      <c r="O1283" s="876"/>
      <c r="P1283" s="876"/>
      <c r="Q1283" s="876"/>
      <c r="R1283" s="876"/>
      <c r="S1283" s="876"/>
      <c r="T1283" s="876"/>
      <c r="U1283" s="876"/>
      <c r="V1283" s="876"/>
      <c r="W1283" s="876"/>
      <c r="X1283" s="876"/>
      <c r="Y1283" s="876"/>
      <c r="Z1283" s="876"/>
      <c r="AA1283" s="876"/>
      <c r="AB1283" s="876"/>
      <c r="AC1283" s="876"/>
      <c r="AD1283" s="876"/>
      <c r="AE1283" s="876"/>
      <c r="AF1283" s="876"/>
      <c r="AG1283" s="876"/>
      <c r="AH1283" s="876"/>
      <c r="AI1283" s="876"/>
      <c r="AJ1283" s="876"/>
      <c r="AK1283" s="876"/>
      <c r="AL1283" s="876"/>
      <c r="AM1283" s="876"/>
      <c r="AN1283" s="876"/>
      <c r="AO1283" s="876"/>
      <c r="AP1283" s="876"/>
      <c r="AQ1283" s="876"/>
      <c r="AR1283" s="876"/>
      <c r="AS1283" s="876"/>
    </row>
    <row r="1284" spans="1:45" s="1092" customFormat="1" ht="12.75">
      <c r="A1284" s="1100" t="s">
        <v>716</v>
      </c>
      <c r="B1284" s="83">
        <v>153880</v>
      </c>
      <c r="C1284" s="83">
        <v>141419</v>
      </c>
      <c r="D1284" s="83">
        <v>130233</v>
      </c>
      <c r="E1284" s="463">
        <v>84.632830777229</v>
      </c>
      <c r="F1284" s="83">
        <v>20042</v>
      </c>
      <c r="G1284" s="100"/>
      <c r="H1284" s="101">
        <f>D1284-'[3]Oktobris'!D1211</f>
        <v>130233</v>
      </c>
      <c r="I1284" s="987">
        <f t="shared" si="57"/>
        <v>-110191</v>
      </c>
      <c r="J1284" s="987"/>
      <c r="K1284" s="100"/>
      <c r="L1284" s="876"/>
      <c r="M1284" s="876"/>
      <c r="N1284" s="876"/>
      <c r="O1284" s="876"/>
      <c r="P1284" s="876"/>
      <c r="Q1284" s="876"/>
      <c r="R1284" s="876"/>
      <c r="S1284" s="876"/>
      <c r="T1284" s="876"/>
      <c r="U1284" s="876"/>
      <c r="V1284" s="876"/>
      <c r="W1284" s="876"/>
      <c r="X1284" s="876"/>
      <c r="Y1284" s="876"/>
      <c r="Z1284" s="876"/>
      <c r="AA1284" s="876"/>
      <c r="AB1284" s="876"/>
      <c r="AC1284" s="876"/>
      <c r="AD1284" s="876"/>
      <c r="AE1284" s="876"/>
      <c r="AF1284" s="876"/>
      <c r="AG1284" s="876"/>
      <c r="AH1284" s="876"/>
      <c r="AI1284" s="876"/>
      <c r="AJ1284" s="876"/>
      <c r="AK1284" s="876"/>
      <c r="AL1284" s="876"/>
      <c r="AM1284" s="876"/>
      <c r="AN1284" s="876"/>
      <c r="AO1284" s="876"/>
      <c r="AP1284" s="876"/>
      <c r="AQ1284" s="876"/>
      <c r="AR1284" s="876"/>
      <c r="AS1284" s="876"/>
    </row>
    <row r="1285" spans="1:45" s="1092" customFormat="1" ht="12.75">
      <c r="A1285" s="1100" t="s">
        <v>1004</v>
      </c>
      <c r="B1285" s="83">
        <v>96600</v>
      </c>
      <c r="C1285" s="83">
        <v>88550</v>
      </c>
      <c r="D1285" s="83">
        <v>82400</v>
      </c>
      <c r="E1285" s="463">
        <v>85.30020703933747</v>
      </c>
      <c r="F1285" s="83">
        <v>9850</v>
      </c>
      <c r="G1285" s="100"/>
      <c r="H1285" s="101">
        <f>D1285-'[3]Oktobris'!D1212</f>
        <v>-109391</v>
      </c>
      <c r="I1285" s="987">
        <f t="shared" si="57"/>
        <v>119241</v>
      </c>
      <c r="J1285" s="987"/>
      <c r="K1285" s="100"/>
      <c r="L1285" s="876"/>
      <c r="M1285" s="876"/>
      <c r="N1285" s="876"/>
      <c r="O1285" s="876"/>
      <c r="P1285" s="876"/>
      <c r="Q1285" s="876"/>
      <c r="R1285" s="876"/>
      <c r="S1285" s="876"/>
      <c r="T1285" s="876"/>
      <c r="U1285" s="876"/>
      <c r="V1285" s="876"/>
      <c r="W1285" s="876"/>
      <c r="X1285" s="876"/>
      <c r="Y1285" s="876"/>
      <c r="Z1285" s="876"/>
      <c r="AA1285" s="876"/>
      <c r="AB1285" s="876"/>
      <c r="AC1285" s="876"/>
      <c r="AD1285" s="876"/>
      <c r="AE1285" s="876"/>
      <c r="AF1285" s="876"/>
      <c r="AG1285" s="876"/>
      <c r="AH1285" s="876"/>
      <c r="AI1285" s="876"/>
      <c r="AJ1285" s="876"/>
      <c r="AK1285" s="876"/>
      <c r="AL1285" s="876"/>
      <c r="AM1285" s="876"/>
      <c r="AN1285" s="876"/>
      <c r="AO1285" s="876"/>
      <c r="AP1285" s="876"/>
      <c r="AQ1285" s="876"/>
      <c r="AR1285" s="876"/>
      <c r="AS1285" s="876"/>
    </row>
    <row r="1286" spans="1:45" s="1092" customFormat="1" ht="12.75">
      <c r="A1286" s="1101" t="s">
        <v>1015</v>
      </c>
      <c r="B1286" s="83">
        <v>96600</v>
      </c>
      <c r="C1286" s="83">
        <v>88550</v>
      </c>
      <c r="D1286" s="83">
        <v>82400</v>
      </c>
      <c r="E1286" s="463">
        <v>85.30020703933747</v>
      </c>
      <c r="F1286" s="83">
        <v>9850</v>
      </c>
      <c r="G1286" s="100"/>
      <c r="H1286" s="101">
        <f>D1286-'[3]Oktobris'!D1213</f>
        <v>38724</v>
      </c>
      <c r="I1286" s="987">
        <f t="shared" si="57"/>
        <v>-28874</v>
      </c>
      <c r="J1286" s="987"/>
      <c r="K1286" s="100"/>
      <c r="L1286" s="876"/>
      <c r="M1286" s="876"/>
      <c r="N1286" s="876"/>
      <c r="O1286" s="876"/>
      <c r="P1286" s="876"/>
      <c r="Q1286" s="876"/>
      <c r="R1286" s="876"/>
      <c r="S1286" s="876"/>
      <c r="T1286" s="876"/>
      <c r="U1286" s="876"/>
      <c r="V1286" s="876"/>
      <c r="W1286" s="876"/>
      <c r="X1286" s="876"/>
      <c r="Y1286" s="876"/>
      <c r="Z1286" s="876"/>
      <c r="AA1286" s="876"/>
      <c r="AB1286" s="876"/>
      <c r="AC1286" s="876"/>
      <c r="AD1286" s="876"/>
      <c r="AE1286" s="876"/>
      <c r="AF1286" s="876"/>
      <c r="AG1286" s="876"/>
      <c r="AH1286" s="876"/>
      <c r="AI1286" s="876"/>
      <c r="AJ1286" s="876"/>
      <c r="AK1286" s="876"/>
      <c r="AL1286" s="876"/>
      <c r="AM1286" s="876"/>
      <c r="AN1286" s="876"/>
      <c r="AO1286" s="876"/>
      <c r="AP1286" s="876"/>
      <c r="AQ1286" s="876"/>
      <c r="AR1286" s="876"/>
      <c r="AS1286" s="876"/>
    </row>
    <row r="1287" spans="1:45" s="1092" customFormat="1" ht="12.75">
      <c r="A1287" s="1088" t="s">
        <v>290</v>
      </c>
      <c r="B1287" s="264">
        <v>4600</v>
      </c>
      <c r="C1287" s="264">
        <v>4600</v>
      </c>
      <c r="D1287" s="264">
        <v>2749</v>
      </c>
      <c r="E1287" s="463">
        <v>59.76086956521739</v>
      </c>
      <c r="F1287" s="83">
        <v>445</v>
      </c>
      <c r="G1287" s="100"/>
      <c r="H1287" s="101">
        <f>D1287-'[3]Oktobris'!D1214</f>
        <v>2749</v>
      </c>
      <c r="I1287" s="987">
        <f t="shared" si="57"/>
        <v>-2304</v>
      </c>
      <c r="J1287" s="987"/>
      <c r="K1287" s="100"/>
      <c r="L1287" s="876"/>
      <c r="M1287" s="876"/>
      <c r="N1287" s="876"/>
      <c r="O1287" s="876"/>
      <c r="P1287" s="876"/>
      <c r="Q1287" s="876"/>
      <c r="R1287" s="876"/>
      <c r="S1287" s="876"/>
      <c r="T1287" s="876"/>
      <c r="U1287" s="876"/>
      <c r="V1287" s="876"/>
      <c r="W1287" s="876"/>
      <c r="X1287" s="876"/>
      <c r="Y1287" s="876"/>
      <c r="Z1287" s="876"/>
      <c r="AA1287" s="876"/>
      <c r="AB1287" s="876"/>
      <c r="AC1287" s="876"/>
      <c r="AD1287" s="876"/>
      <c r="AE1287" s="876"/>
      <c r="AF1287" s="876"/>
      <c r="AG1287" s="876"/>
      <c r="AH1287" s="876"/>
      <c r="AI1287" s="876"/>
      <c r="AJ1287" s="876"/>
      <c r="AK1287" s="876"/>
      <c r="AL1287" s="876"/>
      <c r="AM1287" s="876"/>
      <c r="AN1287" s="876"/>
      <c r="AO1287" s="876"/>
      <c r="AP1287" s="876"/>
      <c r="AQ1287" s="876"/>
      <c r="AR1287" s="876"/>
      <c r="AS1287" s="876"/>
    </row>
    <row r="1288" spans="1:45" s="1092" customFormat="1" ht="12.75">
      <c r="A1288" s="1090" t="s">
        <v>1399</v>
      </c>
      <c r="B1288" s="264">
        <v>4600</v>
      </c>
      <c r="C1288" s="264">
        <v>4600</v>
      </c>
      <c r="D1288" s="264">
        <v>2749</v>
      </c>
      <c r="E1288" s="463">
        <v>59.76086956521739</v>
      </c>
      <c r="F1288" s="83">
        <v>445</v>
      </c>
      <c r="G1288" s="100"/>
      <c r="H1288" s="101">
        <f>D1288-'[3]Oktobris'!D1215</f>
        <v>-145366</v>
      </c>
      <c r="I1288" s="987">
        <f t="shared" si="57"/>
        <v>145811</v>
      </c>
      <c r="J1288" s="987"/>
      <c r="K1288" s="100"/>
      <c r="L1288" s="876"/>
      <c r="M1288" s="876"/>
      <c r="N1288" s="876"/>
      <c r="O1288" s="876"/>
      <c r="P1288" s="876"/>
      <c r="Q1288" s="876"/>
      <c r="R1288" s="876"/>
      <c r="S1288" s="876"/>
      <c r="T1288" s="876"/>
      <c r="U1288" s="876"/>
      <c r="V1288" s="876"/>
      <c r="W1288" s="876"/>
      <c r="X1288" s="876"/>
      <c r="Y1288" s="876"/>
      <c r="Z1288" s="876"/>
      <c r="AA1288" s="876"/>
      <c r="AB1288" s="876"/>
      <c r="AC1288" s="876"/>
      <c r="AD1288" s="876"/>
      <c r="AE1288" s="876"/>
      <c r="AF1288" s="876"/>
      <c r="AG1288" s="876"/>
      <c r="AH1288" s="876"/>
      <c r="AI1288" s="876"/>
      <c r="AJ1288" s="876"/>
      <c r="AK1288" s="876"/>
      <c r="AL1288" s="876"/>
      <c r="AM1288" s="876"/>
      <c r="AN1288" s="876"/>
      <c r="AO1288" s="876"/>
      <c r="AP1288" s="876"/>
      <c r="AQ1288" s="876"/>
      <c r="AR1288" s="876"/>
      <c r="AS1288" s="876"/>
    </row>
    <row r="1289" spans="1:45" s="1092" customFormat="1" ht="12.75">
      <c r="A1289" s="323" t="s">
        <v>1118</v>
      </c>
      <c r="B1289" s="83"/>
      <c r="C1289" s="83"/>
      <c r="D1289" s="83"/>
      <c r="E1289" s="463"/>
      <c r="F1289" s="83"/>
      <c r="G1289" s="100"/>
      <c r="H1289" s="101">
        <f>D1289-'[3]Oktobris'!D1216</f>
        <v>-157227</v>
      </c>
      <c r="I1289" s="987">
        <f t="shared" si="57"/>
        <v>157227</v>
      </c>
      <c r="J1289" s="987"/>
      <c r="K1289" s="100"/>
      <c r="L1289" s="876"/>
      <c r="M1289" s="876"/>
      <c r="N1289" s="876"/>
      <c r="O1289" s="876"/>
      <c r="P1289" s="876"/>
      <c r="Q1289" s="876"/>
      <c r="R1289" s="876"/>
      <c r="S1289" s="876"/>
      <c r="T1289" s="876"/>
      <c r="U1289" s="876"/>
      <c r="V1289" s="876"/>
      <c r="W1289" s="876"/>
      <c r="X1289" s="876"/>
      <c r="Y1289" s="876"/>
      <c r="Z1289" s="876"/>
      <c r="AA1289" s="876"/>
      <c r="AB1289" s="876"/>
      <c r="AC1289" s="876"/>
      <c r="AD1289" s="876"/>
      <c r="AE1289" s="876"/>
      <c r="AF1289" s="876"/>
      <c r="AG1289" s="876"/>
      <c r="AH1289" s="876"/>
      <c r="AI1289" s="876"/>
      <c r="AJ1289" s="876"/>
      <c r="AK1289" s="876"/>
      <c r="AL1289" s="876"/>
      <c r="AM1289" s="876"/>
      <c r="AN1289" s="876"/>
      <c r="AO1289" s="876"/>
      <c r="AP1289" s="876"/>
      <c r="AQ1289" s="876"/>
      <c r="AR1289" s="876"/>
      <c r="AS1289" s="876"/>
    </row>
    <row r="1290" spans="1:45" s="1092" customFormat="1" ht="12.75">
      <c r="A1290" s="1087" t="s">
        <v>1078</v>
      </c>
      <c r="B1290" s="83">
        <v>123156</v>
      </c>
      <c r="C1290" s="83">
        <v>123156</v>
      </c>
      <c r="D1290" s="83">
        <v>74459</v>
      </c>
      <c r="E1290" s="463">
        <v>60.45909253304752</v>
      </c>
      <c r="F1290" s="83">
        <v>1088</v>
      </c>
      <c r="G1290" s="100"/>
      <c r="H1290" s="101">
        <f>D1290-'[3]Oktobris'!D1217</f>
        <v>-82768</v>
      </c>
      <c r="I1290" s="987">
        <f t="shared" si="57"/>
        <v>83856</v>
      </c>
      <c r="J1290" s="987"/>
      <c r="K1290" s="100"/>
      <c r="L1290" s="876"/>
      <c r="M1290" s="876"/>
      <c r="N1290" s="876"/>
      <c r="O1290" s="876"/>
      <c r="P1290" s="876"/>
      <c r="Q1290" s="876"/>
      <c r="R1290" s="876"/>
      <c r="S1290" s="876"/>
      <c r="T1290" s="876"/>
      <c r="U1290" s="876"/>
      <c r="V1290" s="876"/>
      <c r="W1290" s="876"/>
      <c r="X1290" s="876"/>
      <c r="Y1290" s="876"/>
      <c r="Z1290" s="876"/>
      <c r="AA1290" s="876"/>
      <c r="AB1290" s="876"/>
      <c r="AC1290" s="876"/>
      <c r="AD1290" s="876"/>
      <c r="AE1290" s="876"/>
      <c r="AF1290" s="876"/>
      <c r="AG1290" s="876"/>
      <c r="AH1290" s="876"/>
      <c r="AI1290" s="876"/>
      <c r="AJ1290" s="876"/>
      <c r="AK1290" s="876"/>
      <c r="AL1290" s="876"/>
      <c r="AM1290" s="876"/>
      <c r="AN1290" s="876"/>
      <c r="AO1290" s="876"/>
      <c r="AP1290" s="876"/>
      <c r="AQ1290" s="876"/>
      <c r="AR1290" s="876"/>
      <c r="AS1290" s="876"/>
    </row>
    <row r="1291" spans="1:45" s="1092" customFormat="1" ht="12.75">
      <c r="A1291" s="1089" t="s">
        <v>1079</v>
      </c>
      <c r="B1291" s="83">
        <v>68225</v>
      </c>
      <c r="C1291" s="83">
        <v>68225</v>
      </c>
      <c r="D1291" s="83">
        <v>68225</v>
      </c>
      <c r="E1291" s="463">
        <v>100</v>
      </c>
      <c r="F1291" s="83">
        <v>1088</v>
      </c>
      <c r="G1291" s="100"/>
      <c r="H1291" s="101">
        <f>D1291-'[3]Oktobris'!D1218</f>
        <v>-89002</v>
      </c>
      <c r="I1291" s="987">
        <f t="shared" si="57"/>
        <v>90090</v>
      </c>
      <c r="J1291" s="987"/>
      <c r="K1291" s="100"/>
      <c r="L1291" s="876"/>
      <c r="M1291" s="876"/>
      <c r="N1291" s="876"/>
      <c r="O1291" s="876"/>
      <c r="P1291" s="876"/>
      <c r="Q1291" s="876"/>
      <c r="R1291" s="876"/>
      <c r="S1291" s="876"/>
      <c r="T1291" s="876"/>
      <c r="U1291" s="876"/>
      <c r="V1291" s="876"/>
      <c r="W1291" s="876"/>
      <c r="X1291" s="876"/>
      <c r="Y1291" s="876"/>
      <c r="Z1291" s="876"/>
      <c r="AA1291" s="876"/>
      <c r="AB1291" s="876"/>
      <c r="AC1291" s="876"/>
      <c r="AD1291" s="876"/>
      <c r="AE1291" s="876"/>
      <c r="AF1291" s="876"/>
      <c r="AG1291" s="876"/>
      <c r="AH1291" s="876"/>
      <c r="AI1291" s="876"/>
      <c r="AJ1291" s="876"/>
      <c r="AK1291" s="876"/>
      <c r="AL1291" s="876"/>
      <c r="AM1291" s="876"/>
      <c r="AN1291" s="876"/>
      <c r="AO1291" s="876"/>
      <c r="AP1291" s="876"/>
      <c r="AQ1291" s="876"/>
      <c r="AR1291" s="876"/>
      <c r="AS1291" s="876"/>
    </row>
    <row r="1292" spans="1:45" s="1092" customFormat="1" ht="12.75">
      <c r="A1292" s="1089" t="s">
        <v>538</v>
      </c>
      <c r="B1292" s="83">
        <v>54931</v>
      </c>
      <c r="C1292" s="83">
        <v>54931</v>
      </c>
      <c r="D1292" s="83">
        <v>6234</v>
      </c>
      <c r="E1292" s="463">
        <v>11.348783018696182</v>
      </c>
      <c r="F1292" s="83">
        <v>0</v>
      </c>
      <c r="G1292" s="100"/>
      <c r="H1292" s="101">
        <f>D1292-'[3]Oktobris'!D1219</f>
        <v>6234</v>
      </c>
      <c r="I1292" s="987">
        <f t="shared" si="57"/>
        <v>-6234</v>
      </c>
      <c r="J1292" s="987"/>
      <c r="K1292" s="100"/>
      <c r="L1292" s="876"/>
      <c r="M1292" s="876"/>
      <c r="N1292" s="876"/>
      <c r="O1292" s="876"/>
      <c r="P1292" s="876"/>
      <c r="Q1292" s="876"/>
      <c r="R1292" s="876"/>
      <c r="S1292" s="876"/>
      <c r="T1292" s="876"/>
      <c r="U1292" s="876"/>
      <c r="V1292" s="876"/>
      <c r="W1292" s="876"/>
      <c r="X1292" s="876"/>
      <c r="Y1292" s="876"/>
      <c r="Z1292" s="876"/>
      <c r="AA1292" s="876"/>
      <c r="AB1292" s="876"/>
      <c r="AC1292" s="876"/>
      <c r="AD1292" s="876"/>
      <c r="AE1292" s="876"/>
      <c r="AF1292" s="876"/>
      <c r="AG1292" s="876"/>
      <c r="AH1292" s="876"/>
      <c r="AI1292" s="876"/>
      <c r="AJ1292" s="876"/>
      <c r="AK1292" s="876"/>
      <c r="AL1292" s="876"/>
      <c r="AM1292" s="876"/>
      <c r="AN1292" s="876"/>
      <c r="AO1292" s="876"/>
      <c r="AP1292" s="876"/>
      <c r="AQ1292" s="876"/>
      <c r="AR1292" s="876"/>
      <c r="AS1292" s="876"/>
    </row>
    <row r="1293" spans="1:45" s="1092" customFormat="1" ht="12.75">
      <c r="A1293" s="1087" t="s">
        <v>279</v>
      </c>
      <c r="B1293" s="83">
        <v>123156</v>
      </c>
      <c r="C1293" s="83">
        <v>123156</v>
      </c>
      <c r="D1293" s="83">
        <v>27494</v>
      </c>
      <c r="E1293" s="463">
        <v>22.324531488518627</v>
      </c>
      <c r="F1293" s="83">
        <v>450</v>
      </c>
      <c r="G1293" s="100"/>
      <c r="H1293" s="101">
        <f>D1293-'[3]Oktobris'!D1220</f>
        <v>27494</v>
      </c>
      <c r="I1293" s="987">
        <f t="shared" si="57"/>
        <v>-27044</v>
      </c>
      <c r="J1293" s="987"/>
      <c r="K1293" s="100"/>
      <c r="L1293" s="876"/>
      <c r="M1293" s="876"/>
      <c r="N1293" s="876"/>
      <c r="O1293" s="876"/>
      <c r="P1293" s="876"/>
      <c r="Q1293" s="876"/>
      <c r="R1293" s="876"/>
      <c r="S1293" s="876"/>
      <c r="T1293" s="876"/>
      <c r="U1293" s="876"/>
      <c r="V1293" s="876"/>
      <c r="W1293" s="876"/>
      <c r="X1293" s="876"/>
      <c r="Y1293" s="876"/>
      <c r="Z1293" s="876"/>
      <c r="AA1293" s="876"/>
      <c r="AB1293" s="876"/>
      <c r="AC1293" s="876"/>
      <c r="AD1293" s="876"/>
      <c r="AE1293" s="876"/>
      <c r="AF1293" s="876"/>
      <c r="AG1293" s="876"/>
      <c r="AH1293" s="876"/>
      <c r="AI1293" s="876"/>
      <c r="AJ1293" s="876"/>
      <c r="AK1293" s="876"/>
      <c r="AL1293" s="876"/>
      <c r="AM1293" s="876"/>
      <c r="AN1293" s="876"/>
      <c r="AO1293" s="876"/>
      <c r="AP1293" s="876"/>
      <c r="AQ1293" s="876"/>
      <c r="AR1293" s="876"/>
      <c r="AS1293" s="876"/>
    </row>
    <row r="1294" spans="1:45" s="1092" customFormat="1" ht="12.75">
      <c r="A1294" s="1089" t="s">
        <v>307</v>
      </c>
      <c r="B1294" s="83">
        <v>121897</v>
      </c>
      <c r="C1294" s="83">
        <v>121897</v>
      </c>
      <c r="D1294" s="83">
        <v>27494</v>
      </c>
      <c r="E1294" s="463">
        <v>22.555108001017253</v>
      </c>
      <c r="F1294" s="83">
        <v>450</v>
      </c>
      <c r="G1294" s="100"/>
      <c r="H1294" s="101">
        <f>D1294-'[3]Oktobris'!D1221</f>
        <v>27494</v>
      </c>
      <c r="I1294" s="987">
        <f t="shared" si="57"/>
        <v>-27044</v>
      </c>
      <c r="J1294" s="987"/>
      <c r="K1294" s="100"/>
      <c r="L1294" s="876"/>
      <c r="M1294" s="876"/>
      <c r="N1294" s="876"/>
      <c r="O1294" s="876"/>
      <c r="P1294" s="876"/>
      <c r="Q1294" s="876"/>
      <c r="R1294" s="876"/>
      <c r="S1294" s="876"/>
      <c r="T1294" s="876"/>
      <c r="U1294" s="876"/>
      <c r="V1294" s="876"/>
      <c r="W1294" s="876"/>
      <c r="X1294" s="876"/>
      <c r="Y1294" s="876"/>
      <c r="Z1294" s="876"/>
      <c r="AA1294" s="876"/>
      <c r="AB1294" s="876"/>
      <c r="AC1294" s="876"/>
      <c r="AD1294" s="876"/>
      <c r="AE1294" s="876"/>
      <c r="AF1294" s="876"/>
      <c r="AG1294" s="876"/>
      <c r="AH1294" s="876"/>
      <c r="AI1294" s="876"/>
      <c r="AJ1294" s="876"/>
      <c r="AK1294" s="876"/>
      <c r="AL1294" s="876"/>
      <c r="AM1294" s="876"/>
      <c r="AN1294" s="876"/>
      <c r="AO1294" s="876"/>
      <c r="AP1294" s="876"/>
      <c r="AQ1294" s="876"/>
      <c r="AR1294" s="876"/>
      <c r="AS1294" s="876"/>
    </row>
    <row r="1295" spans="1:45" s="1092" customFormat="1" ht="12.75">
      <c r="A1295" s="1100" t="s">
        <v>716</v>
      </c>
      <c r="B1295" s="83">
        <v>66966</v>
      </c>
      <c r="C1295" s="83">
        <v>66966</v>
      </c>
      <c r="D1295" s="83">
        <v>27494</v>
      </c>
      <c r="E1295" s="463">
        <v>41.05665561628289</v>
      </c>
      <c r="F1295" s="83">
        <v>450</v>
      </c>
      <c r="G1295" s="100"/>
      <c r="H1295" s="101">
        <f>D1295-'[3]Oktobris'!D1222</f>
        <v>-84360</v>
      </c>
      <c r="I1295" s="987">
        <f t="shared" si="57"/>
        <v>84810</v>
      </c>
      <c r="J1295" s="987"/>
      <c r="K1295" s="100"/>
      <c r="L1295" s="876"/>
      <c r="M1295" s="876"/>
      <c r="N1295" s="876"/>
      <c r="O1295" s="876"/>
      <c r="P1295" s="876"/>
      <c r="Q1295" s="876"/>
      <c r="R1295" s="876"/>
      <c r="S1295" s="876"/>
      <c r="T1295" s="876"/>
      <c r="U1295" s="876"/>
      <c r="V1295" s="876"/>
      <c r="W1295" s="876"/>
      <c r="X1295" s="876"/>
      <c r="Y1295" s="876"/>
      <c r="Z1295" s="876"/>
      <c r="AA1295" s="876"/>
      <c r="AB1295" s="876"/>
      <c r="AC1295" s="876"/>
      <c r="AD1295" s="876"/>
      <c r="AE1295" s="876"/>
      <c r="AF1295" s="876"/>
      <c r="AG1295" s="876"/>
      <c r="AH1295" s="876"/>
      <c r="AI1295" s="876"/>
      <c r="AJ1295" s="876"/>
      <c r="AK1295" s="876"/>
      <c r="AL1295" s="876"/>
      <c r="AM1295" s="876"/>
      <c r="AN1295" s="876"/>
      <c r="AO1295" s="876"/>
      <c r="AP1295" s="876"/>
      <c r="AQ1295" s="876"/>
      <c r="AR1295" s="876"/>
      <c r="AS1295" s="876"/>
    </row>
    <row r="1296" spans="1:45" s="1092" customFormat="1" ht="12.75">
      <c r="A1296" s="1100" t="s">
        <v>1004</v>
      </c>
      <c r="B1296" s="83">
        <v>54931</v>
      </c>
      <c r="C1296" s="83">
        <v>54931</v>
      </c>
      <c r="D1296" s="83">
        <v>0</v>
      </c>
      <c r="E1296" s="463">
        <v>0</v>
      </c>
      <c r="F1296" s="83">
        <v>0</v>
      </c>
      <c r="G1296" s="100"/>
      <c r="H1296" s="101">
        <f>D1296-'[3]Oktobris'!D1223</f>
        <v>-111854</v>
      </c>
      <c r="I1296" s="987">
        <f t="shared" si="57"/>
        <v>111854</v>
      </c>
      <c r="J1296" s="987"/>
      <c r="K1296" s="100"/>
      <c r="L1296" s="876"/>
      <c r="M1296" s="876"/>
      <c r="N1296" s="876"/>
      <c r="O1296" s="876"/>
      <c r="P1296" s="876"/>
      <c r="Q1296" s="876"/>
      <c r="R1296" s="876"/>
      <c r="S1296" s="876"/>
      <c r="T1296" s="876"/>
      <c r="U1296" s="876"/>
      <c r="V1296" s="876"/>
      <c r="W1296" s="876"/>
      <c r="X1296" s="876"/>
      <c r="Y1296" s="876"/>
      <c r="Z1296" s="876"/>
      <c r="AA1296" s="876"/>
      <c r="AB1296" s="876"/>
      <c r="AC1296" s="876"/>
      <c r="AD1296" s="876"/>
      <c r="AE1296" s="876"/>
      <c r="AF1296" s="876"/>
      <c r="AG1296" s="876"/>
      <c r="AH1296" s="876"/>
      <c r="AI1296" s="876"/>
      <c r="AJ1296" s="876"/>
      <c r="AK1296" s="876"/>
      <c r="AL1296" s="876"/>
      <c r="AM1296" s="876"/>
      <c r="AN1296" s="876"/>
      <c r="AO1296" s="876"/>
      <c r="AP1296" s="876"/>
      <c r="AQ1296" s="876"/>
      <c r="AR1296" s="876"/>
      <c r="AS1296" s="876"/>
    </row>
    <row r="1297" spans="1:45" s="1119" customFormat="1" ht="12.75" hidden="1">
      <c r="A1297" s="1113" t="s">
        <v>1025</v>
      </c>
      <c r="B1297" s="1107">
        <v>0</v>
      </c>
      <c r="C1297" s="1107">
        <v>54931</v>
      </c>
      <c r="D1297" s="1107">
        <v>0</v>
      </c>
      <c r="E1297" s="1102" t="e">
        <v>#DIV/0!</v>
      </c>
      <c r="F1297" s="1107">
        <v>0</v>
      </c>
      <c r="G1297" s="511"/>
      <c r="H1297" s="1034">
        <f>D1297-'[3]Oktobris'!D1224</f>
        <v>-39639</v>
      </c>
      <c r="I1297" s="987">
        <f t="shared" si="57"/>
        <v>39639</v>
      </c>
      <c r="J1297" s="987"/>
      <c r="K1297" s="511"/>
      <c r="L1297" s="1118"/>
      <c r="M1297" s="1118"/>
      <c r="N1297" s="1118"/>
      <c r="O1297" s="1118"/>
      <c r="P1297" s="1118"/>
      <c r="Q1297" s="1118"/>
      <c r="R1297" s="1118"/>
      <c r="S1297" s="1118"/>
      <c r="T1297" s="1118"/>
      <c r="U1297" s="1118"/>
      <c r="V1297" s="1118"/>
      <c r="W1297" s="1118"/>
      <c r="X1297" s="1118"/>
      <c r="Y1297" s="1118"/>
      <c r="Z1297" s="1118"/>
      <c r="AA1297" s="1118"/>
      <c r="AB1297" s="1118"/>
      <c r="AC1297" s="1118"/>
      <c r="AD1297" s="1118"/>
      <c r="AE1297" s="1118"/>
      <c r="AF1297" s="1118"/>
      <c r="AG1297" s="1118"/>
      <c r="AH1297" s="1118"/>
      <c r="AI1297" s="1118"/>
      <c r="AJ1297" s="1118"/>
      <c r="AK1297" s="1118"/>
      <c r="AL1297" s="1118"/>
      <c r="AM1297" s="1118"/>
      <c r="AN1297" s="1118"/>
      <c r="AO1297" s="1118"/>
      <c r="AP1297" s="1118"/>
      <c r="AQ1297" s="1118"/>
      <c r="AR1297" s="1118"/>
      <c r="AS1297" s="1118"/>
    </row>
    <row r="1298" spans="1:45" s="1092" customFormat="1" ht="12.75">
      <c r="A1298" s="1089" t="s">
        <v>290</v>
      </c>
      <c r="B1298" s="83">
        <v>1259</v>
      </c>
      <c r="C1298" s="83">
        <v>1259</v>
      </c>
      <c r="D1298" s="83">
        <v>0</v>
      </c>
      <c r="E1298" s="463">
        <v>0</v>
      </c>
      <c r="F1298" s="83">
        <v>0</v>
      </c>
      <c r="G1298" s="100"/>
      <c r="H1298" s="101">
        <f>D1298-'[3]Oktobris'!D1225</f>
        <v>-26808</v>
      </c>
      <c r="I1298" s="987">
        <f t="shared" si="57"/>
        <v>26808</v>
      </c>
      <c r="J1298" s="987"/>
      <c r="K1298" s="100"/>
      <c r="L1298" s="876"/>
      <c r="M1298" s="876"/>
      <c r="N1298" s="876"/>
      <c r="O1298" s="876"/>
      <c r="P1298" s="876"/>
      <c r="Q1298" s="876"/>
      <c r="R1298" s="876"/>
      <c r="S1298" s="876"/>
      <c r="T1298" s="876"/>
      <c r="U1298" s="876"/>
      <c r="V1298" s="876"/>
      <c r="W1298" s="876"/>
      <c r="X1298" s="876"/>
      <c r="Y1298" s="876"/>
      <c r="Z1298" s="876"/>
      <c r="AA1298" s="876"/>
      <c r="AB1298" s="876"/>
      <c r="AC1298" s="876"/>
      <c r="AD1298" s="876"/>
      <c r="AE1298" s="876"/>
      <c r="AF1298" s="876"/>
      <c r="AG1298" s="876"/>
      <c r="AH1298" s="876"/>
      <c r="AI1298" s="876"/>
      <c r="AJ1298" s="876"/>
      <c r="AK1298" s="876"/>
      <c r="AL1298" s="876"/>
      <c r="AM1298" s="876"/>
      <c r="AN1298" s="876"/>
      <c r="AO1298" s="876"/>
      <c r="AP1298" s="876"/>
      <c r="AQ1298" s="876"/>
      <c r="AR1298" s="876"/>
      <c r="AS1298" s="876"/>
    </row>
    <row r="1299" spans="1:45" s="1092" customFormat="1" ht="12.75">
      <c r="A1299" s="1100" t="s">
        <v>1399</v>
      </c>
      <c r="B1299" s="83">
        <v>1259</v>
      </c>
      <c r="C1299" s="83">
        <v>1259</v>
      </c>
      <c r="D1299" s="83">
        <v>0</v>
      </c>
      <c r="E1299" s="463">
        <v>0</v>
      </c>
      <c r="F1299" s="83">
        <v>0</v>
      </c>
      <c r="G1299" s="100"/>
      <c r="H1299" s="101">
        <f>D1299-'[3]Oktobris'!D1226</f>
        <v>-26808</v>
      </c>
      <c r="I1299" s="987">
        <f t="shared" si="57"/>
        <v>26808</v>
      </c>
      <c r="J1299" s="987"/>
      <c r="K1299" s="100"/>
      <c r="L1299" s="876"/>
      <c r="M1299" s="876"/>
      <c r="N1299" s="876"/>
      <c r="O1299" s="876"/>
      <c r="P1299" s="876"/>
      <c r="Q1299" s="876"/>
      <c r="R1299" s="876"/>
      <c r="S1299" s="876"/>
      <c r="T1299" s="876"/>
      <c r="U1299" s="876"/>
      <c r="V1299" s="876"/>
      <c r="W1299" s="876"/>
      <c r="X1299" s="876"/>
      <c r="Y1299" s="876"/>
      <c r="Z1299" s="876"/>
      <c r="AA1299" s="876"/>
      <c r="AB1299" s="876"/>
      <c r="AC1299" s="876"/>
      <c r="AD1299" s="876"/>
      <c r="AE1299" s="876"/>
      <c r="AF1299" s="876"/>
      <c r="AG1299" s="876"/>
      <c r="AH1299" s="876"/>
      <c r="AI1299" s="876"/>
      <c r="AJ1299" s="876"/>
      <c r="AK1299" s="876"/>
      <c r="AL1299" s="876"/>
      <c r="AM1299" s="876"/>
      <c r="AN1299" s="876"/>
      <c r="AO1299" s="876"/>
      <c r="AP1299" s="876"/>
      <c r="AQ1299" s="876"/>
      <c r="AR1299" s="876"/>
      <c r="AS1299" s="876"/>
    </row>
    <row r="1300" spans="1:45" s="1092" customFormat="1" ht="12.75">
      <c r="A1300" s="323" t="s">
        <v>1122</v>
      </c>
      <c r="B1300" s="83"/>
      <c r="C1300" s="83"/>
      <c r="D1300" s="83"/>
      <c r="E1300" s="463"/>
      <c r="F1300" s="83"/>
      <c r="G1300" s="100"/>
      <c r="H1300" s="101">
        <f>D1300-'[3]Oktobris'!D1227</f>
        <v>-12831</v>
      </c>
      <c r="I1300" s="987">
        <f t="shared" si="57"/>
        <v>12831</v>
      </c>
      <c r="J1300" s="987"/>
      <c r="K1300" s="100"/>
      <c r="L1300" s="876"/>
      <c r="M1300" s="876"/>
      <c r="N1300" s="876"/>
      <c r="O1300" s="876"/>
      <c r="P1300" s="876"/>
      <c r="Q1300" s="876"/>
      <c r="R1300" s="876"/>
      <c r="S1300" s="876"/>
      <c r="T1300" s="876"/>
      <c r="U1300" s="876"/>
      <c r="V1300" s="876"/>
      <c r="W1300" s="876"/>
      <c r="X1300" s="876"/>
      <c r="Y1300" s="876"/>
      <c r="Z1300" s="876"/>
      <c r="AA1300" s="876"/>
      <c r="AB1300" s="876"/>
      <c r="AC1300" s="876"/>
      <c r="AD1300" s="876"/>
      <c r="AE1300" s="876"/>
      <c r="AF1300" s="876"/>
      <c r="AG1300" s="876"/>
      <c r="AH1300" s="876"/>
      <c r="AI1300" s="876"/>
      <c r="AJ1300" s="876"/>
      <c r="AK1300" s="876"/>
      <c r="AL1300" s="876"/>
      <c r="AM1300" s="876"/>
      <c r="AN1300" s="876"/>
      <c r="AO1300" s="876"/>
      <c r="AP1300" s="876"/>
      <c r="AQ1300" s="876"/>
      <c r="AR1300" s="876"/>
      <c r="AS1300" s="876"/>
    </row>
    <row r="1301" spans="1:45" s="1092" customFormat="1" ht="12.75">
      <c r="A1301" s="1087" t="s">
        <v>1078</v>
      </c>
      <c r="B1301" s="83">
        <v>126996</v>
      </c>
      <c r="C1301" s="83">
        <v>117047</v>
      </c>
      <c r="D1301" s="83">
        <v>99351</v>
      </c>
      <c r="E1301" s="463">
        <v>78.23159784560144</v>
      </c>
      <c r="F1301" s="83">
        <v>13726</v>
      </c>
      <c r="G1301" s="100"/>
      <c r="H1301" s="101">
        <f>D1301-'[3]Oktobris'!D1228</f>
        <v>86520</v>
      </c>
      <c r="I1301" s="987">
        <f t="shared" si="57"/>
        <v>-72794</v>
      </c>
      <c r="J1301" s="987"/>
      <c r="K1301" s="100"/>
      <c r="L1301" s="876"/>
      <c r="M1301" s="876"/>
      <c r="N1301" s="876"/>
      <c r="O1301" s="876"/>
      <c r="P1301" s="876"/>
      <c r="Q1301" s="876"/>
      <c r="R1301" s="876"/>
      <c r="S1301" s="876"/>
      <c r="T1301" s="876"/>
      <c r="U1301" s="876"/>
      <c r="V1301" s="876"/>
      <c r="W1301" s="876"/>
      <c r="X1301" s="876"/>
      <c r="Y1301" s="876"/>
      <c r="Z1301" s="876"/>
      <c r="AA1301" s="876"/>
      <c r="AB1301" s="876"/>
      <c r="AC1301" s="876"/>
      <c r="AD1301" s="876"/>
      <c r="AE1301" s="876"/>
      <c r="AF1301" s="876"/>
      <c r="AG1301" s="876"/>
      <c r="AH1301" s="876"/>
      <c r="AI1301" s="876"/>
      <c r="AJ1301" s="876"/>
      <c r="AK1301" s="876"/>
      <c r="AL1301" s="876"/>
      <c r="AM1301" s="876"/>
      <c r="AN1301" s="876"/>
      <c r="AO1301" s="876"/>
      <c r="AP1301" s="876"/>
      <c r="AQ1301" s="876"/>
      <c r="AR1301" s="876"/>
      <c r="AS1301" s="876"/>
    </row>
    <row r="1302" spans="1:45" s="1092" customFormat="1" ht="12.75">
      <c r="A1302" s="1088" t="s">
        <v>1079</v>
      </c>
      <c r="B1302" s="83">
        <v>74329</v>
      </c>
      <c r="C1302" s="83">
        <v>68345</v>
      </c>
      <c r="D1302" s="83">
        <v>68345</v>
      </c>
      <c r="E1302" s="463">
        <v>91.94930646181167</v>
      </c>
      <c r="F1302" s="83">
        <v>5985</v>
      </c>
      <c r="G1302" s="100"/>
      <c r="H1302" s="101">
        <f>D1302-'[3]Oktobris'!D1229</f>
        <v>68345</v>
      </c>
      <c r="I1302" s="987">
        <f t="shared" si="57"/>
        <v>-62360</v>
      </c>
      <c r="J1302" s="987"/>
      <c r="K1302" s="100"/>
      <c r="L1302" s="876"/>
      <c r="M1302" s="876"/>
      <c r="N1302" s="876"/>
      <c r="O1302" s="876"/>
      <c r="P1302" s="876"/>
      <c r="Q1302" s="876"/>
      <c r="R1302" s="876"/>
      <c r="S1302" s="876"/>
      <c r="T1302" s="876"/>
      <c r="U1302" s="876"/>
      <c r="V1302" s="876"/>
      <c r="W1302" s="876"/>
      <c r="X1302" s="876"/>
      <c r="Y1302" s="876"/>
      <c r="Z1302" s="876"/>
      <c r="AA1302" s="876"/>
      <c r="AB1302" s="876"/>
      <c r="AC1302" s="876"/>
      <c r="AD1302" s="876"/>
      <c r="AE1302" s="876"/>
      <c r="AF1302" s="876"/>
      <c r="AG1302" s="876"/>
      <c r="AH1302" s="876"/>
      <c r="AI1302" s="876"/>
      <c r="AJ1302" s="876"/>
      <c r="AK1302" s="876"/>
      <c r="AL1302" s="876"/>
      <c r="AM1302" s="876"/>
      <c r="AN1302" s="876"/>
      <c r="AO1302" s="876"/>
      <c r="AP1302" s="876"/>
      <c r="AQ1302" s="876"/>
      <c r="AR1302" s="876"/>
      <c r="AS1302" s="876"/>
    </row>
    <row r="1303" spans="1:45" s="1092" customFormat="1" ht="12.75">
      <c r="A1303" s="1088" t="s">
        <v>538</v>
      </c>
      <c r="B1303" s="83">
        <v>52667</v>
      </c>
      <c r="C1303" s="83">
        <v>48702</v>
      </c>
      <c r="D1303" s="83">
        <v>31006</v>
      </c>
      <c r="E1303" s="463">
        <v>58.87177929253612</v>
      </c>
      <c r="F1303" s="83">
        <v>7741</v>
      </c>
      <c r="G1303" s="100"/>
      <c r="H1303" s="101">
        <f>D1303-'[3]Oktobris'!D1230</f>
        <v>-183171</v>
      </c>
      <c r="I1303" s="987">
        <f t="shared" si="57"/>
        <v>190912</v>
      </c>
      <c r="J1303" s="987"/>
      <c r="K1303" s="100"/>
      <c r="L1303" s="876"/>
      <c r="M1303" s="876"/>
      <c r="N1303" s="876"/>
      <c r="O1303" s="876"/>
      <c r="P1303" s="876"/>
      <c r="Q1303" s="876"/>
      <c r="R1303" s="876"/>
      <c r="S1303" s="876"/>
      <c r="T1303" s="876"/>
      <c r="U1303" s="876"/>
      <c r="V1303" s="876"/>
      <c r="W1303" s="876"/>
      <c r="X1303" s="876"/>
      <c r="Y1303" s="876"/>
      <c r="Z1303" s="876"/>
      <c r="AA1303" s="876"/>
      <c r="AB1303" s="876"/>
      <c r="AC1303" s="876"/>
      <c r="AD1303" s="876"/>
      <c r="AE1303" s="876"/>
      <c r="AF1303" s="876"/>
      <c r="AG1303" s="876"/>
      <c r="AH1303" s="876"/>
      <c r="AI1303" s="876"/>
      <c r="AJ1303" s="876"/>
      <c r="AK1303" s="876"/>
      <c r="AL1303" s="876"/>
      <c r="AM1303" s="876"/>
      <c r="AN1303" s="876"/>
      <c r="AO1303" s="876"/>
      <c r="AP1303" s="876"/>
      <c r="AQ1303" s="876"/>
      <c r="AR1303" s="876"/>
      <c r="AS1303" s="876"/>
    </row>
    <row r="1304" spans="1:45" s="1092" customFormat="1" ht="12.75">
      <c r="A1304" s="1087" t="s">
        <v>304</v>
      </c>
      <c r="B1304" s="83">
        <v>126996</v>
      </c>
      <c r="C1304" s="83">
        <v>117047</v>
      </c>
      <c r="D1304" s="83">
        <v>70764</v>
      </c>
      <c r="E1304" s="463">
        <v>55.72144004535576</v>
      </c>
      <c r="F1304" s="83">
        <v>8487</v>
      </c>
      <c r="G1304" s="100"/>
      <c r="H1304" s="101">
        <f>D1304-'[3]Oktobris'!D1231</f>
        <v>-143413</v>
      </c>
      <c r="I1304" s="987">
        <f t="shared" si="57"/>
        <v>151900</v>
      </c>
      <c r="J1304" s="987"/>
      <c r="K1304" s="100"/>
      <c r="L1304" s="876"/>
      <c r="M1304" s="876"/>
      <c r="N1304" s="876"/>
      <c r="O1304" s="876"/>
      <c r="P1304" s="876"/>
      <c r="Q1304" s="876"/>
      <c r="R1304" s="876"/>
      <c r="S1304" s="876"/>
      <c r="T1304" s="876"/>
      <c r="U1304" s="876"/>
      <c r="V1304" s="876"/>
      <c r="W1304" s="876"/>
      <c r="X1304" s="876"/>
      <c r="Y1304" s="876"/>
      <c r="Z1304" s="876"/>
      <c r="AA1304" s="876"/>
      <c r="AB1304" s="876"/>
      <c r="AC1304" s="876"/>
      <c r="AD1304" s="876"/>
      <c r="AE1304" s="876"/>
      <c r="AF1304" s="876"/>
      <c r="AG1304" s="876"/>
      <c r="AH1304" s="876"/>
      <c r="AI1304" s="876"/>
      <c r="AJ1304" s="876"/>
      <c r="AK1304" s="876"/>
      <c r="AL1304" s="876"/>
      <c r="AM1304" s="876"/>
      <c r="AN1304" s="876"/>
      <c r="AO1304" s="876"/>
      <c r="AP1304" s="876"/>
      <c r="AQ1304" s="876"/>
      <c r="AR1304" s="876"/>
      <c r="AS1304" s="876"/>
    </row>
    <row r="1305" spans="1:45" s="1092" customFormat="1" ht="12.75">
      <c r="A1305" s="1088" t="s">
        <v>307</v>
      </c>
      <c r="B1305" s="83">
        <v>122996</v>
      </c>
      <c r="C1305" s="83">
        <v>113047</v>
      </c>
      <c r="D1305" s="83">
        <v>70764</v>
      </c>
      <c r="E1305" s="463">
        <v>57.533578327750504</v>
      </c>
      <c r="F1305" s="83">
        <v>8487</v>
      </c>
      <c r="G1305" s="100"/>
      <c r="H1305" s="101">
        <f>D1305-'[3]Oktobris'!D1232</f>
        <v>-114281</v>
      </c>
      <c r="I1305" s="987">
        <f t="shared" si="57"/>
        <v>122768</v>
      </c>
      <c r="J1305" s="987"/>
      <c r="K1305" s="100"/>
      <c r="L1305" s="876"/>
      <c r="M1305" s="876"/>
      <c r="N1305" s="876"/>
      <c r="O1305" s="876"/>
      <c r="P1305" s="876"/>
      <c r="Q1305" s="876"/>
      <c r="R1305" s="876"/>
      <c r="S1305" s="876"/>
      <c r="T1305" s="876"/>
      <c r="U1305" s="876"/>
      <c r="V1305" s="876"/>
      <c r="W1305" s="876"/>
      <c r="X1305" s="876"/>
      <c r="Y1305" s="876"/>
      <c r="Z1305" s="876"/>
      <c r="AA1305" s="876"/>
      <c r="AB1305" s="876"/>
      <c r="AC1305" s="876"/>
      <c r="AD1305" s="876"/>
      <c r="AE1305" s="876"/>
      <c r="AF1305" s="876"/>
      <c r="AG1305" s="876"/>
      <c r="AH1305" s="876"/>
      <c r="AI1305" s="876"/>
      <c r="AJ1305" s="876"/>
      <c r="AK1305" s="876"/>
      <c r="AL1305" s="876"/>
      <c r="AM1305" s="876"/>
      <c r="AN1305" s="876"/>
      <c r="AO1305" s="876"/>
      <c r="AP1305" s="876"/>
      <c r="AQ1305" s="876"/>
      <c r="AR1305" s="876"/>
      <c r="AS1305" s="876"/>
    </row>
    <row r="1306" spans="1:45" s="1092" customFormat="1" ht="12.75">
      <c r="A1306" s="1090" t="s">
        <v>716</v>
      </c>
      <c r="B1306" s="83">
        <v>122996</v>
      </c>
      <c r="C1306" s="83">
        <v>113047</v>
      </c>
      <c r="D1306" s="83">
        <v>70764</v>
      </c>
      <c r="E1306" s="463">
        <v>57.533578327750504</v>
      </c>
      <c r="F1306" s="83">
        <v>8487</v>
      </c>
      <c r="G1306" s="100"/>
      <c r="H1306" s="101">
        <f>D1306-'[3]Oktobris'!D1233</f>
        <v>-111977</v>
      </c>
      <c r="I1306" s="987">
        <f t="shared" si="57"/>
        <v>120464</v>
      </c>
      <c r="J1306" s="987"/>
      <c r="K1306" s="100"/>
      <c r="L1306" s="876"/>
      <c r="M1306" s="876"/>
      <c r="N1306" s="876"/>
      <c r="O1306" s="876"/>
      <c r="P1306" s="876"/>
      <c r="Q1306" s="876"/>
      <c r="R1306" s="876"/>
      <c r="S1306" s="876"/>
      <c r="T1306" s="876"/>
      <c r="U1306" s="876"/>
      <c r="V1306" s="876"/>
      <c r="W1306" s="876"/>
      <c r="X1306" s="876"/>
      <c r="Y1306" s="876"/>
      <c r="Z1306" s="876"/>
      <c r="AA1306" s="876"/>
      <c r="AB1306" s="876"/>
      <c r="AC1306" s="876"/>
      <c r="AD1306" s="876"/>
      <c r="AE1306" s="876"/>
      <c r="AF1306" s="876"/>
      <c r="AG1306" s="876"/>
      <c r="AH1306" s="876"/>
      <c r="AI1306" s="876"/>
      <c r="AJ1306" s="876"/>
      <c r="AK1306" s="876"/>
      <c r="AL1306" s="876"/>
      <c r="AM1306" s="876"/>
      <c r="AN1306" s="876"/>
      <c r="AO1306" s="876"/>
      <c r="AP1306" s="876"/>
      <c r="AQ1306" s="876"/>
      <c r="AR1306" s="876"/>
      <c r="AS1306" s="876"/>
    </row>
    <row r="1307" spans="1:45" s="1092" customFormat="1" ht="12.75">
      <c r="A1307" s="1089" t="s">
        <v>290</v>
      </c>
      <c r="B1307" s="83">
        <v>4000</v>
      </c>
      <c r="C1307" s="83">
        <v>4000</v>
      </c>
      <c r="D1307" s="83">
        <v>0</v>
      </c>
      <c r="E1307" s="463">
        <v>0</v>
      </c>
      <c r="F1307" s="83">
        <v>0</v>
      </c>
      <c r="G1307" s="100"/>
      <c r="H1307" s="101">
        <f>D1307-'[3]Oktobris'!D1234</f>
        <v>-110191</v>
      </c>
      <c r="I1307" s="987">
        <f aca="true" t="shared" si="58" ref="I1307:I1338">F1307-H1307</f>
        <v>110191</v>
      </c>
      <c r="J1307" s="987"/>
      <c r="K1307" s="100"/>
      <c r="L1307" s="876"/>
      <c r="M1307" s="876"/>
      <c r="N1307" s="876"/>
      <c r="O1307" s="876"/>
      <c r="P1307" s="876"/>
      <c r="Q1307" s="876"/>
      <c r="R1307" s="876"/>
      <c r="S1307" s="876"/>
      <c r="T1307" s="876"/>
      <c r="U1307" s="876"/>
      <c r="V1307" s="876"/>
      <c r="W1307" s="876"/>
      <c r="X1307" s="876"/>
      <c r="Y1307" s="876"/>
      <c r="Z1307" s="876"/>
      <c r="AA1307" s="876"/>
      <c r="AB1307" s="876"/>
      <c r="AC1307" s="876"/>
      <c r="AD1307" s="876"/>
      <c r="AE1307" s="876"/>
      <c r="AF1307" s="876"/>
      <c r="AG1307" s="876"/>
      <c r="AH1307" s="876"/>
      <c r="AI1307" s="876"/>
      <c r="AJ1307" s="876"/>
      <c r="AK1307" s="876"/>
      <c r="AL1307" s="876"/>
      <c r="AM1307" s="876"/>
      <c r="AN1307" s="876"/>
      <c r="AO1307" s="876"/>
      <c r="AP1307" s="876"/>
      <c r="AQ1307" s="876"/>
      <c r="AR1307" s="876"/>
      <c r="AS1307" s="876"/>
    </row>
    <row r="1308" spans="1:45" s="1092" customFormat="1" ht="12.75">
      <c r="A1308" s="1100" t="s">
        <v>1399</v>
      </c>
      <c r="B1308" s="83">
        <v>4000</v>
      </c>
      <c r="C1308" s="83">
        <v>4000</v>
      </c>
      <c r="D1308" s="83">
        <v>0</v>
      </c>
      <c r="E1308" s="463">
        <v>0</v>
      </c>
      <c r="F1308" s="83">
        <v>0</v>
      </c>
      <c r="G1308" s="100"/>
      <c r="H1308" s="101">
        <f>D1308-'[3]Oktobris'!D1235</f>
        <v>-72550</v>
      </c>
      <c r="I1308" s="987">
        <f t="shared" si="58"/>
        <v>72550</v>
      </c>
      <c r="J1308" s="987"/>
      <c r="K1308" s="100"/>
      <c r="L1308" s="876"/>
      <c r="M1308" s="876"/>
      <c r="N1308" s="876"/>
      <c r="O1308" s="876"/>
      <c r="P1308" s="876"/>
      <c r="Q1308" s="876"/>
      <c r="R1308" s="876"/>
      <c r="S1308" s="876"/>
      <c r="T1308" s="876"/>
      <c r="U1308" s="876"/>
      <c r="V1308" s="876"/>
      <c r="W1308" s="876"/>
      <c r="X1308" s="876"/>
      <c r="Y1308" s="876"/>
      <c r="Z1308" s="876"/>
      <c r="AA1308" s="876"/>
      <c r="AB1308" s="876"/>
      <c r="AC1308" s="876"/>
      <c r="AD1308" s="876"/>
      <c r="AE1308" s="876"/>
      <c r="AF1308" s="876"/>
      <c r="AG1308" s="876"/>
      <c r="AH1308" s="876"/>
      <c r="AI1308" s="876"/>
      <c r="AJ1308" s="876"/>
      <c r="AK1308" s="876"/>
      <c r="AL1308" s="876"/>
      <c r="AM1308" s="876"/>
      <c r="AN1308" s="876"/>
      <c r="AO1308" s="876"/>
      <c r="AP1308" s="876"/>
      <c r="AQ1308" s="876"/>
      <c r="AR1308" s="876"/>
      <c r="AS1308" s="876"/>
    </row>
    <row r="1309" spans="1:50" s="237" customFormat="1" ht="12" customHeight="1">
      <c r="A1309" s="323" t="s">
        <v>1127</v>
      </c>
      <c r="B1309" s="83"/>
      <c r="C1309" s="83"/>
      <c r="D1309" s="83"/>
      <c r="E1309" s="463"/>
      <c r="F1309" s="83"/>
      <c r="G1309" s="1026"/>
      <c r="H1309" s="101">
        <f>D1309-'[3]Oktobris'!D1236</f>
        <v>-72550</v>
      </c>
      <c r="I1309" s="987">
        <f t="shared" si="58"/>
        <v>72550</v>
      </c>
      <c r="J1309" s="987"/>
      <c r="K1309" s="1026"/>
      <c r="L1309" s="1026"/>
      <c r="M1309" s="1026"/>
      <c r="N1309" s="1026"/>
      <c r="O1309" s="1026"/>
      <c r="P1309" s="1026"/>
      <c r="Q1309" s="1026"/>
      <c r="R1309" s="1026"/>
      <c r="S1309" s="1026"/>
      <c r="T1309" s="1026"/>
      <c r="U1309" s="1026"/>
      <c r="V1309" s="1026"/>
      <c r="W1309" s="1026"/>
      <c r="X1309" s="1026"/>
      <c r="Y1309" s="1026"/>
      <c r="Z1309" s="1026"/>
      <c r="AA1309" s="1026"/>
      <c r="AB1309" s="1026"/>
      <c r="AC1309" s="1026"/>
      <c r="AD1309" s="1026"/>
      <c r="AE1309" s="1026"/>
      <c r="AF1309" s="1026"/>
      <c r="AG1309" s="1026"/>
      <c r="AH1309" s="1026"/>
      <c r="AI1309" s="1026"/>
      <c r="AJ1309" s="1026"/>
      <c r="AK1309" s="1026"/>
      <c r="AL1309" s="1026"/>
      <c r="AM1309" s="1026"/>
      <c r="AN1309" s="1026"/>
      <c r="AO1309" s="1026"/>
      <c r="AP1309" s="1026"/>
      <c r="AQ1309" s="1026"/>
      <c r="AR1309" s="1026"/>
      <c r="AS1309" s="1026"/>
      <c r="AT1309" s="1026"/>
      <c r="AU1309" s="1026"/>
      <c r="AV1309" s="1026"/>
      <c r="AW1309" s="1026"/>
      <c r="AX1309" s="1026"/>
    </row>
    <row r="1310" spans="1:50" s="237" customFormat="1" ht="12" customHeight="1">
      <c r="A1310" s="1103" t="s">
        <v>1078</v>
      </c>
      <c r="B1310" s="83">
        <v>8996697</v>
      </c>
      <c r="C1310" s="83">
        <v>8996697</v>
      </c>
      <c r="D1310" s="83">
        <v>8963100</v>
      </c>
      <c r="E1310" s="463">
        <v>99.62656294860214</v>
      </c>
      <c r="F1310" s="83">
        <v>6862041</v>
      </c>
      <c r="G1310" s="1026"/>
      <c r="H1310" s="101">
        <f>D1310-'[3]Oktobris'!D1237</f>
        <v>8960796</v>
      </c>
      <c r="I1310" s="987">
        <f t="shared" si="58"/>
        <v>-2098755</v>
      </c>
      <c r="J1310" s="987"/>
      <c r="K1310" s="1026"/>
      <c r="L1310" s="1026"/>
      <c r="M1310" s="1026"/>
      <c r="N1310" s="1026"/>
      <c r="O1310" s="1026"/>
      <c r="P1310" s="1026"/>
      <c r="Q1310" s="1026"/>
      <c r="R1310" s="1026"/>
      <c r="S1310" s="1026"/>
      <c r="T1310" s="1026"/>
      <c r="U1310" s="1026"/>
      <c r="V1310" s="1026"/>
      <c r="W1310" s="1026"/>
      <c r="X1310" s="1026"/>
      <c r="Y1310" s="1026"/>
      <c r="Z1310" s="1026"/>
      <c r="AA1310" s="1026"/>
      <c r="AB1310" s="1026"/>
      <c r="AC1310" s="1026"/>
      <c r="AD1310" s="1026"/>
      <c r="AE1310" s="1026"/>
      <c r="AF1310" s="1026"/>
      <c r="AG1310" s="1026"/>
      <c r="AH1310" s="1026"/>
      <c r="AI1310" s="1026"/>
      <c r="AJ1310" s="1026"/>
      <c r="AK1310" s="1026"/>
      <c r="AL1310" s="1026"/>
      <c r="AM1310" s="1026"/>
      <c r="AN1310" s="1026"/>
      <c r="AO1310" s="1026"/>
      <c r="AP1310" s="1026"/>
      <c r="AQ1310" s="1026"/>
      <c r="AR1310" s="1026"/>
      <c r="AS1310" s="1026"/>
      <c r="AT1310" s="1026"/>
      <c r="AU1310" s="1026"/>
      <c r="AV1310" s="1026"/>
      <c r="AW1310" s="1026"/>
      <c r="AX1310" s="1026"/>
    </row>
    <row r="1311" spans="1:50" s="237" customFormat="1" ht="12" customHeight="1">
      <c r="A1311" s="1089" t="s">
        <v>1079</v>
      </c>
      <c r="B1311" s="83">
        <v>7821323</v>
      </c>
      <c r="C1311" s="83">
        <v>7821323</v>
      </c>
      <c r="D1311" s="83">
        <v>7821323</v>
      </c>
      <c r="E1311" s="463">
        <v>100</v>
      </c>
      <c r="F1311" s="83">
        <v>6610667</v>
      </c>
      <c r="G1311" s="1026"/>
      <c r="H1311" s="101">
        <f>D1311-'[3]Oktobris'!D1238</f>
        <v>7819019</v>
      </c>
      <c r="I1311" s="987">
        <f t="shared" si="58"/>
        <v>-1208352</v>
      </c>
      <c r="J1311" s="987"/>
      <c r="K1311" s="1026"/>
      <c r="L1311" s="1026"/>
      <c r="M1311" s="1026"/>
      <c r="N1311" s="1026"/>
      <c r="O1311" s="1026"/>
      <c r="P1311" s="1026"/>
      <c r="Q1311" s="1026"/>
      <c r="R1311" s="1026"/>
      <c r="S1311" s="1026"/>
      <c r="T1311" s="1026"/>
      <c r="U1311" s="1026"/>
      <c r="V1311" s="1026"/>
      <c r="W1311" s="1026"/>
      <c r="X1311" s="1026"/>
      <c r="Y1311" s="1026"/>
      <c r="Z1311" s="1026"/>
      <c r="AA1311" s="1026"/>
      <c r="AB1311" s="1026"/>
      <c r="AC1311" s="1026"/>
      <c r="AD1311" s="1026"/>
      <c r="AE1311" s="1026"/>
      <c r="AF1311" s="1026"/>
      <c r="AG1311" s="1026"/>
      <c r="AH1311" s="1026"/>
      <c r="AI1311" s="1026"/>
      <c r="AJ1311" s="1026"/>
      <c r="AK1311" s="1026"/>
      <c r="AL1311" s="1026"/>
      <c r="AM1311" s="1026"/>
      <c r="AN1311" s="1026"/>
      <c r="AO1311" s="1026"/>
      <c r="AP1311" s="1026"/>
      <c r="AQ1311" s="1026"/>
      <c r="AR1311" s="1026"/>
      <c r="AS1311" s="1026"/>
      <c r="AT1311" s="1026"/>
      <c r="AU1311" s="1026"/>
      <c r="AV1311" s="1026"/>
      <c r="AW1311" s="1026"/>
      <c r="AX1311" s="1026"/>
    </row>
    <row r="1312" spans="1:50" s="237" customFormat="1" ht="12" customHeight="1">
      <c r="A1312" s="1088" t="s">
        <v>537</v>
      </c>
      <c r="B1312" s="264">
        <v>1175374</v>
      </c>
      <c r="C1312" s="264">
        <v>1175374</v>
      </c>
      <c r="D1312" s="264">
        <v>1141777</v>
      </c>
      <c r="E1312" s="463">
        <v>97.14159067666972</v>
      </c>
      <c r="F1312" s="83">
        <v>251374</v>
      </c>
      <c r="G1312" s="1026"/>
      <c r="H1312" s="101">
        <f>D1312-'[3]Oktobris'!D1239</f>
        <v>1141777</v>
      </c>
      <c r="I1312" s="987">
        <f t="shared" si="58"/>
        <v>-890403</v>
      </c>
      <c r="J1312" s="987"/>
      <c r="K1312" s="1026"/>
      <c r="L1312" s="1026"/>
      <c r="M1312" s="1026"/>
      <c r="N1312" s="1026"/>
      <c r="O1312" s="1026"/>
      <c r="P1312" s="1026"/>
      <c r="Q1312" s="1026"/>
      <c r="R1312" s="1026"/>
      <c r="S1312" s="1026"/>
      <c r="T1312" s="1026"/>
      <c r="U1312" s="1026"/>
      <c r="V1312" s="1026"/>
      <c r="W1312" s="1026"/>
      <c r="X1312" s="1026"/>
      <c r="Y1312" s="1026"/>
      <c r="Z1312" s="1026"/>
      <c r="AA1312" s="1026"/>
      <c r="AB1312" s="1026"/>
      <c r="AC1312" s="1026"/>
      <c r="AD1312" s="1026"/>
      <c r="AE1312" s="1026"/>
      <c r="AF1312" s="1026"/>
      <c r="AG1312" s="1026"/>
      <c r="AH1312" s="1026"/>
      <c r="AI1312" s="1026"/>
      <c r="AJ1312" s="1026"/>
      <c r="AK1312" s="1026"/>
      <c r="AL1312" s="1026"/>
      <c r="AM1312" s="1026"/>
      <c r="AN1312" s="1026"/>
      <c r="AO1312" s="1026"/>
      <c r="AP1312" s="1026"/>
      <c r="AQ1312" s="1026"/>
      <c r="AR1312" s="1026"/>
      <c r="AS1312" s="1026"/>
      <c r="AT1312" s="1026"/>
      <c r="AU1312" s="1026"/>
      <c r="AV1312" s="1026"/>
      <c r="AW1312" s="1026"/>
      <c r="AX1312" s="1026"/>
    </row>
    <row r="1313" spans="1:50" s="237" customFormat="1" ht="12" customHeight="1">
      <c r="A1313" s="1103" t="s">
        <v>279</v>
      </c>
      <c r="B1313" s="83">
        <v>8996697</v>
      </c>
      <c r="C1313" s="83">
        <v>8996697</v>
      </c>
      <c r="D1313" s="83">
        <v>2357341</v>
      </c>
      <c r="E1313" s="463">
        <v>26.202294019683002</v>
      </c>
      <c r="F1313" s="83">
        <v>572759</v>
      </c>
      <c r="G1313" s="1026"/>
      <c r="H1313" s="101">
        <f>D1313-'[3]Oktobris'!D1240</f>
        <v>2283970</v>
      </c>
      <c r="I1313" s="987">
        <f t="shared" si="58"/>
        <v>-1711211</v>
      </c>
      <c r="J1313" s="987"/>
      <c r="K1313" s="1026"/>
      <c r="L1313" s="1026"/>
      <c r="M1313" s="1026"/>
      <c r="N1313" s="1026"/>
      <c r="O1313" s="1026"/>
      <c r="P1313" s="1026"/>
      <c r="Q1313" s="1026"/>
      <c r="R1313" s="1026"/>
      <c r="S1313" s="1026"/>
      <c r="T1313" s="1026"/>
      <c r="U1313" s="1026"/>
      <c r="V1313" s="1026"/>
      <c r="W1313" s="1026"/>
      <c r="X1313" s="1026"/>
      <c r="Y1313" s="1026"/>
      <c r="Z1313" s="1026"/>
      <c r="AA1313" s="1026"/>
      <c r="AB1313" s="1026"/>
      <c r="AC1313" s="1026"/>
      <c r="AD1313" s="1026"/>
      <c r="AE1313" s="1026"/>
      <c r="AF1313" s="1026"/>
      <c r="AG1313" s="1026"/>
      <c r="AH1313" s="1026"/>
      <c r="AI1313" s="1026"/>
      <c r="AJ1313" s="1026"/>
      <c r="AK1313" s="1026"/>
      <c r="AL1313" s="1026"/>
      <c r="AM1313" s="1026"/>
      <c r="AN1313" s="1026"/>
      <c r="AO1313" s="1026"/>
      <c r="AP1313" s="1026"/>
      <c r="AQ1313" s="1026"/>
      <c r="AR1313" s="1026"/>
      <c r="AS1313" s="1026"/>
      <c r="AT1313" s="1026"/>
      <c r="AU1313" s="1026"/>
      <c r="AV1313" s="1026"/>
      <c r="AW1313" s="1026"/>
      <c r="AX1313" s="1026"/>
    </row>
    <row r="1314" spans="1:50" s="237" customFormat="1" ht="12" customHeight="1">
      <c r="A1314" s="1089" t="s">
        <v>307</v>
      </c>
      <c r="B1314" s="83">
        <v>8996697</v>
      </c>
      <c r="C1314" s="83">
        <v>8996697</v>
      </c>
      <c r="D1314" s="83">
        <v>2357341</v>
      </c>
      <c r="E1314" s="463">
        <v>26.202294019683002</v>
      </c>
      <c r="F1314" s="83">
        <v>572759</v>
      </c>
      <c r="G1314" s="1026"/>
      <c r="H1314" s="101">
        <f>D1314-'[3]Oktobris'!D1241</f>
        <v>2290204</v>
      </c>
      <c r="I1314" s="987">
        <f t="shared" si="58"/>
        <v>-1717445</v>
      </c>
      <c r="J1314" s="987"/>
      <c r="K1314" s="1026"/>
      <c r="L1314" s="1026"/>
      <c r="M1314" s="1026"/>
      <c r="N1314" s="1026"/>
      <c r="O1314" s="1026"/>
      <c r="P1314" s="1026"/>
      <c r="Q1314" s="1026"/>
      <c r="R1314" s="1026"/>
      <c r="S1314" s="1026"/>
      <c r="T1314" s="1026"/>
      <c r="U1314" s="1026"/>
      <c r="V1314" s="1026"/>
      <c r="W1314" s="1026"/>
      <c r="X1314" s="1026"/>
      <c r="Y1314" s="1026"/>
      <c r="Z1314" s="1026"/>
      <c r="AA1314" s="1026"/>
      <c r="AB1314" s="1026"/>
      <c r="AC1314" s="1026"/>
      <c r="AD1314" s="1026"/>
      <c r="AE1314" s="1026"/>
      <c r="AF1314" s="1026"/>
      <c r="AG1314" s="1026"/>
      <c r="AH1314" s="1026"/>
      <c r="AI1314" s="1026"/>
      <c r="AJ1314" s="1026"/>
      <c r="AK1314" s="1026"/>
      <c r="AL1314" s="1026"/>
      <c r="AM1314" s="1026"/>
      <c r="AN1314" s="1026"/>
      <c r="AO1314" s="1026"/>
      <c r="AP1314" s="1026"/>
      <c r="AQ1314" s="1026"/>
      <c r="AR1314" s="1026"/>
      <c r="AS1314" s="1026"/>
      <c r="AT1314" s="1026"/>
      <c r="AU1314" s="1026"/>
      <c r="AV1314" s="1026"/>
      <c r="AW1314" s="1026"/>
      <c r="AX1314" s="1026"/>
    </row>
    <row r="1315" spans="1:50" s="237" customFormat="1" ht="12" customHeight="1">
      <c r="A1315" s="1100" t="s">
        <v>716</v>
      </c>
      <c r="B1315" s="83">
        <v>8416267</v>
      </c>
      <c r="C1315" s="83">
        <v>8416267</v>
      </c>
      <c r="D1315" s="83">
        <v>1900000</v>
      </c>
      <c r="E1315" s="463">
        <v>22.57532941861279</v>
      </c>
      <c r="F1315" s="83">
        <v>529315</v>
      </c>
      <c r="G1315" s="1026"/>
      <c r="H1315" s="101">
        <f>D1315-'[3]Oktobris'!D1242</f>
        <v>1893766</v>
      </c>
      <c r="I1315" s="987">
        <f t="shared" si="58"/>
        <v>-1364451</v>
      </c>
      <c r="J1315" s="987"/>
      <c r="K1315" s="1026"/>
      <c r="L1315" s="1026"/>
      <c r="M1315" s="1026"/>
      <c r="N1315" s="1026"/>
      <c r="O1315" s="1026"/>
      <c r="P1315" s="1026"/>
      <c r="Q1315" s="1026"/>
      <c r="R1315" s="1026"/>
      <c r="S1315" s="1026"/>
      <c r="T1315" s="1026"/>
      <c r="U1315" s="1026"/>
      <c r="V1315" s="1026"/>
      <c r="W1315" s="1026"/>
      <c r="X1315" s="1026"/>
      <c r="Y1315" s="1026"/>
      <c r="Z1315" s="1026"/>
      <c r="AA1315" s="1026"/>
      <c r="AB1315" s="1026"/>
      <c r="AC1315" s="1026"/>
      <c r="AD1315" s="1026"/>
      <c r="AE1315" s="1026"/>
      <c r="AF1315" s="1026"/>
      <c r="AG1315" s="1026"/>
      <c r="AH1315" s="1026"/>
      <c r="AI1315" s="1026"/>
      <c r="AJ1315" s="1026"/>
      <c r="AK1315" s="1026"/>
      <c r="AL1315" s="1026"/>
      <c r="AM1315" s="1026"/>
      <c r="AN1315" s="1026"/>
      <c r="AO1315" s="1026"/>
      <c r="AP1315" s="1026"/>
      <c r="AQ1315" s="1026"/>
      <c r="AR1315" s="1026"/>
      <c r="AS1315" s="1026"/>
      <c r="AT1315" s="1026"/>
      <c r="AU1315" s="1026"/>
      <c r="AV1315" s="1026"/>
      <c r="AW1315" s="1026"/>
      <c r="AX1315" s="1026"/>
    </row>
    <row r="1316" spans="1:50" s="237" customFormat="1" ht="12" customHeight="1">
      <c r="A1316" s="1100" t="s">
        <v>283</v>
      </c>
      <c r="B1316" s="83">
        <v>562604</v>
      </c>
      <c r="C1316" s="83">
        <v>562604</v>
      </c>
      <c r="D1316" s="83">
        <v>439515</v>
      </c>
      <c r="E1316" s="463">
        <v>78.12155619227734</v>
      </c>
      <c r="F1316" s="83">
        <v>43444</v>
      </c>
      <c r="G1316" s="1026"/>
      <c r="H1316" s="101">
        <f>D1316-'[3]Oktobris'!D1243</f>
        <v>412471</v>
      </c>
      <c r="I1316" s="987">
        <f t="shared" si="58"/>
        <v>-369027</v>
      </c>
      <c r="J1316" s="987"/>
      <c r="K1316" s="1026"/>
      <c r="L1316" s="1026"/>
      <c r="M1316" s="1026"/>
      <c r="N1316" s="1026"/>
      <c r="O1316" s="1026"/>
      <c r="P1316" s="1026"/>
      <c r="Q1316" s="1026"/>
      <c r="R1316" s="1026"/>
      <c r="S1316" s="1026"/>
      <c r="T1316" s="1026"/>
      <c r="U1316" s="1026"/>
      <c r="V1316" s="1026"/>
      <c r="W1316" s="1026"/>
      <c r="X1316" s="1026"/>
      <c r="Y1316" s="1026"/>
      <c r="Z1316" s="1026"/>
      <c r="AA1316" s="1026"/>
      <c r="AB1316" s="1026"/>
      <c r="AC1316" s="1026"/>
      <c r="AD1316" s="1026"/>
      <c r="AE1316" s="1026"/>
      <c r="AF1316" s="1026"/>
      <c r="AG1316" s="1026"/>
      <c r="AH1316" s="1026"/>
      <c r="AI1316" s="1026"/>
      <c r="AJ1316" s="1026"/>
      <c r="AK1316" s="1026"/>
      <c r="AL1316" s="1026"/>
      <c r="AM1316" s="1026"/>
      <c r="AN1316" s="1026"/>
      <c r="AO1316" s="1026"/>
      <c r="AP1316" s="1026"/>
      <c r="AQ1316" s="1026"/>
      <c r="AR1316" s="1026"/>
      <c r="AS1316" s="1026"/>
      <c r="AT1316" s="1026"/>
      <c r="AU1316" s="1026"/>
      <c r="AV1316" s="1026"/>
      <c r="AW1316" s="1026"/>
      <c r="AX1316" s="1026"/>
    </row>
    <row r="1317" spans="1:50" s="237" customFormat="1" ht="12" customHeight="1">
      <c r="A1317" s="1100" t="s">
        <v>1004</v>
      </c>
      <c r="B1317" s="83">
        <v>17826</v>
      </c>
      <c r="C1317" s="83">
        <v>17826</v>
      </c>
      <c r="D1317" s="83">
        <v>17826</v>
      </c>
      <c r="E1317" s="463">
        <v>100</v>
      </c>
      <c r="F1317" s="83">
        <v>0</v>
      </c>
      <c r="G1317" s="1026"/>
      <c r="H1317" s="101">
        <f>D1317-'[3]Oktobris'!D1244</f>
        <v>-9218</v>
      </c>
      <c r="I1317" s="987">
        <f t="shared" si="58"/>
        <v>9218</v>
      </c>
      <c r="J1317" s="987"/>
      <c r="K1317" s="1026"/>
      <c r="L1317" s="1026"/>
      <c r="M1317" s="1026"/>
      <c r="N1317" s="1026"/>
      <c r="O1317" s="1026"/>
      <c r="P1317" s="1026"/>
      <c r="Q1317" s="1026"/>
      <c r="R1317" s="1026"/>
      <c r="S1317" s="1026"/>
      <c r="T1317" s="1026"/>
      <c r="U1317" s="1026"/>
      <c r="V1317" s="1026"/>
      <c r="W1317" s="1026"/>
      <c r="X1317" s="1026"/>
      <c r="Y1317" s="1026"/>
      <c r="Z1317" s="1026"/>
      <c r="AA1317" s="1026"/>
      <c r="AB1317" s="1026"/>
      <c r="AC1317" s="1026"/>
      <c r="AD1317" s="1026"/>
      <c r="AE1317" s="1026"/>
      <c r="AF1317" s="1026"/>
      <c r="AG1317" s="1026"/>
      <c r="AH1317" s="1026"/>
      <c r="AI1317" s="1026"/>
      <c r="AJ1317" s="1026"/>
      <c r="AK1317" s="1026"/>
      <c r="AL1317" s="1026"/>
      <c r="AM1317" s="1026"/>
      <c r="AN1317" s="1026"/>
      <c r="AO1317" s="1026"/>
      <c r="AP1317" s="1026"/>
      <c r="AQ1317" s="1026"/>
      <c r="AR1317" s="1026"/>
      <c r="AS1317" s="1026"/>
      <c r="AT1317" s="1026"/>
      <c r="AU1317" s="1026"/>
      <c r="AV1317" s="1026"/>
      <c r="AW1317" s="1026"/>
      <c r="AX1317" s="1026"/>
    </row>
    <row r="1318" spans="1:50" s="237" customFormat="1" ht="12" customHeight="1">
      <c r="A1318" s="1101" t="s">
        <v>1120</v>
      </c>
      <c r="B1318" s="83">
        <v>17826</v>
      </c>
      <c r="C1318" s="83">
        <v>17826</v>
      </c>
      <c r="D1318" s="83">
        <v>17826</v>
      </c>
      <c r="E1318" s="463">
        <v>100</v>
      </c>
      <c r="F1318" s="83">
        <v>0</v>
      </c>
      <c r="G1318" s="1026"/>
      <c r="H1318" s="101">
        <f>D1318-'[3]Oktobris'!D1245</f>
        <v>-9218</v>
      </c>
      <c r="I1318" s="987">
        <f t="shared" si="58"/>
        <v>9218</v>
      </c>
      <c r="J1318" s="987"/>
      <c r="K1318" s="1026"/>
      <c r="L1318" s="1026"/>
      <c r="M1318" s="1026"/>
      <c r="N1318" s="1026"/>
      <c r="O1318" s="1026"/>
      <c r="P1318" s="1026"/>
      <c r="Q1318" s="1026"/>
      <c r="R1318" s="1026"/>
      <c r="S1318" s="1026"/>
      <c r="T1318" s="1026"/>
      <c r="U1318" s="1026"/>
      <c r="V1318" s="1026"/>
      <c r="W1318" s="1026"/>
      <c r="X1318" s="1026"/>
      <c r="Y1318" s="1026"/>
      <c r="Z1318" s="1026"/>
      <c r="AA1318" s="1026"/>
      <c r="AB1318" s="1026"/>
      <c r="AC1318" s="1026"/>
      <c r="AD1318" s="1026"/>
      <c r="AE1318" s="1026"/>
      <c r="AF1318" s="1026"/>
      <c r="AG1318" s="1026"/>
      <c r="AH1318" s="1026"/>
      <c r="AI1318" s="1026"/>
      <c r="AJ1318" s="1026"/>
      <c r="AK1318" s="1026"/>
      <c r="AL1318" s="1026"/>
      <c r="AM1318" s="1026"/>
      <c r="AN1318" s="1026"/>
      <c r="AO1318" s="1026"/>
      <c r="AP1318" s="1026"/>
      <c r="AQ1318" s="1026"/>
      <c r="AR1318" s="1026"/>
      <c r="AS1318" s="1026"/>
      <c r="AT1318" s="1026"/>
      <c r="AU1318" s="1026"/>
      <c r="AV1318" s="1026"/>
      <c r="AW1318" s="1026"/>
      <c r="AX1318" s="1026"/>
    </row>
    <row r="1319" spans="1:45" s="1092" customFormat="1" ht="12.75">
      <c r="A1319" s="323" t="s">
        <v>1162</v>
      </c>
      <c r="B1319" s="83"/>
      <c r="C1319" s="83"/>
      <c r="D1319" s="83"/>
      <c r="E1319" s="463"/>
      <c r="F1319" s="83"/>
      <c r="G1319" s="100"/>
      <c r="H1319" s="101">
        <f>D1319-'[3]Oktobris'!D1246</f>
        <v>0</v>
      </c>
      <c r="I1319" s="987">
        <f t="shared" si="58"/>
        <v>0</v>
      </c>
      <c r="J1319" s="987"/>
      <c r="K1319" s="100"/>
      <c r="L1319" s="876"/>
      <c r="M1319" s="876"/>
      <c r="N1319" s="876"/>
      <c r="O1319" s="876"/>
      <c r="P1319" s="876"/>
      <c r="Q1319" s="876"/>
      <c r="R1319" s="876"/>
      <c r="S1319" s="876"/>
      <c r="T1319" s="876"/>
      <c r="U1319" s="876"/>
      <c r="V1319" s="876"/>
      <c r="W1319" s="876"/>
      <c r="X1319" s="876"/>
      <c r="Y1319" s="876"/>
      <c r="Z1319" s="876"/>
      <c r="AA1319" s="876"/>
      <c r="AB1319" s="876"/>
      <c r="AC1319" s="876"/>
      <c r="AD1319" s="876"/>
      <c r="AE1319" s="876"/>
      <c r="AF1319" s="876"/>
      <c r="AG1319" s="876"/>
      <c r="AH1319" s="876"/>
      <c r="AI1319" s="876"/>
      <c r="AJ1319" s="876"/>
      <c r="AK1319" s="876"/>
      <c r="AL1319" s="876"/>
      <c r="AM1319" s="876"/>
      <c r="AN1319" s="876"/>
      <c r="AO1319" s="876"/>
      <c r="AP1319" s="876"/>
      <c r="AQ1319" s="876"/>
      <c r="AR1319" s="876"/>
      <c r="AS1319" s="876"/>
    </row>
    <row r="1320" spans="1:45" s="1092" customFormat="1" ht="12.75">
      <c r="A1320" s="323" t="s">
        <v>1127</v>
      </c>
      <c r="B1320" s="83"/>
      <c r="C1320" s="83"/>
      <c r="D1320" s="83"/>
      <c r="E1320" s="463"/>
      <c r="F1320" s="83"/>
      <c r="G1320" s="100"/>
      <c r="H1320" s="101">
        <f>D1320-'[3]Oktobris'!D1247</f>
        <v>0</v>
      </c>
      <c r="I1320" s="987">
        <f t="shared" si="58"/>
        <v>0</v>
      </c>
      <c r="J1320" s="987"/>
      <c r="K1320" s="100"/>
      <c r="L1320" s="876"/>
      <c r="M1320" s="876"/>
      <c r="N1320" s="876"/>
      <c r="O1320" s="876"/>
      <c r="P1320" s="876"/>
      <c r="Q1320" s="876"/>
      <c r="R1320" s="876"/>
      <c r="S1320" s="876"/>
      <c r="T1320" s="876"/>
      <c r="U1320" s="876"/>
      <c r="V1320" s="876"/>
      <c r="W1320" s="876"/>
      <c r="X1320" s="876"/>
      <c r="Y1320" s="876"/>
      <c r="Z1320" s="876"/>
      <c r="AA1320" s="876"/>
      <c r="AB1320" s="876"/>
      <c r="AC1320" s="876"/>
      <c r="AD1320" s="876"/>
      <c r="AE1320" s="876"/>
      <c r="AF1320" s="876"/>
      <c r="AG1320" s="876"/>
      <c r="AH1320" s="876"/>
      <c r="AI1320" s="876"/>
      <c r="AJ1320" s="876"/>
      <c r="AK1320" s="876"/>
      <c r="AL1320" s="876"/>
      <c r="AM1320" s="876"/>
      <c r="AN1320" s="876"/>
      <c r="AO1320" s="876"/>
      <c r="AP1320" s="876"/>
      <c r="AQ1320" s="876"/>
      <c r="AR1320" s="876"/>
      <c r="AS1320" s="876"/>
    </row>
    <row r="1321" spans="1:45" s="1092" customFormat="1" ht="12.75">
      <c r="A1321" s="1087" t="s">
        <v>1078</v>
      </c>
      <c r="B1321" s="83">
        <v>774</v>
      </c>
      <c r="C1321" s="83">
        <v>0</v>
      </c>
      <c r="D1321" s="83">
        <v>0</v>
      </c>
      <c r="E1321" s="463">
        <v>0</v>
      </c>
      <c r="F1321" s="83">
        <v>0</v>
      </c>
      <c r="G1321" s="100"/>
      <c r="H1321" s="101">
        <f>D1321-'[3]Oktobris'!D1248</f>
        <v>0</v>
      </c>
      <c r="I1321" s="987">
        <f t="shared" si="58"/>
        <v>0</v>
      </c>
      <c r="J1321" s="987"/>
      <c r="K1321" s="100"/>
      <c r="L1321" s="876"/>
      <c r="M1321" s="876"/>
      <c r="N1321" s="876"/>
      <c r="O1321" s="876"/>
      <c r="P1321" s="876"/>
      <c r="Q1321" s="876"/>
      <c r="R1321" s="876"/>
      <c r="S1321" s="876"/>
      <c r="T1321" s="876"/>
      <c r="U1321" s="876"/>
      <c r="V1321" s="876"/>
      <c r="W1321" s="876"/>
      <c r="X1321" s="876"/>
      <c r="Y1321" s="876"/>
      <c r="Z1321" s="876"/>
      <c r="AA1321" s="876"/>
      <c r="AB1321" s="876"/>
      <c r="AC1321" s="876"/>
      <c r="AD1321" s="876"/>
      <c r="AE1321" s="876"/>
      <c r="AF1321" s="876"/>
      <c r="AG1321" s="876"/>
      <c r="AH1321" s="876"/>
      <c r="AI1321" s="876"/>
      <c r="AJ1321" s="876"/>
      <c r="AK1321" s="876"/>
      <c r="AL1321" s="876"/>
      <c r="AM1321" s="876"/>
      <c r="AN1321" s="876"/>
      <c r="AO1321" s="876"/>
      <c r="AP1321" s="876"/>
      <c r="AQ1321" s="876"/>
      <c r="AR1321" s="876"/>
      <c r="AS1321" s="876"/>
    </row>
    <row r="1322" spans="1:45" s="1092" customFormat="1" ht="12.75">
      <c r="A1322" s="1088" t="s">
        <v>1079</v>
      </c>
      <c r="B1322" s="83">
        <v>774</v>
      </c>
      <c r="C1322" s="83">
        <v>0</v>
      </c>
      <c r="D1322" s="83">
        <v>0</v>
      </c>
      <c r="E1322" s="463">
        <v>0</v>
      </c>
      <c r="F1322" s="83">
        <v>0</v>
      </c>
      <c r="G1322" s="100"/>
      <c r="H1322" s="101">
        <f>D1322-'[3]Oktobris'!D1249</f>
        <v>0</v>
      </c>
      <c r="I1322" s="987">
        <f t="shared" si="58"/>
        <v>0</v>
      </c>
      <c r="J1322" s="987"/>
      <c r="K1322" s="100"/>
      <c r="L1322" s="876"/>
      <c r="M1322" s="876"/>
      <c r="N1322" s="876"/>
      <c r="O1322" s="876"/>
      <c r="P1322" s="876"/>
      <c r="Q1322" s="876"/>
      <c r="R1322" s="876"/>
      <c r="S1322" s="876"/>
      <c r="T1322" s="876"/>
      <c r="U1322" s="876"/>
      <c r="V1322" s="876"/>
      <c r="W1322" s="876"/>
      <c r="X1322" s="876"/>
      <c r="Y1322" s="876"/>
      <c r="Z1322" s="876"/>
      <c r="AA1322" s="876"/>
      <c r="AB1322" s="876"/>
      <c r="AC1322" s="876"/>
      <c r="AD1322" s="876"/>
      <c r="AE1322" s="876"/>
      <c r="AF1322" s="876"/>
      <c r="AG1322" s="876"/>
      <c r="AH1322" s="876"/>
      <c r="AI1322" s="876"/>
      <c r="AJ1322" s="876"/>
      <c r="AK1322" s="876"/>
      <c r="AL1322" s="876"/>
      <c r="AM1322" s="876"/>
      <c r="AN1322" s="876"/>
      <c r="AO1322" s="876"/>
      <c r="AP1322" s="876"/>
      <c r="AQ1322" s="876"/>
      <c r="AR1322" s="876"/>
      <c r="AS1322" s="876"/>
    </row>
    <row r="1323" spans="1:45" s="1092" customFormat="1" ht="12.75">
      <c r="A1323" s="1087" t="s">
        <v>279</v>
      </c>
      <c r="B1323" s="83">
        <v>774</v>
      </c>
      <c r="C1323" s="83">
        <v>0</v>
      </c>
      <c r="D1323" s="83">
        <v>0</v>
      </c>
      <c r="E1323" s="463">
        <v>0</v>
      </c>
      <c r="F1323" s="83">
        <v>0</v>
      </c>
      <c r="G1323" s="100"/>
      <c r="H1323" s="101">
        <f>D1323-'[3]Oktobris'!D1250</f>
        <v>0</v>
      </c>
      <c r="I1323" s="987">
        <f t="shared" si="58"/>
        <v>0</v>
      </c>
      <c r="J1323" s="987"/>
      <c r="K1323" s="100"/>
      <c r="L1323" s="876"/>
      <c r="M1323" s="876"/>
      <c r="N1323" s="876"/>
      <c r="O1323" s="876"/>
      <c r="P1323" s="876"/>
      <c r="Q1323" s="876"/>
      <c r="R1323" s="876"/>
      <c r="S1323" s="876"/>
      <c r="T1323" s="876"/>
      <c r="U1323" s="876"/>
      <c r="V1323" s="876"/>
      <c r="W1323" s="876"/>
      <c r="X1323" s="876"/>
      <c r="Y1323" s="876"/>
      <c r="Z1323" s="876"/>
      <c r="AA1323" s="876"/>
      <c r="AB1323" s="876"/>
      <c r="AC1323" s="876"/>
      <c r="AD1323" s="876"/>
      <c r="AE1323" s="876"/>
      <c r="AF1323" s="876"/>
      <c r="AG1323" s="876"/>
      <c r="AH1323" s="876"/>
      <c r="AI1323" s="876"/>
      <c r="AJ1323" s="876"/>
      <c r="AK1323" s="876"/>
      <c r="AL1323" s="876"/>
      <c r="AM1323" s="876"/>
      <c r="AN1323" s="876"/>
      <c r="AO1323" s="876"/>
      <c r="AP1323" s="876"/>
      <c r="AQ1323" s="876"/>
      <c r="AR1323" s="876"/>
      <c r="AS1323" s="876"/>
    </row>
    <row r="1324" spans="1:45" s="1092" customFormat="1" ht="12.75">
      <c r="A1324" s="1089" t="s">
        <v>307</v>
      </c>
      <c r="B1324" s="83">
        <v>774</v>
      </c>
      <c r="C1324" s="83">
        <v>0</v>
      </c>
      <c r="D1324" s="83">
        <v>0</v>
      </c>
      <c r="E1324" s="463">
        <v>0</v>
      </c>
      <c r="F1324" s="83">
        <v>0</v>
      </c>
      <c r="G1324" s="100"/>
      <c r="H1324" s="101">
        <f>D1324-'[3]Oktobris'!D1251</f>
        <v>-85625</v>
      </c>
      <c r="I1324" s="987">
        <f t="shared" si="58"/>
        <v>85625</v>
      </c>
      <c r="J1324" s="987"/>
      <c r="K1324" s="100"/>
      <c r="L1324" s="876"/>
      <c r="M1324" s="876"/>
      <c r="N1324" s="876"/>
      <c r="O1324" s="876"/>
      <c r="P1324" s="876"/>
      <c r="Q1324" s="876"/>
      <c r="R1324" s="876"/>
      <c r="S1324" s="876"/>
      <c r="T1324" s="876"/>
      <c r="U1324" s="876"/>
      <c r="V1324" s="876"/>
      <c r="W1324" s="876"/>
      <c r="X1324" s="876"/>
      <c r="Y1324" s="876"/>
      <c r="Z1324" s="876"/>
      <c r="AA1324" s="876"/>
      <c r="AB1324" s="876"/>
      <c r="AC1324" s="876"/>
      <c r="AD1324" s="876"/>
      <c r="AE1324" s="876"/>
      <c r="AF1324" s="876"/>
      <c r="AG1324" s="876"/>
      <c r="AH1324" s="876"/>
      <c r="AI1324" s="876"/>
      <c r="AJ1324" s="876"/>
      <c r="AK1324" s="876"/>
      <c r="AL1324" s="876"/>
      <c r="AM1324" s="876"/>
      <c r="AN1324" s="876"/>
      <c r="AO1324" s="876"/>
      <c r="AP1324" s="876"/>
      <c r="AQ1324" s="876"/>
      <c r="AR1324" s="876"/>
      <c r="AS1324" s="876"/>
    </row>
    <row r="1325" spans="1:45" s="1092" customFormat="1" ht="12.75">
      <c r="A1325" s="1090" t="s">
        <v>1004</v>
      </c>
      <c r="B1325" s="83">
        <v>774</v>
      </c>
      <c r="C1325" s="83">
        <v>0</v>
      </c>
      <c r="D1325" s="83">
        <v>0</v>
      </c>
      <c r="E1325" s="463">
        <v>0</v>
      </c>
      <c r="F1325" s="83">
        <v>0</v>
      </c>
      <c r="G1325" s="100"/>
      <c r="H1325" s="101">
        <f>D1325-'[3]Oktobris'!D1252</f>
        <v>-62360</v>
      </c>
      <c r="I1325" s="987">
        <f t="shared" si="58"/>
        <v>62360</v>
      </c>
      <c r="J1325" s="987"/>
      <c r="K1325" s="100"/>
      <c r="L1325" s="876"/>
      <c r="M1325" s="876"/>
      <c r="N1325" s="876"/>
      <c r="O1325" s="876"/>
      <c r="P1325" s="876"/>
      <c r="Q1325" s="876"/>
      <c r="R1325" s="876"/>
      <c r="S1325" s="876"/>
      <c r="T1325" s="876"/>
      <c r="U1325" s="876"/>
      <c r="V1325" s="876"/>
      <c r="W1325" s="876"/>
      <c r="X1325" s="876"/>
      <c r="Y1325" s="876"/>
      <c r="Z1325" s="876"/>
      <c r="AA1325" s="876"/>
      <c r="AB1325" s="876"/>
      <c r="AC1325" s="876"/>
      <c r="AD1325" s="876"/>
      <c r="AE1325" s="876"/>
      <c r="AF1325" s="876"/>
      <c r="AG1325" s="876"/>
      <c r="AH1325" s="876"/>
      <c r="AI1325" s="876"/>
      <c r="AJ1325" s="876"/>
      <c r="AK1325" s="876"/>
      <c r="AL1325" s="876"/>
      <c r="AM1325" s="876"/>
      <c r="AN1325" s="876"/>
      <c r="AO1325" s="876"/>
      <c r="AP1325" s="876"/>
      <c r="AQ1325" s="876"/>
      <c r="AR1325" s="876"/>
      <c r="AS1325" s="876"/>
    </row>
    <row r="1326" spans="1:45" s="1092" customFormat="1" ht="12.75">
      <c r="A1326" s="1091" t="s">
        <v>1120</v>
      </c>
      <c r="B1326" s="83">
        <v>774</v>
      </c>
      <c r="C1326" s="83">
        <v>0</v>
      </c>
      <c r="D1326" s="83">
        <v>0</v>
      </c>
      <c r="E1326" s="463">
        <v>0</v>
      </c>
      <c r="F1326" s="83">
        <v>0</v>
      </c>
      <c r="G1326" s="100"/>
      <c r="H1326" s="101">
        <f>D1326-'[3]Oktobris'!D1253</f>
        <v>-23265</v>
      </c>
      <c r="I1326" s="987">
        <f t="shared" si="58"/>
        <v>23265</v>
      </c>
      <c r="J1326" s="987"/>
      <c r="K1326" s="100"/>
      <c r="L1326" s="876"/>
      <c r="M1326" s="876"/>
      <c r="N1326" s="876"/>
      <c r="O1326" s="876"/>
      <c r="P1326" s="876"/>
      <c r="Q1326" s="876"/>
      <c r="R1326" s="876"/>
      <c r="S1326" s="876"/>
      <c r="T1326" s="876"/>
      <c r="U1326" s="876"/>
      <c r="V1326" s="876"/>
      <c r="W1326" s="876"/>
      <c r="X1326" s="876"/>
      <c r="Y1326" s="876"/>
      <c r="Z1326" s="876"/>
      <c r="AA1326" s="876"/>
      <c r="AB1326" s="876"/>
      <c r="AC1326" s="876"/>
      <c r="AD1326" s="876"/>
      <c r="AE1326" s="876"/>
      <c r="AF1326" s="876"/>
      <c r="AG1326" s="876"/>
      <c r="AH1326" s="876"/>
      <c r="AI1326" s="876"/>
      <c r="AJ1326" s="876"/>
      <c r="AK1326" s="876"/>
      <c r="AL1326" s="876"/>
      <c r="AM1326" s="876"/>
      <c r="AN1326" s="876"/>
      <c r="AO1326" s="876"/>
      <c r="AP1326" s="876"/>
      <c r="AQ1326" s="876"/>
      <c r="AR1326" s="876"/>
      <c r="AS1326" s="876"/>
    </row>
    <row r="1327" spans="1:45" s="1092" customFormat="1" ht="12.75">
      <c r="A1327" s="323" t="s">
        <v>1163</v>
      </c>
      <c r="B1327" s="83"/>
      <c r="C1327" s="83"/>
      <c r="D1327" s="83"/>
      <c r="E1327" s="463"/>
      <c r="F1327" s="83"/>
      <c r="G1327" s="100"/>
      <c r="H1327" s="101">
        <f>D1327-'[3]Oktobris'!D1254</f>
        <v>-62277</v>
      </c>
      <c r="I1327" s="987">
        <f t="shared" si="58"/>
        <v>62277</v>
      </c>
      <c r="J1327" s="987"/>
      <c r="K1327" s="100"/>
      <c r="L1327" s="876"/>
      <c r="M1327" s="876"/>
      <c r="N1327" s="876"/>
      <c r="O1327" s="876"/>
      <c r="P1327" s="876"/>
      <c r="Q1327" s="876"/>
      <c r="R1327" s="876"/>
      <c r="S1327" s="876"/>
      <c r="T1327" s="876"/>
      <c r="U1327" s="876"/>
      <c r="V1327" s="876"/>
      <c r="W1327" s="876"/>
      <c r="X1327" s="876"/>
      <c r="Y1327" s="876"/>
      <c r="Z1327" s="876"/>
      <c r="AA1327" s="876"/>
      <c r="AB1327" s="876"/>
      <c r="AC1327" s="876"/>
      <c r="AD1327" s="876"/>
      <c r="AE1327" s="876"/>
      <c r="AF1327" s="876"/>
      <c r="AG1327" s="876"/>
      <c r="AH1327" s="876"/>
      <c r="AI1327" s="876"/>
      <c r="AJ1327" s="876"/>
      <c r="AK1327" s="876"/>
      <c r="AL1327" s="876"/>
      <c r="AM1327" s="876"/>
      <c r="AN1327" s="876"/>
      <c r="AO1327" s="876"/>
      <c r="AP1327" s="876"/>
      <c r="AQ1327" s="876"/>
      <c r="AR1327" s="876"/>
      <c r="AS1327" s="876"/>
    </row>
    <row r="1328" spans="1:45" s="1092" customFormat="1" ht="12.75">
      <c r="A1328" s="323" t="s">
        <v>1122</v>
      </c>
      <c r="B1328" s="83"/>
      <c r="C1328" s="83"/>
      <c r="D1328" s="83"/>
      <c r="E1328" s="463"/>
      <c r="F1328" s="83"/>
      <c r="G1328" s="100"/>
      <c r="H1328" s="101">
        <f>D1328-'[3]Oktobris'!D1255</f>
        <v>-62277</v>
      </c>
      <c r="I1328" s="987">
        <f t="shared" si="58"/>
        <v>62277</v>
      </c>
      <c r="J1328" s="987"/>
      <c r="K1328" s="100"/>
      <c r="L1328" s="876"/>
      <c r="M1328" s="876"/>
      <c r="N1328" s="876"/>
      <c r="O1328" s="876"/>
      <c r="P1328" s="876"/>
      <c r="Q1328" s="876"/>
      <c r="R1328" s="876"/>
      <c r="S1328" s="876"/>
      <c r="T1328" s="876"/>
      <c r="U1328" s="876"/>
      <c r="V1328" s="876"/>
      <c r="W1328" s="876"/>
      <c r="X1328" s="876"/>
      <c r="Y1328" s="876"/>
      <c r="Z1328" s="876"/>
      <c r="AA1328" s="876"/>
      <c r="AB1328" s="876"/>
      <c r="AC1328" s="876"/>
      <c r="AD1328" s="876"/>
      <c r="AE1328" s="876"/>
      <c r="AF1328" s="876"/>
      <c r="AG1328" s="876"/>
      <c r="AH1328" s="876"/>
      <c r="AI1328" s="876"/>
      <c r="AJ1328" s="876"/>
      <c r="AK1328" s="876"/>
      <c r="AL1328" s="876"/>
      <c r="AM1328" s="876"/>
      <c r="AN1328" s="876"/>
      <c r="AO1328" s="876"/>
      <c r="AP1328" s="876"/>
      <c r="AQ1328" s="876"/>
      <c r="AR1328" s="876"/>
      <c r="AS1328" s="876"/>
    </row>
    <row r="1329" spans="1:45" s="1092" customFormat="1" ht="12.75">
      <c r="A1329" s="1087" t="s">
        <v>1078</v>
      </c>
      <c r="B1329" s="83">
        <v>289023</v>
      </c>
      <c r="C1329" s="83">
        <v>289023</v>
      </c>
      <c r="D1329" s="83">
        <v>129526</v>
      </c>
      <c r="E1329" s="463">
        <v>44.81511851997938</v>
      </c>
      <c r="F1329" s="83">
        <v>0</v>
      </c>
      <c r="G1329" s="100"/>
      <c r="H1329" s="101">
        <f>D1329-'[3]Oktobris'!D1256</f>
        <v>67249</v>
      </c>
      <c r="I1329" s="987">
        <f t="shared" si="58"/>
        <v>-67249</v>
      </c>
      <c r="J1329" s="987"/>
      <c r="K1329" s="100"/>
      <c r="L1329" s="876"/>
      <c r="M1329" s="876"/>
      <c r="N1329" s="876"/>
      <c r="O1329" s="876"/>
      <c r="P1329" s="876"/>
      <c r="Q1329" s="876"/>
      <c r="R1329" s="876"/>
      <c r="S1329" s="876"/>
      <c r="T1329" s="876"/>
      <c r="U1329" s="876"/>
      <c r="V1329" s="876"/>
      <c r="W1329" s="876"/>
      <c r="X1329" s="876"/>
      <c r="Y1329" s="876"/>
      <c r="Z1329" s="876"/>
      <c r="AA1329" s="876"/>
      <c r="AB1329" s="876"/>
      <c r="AC1329" s="876"/>
      <c r="AD1329" s="876"/>
      <c r="AE1329" s="876"/>
      <c r="AF1329" s="876"/>
      <c r="AG1329" s="876"/>
      <c r="AH1329" s="876"/>
      <c r="AI1329" s="876"/>
      <c r="AJ1329" s="876"/>
      <c r="AK1329" s="876"/>
      <c r="AL1329" s="876"/>
      <c r="AM1329" s="876"/>
      <c r="AN1329" s="876"/>
      <c r="AO1329" s="876"/>
      <c r="AP1329" s="876"/>
      <c r="AQ1329" s="876"/>
      <c r="AR1329" s="876"/>
      <c r="AS1329" s="876"/>
    </row>
    <row r="1330" spans="1:45" s="1092" customFormat="1" ht="12.75">
      <c r="A1330" s="1088" t="s">
        <v>1079</v>
      </c>
      <c r="B1330" s="83">
        <v>23193</v>
      </c>
      <c r="C1330" s="83">
        <v>23193</v>
      </c>
      <c r="D1330" s="83">
        <v>23193</v>
      </c>
      <c r="E1330" s="463">
        <v>100</v>
      </c>
      <c r="F1330" s="83">
        <v>0</v>
      </c>
      <c r="G1330" s="100"/>
      <c r="H1330" s="101">
        <f>D1330-'[3]Oktobris'!D1257</f>
        <v>23193</v>
      </c>
      <c r="I1330" s="987">
        <f t="shared" si="58"/>
        <v>-23193</v>
      </c>
      <c r="J1330" s="987"/>
      <c r="K1330" s="100"/>
      <c r="L1330" s="876"/>
      <c r="M1330" s="876"/>
      <c r="N1330" s="876"/>
      <c r="O1330" s="876"/>
      <c r="P1330" s="876"/>
      <c r="Q1330" s="876"/>
      <c r="R1330" s="876"/>
      <c r="S1330" s="876"/>
      <c r="T1330" s="876"/>
      <c r="U1330" s="876"/>
      <c r="V1330" s="876"/>
      <c r="W1330" s="876"/>
      <c r="X1330" s="876"/>
      <c r="Y1330" s="876"/>
      <c r="Z1330" s="876"/>
      <c r="AA1330" s="876"/>
      <c r="AB1330" s="876"/>
      <c r="AC1330" s="876"/>
      <c r="AD1330" s="876"/>
      <c r="AE1330" s="876"/>
      <c r="AF1330" s="876"/>
      <c r="AG1330" s="876"/>
      <c r="AH1330" s="876"/>
      <c r="AI1330" s="876"/>
      <c r="AJ1330" s="876"/>
      <c r="AK1330" s="876"/>
      <c r="AL1330" s="876"/>
      <c r="AM1330" s="876"/>
      <c r="AN1330" s="876"/>
      <c r="AO1330" s="876"/>
      <c r="AP1330" s="876"/>
      <c r="AQ1330" s="876"/>
      <c r="AR1330" s="876"/>
      <c r="AS1330" s="876"/>
    </row>
    <row r="1331" spans="1:45" s="1092" customFormat="1" ht="12.75" hidden="1">
      <c r="A1331" s="1099" t="s">
        <v>537</v>
      </c>
      <c r="B1331" s="488">
        <v>0</v>
      </c>
      <c r="C1331" s="488">
        <v>0</v>
      </c>
      <c r="D1331" s="488">
        <v>0</v>
      </c>
      <c r="E1331" s="1102" t="e">
        <v>#DIV/0!</v>
      </c>
      <c r="F1331" s="488">
        <v>0</v>
      </c>
      <c r="G1331" s="100"/>
      <c r="H1331" s="101">
        <f>D1331-'[3]Oktobris'!D1258</f>
        <v>0</v>
      </c>
      <c r="I1331" s="987">
        <f t="shared" si="58"/>
        <v>0</v>
      </c>
      <c r="J1331" s="987"/>
      <c r="K1331" s="100"/>
      <c r="L1331" s="876"/>
      <c r="M1331" s="876"/>
      <c r="N1331" s="876"/>
      <c r="O1331" s="876"/>
      <c r="P1331" s="876"/>
      <c r="Q1331" s="876"/>
      <c r="R1331" s="876"/>
      <c r="S1331" s="876"/>
      <c r="T1331" s="876"/>
      <c r="U1331" s="876"/>
      <c r="V1331" s="876"/>
      <c r="W1331" s="876"/>
      <c r="X1331" s="876"/>
      <c r="Y1331" s="876"/>
      <c r="Z1331" s="876"/>
      <c r="AA1331" s="876"/>
      <c r="AB1331" s="876"/>
      <c r="AC1331" s="876"/>
      <c r="AD1331" s="876"/>
      <c r="AE1331" s="876"/>
      <c r="AF1331" s="876"/>
      <c r="AG1331" s="876"/>
      <c r="AH1331" s="876"/>
      <c r="AI1331" s="876"/>
      <c r="AJ1331" s="876"/>
      <c r="AK1331" s="876"/>
      <c r="AL1331" s="876"/>
      <c r="AM1331" s="876"/>
      <c r="AN1331" s="876"/>
      <c r="AO1331" s="876"/>
      <c r="AP1331" s="876"/>
      <c r="AQ1331" s="876"/>
      <c r="AR1331" s="876"/>
      <c r="AS1331" s="876"/>
    </row>
    <row r="1332" spans="1:45" s="1092" customFormat="1" ht="12.75">
      <c r="A1332" s="1088" t="s">
        <v>538</v>
      </c>
      <c r="B1332" s="264">
        <v>265830</v>
      </c>
      <c r="C1332" s="83">
        <v>265830</v>
      </c>
      <c r="D1332" s="83">
        <v>106333</v>
      </c>
      <c r="E1332" s="463">
        <v>40.00037618026558</v>
      </c>
      <c r="F1332" s="83">
        <v>0</v>
      </c>
      <c r="G1332" s="100"/>
      <c r="H1332" s="101">
        <f>D1332-'[3]Oktobris'!D1259</f>
        <v>106333</v>
      </c>
      <c r="I1332" s="987">
        <f t="shared" si="58"/>
        <v>-106333</v>
      </c>
      <c r="J1332" s="987"/>
      <c r="K1332" s="100"/>
      <c r="L1332" s="876"/>
      <c r="M1332" s="876"/>
      <c r="N1332" s="876"/>
      <c r="O1332" s="876"/>
      <c r="P1332" s="876"/>
      <c r="Q1332" s="876"/>
      <c r="R1332" s="876"/>
      <c r="S1332" s="876"/>
      <c r="T1332" s="876"/>
      <c r="U1332" s="876"/>
      <c r="V1332" s="876"/>
      <c r="W1332" s="876"/>
      <c r="X1332" s="876"/>
      <c r="Y1332" s="876"/>
      <c r="Z1332" s="876"/>
      <c r="AA1332" s="876"/>
      <c r="AB1332" s="876"/>
      <c r="AC1332" s="876"/>
      <c r="AD1332" s="876"/>
      <c r="AE1332" s="876"/>
      <c r="AF1332" s="876"/>
      <c r="AG1332" s="876"/>
      <c r="AH1332" s="876"/>
      <c r="AI1332" s="876"/>
      <c r="AJ1332" s="876"/>
      <c r="AK1332" s="876"/>
      <c r="AL1332" s="876"/>
      <c r="AM1332" s="876"/>
      <c r="AN1332" s="876"/>
      <c r="AO1332" s="876"/>
      <c r="AP1332" s="876"/>
      <c r="AQ1332" s="876"/>
      <c r="AR1332" s="876"/>
      <c r="AS1332" s="876"/>
    </row>
    <row r="1333" spans="1:45" s="1092" customFormat="1" ht="12.75">
      <c r="A1333" s="1087" t="s">
        <v>279</v>
      </c>
      <c r="B1333" s="83">
        <v>289023</v>
      </c>
      <c r="C1333" s="83">
        <v>289023</v>
      </c>
      <c r="D1333" s="83">
        <v>91058</v>
      </c>
      <c r="E1333" s="463">
        <v>31.505451123267008</v>
      </c>
      <c r="F1333" s="83">
        <v>2798</v>
      </c>
      <c r="G1333" s="100"/>
      <c r="H1333" s="101">
        <f>D1333-'[3]Oktobris'!D1260</f>
        <v>-2010001</v>
      </c>
      <c r="I1333" s="987">
        <f t="shared" si="58"/>
        <v>2012799</v>
      </c>
      <c r="J1333" s="987"/>
      <c r="K1333" s="100"/>
      <c r="L1333" s="876"/>
      <c r="M1333" s="876"/>
      <c r="N1333" s="876"/>
      <c r="O1333" s="876"/>
      <c r="P1333" s="876"/>
      <c r="Q1333" s="876"/>
      <c r="R1333" s="876"/>
      <c r="S1333" s="876"/>
      <c r="T1333" s="876"/>
      <c r="U1333" s="876"/>
      <c r="V1333" s="876"/>
      <c r="W1333" s="876"/>
      <c r="X1333" s="876"/>
      <c r="Y1333" s="876"/>
      <c r="Z1333" s="876"/>
      <c r="AA1333" s="876"/>
      <c r="AB1333" s="876"/>
      <c r="AC1333" s="876"/>
      <c r="AD1333" s="876"/>
      <c r="AE1333" s="876"/>
      <c r="AF1333" s="876"/>
      <c r="AG1333" s="876"/>
      <c r="AH1333" s="876"/>
      <c r="AI1333" s="876"/>
      <c r="AJ1333" s="876"/>
      <c r="AK1333" s="876"/>
      <c r="AL1333" s="876"/>
      <c r="AM1333" s="876"/>
      <c r="AN1333" s="876"/>
      <c r="AO1333" s="876"/>
      <c r="AP1333" s="876"/>
      <c r="AQ1333" s="876"/>
      <c r="AR1333" s="876"/>
      <c r="AS1333" s="876"/>
    </row>
    <row r="1334" spans="1:45" s="1092" customFormat="1" ht="12.75">
      <c r="A1334" s="1089" t="s">
        <v>307</v>
      </c>
      <c r="B1334" s="83">
        <v>289023</v>
      </c>
      <c r="C1334" s="83">
        <v>289023</v>
      </c>
      <c r="D1334" s="83">
        <v>91058</v>
      </c>
      <c r="E1334" s="463">
        <v>31.505451123267008</v>
      </c>
      <c r="F1334" s="83">
        <v>2798</v>
      </c>
      <c r="G1334" s="100"/>
      <c r="H1334" s="101">
        <f>D1334-'[3]Oktobris'!D1261</f>
        <v>-1119598</v>
      </c>
      <c r="I1334" s="987">
        <f t="shared" si="58"/>
        <v>1122396</v>
      </c>
      <c r="J1334" s="987"/>
      <c r="K1334" s="100"/>
      <c r="L1334" s="876"/>
      <c r="M1334" s="876"/>
      <c r="N1334" s="876"/>
      <c r="O1334" s="876"/>
      <c r="P1334" s="876"/>
      <c r="Q1334" s="876"/>
      <c r="R1334" s="876"/>
      <c r="S1334" s="876"/>
      <c r="T1334" s="876"/>
      <c r="U1334" s="876"/>
      <c r="V1334" s="876"/>
      <c r="W1334" s="876"/>
      <c r="X1334" s="876"/>
      <c r="Y1334" s="876"/>
      <c r="Z1334" s="876"/>
      <c r="AA1334" s="876"/>
      <c r="AB1334" s="876"/>
      <c r="AC1334" s="876"/>
      <c r="AD1334" s="876"/>
      <c r="AE1334" s="876"/>
      <c r="AF1334" s="876"/>
      <c r="AG1334" s="876"/>
      <c r="AH1334" s="876"/>
      <c r="AI1334" s="876"/>
      <c r="AJ1334" s="876"/>
      <c r="AK1334" s="876"/>
      <c r="AL1334" s="876"/>
      <c r="AM1334" s="876"/>
      <c r="AN1334" s="876"/>
      <c r="AO1334" s="876"/>
      <c r="AP1334" s="876"/>
      <c r="AQ1334" s="876"/>
      <c r="AR1334" s="876"/>
      <c r="AS1334" s="876"/>
    </row>
    <row r="1335" spans="1:45" s="1092" customFormat="1" ht="12.75">
      <c r="A1335" s="1090" t="s">
        <v>716</v>
      </c>
      <c r="B1335" s="83">
        <v>289023</v>
      </c>
      <c r="C1335" s="83">
        <v>289023</v>
      </c>
      <c r="D1335" s="83">
        <v>91058</v>
      </c>
      <c r="E1335" s="463">
        <v>31.505451123267008</v>
      </c>
      <c r="F1335" s="83">
        <v>2798</v>
      </c>
      <c r="G1335" s="100"/>
      <c r="H1335" s="101">
        <f>D1335-'[3]Oktobris'!D1262</f>
        <v>-799345</v>
      </c>
      <c r="I1335" s="987">
        <f t="shared" si="58"/>
        <v>802143</v>
      </c>
      <c r="J1335" s="987"/>
      <c r="K1335" s="100"/>
      <c r="L1335" s="876"/>
      <c r="M1335" s="876"/>
      <c r="N1335" s="876"/>
      <c r="O1335" s="876"/>
      <c r="P1335" s="876"/>
      <c r="Q1335" s="876"/>
      <c r="R1335" s="876"/>
      <c r="S1335" s="876"/>
      <c r="T1335" s="876"/>
      <c r="U1335" s="876"/>
      <c r="V1335" s="876"/>
      <c r="W1335" s="876"/>
      <c r="X1335" s="876"/>
      <c r="Y1335" s="876"/>
      <c r="Z1335" s="876"/>
      <c r="AA1335" s="876"/>
      <c r="AB1335" s="876"/>
      <c r="AC1335" s="876"/>
      <c r="AD1335" s="876"/>
      <c r="AE1335" s="876"/>
      <c r="AF1335" s="876"/>
      <c r="AG1335" s="876"/>
      <c r="AH1335" s="876"/>
      <c r="AI1335" s="876"/>
      <c r="AJ1335" s="876"/>
      <c r="AK1335" s="876"/>
      <c r="AL1335" s="876"/>
      <c r="AM1335" s="876"/>
      <c r="AN1335" s="876"/>
      <c r="AO1335" s="876"/>
      <c r="AP1335" s="876"/>
      <c r="AQ1335" s="876"/>
      <c r="AR1335" s="876"/>
      <c r="AS1335" s="876"/>
    </row>
    <row r="1336" spans="1:10" ht="25.5">
      <c r="A1336" s="328" t="s">
        <v>1164</v>
      </c>
      <c r="B1336" s="42"/>
      <c r="C1336" s="42"/>
      <c r="D1336" s="42"/>
      <c r="E1336" s="463"/>
      <c r="F1336" s="83"/>
      <c r="H1336" s="101">
        <f>D1336-'[3]Oktobris'!D1263</f>
        <v>-1784582</v>
      </c>
      <c r="I1336" s="987">
        <f t="shared" si="58"/>
        <v>1784582</v>
      </c>
      <c r="J1336" s="987"/>
    </row>
    <row r="1337" spans="1:45" s="1094" customFormat="1" ht="12.75" customHeight="1">
      <c r="A1337" s="404" t="s">
        <v>1132</v>
      </c>
      <c r="B1337" s="83"/>
      <c r="C1337" s="83"/>
      <c r="D1337" s="83"/>
      <c r="E1337" s="463"/>
      <c r="F1337" s="83"/>
      <c r="G1337" s="100"/>
      <c r="H1337" s="101">
        <f>D1337-'[3]Oktobris'!D1264</f>
        <v>-1784582</v>
      </c>
      <c r="I1337" s="987">
        <f t="shared" si="58"/>
        <v>1784582</v>
      </c>
      <c r="J1337" s="987"/>
      <c r="K1337" s="100"/>
      <c r="L1337" s="1093"/>
      <c r="M1337" s="1093"/>
      <c r="N1337" s="1093"/>
      <c r="O1337" s="1093"/>
      <c r="P1337" s="1093"/>
      <c r="Q1337" s="1093"/>
      <c r="R1337" s="1093"/>
      <c r="S1337" s="1093"/>
      <c r="T1337" s="1093"/>
      <c r="U1337" s="1093"/>
      <c r="V1337" s="1093"/>
      <c r="W1337" s="1093"/>
      <c r="X1337" s="1093"/>
      <c r="Y1337" s="1093"/>
      <c r="Z1337" s="1093"/>
      <c r="AA1337" s="1093"/>
      <c r="AB1337" s="1093"/>
      <c r="AC1337" s="1093"/>
      <c r="AD1337" s="1093"/>
      <c r="AE1337" s="1093"/>
      <c r="AF1337" s="1093"/>
      <c r="AG1337" s="1093"/>
      <c r="AH1337" s="1093"/>
      <c r="AI1337" s="1093"/>
      <c r="AJ1337" s="1093"/>
      <c r="AK1337" s="1093"/>
      <c r="AL1337" s="1093"/>
      <c r="AM1337" s="1093"/>
      <c r="AN1337" s="1093"/>
      <c r="AO1337" s="1093"/>
      <c r="AP1337" s="1093"/>
      <c r="AQ1337" s="1093"/>
      <c r="AR1337" s="1093"/>
      <c r="AS1337" s="1093"/>
    </row>
    <row r="1338" spans="1:45" s="1104" customFormat="1" ht="12.75" customHeight="1">
      <c r="A1338" s="1087" t="s">
        <v>1078</v>
      </c>
      <c r="B1338" s="83">
        <v>560694</v>
      </c>
      <c r="C1338" s="83">
        <v>554819</v>
      </c>
      <c r="D1338" s="83">
        <v>430848</v>
      </c>
      <c r="E1338" s="463">
        <v>76.8419137711479</v>
      </c>
      <c r="F1338" s="83">
        <v>266094</v>
      </c>
      <c r="G1338" s="100"/>
      <c r="H1338" s="101">
        <f>D1338-'[3]Oktobris'!D1265</f>
        <v>-939837</v>
      </c>
      <c r="I1338" s="987">
        <f t="shared" si="58"/>
        <v>1205931</v>
      </c>
      <c r="J1338" s="987"/>
      <c r="K1338" s="100"/>
      <c r="L1338" s="1093"/>
      <c r="M1338" s="1093"/>
      <c r="N1338" s="1093"/>
      <c r="O1338" s="1093"/>
      <c r="P1338" s="1093"/>
      <c r="Q1338" s="1093"/>
      <c r="R1338" s="1093"/>
      <c r="S1338" s="1093"/>
      <c r="T1338" s="1093"/>
      <c r="U1338" s="1093"/>
      <c r="V1338" s="1093"/>
      <c r="W1338" s="1093"/>
      <c r="X1338" s="1093"/>
      <c r="Y1338" s="1093"/>
      <c r="Z1338" s="1093"/>
      <c r="AA1338" s="1093"/>
      <c r="AB1338" s="1093"/>
      <c r="AC1338" s="1093"/>
      <c r="AD1338" s="1093"/>
      <c r="AE1338" s="1093"/>
      <c r="AF1338" s="1093"/>
      <c r="AG1338" s="1093"/>
      <c r="AH1338" s="1093"/>
      <c r="AI1338" s="1093"/>
      <c r="AJ1338" s="1093"/>
      <c r="AK1338" s="1093"/>
      <c r="AL1338" s="1093"/>
      <c r="AM1338" s="1093"/>
      <c r="AN1338" s="1093"/>
      <c r="AO1338" s="1093"/>
      <c r="AP1338" s="1093"/>
      <c r="AQ1338" s="1093"/>
      <c r="AR1338" s="1093"/>
      <c r="AS1338" s="1093"/>
    </row>
    <row r="1339" spans="1:45" s="1104" customFormat="1" ht="12.75" customHeight="1">
      <c r="A1339" s="1089" t="s">
        <v>1079</v>
      </c>
      <c r="B1339" s="83">
        <v>132894</v>
      </c>
      <c r="C1339" s="83">
        <v>127019</v>
      </c>
      <c r="D1339" s="83">
        <v>127019</v>
      </c>
      <c r="E1339" s="463">
        <v>95.57918340933375</v>
      </c>
      <c r="F1339" s="83">
        <v>5875</v>
      </c>
      <c r="G1339" s="100"/>
      <c r="H1339" s="101">
        <f>D1339-'[3]Oktobris'!D1266</f>
        <v>-269052</v>
      </c>
      <c r="I1339" s="987">
        <f>F1339-H1339</f>
        <v>274927</v>
      </c>
      <c r="J1339" s="987"/>
      <c r="K1339" s="100"/>
      <c r="L1339" s="1093"/>
      <c r="M1339" s="1093"/>
      <c r="N1339" s="1093"/>
      <c r="O1339" s="1093"/>
      <c r="P1339" s="1093"/>
      <c r="Q1339" s="1093"/>
      <c r="R1339" s="1093"/>
      <c r="S1339" s="1093"/>
      <c r="T1339" s="1093"/>
      <c r="U1339" s="1093"/>
      <c r="V1339" s="1093"/>
      <c r="W1339" s="1093"/>
      <c r="X1339" s="1093"/>
      <c r="Y1339" s="1093"/>
      <c r="Z1339" s="1093"/>
      <c r="AA1339" s="1093"/>
      <c r="AB1339" s="1093"/>
      <c r="AC1339" s="1093"/>
      <c r="AD1339" s="1093"/>
      <c r="AE1339" s="1093"/>
      <c r="AF1339" s="1093"/>
      <c r="AG1339" s="1093"/>
      <c r="AH1339" s="1093"/>
      <c r="AI1339" s="1093"/>
      <c r="AJ1339" s="1093"/>
      <c r="AK1339" s="1093"/>
      <c r="AL1339" s="1093"/>
      <c r="AM1339" s="1093"/>
      <c r="AN1339" s="1093"/>
      <c r="AO1339" s="1093"/>
      <c r="AP1339" s="1093"/>
      <c r="AQ1339" s="1093"/>
      <c r="AR1339" s="1093"/>
      <c r="AS1339" s="1093"/>
    </row>
    <row r="1340" spans="1:45" s="1104" customFormat="1" ht="12.75" customHeight="1">
      <c r="A1340" s="1089" t="s">
        <v>538</v>
      </c>
      <c r="B1340" s="83">
        <v>427800</v>
      </c>
      <c r="C1340" s="83">
        <v>427800</v>
      </c>
      <c r="D1340" s="83">
        <v>303829</v>
      </c>
      <c r="E1340" s="463">
        <v>71.0212716222534</v>
      </c>
      <c r="F1340" s="83">
        <v>260219</v>
      </c>
      <c r="G1340" s="100"/>
      <c r="H1340" s="101">
        <f>D1340-'[3]Oktobris'!D1267</f>
        <v>286003</v>
      </c>
      <c r="I1340" s="987">
        <f>F1340-H1340</f>
        <v>-25784</v>
      </c>
      <c r="J1340" s="987"/>
      <c r="K1340" s="100"/>
      <c r="L1340" s="1093"/>
      <c r="M1340" s="1093"/>
      <c r="N1340" s="1093"/>
      <c r="O1340" s="1093"/>
      <c r="P1340" s="1093"/>
      <c r="Q1340" s="1093"/>
      <c r="R1340" s="1093"/>
      <c r="S1340" s="1093"/>
      <c r="T1340" s="1093"/>
      <c r="U1340" s="1093"/>
      <c r="V1340" s="1093"/>
      <c r="W1340" s="1093"/>
      <c r="X1340" s="1093"/>
      <c r="Y1340" s="1093"/>
      <c r="Z1340" s="1093"/>
      <c r="AA1340" s="1093"/>
      <c r="AB1340" s="1093"/>
      <c r="AC1340" s="1093"/>
      <c r="AD1340" s="1093"/>
      <c r="AE1340" s="1093"/>
      <c r="AF1340" s="1093"/>
      <c r="AG1340" s="1093"/>
      <c r="AH1340" s="1093"/>
      <c r="AI1340" s="1093"/>
      <c r="AJ1340" s="1093"/>
      <c r="AK1340" s="1093"/>
      <c r="AL1340" s="1093"/>
      <c r="AM1340" s="1093"/>
      <c r="AN1340" s="1093"/>
      <c r="AO1340" s="1093"/>
      <c r="AP1340" s="1093"/>
      <c r="AQ1340" s="1093"/>
      <c r="AR1340" s="1093"/>
      <c r="AS1340" s="1093"/>
    </row>
    <row r="1341" spans="1:45" s="1104" customFormat="1" ht="12.75" customHeight="1">
      <c r="A1341" s="1103" t="s">
        <v>279</v>
      </c>
      <c r="B1341" s="83">
        <v>560694</v>
      </c>
      <c r="C1341" s="83">
        <v>554819</v>
      </c>
      <c r="D1341" s="83">
        <v>411548</v>
      </c>
      <c r="E1341" s="463">
        <v>73.39975102283955</v>
      </c>
      <c r="F1341" s="83">
        <v>290963</v>
      </c>
      <c r="G1341" s="100"/>
      <c r="H1341" s="101">
        <f>D1341-'[3]Oktobris'!D1268</f>
        <v>393722</v>
      </c>
      <c r="I1341" s="987">
        <f>F1341-H1341</f>
        <v>-102759</v>
      </c>
      <c r="J1341" s="987"/>
      <c r="K1341" s="100"/>
      <c r="L1341" s="1093"/>
      <c r="M1341" s="1093"/>
      <c r="N1341" s="1093"/>
      <c r="O1341" s="1093"/>
      <c r="P1341" s="1093"/>
      <c r="Q1341" s="1093"/>
      <c r="R1341" s="1093"/>
      <c r="S1341" s="1093"/>
      <c r="T1341" s="1093"/>
      <c r="U1341" s="1093"/>
      <c r="V1341" s="1093"/>
      <c r="W1341" s="1093"/>
      <c r="X1341" s="1093"/>
      <c r="Y1341" s="1093"/>
      <c r="Z1341" s="1093"/>
      <c r="AA1341" s="1093"/>
      <c r="AB1341" s="1093"/>
      <c r="AC1341" s="1093"/>
      <c r="AD1341" s="1093"/>
      <c r="AE1341" s="1093"/>
      <c r="AF1341" s="1093"/>
      <c r="AG1341" s="1093"/>
      <c r="AH1341" s="1093"/>
      <c r="AI1341" s="1093"/>
      <c r="AJ1341" s="1093"/>
      <c r="AK1341" s="1093"/>
      <c r="AL1341" s="1093"/>
      <c r="AM1341" s="1093"/>
      <c r="AN1341" s="1093"/>
      <c r="AO1341" s="1093"/>
      <c r="AP1341" s="1093"/>
      <c r="AQ1341" s="1093"/>
      <c r="AR1341" s="1093"/>
      <c r="AS1341" s="1093"/>
    </row>
    <row r="1342" spans="1:45" s="1105" customFormat="1" ht="12.75" customHeight="1">
      <c r="A1342" s="1089" t="s">
        <v>307</v>
      </c>
      <c r="B1342" s="83">
        <v>560694</v>
      </c>
      <c r="C1342" s="83">
        <v>554819</v>
      </c>
      <c r="D1342" s="83">
        <v>411548</v>
      </c>
      <c r="E1342" s="463">
        <v>73.39975102283955</v>
      </c>
      <c r="F1342" s="83">
        <v>290963</v>
      </c>
      <c r="G1342" s="100"/>
      <c r="H1342" s="101">
        <f>D1342-'[3]Oktobris'!D1269</f>
        <v>411548</v>
      </c>
      <c r="I1342" s="987">
        <f>F1342-H1342</f>
        <v>-120585</v>
      </c>
      <c r="J1342" s="987"/>
      <c r="K1342" s="100"/>
      <c r="L1342" s="1093"/>
      <c r="M1342" s="1093"/>
      <c r="N1342" s="1093"/>
      <c r="O1342" s="1093"/>
      <c r="P1342" s="1093"/>
      <c r="Q1342" s="1093"/>
      <c r="R1342" s="1093"/>
      <c r="S1342" s="1093"/>
      <c r="T1342" s="1093"/>
      <c r="U1342" s="1093"/>
      <c r="V1342" s="1093"/>
      <c r="W1342" s="1093"/>
      <c r="X1342" s="1093"/>
      <c r="Y1342" s="1093"/>
      <c r="Z1342" s="1093"/>
      <c r="AA1342" s="1093"/>
      <c r="AB1342" s="1093"/>
      <c r="AC1342" s="1093"/>
      <c r="AD1342" s="1093"/>
      <c r="AE1342" s="1093"/>
      <c r="AF1342" s="1093"/>
      <c r="AG1342" s="1093"/>
      <c r="AH1342" s="1093"/>
      <c r="AI1342" s="1093"/>
      <c r="AJ1342" s="1093"/>
      <c r="AK1342" s="1093"/>
      <c r="AL1342" s="1093"/>
      <c r="AM1342" s="1093"/>
      <c r="AN1342" s="1093"/>
      <c r="AO1342" s="1093"/>
      <c r="AP1342" s="1093"/>
      <c r="AQ1342" s="1093"/>
      <c r="AR1342" s="1093"/>
      <c r="AS1342" s="1093"/>
    </row>
    <row r="1343" spans="1:45" s="1105" customFormat="1" ht="12.75" customHeight="1">
      <c r="A1343" s="1100" t="s">
        <v>716</v>
      </c>
      <c r="B1343" s="83">
        <v>87493</v>
      </c>
      <c r="C1343" s="83">
        <v>81618</v>
      </c>
      <c r="D1343" s="83">
        <v>120135</v>
      </c>
      <c r="E1343" s="463">
        <v>137.30812750734344</v>
      </c>
      <c r="F1343" s="83">
        <v>-450</v>
      </c>
      <c r="G1343" s="100"/>
      <c r="H1343" s="101">
        <f>D1343-'[3]Oktobris'!D1270</f>
        <v>120135</v>
      </c>
      <c r="I1343" s="987">
        <f>F1343-H1343</f>
        <v>-120585</v>
      </c>
      <c r="J1343" s="987"/>
      <c r="K1343" s="100"/>
      <c r="L1343" s="1093"/>
      <c r="M1343" s="1093"/>
      <c r="N1343" s="1093"/>
      <c r="O1343" s="1093"/>
      <c r="P1343" s="1093"/>
      <c r="Q1343" s="1093"/>
      <c r="R1343" s="1093"/>
      <c r="S1343" s="1093"/>
      <c r="T1343" s="1093"/>
      <c r="U1343" s="1093"/>
      <c r="V1343" s="1093"/>
      <c r="W1343" s="1093"/>
      <c r="X1343" s="1093"/>
      <c r="Y1343" s="1093"/>
      <c r="Z1343" s="1093"/>
      <c r="AA1343" s="1093"/>
      <c r="AB1343" s="1093"/>
      <c r="AC1343" s="1093"/>
      <c r="AD1343" s="1093"/>
      <c r="AE1343" s="1093"/>
      <c r="AF1343" s="1093"/>
      <c r="AG1343" s="1093"/>
      <c r="AH1343" s="1093"/>
      <c r="AI1343" s="1093"/>
      <c r="AJ1343" s="1093"/>
      <c r="AK1343" s="1093"/>
      <c r="AL1343" s="1093"/>
      <c r="AM1343" s="1093"/>
      <c r="AN1343" s="1093"/>
      <c r="AO1343" s="1093"/>
      <c r="AP1343" s="1093"/>
      <c r="AQ1343" s="1093"/>
      <c r="AR1343" s="1093"/>
      <c r="AS1343" s="1093"/>
    </row>
    <row r="1344" spans="1:45" s="1094" customFormat="1" ht="12.75" customHeight="1">
      <c r="A1344" s="1090" t="s">
        <v>1004</v>
      </c>
      <c r="B1344" s="83">
        <v>473201</v>
      </c>
      <c r="C1344" s="83">
        <v>473201</v>
      </c>
      <c r="D1344" s="83">
        <v>291413</v>
      </c>
      <c r="E1344" s="463">
        <v>61.5833440757733</v>
      </c>
      <c r="F1344" s="83">
        <v>291413</v>
      </c>
      <c r="G1344" s="100"/>
      <c r="H1344" s="101"/>
      <c r="I1344" s="987"/>
      <c r="J1344" s="987"/>
      <c r="K1344" s="100"/>
      <c r="L1344" s="1093"/>
      <c r="M1344" s="1093"/>
      <c r="N1344" s="1093"/>
      <c r="O1344" s="1093"/>
      <c r="P1344" s="1093"/>
      <c r="Q1344" s="1093"/>
      <c r="R1344" s="1093"/>
      <c r="S1344" s="1093"/>
      <c r="T1344" s="1093"/>
      <c r="U1344" s="1093"/>
      <c r="V1344" s="1093"/>
      <c r="W1344" s="1093"/>
      <c r="X1344" s="1093"/>
      <c r="Y1344" s="1093"/>
      <c r="Z1344" s="1093"/>
      <c r="AA1344" s="1093"/>
      <c r="AB1344" s="1093"/>
      <c r="AC1344" s="1093"/>
      <c r="AD1344" s="1093"/>
      <c r="AE1344" s="1093"/>
      <c r="AF1344" s="1093"/>
      <c r="AG1344" s="1093"/>
      <c r="AH1344" s="1093"/>
      <c r="AI1344" s="1093"/>
      <c r="AJ1344" s="1093"/>
      <c r="AK1344" s="1093"/>
      <c r="AL1344" s="1093"/>
      <c r="AM1344" s="1093"/>
      <c r="AN1344" s="1093"/>
      <c r="AO1344" s="1093"/>
      <c r="AP1344" s="1093"/>
      <c r="AQ1344" s="1093"/>
      <c r="AR1344" s="1093"/>
      <c r="AS1344" s="1093"/>
    </row>
    <row r="1345" spans="1:45" s="1094" customFormat="1" ht="12.75" customHeight="1">
      <c r="A1345" s="1101" t="s">
        <v>1114</v>
      </c>
      <c r="B1345" s="83">
        <v>473201</v>
      </c>
      <c r="C1345" s="83">
        <v>473201</v>
      </c>
      <c r="D1345" s="83">
        <v>291413</v>
      </c>
      <c r="E1345" s="463">
        <v>61.5833440757733</v>
      </c>
      <c r="F1345" s="83">
        <v>291413</v>
      </c>
      <c r="G1345" s="100"/>
      <c r="H1345" s="101"/>
      <c r="I1345" s="987"/>
      <c r="J1345" s="987"/>
      <c r="K1345" s="100"/>
      <c r="L1345" s="1093"/>
      <c r="M1345" s="1093"/>
      <c r="N1345" s="1093"/>
      <c r="O1345" s="1093"/>
      <c r="P1345" s="1093"/>
      <c r="Q1345" s="1093"/>
      <c r="R1345" s="1093"/>
      <c r="S1345" s="1093"/>
      <c r="T1345" s="1093"/>
      <c r="U1345" s="1093"/>
      <c r="V1345" s="1093"/>
      <c r="W1345" s="1093"/>
      <c r="X1345" s="1093"/>
      <c r="Y1345" s="1093"/>
      <c r="Z1345" s="1093"/>
      <c r="AA1345" s="1093"/>
      <c r="AB1345" s="1093"/>
      <c r="AC1345" s="1093"/>
      <c r="AD1345" s="1093"/>
      <c r="AE1345" s="1093"/>
      <c r="AF1345" s="1093"/>
      <c r="AG1345" s="1093"/>
      <c r="AH1345" s="1093"/>
      <c r="AI1345" s="1093"/>
      <c r="AJ1345" s="1093"/>
      <c r="AK1345" s="1093"/>
      <c r="AL1345" s="1093"/>
      <c r="AM1345" s="1093"/>
      <c r="AN1345" s="1093"/>
      <c r="AO1345" s="1093"/>
      <c r="AP1345" s="1093"/>
      <c r="AQ1345" s="1093"/>
      <c r="AR1345" s="1093"/>
      <c r="AS1345" s="1093"/>
    </row>
    <row r="1346" spans="1:45" s="1094" customFormat="1" ht="12.75" customHeight="1">
      <c r="A1346" s="323" t="s">
        <v>1100</v>
      </c>
      <c r="B1346" s="83"/>
      <c r="C1346" s="83"/>
      <c r="D1346" s="83"/>
      <c r="E1346" s="463"/>
      <c r="F1346" s="83"/>
      <c r="G1346" s="100"/>
      <c r="H1346" s="101">
        <f>D1346-'[3]Oktobris'!D1271</f>
        <v>0</v>
      </c>
      <c r="I1346" s="987">
        <f aca="true" t="shared" si="59" ref="I1346:I1377">F1346-H1346</f>
        <v>0</v>
      </c>
      <c r="J1346" s="987"/>
      <c r="K1346" s="100"/>
      <c r="L1346" s="1093"/>
      <c r="M1346" s="1093"/>
      <c r="N1346" s="1093"/>
      <c r="O1346" s="1093"/>
      <c r="P1346" s="1093"/>
      <c r="Q1346" s="1093"/>
      <c r="R1346" s="1093"/>
      <c r="S1346" s="1093"/>
      <c r="T1346" s="1093"/>
      <c r="U1346" s="1093"/>
      <c r="V1346" s="1093"/>
      <c r="W1346" s="1093"/>
      <c r="X1346" s="1093"/>
      <c r="Y1346" s="1093"/>
      <c r="Z1346" s="1093"/>
      <c r="AA1346" s="1093"/>
      <c r="AB1346" s="1093"/>
      <c r="AC1346" s="1093"/>
      <c r="AD1346" s="1093"/>
      <c r="AE1346" s="1093"/>
      <c r="AF1346" s="1093"/>
      <c r="AG1346" s="1093"/>
      <c r="AH1346" s="1093"/>
      <c r="AI1346" s="1093"/>
      <c r="AJ1346" s="1093"/>
      <c r="AK1346" s="1093"/>
      <c r="AL1346" s="1093"/>
      <c r="AM1346" s="1093"/>
      <c r="AN1346" s="1093"/>
      <c r="AO1346" s="1093"/>
      <c r="AP1346" s="1093"/>
      <c r="AQ1346" s="1093"/>
      <c r="AR1346" s="1093"/>
      <c r="AS1346" s="1093"/>
    </row>
    <row r="1347" spans="1:45" s="1094" customFormat="1" ht="12.75" customHeight="1">
      <c r="A1347" s="1087" t="s">
        <v>1078</v>
      </c>
      <c r="B1347" s="83">
        <v>52711</v>
      </c>
      <c r="C1347" s="83">
        <v>49784</v>
      </c>
      <c r="D1347" s="83">
        <v>49784</v>
      </c>
      <c r="E1347" s="463">
        <v>94.4470793572499</v>
      </c>
      <c r="F1347" s="83">
        <v>-121550</v>
      </c>
      <c r="G1347" s="100"/>
      <c r="H1347" s="101">
        <f>D1347-'[3]Oktobris'!D1272</f>
        <v>49784</v>
      </c>
      <c r="I1347" s="987">
        <f t="shared" si="59"/>
        <v>-171334</v>
      </c>
      <c r="J1347" s="987"/>
      <c r="K1347" s="100"/>
      <c r="L1347" s="1093"/>
      <c r="M1347" s="1093"/>
      <c r="N1347" s="1093"/>
      <c r="O1347" s="1093"/>
      <c r="P1347" s="1093"/>
      <c r="Q1347" s="1093"/>
      <c r="R1347" s="1093"/>
      <c r="S1347" s="1093"/>
      <c r="T1347" s="1093"/>
      <c r="U1347" s="1093"/>
      <c r="V1347" s="1093"/>
      <c r="W1347" s="1093"/>
      <c r="X1347" s="1093"/>
      <c r="Y1347" s="1093"/>
      <c r="Z1347" s="1093"/>
      <c r="AA1347" s="1093"/>
      <c r="AB1347" s="1093"/>
      <c r="AC1347" s="1093"/>
      <c r="AD1347" s="1093"/>
      <c r="AE1347" s="1093"/>
      <c r="AF1347" s="1093"/>
      <c r="AG1347" s="1093"/>
      <c r="AH1347" s="1093"/>
      <c r="AI1347" s="1093"/>
      <c r="AJ1347" s="1093"/>
      <c r="AK1347" s="1093"/>
      <c r="AL1347" s="1093"/>
      <c r="AM1347" s="1093"/>
      <c r="AN1347" s="1093"/>
      <c r="AO1347" s="1093"/>
      <c r="AP1347" s="1093"/>
      <c r="AQ1347" s="1093"/>
      <c r="AR1347" s="1093"/>
      <c r="AS1347" s="1093"/>
    </row>
    <row r="1348" spans="1:45" s="1094" customFormat="1" ht="12.75" customHeight="1">
      <c r="A1348" s="1088" t="s">
        <v>1079</v>
      </c>
      <c r="B1348" s="83">
        <v>52711</v>
      </c>
      <c r="C1348" s="83">
        <v>49784</v>
      </c>
      <c r="D1348" s="83">
        <v>49784</v>
      </c>
      <c r="E1348" s="463">
        <v>94.4470793572499</v>
      </c>
      <c r="F1348" s="83">
        <v>-121550</v>
      </c>
      <c r="G1348" s="100"/>
      <c r="H1348" s="101">
        <f>D1348-'[3]Oktobris'!D1273</f>
        <v>49784</v>
      </c>
      <c r="I1348" s="987">
        <f t="shared" si="59"/>
        <v>-171334</v>
      </c>
      <c r="J1348" s="987"/>
      <c r="K1348" s="100"/>
      <c r="L1348" s="1093"/>
      <c r="M1348" s="1093"/>
      <c r="N1348" s="1093"/>
      <c r="O1348" s="1093"/>
      <c r="P1348" s="1093"/>
      <c r="Q1348" s="1093"/>
      <c r="R1348" s="1093"/>
      <c r="S1348" s="1093"/>
      <c r="T1348" s="1093"/>
      <c r="U1348" s="1093"/>
      <c r="V1348" s="1093"/>
      <c r="W1348" s="1093"/>
      <c r="X1348" s="1093"/>
      <c r="Y1348" s="1093"/>
      <c r="Z1348" s="1093"/>
      <c r="AA1348" s="1093"/>
      <c r="AB1348" s="1093"/>
      <c r="AC1348" s="1093"/>
      <c r="AD1348" s="1093"/>
      <c r="AE1348" s="1093"/>
      <c r="AF1348" s="1093"/>
      <c r="AG1348" s="1093"/>
      <c r="AH1348" s="1093"/>
      <c r="AI1348" s="1093"/>
      <c r="AJ1348" s="1093"/>
      <c r="AK1348" s="1093"/>
      <c r="AL1348" s="1093"/>
      <c r="AM1348" s="1093"/>
      <c r="AN1348" s="1093"/>
      <c r="AO1348" s="1093"/>
      <c r="AP1348" s="1093"/>
      <c r="AQ1348" s="1093"/>
      <c r="AR1348" s="1093"/>
      <c r="AS1348" s="1093"/>
    </row>
    <row r="1349" spans="1:45" s="1094" customFormat="1" ht="12.75" customHeight="1">
      <c r="A1349" s="1088" t="s">
        <v>538</v>
      </c>
      <c r="B1349" s="83">
        <v>0</v>
      </c>
      <c r="C1349" s="83">
        <v>0</v>
      </c>
      <c r="D1349" s="83">
        <v>0</v>
      </c>
      <c r="E1349" s="463">
        <v>0</v>
      </c>
      <c r="F1349" s="83">
        <v>0</v>
      </c>
      <c r="G1349" s="100"/>
      <c r="H1349" s="101">
        <f>D1349-'[3]Oktobris'!D1274</f>
        <v>0</v>
      </c>
      <c r="I1349" s="987">
        <f t="shared" si="59"/>
        <v>0</v>
      </c>
      <c r="J1349" s="987"/>
      <c r="K1349" s="100"/>
      <c r="L1349" s="1093"/>
      <c r="M1349" s="1093"/>
      <c r="N1349" s="1093"/>
      <c r="O1349" s="1093"/>
      <c r="P1349" s="1093"/>
      <c r="Q1349" s="1093"/>
      <c r="R1349" s="1093"/>
      <c r="S1349" s="1093"/>
      <c r="T1349" s="1093"/>
      <c r="U1349" s="1093"/>
      <c r="V1349" s="1093"/>
      <c r="W1349" s="1093"/>
      <c r="X1349" s="1093"/>
      <c r="Y1349" s="1093"/>
      <c r="Z1349" s="1093"/>
      <c r="AA1349" s="1093"/>
      <c r="AB1349" s="1093"/>
      <c r="AC1349" s="1093"/>
      <c r="AD1349" s="1093"/>
      <c r="AE1349" s="1093"/>
      <c r="AF1349" s="1093"/>
      <c r="AG1349" s="1093"/>
      <c r="AH1349" s="1093"/>
      <c r="AI1349" s="1093"/>
      <c r="AJ1349" s="1093"/>
      <c r="AK1349" s="1093"/>
      <c r="AL1349" s="1093"/>
      <c r="AM1349" s="1093"/>
      <c r="AN1349" s="1093"/>
      <c r="AO1349" s="1093"/>
      <c r="AP1349" s="1093"/>
      <c r="AQ1349" s="1093"/>
      <c r="AR1349" s="1093"/>
      <c r="AS1349" s="1093"/>
    </row>
    <row r="1350" spans="1:45" s="1094" customFormat="1" ht="12.75" customHeight="1">
      <c r="A1350" s="1103" t="s">
        <v>279</v>
      </c>
      <c r="B1350" s="83">
        <v>52711</v>
      </c>
      <c r="C1350" s="83">
        <v>49784</v>
      </c>
      <c r="D1350" s="83">
        <v>46059</v>
      </c>
      <c r="E1350" s="463">
        <v>87.38024321299159</v>
      </c>
      <c r="F1350" s="83">
        <v>8448</v>
      </c>
      <c r="G1350" s="100"/>
      <c r="H1350" s="101">
        <f>D1350-'[3]Oktobris'!D1275</f>
        <v>46059</v>
      </c>
      <c r="I1350" s="987">
        <f t="shared" si="59"/>
        <v>-37611</v>
      </c>
      <c r="J1350" s="987"/>
      <c r="K1350" s="100"/>
      <c r="L1350" s="1093"/>
      <c r="M1350" s="1093"/>
      <c r="N1350" s="1093"/>
      <c r="O1350" s="1093"/>
      <c r="P1350" s="1093"/>
      <c r="Q1350" s="1093"/>
      <c r="R1350" s="1093"/>
      <c r="S1350" s="1093"/>
      <c r="T1350" s="1093"/>
      <c r="U1350" s="1093"/>
      <c r="V1350" s="1093"/>
      <c r="W1350" s="1093"/>
      <c r="X1350" s="1093"/>
      <c r="Y1350" s="1093"/>
      <c r="Z1350" s="1093"/>
      <c r="AA1350" s="1093"/>
      <c r="AB1350" s="1093"/>
      <c r="AC1350" s="1093"/>
      <c r="AD1350" s="1093"/>
      <c r="AE1350" s="1093"/>
      <c r="AF1350" s="1093"/>
      <c r="AG1350" s="1093"/>
      <c r="AH1350" s="1093"/>
      <c r="AI1350" s="1093"/>
      <c r="AJ1350" s="1093"/>
      <c r="AK1350" s="1093"/>
      <c r="AL1350" s="1093"/>
      <c r="AM1350" s="1093"/>
      <c r="AN1350" s="1093"/>
      <c r="AO1350" s="1093"/>
      <c r="AP1350" s="1093"/>
      <c r="AQ1350" s="1093"/>
      <c r="AR1350" s="1093"/>
      <c r="AS1350" s="1093"/>
    </row>
    <row r="1351" spans="1:45" s="1094" customFormat="1" ht="12.75" customHeight="1">
      <c r="A1351" s="1089" t="s">
        <v>307</v>
      </c>
      <c r="B1351" s="83">
        <v>49197</v>
      </c>
      <c r="C1351" s="83">
        <v>46270</v>
      </c>
      <c r="D1351" s="83">
        <v>42545</v>
      </c>
      <c r="E1351" s="463">
        <v>86.47885033640263</v>
      </c>
      <c r="F1351" s="83">
        <v>8448</v>
      </c>
      <c r="G1351" s="100"/>
      <c r="H1351" s="101">
        <f>D1351-'[3]Oktobris'!D1276</f>
        <v>42545</v>
      </c>
      <c r="I1351" s="987">
        <f t="shared" si="59"/>
        <v>-34097</v>
      </c>
      <c r="J1351" s="987"/>
      <c r="K1351" s="100"/>
      <c r="L1351" s="1093"/>
      <c r="M1351" s="1093"/>
      <c r="N1351" s="1093"/>
      <c r="O1351" s="1093"/>
      <c r="P1351" s="1093"/>
      <c r="Q1351" s="1093"/>
      <c r="R1351" s="1093"/>
      <c r="S1351" s="1093"/>
      <c r="T1351" s="1093"/>
      <c r="U1351" s="1093"/>
      <c r="V1351" s="1093"/>
      <c r="W1351" s="1093"/>
      <c r="X1351" s="1093"/>
      <c r="Y1351" s="1093"/>
      <c r="Z1351" s="1093"/>
      <c r="AA1351" s="1093"/>
      <c r="AB1351" s="1093"/>
      <c r="AC1351" s="1093"/>
      <c r="AD1351" s="1093"/>
      <c r="AE1351" s="1093"/>
      <c r="AF1351" s="1093"/>
      <c r="AG1351" s="1093"/>
      <c r="AH1351" s="1093"/>
      <c r="AI1351" s="1093"/>
      <c r="AJ1351" s="1093"/>
      <c r="AK1351" s="1093"/>
      <c r="AL1351" s="1093"/>
      <c r="AM1351" s="1093"/>
      <c r="AN1351" s="1093"/>
      <c r="AO1351" s="1093"/>
      <c r="AP1351" s="1093"/>
      <c r="AQ1351" s="1093"/>
      <c r="AR1351" s="1093"/>
      <c r="AS1351" s="1093"/>
    </row>
    <row r="1352" spans="1:45" s="1094" customFormat="1" ht="12.75" customHeight="1">
      <c r="A1352" s="1100" t="s">
        <v>716</v>
      </c>
      <c r="B1352" s="83">
        <v>49197</v>
      </c>
      <c r="C1352" s="83">
        <v>46270</v>
      </c>
      <c r="D1352" s="83">
        <v>42545</v>
      </c>
      <c r="E1352" s="463">
        <v>86.47885033640263</v>
      </c>
      <c r="F1352" s="83">
        <v>8448</v>
      </c>
      <c r="G1352" s="100"/>
      <c r="H1352" s="101">
        <f>D1352-'[3]Oktobris'!D1277</f>
        <v>42545</v>
      </c>
      <c r="I1352" s="987">
        <f t="shared" si="59"/>
        <v>-34097</v>
      </c>
      <c r="J1352" s="987"/>
      <c r="K1352" s="100"/>
      <c r="L1352" s="1093"/>
      <c r="M1352" s="1093"/>
      <c r="N1352" s="1093"/>
      <c r="O1352" s="1093"/>
      <c r="P1352" s="1093"/>
      <c r="Q1352" s="1093"/>
      <c r="R1352" s="1093"/>
      <c r="S1352" s="1093"/>
      <c r="T1352" s="1093"/>
      <c r="U1352" s="1093"/>
      <c r="V1352" s="1093"/>
      <c r="W1352" s="1093"/>
      <c r="X1352" s="1093"/>
      <c r="Y1352" s="1093"/>
      <c r="Z1352" s="1093"/>
      <c r="AA1352" s="1093"/>
      <c r="AB1352" s="1093"/>
      <c r="AC1352" s="1093"/>
      <c r="AD1352" s="1093"/>
      <c r="AE1352" s="1093"/>
      <c r="AF1352" s="1093"/>
      <c r="AG1352" s="1093"/>
      <c r="AH1352" s="1093"/>
      <c r="AI1352" s="1093"/>
      <c r="AJ1352" s="1093"/>
      <c r="AK1352" s="1093"/>
      <c r="AL1352" s="1093"/>
      <c r="AM1352" s="1093"/>
      <c r="AN1352" s="1093"/>
      <c r="AO1352" s="1093"/>
      <c r="AP1352" s="1093"/>
      <c r="AQ1352" s="1093"/>
      <c r="AR1352" s="1093"/>
      <c r="AS1352" s="1093"/>
    </row>
    <row r="1353" spans="1:45" s="1094" customFormat="1" ht="12.75" customHeight="1">
      <c r="A1353" s="1089" t="s">
        <v>290</v>
      </c>
      <c r="B1353" s="83">
        <v>3514</v>
      </c>
      <c r="C1353" s="83">
        <v>3514</v>
      </c>
      <c r="D1353" s="83">
        <v>3514</v>
      </c>
      <c r="E1353" s="463">
        <v>100</v>
      </c>
      <c r="F1353" s="83">
        <v>0</v>
      </c>
      <c r="G1353" s="100"/>
      <c r="H1353" s="101">
        <f>D1353-'[3]Oktobris'!D1278</f>
        <v>3514</v>
      </c>
      <c r="I1353" s="987">
        <f t="shared" si="59"/>
        <v>-3514</v>
      </c>
      <c r="J1353" s="987"/>
      <c r="K1353" s="100"/>
      <c r="L1353" s="1093"/>
      <c r="M1353" s="1093"/>
      <c r="N1353" s="1093"/>
      <c r="O1353" s="1093"/>
      <c r="P1353" s="1093"/>
      <c r="Q1353" s="1093"/>
      <c r="R1353" s="1093"/>
      <c r="S1353" s="1093"/>
      <c r="T1353" s="1093"/>
      <c r="U1353" s="1093"/>
      <c r="V1353" s="1093"/>
      <c r="W1353" s="1093"/>
      <c r="X1353" s="1093"/>
      <c r="Y1353" s="1093"/>
      <c r="Z1353" s="1093"/>
      <c r="AA1353" s="1093"/>
      <c r="AB1353" s="1093"/>
      <c r="AC1353" s="1093"/>
      <c r="AD1353" s="1093"/>
      <c r="AE1353" s="1093"/>
      <c r="AF1353" s="1093"/>
      <c r="AG1353" s="1093"/>
      <c r="AH1353" s="1093"/>
      <c r="AI1353" s="1093"/>
      <c r="AJ1353" s="1093"/>
      <c r="AK1353" s="1093"/>
      <c r="AL1353" s="1093"/>
      <c r="AM1353" s="1093"/>
      <c r="AN1353" s="1093"/>
      <c r="AO1353" s="1093"/>
      <c r="AP1353" s="1093"/>
      <c r="AQ1353" s="1093"/>
      <c r="AR1353" s="1093"/>
      <c r="AS1353" s="1093"/>
    </row>
    <row r="1354" spans="1:45" s="1094" customFormat="1" ht="12.75" customHeight="1">
      <c r="A1354" s="1100" t="s">
        <v>1399</v>
      </c>
      <c r="B1354" s="83">
        <v>3514</v>
      </c>
      <c r="C1354" s="83">
        <v>3514</v>
      </c>
      <c r="D1354" s="83">
        <v>3514</v>
      </c>
      <c r="E1354" s="463">
        <v>100</v>
      </c>
      <c r="F1354" s="83">
        <v>0</v>
      </c>
      <c r="G1354" s="100"/>
      <c r="H1354" s="101">
        <f>D1354-'[3]Oktobris'!D1279</f>
        <v>-126012</v>
      </c>
      <c r="I1354" s="987">
        <f t="shared" si="59"/>
        <v>126012</v>
      </c>
      <c r="J1354" s="987"/>
      <c r="K1354" s="100"/>
      <c r="L1354" s="1093"/>
      <c r="M1354" s="1093"/>
      <c r="N1354" s="1093"/>
      <c r="O1354" s="1093"/>
      <c r="P1354" s="1093"/>
      <c r="Q1354" s="1093"/>
      <c r="R1354" s="1093"/>
      <c r="S1354" s="1093"/>
      <c r="T1354" s="1093"/>
      <c r="U1354" s="1093"/>
      <c r="V1354" s="1093"/>
      <c r="W1354" s="1093"/>
      <c r="X1354" s="1093"/>
      <c r="Y1354" s="1093"/>
      <c r="Z1354" s="1093"/>
      <c r="AA1354" s="1093"/>
      <c r="AB1354" s="1093"/>
      <c r="AC1354" s="1093"/>
      <c r="AD1354" s="1093"/>
      <c r="AE1354" s="1093"/>
      <c r="AF1354" s="1093"/>
      <c r="AG1354" s="1093"/>
      <c r="AH1354" s="1093"/>
      <c r="AI1354" s="1093"/>
      <c r="AJ1354" s="1093"/>
      <c r="AK1354" s="1093"/>
      <c r="AL1354" s="1093"/>
      <c r="AM1354" s="1093"/>
      <c r="AN1354" s="1093"/>
      <c r="AO1354" s="1093"/>
      <c r="AP1354" s="1093"/>
      <c r="AQ1354" s="1093"/>
      <c r="AR1354" s="1093"/>
      <c r="AS1354" s="1093"/>
    </row>
    <row r="1355" spans="1:45" s="1092" customFormat="1" ht="12.75">
      <c r="A1355" s="323" t="s">
        <v>1108</v>
      </c>
      <c r="B1355" s="83"/>
      <c r="C1355" s="83"/>
      <c r="D1355" s="83"/>
      <c r="E1355" s="463"/>
      <c r="F1355" s="83"/>
      <c r="G1355" s="100"/>
      <c r="H1355" s="101">
        <f>D1355-'[3]Oktobris'!D1280</f>
        <v>-23193</v>
      </c>
      <c r="I1355" s="987">
        <f t="shared" si="59"/>
        <v>23193</v>
      </c>
      <c r="J1355" s="987"/>
      <c r="K1355" s="100"/>
      <c r="L1355" s="876"/>
      <c r="M1355" s="876"/>
      <c r="N1355" s="876"/>
      <c r="O1355" s="876"/>
      <c r="P1355" s="876"/>
      <c r="Q1355" s="876"/>
      <c r="R1355" s="876"/>
      <c r="S1355" s="876"/>
      <c r="T1355" s="876"/>
      <c r="U1355" s="876"/>
      <c r="V1355" s="876"/>
      <c r="W1355" s="876"/>
      <c r="X1355" s="876"/>
      <c r="Y1355" s="876"/>
      <c r="Z1355" s="876"/>
      <c r="AA1355" s="876"/>
      <c r="AB1355" s="876"/>
      <c r="AC1355" s="876"/>
      <c r="AD1355" s="876"/>
      <c r="AE1355" s="876"/>
      <c r="AF1355" s="876"/>
      <c r="AG1355" s="876"/>
      <c r="AH1355" s="876"/>
      <c r="AI1355" s="876"/>
      <c r="AJ1355" s="876"/>
      <c r="AK1355" s="876"/>
      <c r="AL1355" s="876"/>
      <c r="AM1355" s="876"/>
      <c r="AN1355" s="876"/>
      <c r="AO1355" s="876"/>
      <c r="AP1355" s="876"/>
      <c r="AQ1355" s="876"/>
      <c r="AR1355" s="876"/>
      <c r="AS1355" s="876"/>
    </row>
    <row r="1356" spans="1:45" s="1092" customFormat="1" ht="12.75">
      <c r="A1356" s="1087" t="s">
        <v>1078</v>
      </c>
      <c r="B1356" s="83">
        <v>103163</v>
      </c>
      <c r="C1356" s="83">
        <v>103163</v>
      </c>
      <c r="D1356" s="83">
        <v>103163</v>
      </c>
      <c r="E1356" s="463">
        <v>100</v>
      </c>
      <c r="F1356" s="83">
        <v>0</v>
      </c>
      <c r="G1356" s="100"/>
      <c r="H1356" s="101">
        <f>D1356-'[3]Oktobris'!D1281</f>
        <v>103163</v>
      </c>
      <c r="I1356" s="987">
        <f t="shared" si="59"/>
        <v>-103163</v>
      </c>
      <c r="J1356" s="987"/>
      <c r="K1356" s="100"/>
      <c r="L1356" s="876"/>
      <c r="M1356" s="876"/>
      <c r="N1356" s="876"/>
      <c r="O1356" s="876"/>
      <c r="P1356" s="876"/>
      <c r="Q1356" s="876"/>
      <c r="R1356" s="876"/>
      <c r="S1356" s="876"/>
      <c r="T1356" s="876"/>
      <c r="U1356" s="876"/>
      <c r="V1356" s="876"/>
      <c r="W1356" s="876"/>
      <c r="X1356" s="876"/>
      <c r="Y1356" s="876"/>
      <c r="Z1356" s="876"/>
      <c r="AA1356" s="876"/>
      <c r="AB1356" s="876"/>
      <c r="AC1356" s="876"/>
      <c r="AD1356" s="876"/>
      <c r="AE1356" s="876"/>
      <c r="AF1356" s="876"/>
      <c r="AG1356" s="876"/>
      <c r="AH1356" s="876"/>
      <c r="AI1356" s="876"/>
      <c r="AJ1356" s="876"/>
      <c r="AK1356" s="876"/>
      <c r="AL1356" s="876"/>
      <c r="AM1356" s="876"/>
      <c r="AN1356" s="876"/>
      <c r="AO1356" s="876"/>
      <c r="AP1356" s="876"/>
      <c r="AQ1356" s="876"/>
      <c r="AR1356" s="876"/>
      <c r="AS1356" s="876"/>
    </row>
    <row r="1357" spans="1:45" s="1092" customFormat="1" ht="12.75">
      <c r="A1357" s="1089" t="s">
        <v>1079</v>
      </c>
      <c r="B1357" s="83">
        <v>103163</v>
      </c>
      <c r="C1357" s="83">
        <v>103163</v>
      </c>
      <c r="D1357" s="83">
        <v>103163</v>
      </c>
      <c r="E1357" s="463">
        <v>100</v>
      </c>
      <c r="F1357" s="83">
        <v>0</v>
      </c>
      <c r="G1357" s="100"/>
      <c r="H1357" s="101">
        <f>D1357-'[3]Oktobris'!D1282</f>
        <v>-3170</v>
      </c>
      <c r="I1357" s="987">
        <f t="shared" si="59"/>
        <v>3170</v>
      </c>
      <c r="J1357" s="987"/>
      <c r="K1357" s="100"/>
      <c r="L1357" s="876"/>
      <c r="M1357" s="876"/>
      <c r="N1357" s="876"/>
      <c r="O1357" s="876"/>
      <c r="P1357" s="876"/>
      <c r="Q1357" s="876"/>
      <c r="R1357" s="876"/>
      <c r="S1357" s="876"/>
      <c r="T1357" s="876"/>
      <c r="U1357" s="876"/>
      <c r="V1357" s="876"/>
      <c r="W1357" s="876"/>
      <c r="X1357" s="876"/>
      <c r="Y1357" s="876"/>
      <c r="Z1357" s="876"/>
      <c r="AA1357" s="876"/>
      <c r="AB1357" s="876"/>
      <c r="AC1357" s="876"/>
      <c r="AD1357" s="876"/>
      <c r="AE1357" s="876"/>
      <c r="AF1357" s="876"/>
      <c r="AG1357" s="876"/>
      <c r="AH1357" s="876"/>
      <c r="AI1357" s="876"/>
      <c r="AJ1357" s="876"/>
      <c r="AK1357" s="876"/>
      <c r="AL1357" s="876"/>
      <c r="AM1357" s="876"/>
      <c r="AN1357" s="876"/>
      <c r="AO1357" s="876"/>
      <c r="AP1357" s="876"/>
      <c r="AQ1357" s="876"/>
      <c r="AR1357" s="876"/>
      <c r="AS1357" s="876"/>
    </row>
    <row r="1358" spans="1:45" s="1092" customFormat="1" ht="12.75">
      <c r="A1358" s="1087" t="s">
        <v>279</v>
      </c>
      <c r="B1358" s="83">
        <v>103163</v>
      </c>
      <c r="C1358" s="83">
        <v>103163</v>
      </c>
      <c r="D1358" s="83">
        <v>98600</v>
      </c>
      <c r="E1358" s="463">
        <v>95.57690257165844</v>
      </c>
      <c r="F1358" s="83">
        <v>2205</v>
      </c>
      <c r="G1358" s="100"/>
      <c r="H1358" s="101">
        <f>D1358-'[3]Oktobris'!D1283</f>
        <v>10340</v>
      </c>
      <c r="I1358" s="987">
        <f t="shared" si="59"/>
        <v>-8135</v>
      </c>
      <c r="J1358" s="987"/>
      <c r="K1358" s="100"/>
      <c r="L1358" s="876"/>
      <c r="M1358" s="876"/>
      <c r="N1358" s="876"/>
      <c r="O1358" s="876"/>
      <c r="P1358" s="876"/>
      <c r="Q1358" s="876"/>
      <c r="R1358" s="876"/>
      <c r="S1358" s="876"/>
      <c r="T1358" s="876"/>
      <c r="U1358" s="876"/>
      <c r="V1358" s="876"/>
      <c r="W1358" s="876"/>
      <c r="X1358" s="876"/>
      <c r="Y1358" s="876"/>
      <c r="Z1358" s="876"/>
      <c r="AA1358" s="876"/>
      <c r="AB1358" s="876"/>
      <c r="AC1358" s="876"/>
      <c r="AD1358" s="876"/>
      <c r="AE1358" s="876"/>
      <c r="AF1358" s="876"/>
      <c r="AG1358" s="876"/>
      <c r="AH1358" s="876"/>
      <c r="AI1358" s="876"/>
      <c r="AJ1358" s="876"/>
      <c r="AK1358" s="876"/>
      <c r="AL1358" s="876"/>
      <c r="AM1358" s="876"/>
      <c r="AN1358" s="876"/>
      <c r="AO1358" s="876"/>
      <c r="AP1358" s="876"/>
      <c r="AQ1358" s="876"/>
      <c r="AR1358" s="876"/>
      <c r="AS1358" s="876"/>
    </row>
    <row r="1359" spans="1:45" s="1092" customFormat="1" ht="12.75">
      <c r="A1359" s="1089" t="s">
        <v>307</v>
      </c>
      <c r="B1359" s="83">
        <v>98579</v>
      </c>
      <c r="C1359" s="83">
        <v>98579</v>
      </c>
      <c r="D1359" s="83">
        <v>94016</v>
      </c>
      <c r="E1359" s="463">
        <v>95.37122510879598</v>
      </c>
      <c r="F1359" s="83">
        <v>2205</v>
      </c>
      <c r="G1359" s="100"/>
      <c r="H1359" s="101">
        <f>D1359-'[3]Oktobris'!D1284</f>
        <v>5756</v>
      </c>
      <c r="I1359" s="987">
        <f t="shared" si="59"/>
        <v>-3551</v>
      </c>
      <c r="J1359" s="987"/>
      <c r="K1359" s="100"/>
      <c r="L1359" s="876"/>
      <c r="M1359" s="876"/>
      <c r="N1359" s="876"/>
      <c r="O1359" s="876"/>
      <c r="P1359" s="876"/>
      <c r="Q1359" s="876"/>
      <c r="R1359" s="876"/>
      <c r="S1359" s="876"/>
      <c r="T1359" s="876"/>
      <c r="U1359" s="876"/>
      <c r="V1359" s="876"/>
      <c r="W1359" s="876"/>
      <c r="X1359" s="876"/>
      <c r="Y1359" s="876"/>
      <c r="Z1359" s="876"/>
      <c r="AA1359" s="876"/>
      <c r="AB1359" s="876"/>
      <c r="AC1359" s="876"/>
      <c r="AD1359" s="876"/>
      <c r="AE1359" s="876"/>
      <c r="AF1359" s="876"/>
      <c r="AG1359" s="876"/>
      <c r="AH1359" s="876"/>
      <c r="AI1359" s="876"/>
      <c r="AJ1359" s="876"/>
      <c r="AK1359" s="876"/>
      <c r="AL1359" s="876"/>
      <c r="AM1359" s="876"/>
      <c r="AN1359" s="876"/>
      <c r="AO1359" s="876"/>
      <c r="AP1359" s="876"/>
      <c r="AQ1359" s="876"/>
      <c r="AR1359" s="876"/>
      <c r="AS1359" s="876"/>
    </row>
    <row r="1360" spans="1:45" s="1092" customFormat="1" ht="12.75">
      <c r="A1360" s="1100" t="s">
        <v>716</v>
      </c>
      <c r="B1360" s="83">
        <v>98579</v>
      </c>
      <c r="C1360" s="83">
        <v>98579</v>
      </c>
      <c r="D1360" s="83">
        <v>94016</v>
      </c>
      <c r="E1360" s="463">
        <v>95.37122510879598</v>
      </c>
      <c r="F1360" s="83">
        <v>2205</v>
      </c>
      <c r="G1360" s="100"/>
      <c r="H1360" s="101">
        <f>D1360-'[3]Oktobris'!D1285</f>
        <v>5756</v>
      </c>
      <c r="I1360" s="987">
        <f t="shared" si="59"/>
        <v>-3551</v>
      </c>
      <c r="J1360" s="987"/>
      <c r="K1360" s="100"/>
      <c r="L1360" s="876"/>
      <c r="M1360" s="876"/>
      <c r="N1360" s="876"/>
      <c r="O1360" s="876"/>
      <c r="P1360" s="876"/>
      <c r="Q1360" s="876"/>
      <c r="R1360" s="876"/>
      <c r="S1360" s="876"/>
      <c r="T1360" s="876"/>
      <c r="U1360" s="876"/>
      <c r="V1360" s="876"/>
      <c r="W1360" s="876"/>
      <c r="X1360" s="876"/>
      <c r="Y1360" s="876"/>
      <c r="Z1360" s="876"/>
      <c r="AA1360" s="876"/>
      <c r="AB1360" s="876"/>
      <c r="AC1360" s="876"/>
      <c r="AD1360" s="876"/>
      <c r="AE1360" s="876"/>
      <c r="AF1360" s="876"/>
      <c r="AG1360" s="876"/>
      <c r="AH1360" s="876"/>
      <c r="AI1360" s="876"/>
      <c r="AJ1360" s="876"/>
      <c r="AK1360" s="876"/>
      <c r="AL1360" s="876"/>
      <c r="AM1360" s="876"/>
      <c r="AN1360" s="876"/>
      <c r="AO1360" s="876"/>
      <c r="AP1360" s="876"/>
      <c r="AQ1360" s="876"/>
      <c r="AR1360" s="876"/>
      <c r="AS1360" s="876"/>
    </row>
    <row r="1361" spans="1:45" s="1092" customFormat="1" ht="12.75">
      <c r="A1361" s="1089" t="s">
        <v>290</v>
      </c>
      <c r="B1361" s="83">
        <v>4584</v>
      </c>
      <c r="C1361" s="83">
        <v>4584</v>
      </c>
      <c r="D1361" s="83">
        <v>4584</v>
      </c>
      <c r="E1361" s="463">
        <v>100</v>
      </c>
      <c r="F1361" s="83">
        <v>0</v>
      </c>
      <c r="G1361" s="100"/>
      <c r="H1361" s="101">
        <f>D1361-'[3]Oktobris'!D1286</f>
        <v>4584</v>
      </c>
      <c r="I1361" s="987">
        <f t="shared" si="59"/>
        <v>-4584</v>
      </c>
      <c r="J1361" s="987"/>
      <c r="K1361" s="100"/>
      <c r="L1361" s="876"/>
      <c r="M1361" s="876"/>
      <c r="N1361" s="876"/>
      <c r="O1361" s="876"/>
      <c r="P1361" s="876"/>
      <c r="Q1361" s="876"/>
      <c r="R1361" s="876"/>
      <c r="S1361" s="876"/>
      <c r="T1361" s="876"/>
      <c r="U1361" s="876"/>
      <c r="V1361" s="876"/>
      <c r="W1361" s="876"/>
      <c r="X1361" s="876"/>
      <c r="Y1361" s="876"/>
      <c r="Z1361" s="876"/>
      <c r="AA1361" s="876"/>
      <c r="AB1361" s="876"/>
      <c r="AC1361" s="876"/>
      <c r="AD1361" s="876"/>
      <c r="AE1361" s="876"/>
      <c r="AF1361" s="876"/>
      <c r="AG1361" s="876"/>
      <c r="AH1361" s="876"/>
      <c r="AI1361" s="876"/>
      <c r="AJ1361" s="876"/>
      <c r="AK1361" s="876"/>
      <c r="AL1361" s="876"/>
      <c r="AM1361" s="876"/>
      <c r="AN1361" s="876"/>
      <c r="AO1361" s="876"/>
      <c r="AP1361" s="876"/>
      <c r="AQ1361" s="876"/>
      <c r="AR1361" s="876"/>
      <c r="AS1361" s="876"/>
    </row>
    <row r="1362" spans="1:45" s="1092" customFormat="1" ht="12.75">
      <c r="A1362" s="1100" t="s">
        <v>1399</v>
      </c>
      <c r="B1362" s="83">
        <v>4584</v>
      </c>
      <c r="C1362" s="83">
        <v>4584</v>
      </c>
      <c r="D1362" s="83">
        <v>4584</v>
      </c>
      <c r="E1362" s="463">
        <v>100</v>
      </c>
      <c r="F1362" s="83">
        <v>0</v>
      </c>
      <c r="G1362" s="100"/>
      <c r="H1362" s="101">
        <f>D1362-'[3]Oktobris'!D1287</f>
        <v>4584</v>
      </c>
      <c r="I1362" s="987">
        <f t="shared" si="59"/>
        <v>-4584</v>
      </c>
      <c r="J1362" s="987"/>
      <c r="K1362" s="100"/>
      <c r="L1362" s="876"/>
      <c r="M1362" s="876"/>
      <c r="N1362" s="876"/>
      <c r="O1362" s="876"/>
      <c r="P1362" s="876"/>
      <c r="Q1362" s="876"/>
      <c r="R1362" s="876"/>
      <c r="S1362" s="876"/>
      <c r="T1362" s="876"/>
      <c r="U1362" s="876"/>
      <c r="V1362" s="876"/>
      <c r="W1362" s="876"/>
      <c r="X1362" s="876"/>
      <c r="Y1362" s="876"/>
      <c r="Z1362" s="876"/>
      <c r="AA1362" s="876"/>
      <c r="AB1362" s="876"/>
      <c r="AC1362" s="876"/>
      <c r="AD1362" s="876"/>
      <c r="AE1362" s="876"/>
      <c r="AF1362" s="876"/>
      <c r="AG1362" s="876"/>
      <c r="AH1362" s="876"/>
      <c r="AI1362" s="876"/>
      <c r="AJ1362" s="876"/>
      <c r="AK1362" s="876"/>
      <c r="AL1362" s="876"/>
      <c r="AM1362" s="876"/>
      <c r="AN1362" s="876"/>
      <c r="AO1362" s="876"/>
      <c r="AP1362" s="876"/>
      <c r="AQ1362" s="876"/>
      <c r="AR1362" s="876"/>
      <c r="AS1362" s="876"/>
    </row>
    <row r="1363" spans="1:50" s="237" customFormat="1" ht="12" customHeight="1">
      <c r="A1363" s="404" t="s">
        <v>1111</v>
      </c>
      <c r="B1363" s="83"/>
      <c r="C1363" s="83"/>
      <c r="D1363" s="83"/>
      <c r="E1363" s="463"/>
      <c r="F1363" s="83"/>
      <c r="G1363" s="1026"/>
      <c r="H1363" s="101">
        <f>D1363-'[3]Oktobris'!D1288</f>
        <v>-164754</v>
      </c>
      <c r="I1363" s="987">
        <f t="shared" si="59"/>
        <v>164754</v>
      </c>
      <c r="J1363" s="987"/>
      <c r="K1363" s="1026"/>
      <c r="L1363" s="1026"/>
      <c r="M1363" s="1026"/>
      <c r="N1363" s="1026"/>
      <c r="O1363" s="1026"/>
      <c r="P1363" s="1026"/>
      <c r="Q1363" s="1026"/>
      <c r="R1363" s="1026"/>
      <c r="S1363" s="1026"/>
      <c r="T1363" s="1026"/>
      <c r="U1363" s="1026"/>
      <c r="V1363" s="1026"/>
      <c r="W1363" s="1026"/>
      <c r="X1363" s="1026"/>
      <c r="Y1363" s="1026"/>
      <c r="Z1363" s="1026"/>
      <c r="AA1363" s="1026"/>
      <c r="AB1363" s="1026"/>
      <c r="AC1363" s="1026"/>
      <c r="AD1363" s="1026"/>
      <c r="AE1363" s="1026"/>
      <c r="AF1363" s="1026"/>
      <c r="AG1363" s="1026"/>
      <c r="AH1363" s="1026"/>
      <c r="AI1363" s="1026"/>
      <c r="AJ1363" s="1026"/>
      <c r="AK1363" s="1026"/>
      <c r="AL1363" s="1026"/>
      <c r="AM1363" s="1026"/>
      <c r="AN1363" s="1026"/>
      <c r="AO1363" s="1026"/>
      <c r="AP1363" s="1026"/>
      <c r="AQ1363" s="1026"/>
      <c r="AR1363" s="1026"/>
      <c r="AS1363" s="1026"/>
      <c r="AT1363" s="1026"/>
      <c r="AU1363" s="1026"/>
      <c r="AV1363" s="1026"/>
      <c r="AW1363" s="1026"/>
      <c r="AX1363" s="1026"/>
    </row>
    <row r="1364" spans="1:50" s="237" customFormat="1" ht="12" customHeight="1">
      <c r="A1364" s="1087" t="s">
        <v>1078</v>
      </c>
      <c r="B1364" s="83">
        <v>2259293</v>
      </c>
      <c r="C1364" s="264">
        <v>2220293</v>
      </c>
      <c r="D1364" s="264">
        <v>2220293</v>
      </c>
      <c r="E1364" s="463">
        <v>98.27379627166552</v>
      </c>
      <c r="F1364" s="83">
        <v>774477</v>
      </c>
      <c r="G1364" s="1026"/>
      <c r="H1364" s="101">
        <f>D1364-'[3]Oktobris'!D1289</f>
        <v>2099149</v>
      </c>
      <c r="I1364" s="987">
        <f t="shared" si="59"/>
        <v>-1324672</v>
      </c>
      <c r="J1364" s="987"/>
      <c r="K1364" s="1026"/>
      <c r="L1364" s="1026"/>
      <c r="M1364" s="1026"/>
      <c r="N1364" s="1026"/>
      <c r="O1364" s="1026"/>
      <c r="P1364" s="1026"/>
      <c r="Q1364" s="1026"/>
      <c r="R1364" s="1026"/>
      <c r="S1364" s="1026"/>
      <c r="T1364" s="1026"/>
      <c r="U1364" s="1026"/>
      <c r="V1364" s="1026"/>
      <c r="W1364" s="1026"/>
      <c r="X1364" s="1026"/>
      <c r="Y1364" s="1026"/>
      <c r="Z1364" s="1026"/>
      <c r="AA1364" s="1026"/>
      <c r="AB1364" s="1026"/>
      <c r="AC1364" s="1026"/>
      <c r="AD1364" s="1026"/>
      <c r="AE1364" s="1026"/>
      <c r="AF1364" s="1026"/>
      <c r="AG1364" s="1026"/>
      <c r="AH1364" s="1026"/>
      <c r="AI1364" s="1026"/>
      <c r="AJ1364" s="1026"/>
      <c r="AK1364" s="1026"/>
      <c r="AL1364" s="1026"/>
      <c r="AM1364" s="1026"/>
      <c r="AN1364" s="1026"/>
      <c r="AO1364" s="1026"/>
      <c r="AP1364" s="1026"/>
      <c r="AQ1364" s="1026"/>
      <c r="AR1364" s="1026"/>
      <c r="AS1364" s="1026"/>
      <c r="AT1364" s="1026"/>
      <c r="AU1364" s="1026"/>
      <c r="AV1364" s="1026"/>
      <c r="AW1364" s="1026"/>
      <c r="AX1364" s="1026"/>
    </row>
    <row r="1365" spans="1:50" s="237" customFormat="1" ht="12" customHeight="1">
      <c r="A1365" s="1089" t="s">
        <v>1079</v>
      </c>
      <c r="B1365" s="83">
        <v>2259293</v>
      </c>
      <c r="C1365" s="264">
        <v>2220293</v>
      </c>
      <c r="D1365" s="264">
        <v>2220293</v>
      </c>
      <c r="E1365" s="463">
        <v>98.27379627166552</v>
      </c>
      <c r="F1365" s="83">
        <v>774477</v>
      </c>
      <c r="G1365" s="1026"/>
      <c r="H1365" s="101">
        <f>D1365-'[3]Oktobris'!D1290</f>
        <v>2176683</v>
      </c>
      <c r="I1365" s="987">
        <f t="shared" si="59"/>
        <v>-1402206</v>
      </c>
      <c r="J1365" s="987"/>
      <c r="K1365" s="1026"/>
      <c r="L1365" s="1026"/>
      <c r="M1365" s="1026"/>
      <c r="N1365" s="1026"/>
      <c r="O1365" s="1026"/>
      <c r="P1365" s="1026"/>
      <c r="Q1365" s="1026"/>
      <c r="R1365" s="1026"/>
      <c r="S1365" s="1026"/>
      <c r="T1365" s="1026"/>
      <c r="U1365" s="1026"/>
      <c r="V1365" s="1026"/>
      <c r="W1365" s="1026"/>
      <c r="X1365" s="1026"/>
      <c r="Y1365" s="1026"/>
      <c r="Z1365" s="1026"/>
      <c r="AA1365" s="1026"/>
      <c r="AB1365" s="1026"/>
      <c r="AC1365" s="1026"/>
      <c r="AD1365" s="1026"/>
      <c r="AE1365" s="1026"/>
      <c r="AF1365" s="1026"/>
      <c r="AG1365" s="1026"/>
      <c r="AH1365" s="1026"/>
      <c r="AI1365" s="1026"/>
      <c r="AJ1365" s="1026"/>
      <c r="AK1365" s="1026"/>
      <c r="AL1365" s="1026"/>
      <c r="AM1365" s="1026"/>
      <c r="AN1365" s="1026"/>
      <c r="AO1365" s="1026"/>
      <c r="AP1365" s="1026"/>
      <c r="AQ1365" s="1026"/>
      <c r="AR1365" s="1026"/>
      <c r="AS1365" s="1026"/>
      <c r="AT1365" s="1026"/>
      <c r="AU1365" s="1026"/>
      <c r="AV1365" s="1026"/>
      <c r="AW1365" s="1026"/>
      <c r="AX1365" s="1026"/>
    </row>
    <row r="1366" spans="1:50" s="1150" customFormat="1" ht="12" customHeight="1" hidden="1">
      <c r="A1366" s="1099" t="s">
        <v>537</v>
      </c>
      <c r="B1366" s="488">
        <v>0</v>
      </c>
      <c r="C1366" s="488">
        <v>0</v>
      </c>
      <c r="D1366" s="488">
        <v>0</v>
      </c>
      <c r="E1366" s="463" t="e">
        <v>#DIV/0!</v>
      </c>
      <c r="F1366" s="83">
        <v>0</v>
      </c>
      <c r="G1366" s="1149"/>
      <c r="H1366" s="101">
        <f>D1366-'[3]Oktobris'!D1291</f>
        <v>-120585</v>
      </c>
      <c r="I1366" s="987">
        <f t="shared" si="59"/>
        <v>120585</v>
      </c>
      <c r="J1366" s="987"/>
      <c r="K1366" s="1149"/>
      <c r="L1366" s="1149"/>
      <c r="M1366" s="1149"/>
      <c r="N1366" s="1149"/>
      <c r="O1366" s="1149"/>
      <c r="P1366" s="1149"/>
      <c r="Q1366" s="1149"/>
      <c r="R1366" s="1149"/>
      <c r="S1366" s="1149"/>
      <c r="T1366" s="1149"/>
      <c r="U1366" s="1149"/>
      <c r="V1366" s="1149"/>
      <c r="W1366" s="1149"/>
      <c r="X1366" s="1149"/>
      <c r="Y1366" s="1149"/>
      <c r="Z1366" s="1149"/>
      <c r="AA1366" s="1149"/>
      <c r="AB1366" s="1149"/>
      <c r="AC1366" s="1149"/>
      <c r="AD1366" s="1149"/>
      <c r="AE1366" s="1149"/>
      <c r="AF1366" s="1149"/>
      <c r="AG1366" s="1149"/>
      <c r="AH1366" s="1149"/>
      <c r="AI1366" s="1149"/>
      <c r="AJ1366" s="1149"/>
      <c r="AK1366" s="1149"/>
      <c r="AL1366" s="1149"/>
      <c r="AM1366" s="1149"/>
      <c r="AN1366" s="1149"/>
      <c r="AO1366" s="1149"/>
      <c r="AP1366" s="1149"/>
      <c r="AQ1366" s="1149"/>
      <c r="AR1366" s="1149"/>
      <c r="AS1366" s="1149"/>
      <c r="AT1366" s="1149"/>
      <c r="AU1366" s="1149"/>
      <c r="AV1366" s="1149"/>
      <c r="AW1366" s="1149"/>
      <c r="AX1366" s="1149"/>
    </row>
    <row r="1367" spans="1:50" s="237" customFormat="1" ht="12" customHeight="1">
      <c r="A1367" s="1103" t="s">
        <v>279</v>
      </c>
      <c r="B1367" s="83">
        <v>2259293</v>
      </c>
      <c r="C1367" s="264">
        <v>2220293</v>
      </c>
      <c r="D1367" s="83">
        <v>965143</v>
      </c>
      <c r="E1367" s="463">
        <v>42.718806281434055</v>
      </c>
      <c r="F1367" s="83">
        <v>271815</v>
      </c>
      <c r="G1367" s="1026"/>
      <c r="H1367" s="101">
        <f>D1367-'[3]Oktobris'!D1292</f>
        <v>844558</v>
      </c>
      <c r="I1367" s="987">
        <f t="shared" si="59"/>
        <v>-572743</v>
      </c>
      <c r="J1367" s="987"/>
      <c r="K1367" s="1026"/>
      <c r="L1367" s="1026"/>
      <c r="M1367" s="1026"/>
      <c r="N1367" s="1026"/>
      <c r="O1367" s="1026"/>
      <c r="P1367" s="1026"/>
      <c r="Q1367" s="1026"/>
      <c r="R1367" s="1026"/>
      <c r="S1367" s="1026"/>
      <c r="T1367" s="1026"/>
      <c r="U1367" s="1026"/>
      <c r="V1367" s="1026"/>
      <c r="W1367" s="1026"/>
      <c r="X1367" s="1026"/>
      <c r="Y1367" s="1026"/>
      <c r="Z1367" s="1026"/>
      <c r="AA1367" s="1026"/>
      <c r="AB1367" s="1026"/>
      <c r="AC1367" s="1026"/>
      <c r="AD1367" s="1026"/>
      <c r="AE1367" s="1026"/>
      <c r="AF1367" s="1026"/>
      <c r="AG1367" s="1026"/>
      <c r="AH1367" s="1026"/>
      <c r="AI1367" s="1026"/>
      <c r="AJ1367" s="1026"/>
      <c r="AK1367" s="1026"/>
      <c r="AL1367" s="1026"/>
      <c r="AM1367" s="1026"/>
      <c r="AN1367" s="1026"/>
      <c r="AO1367" s="1026"/>
      <c r="AP1367" s="1026"/>
      <c r="AQ1367" s="1026"/>
      <c r="AR1367" s="1026"/>
      <c r="AS1367" s="1026"/>
      <c r="AT1367" s="1026"/>
      <c r="AU1367" s="1026"/>
      <c r="AV1367" s="1026"/>
      <c r="AW1367" s="1026"/>
      <c r="AX1367" s="1026"/>
    </row>
    <row r="1368" spans="1:50" s="237" customFormat="1" ht="12" customHeight="1">
      <c r="A1368" s="1089" t="s">
        <v>307</v>
      </c>
      <c r="B1368" s="83">
        <v>2259293</v>
      </c>
      <c r="C1368" s="264">
        <v>2220293</v>
      </c>
      <c r="D1368" s="83">
        <v>965143</v>
      </c>
      <c r="E1368" s="463">
        <v>42.718806281434055</v>
      </c>
      <c r="F1368" s="83">
        <v>271815</v>
      </c>
      <c r="G1368" s="1026"/>
      <c r="H1368" s="101">
        <f>D1368-'[3]Oktobris'!D1293</f>
        <v>844558</v>
      </c>
      <c r="I1368" s="987">
        <f t="shared" si="59"/>
        <v>-572743</v>
      </c>
      <c r="J1368" s="987"/>
      <c r="K1368" s="1026"/>
      <c r="L1368" s="1026"/>
      <c r="M1368" s="1026"/>
      <c r="N1368" s="1026"/>
      <c r="O1368" s="1026"/>
      <c r="P1368" s="1026"/>
      <c r="Q1368" s="1026"/>
      <c r="R1368" s="1026"/>
      <c r="S1368" s="1026"/>
      <c r="T1368" s="1026"/>
      <c r="U1368" s="1026"/>
      <c r="V1368" s="1026"/>
      <c r="W1368" s="1026"/>
      <c r="X1368" s="1026"/>
      <c r="Y1368" s="1026"/>
      <c r="Z1368" s="1026"/>
      <c r="AA1368" s="1026"/>
      <c r="AB1368" s="1026"/>
      <c r="AC1368" s="1026"/>
      <c r="AD1368" s="1026"/>
      <c r="AE1368" s="1026"/>
      <c r="AF1368" s="1026"/>
      <c r="AG1368" s="1026"/>
      <c r="AH1368" s="1026"/>
      <c r="AI1368" s="1026"/>
      <c r="AJ1368" s="1026"/>
      <c r="AK1368" s="1026"/>
      <c r="AL1368" s="1026"/>
      <c r="AM1368" s="1026"/>
      <c r="AN1368" s="1026"/>
      <c r="AO1368" s="1026"/>
      <c r="AP1368" s="1026"/>
      <c r="AQ1368" s="1026"/>
      <c r="AR1368" s="1026"/>
      <c r="AS1368" s="1026"/>
      <c r="AT1368" s="1026"/>
      <c r="AU1368" s="1026"/>
      <c r="AV1368" s="1026"/>
      <c r="AW1368" s="1026"/>
      <c r="AX1368" s="1026"/>
    </row>
    <row r="1369" spans="1:50" s="237" customFormat="1" ht="12" customHeight="1">
      <c r="A1369" s="1100" t="s">
        <v>716</v>
      </c>
      <c r="B1369" s="83">
        <v>213867</v>
      </c>
      <c r="C1369" s="264">
        <v>199584</v>
      </c>
      <c r="D1369" s="264">
        <v>178756</v>
      </c>
      <c r="E1369" s="463">
        <v>83.58278743331135</v>
      </c>
      <c r="F1369" s="83">
        <v>6316</v>
      </c>
      <c r="G1369" s="1026"/>
      <c r="H1369" s="101">
        <f>D1369-'[3]Oktobris'!D1294</f>
        <v>178756</v>
      </c>
      <c r="I1369" s="987">
        <f t="shared" si="59"/>
        <v>-172440</v>
      </c>
      <c r="J1369" s="987"/>
      <c r="K1369" s="1026"/>
      <c r="L1369" s="1026"/>
      <c r="M1369" s="1026"/>
      <c r="N1369" s="1026"/>
      <c r="O1369" s="1026"/>
      <c r="P1369" s="1026"/>
      <c r="Q1369" s="1026"/>
      <c r="R1369" s="1026"/>
      <c r="S1369" s="1026"/>
      <c r="T1369" s="1026"/>
      <c r="U1369" s="1026"/>
      <c r="V1369" s="1026"/>
      <c r="W1369" s="1026"/>
      <c r="X1369" s="1026"/>
      <c r="Y1369" s="1026"/>
      <c r="Z1369" s="1026"/>
      <c r="AA1369" s="1026"/>
      <c r="AB1369" s="1026"/>
      <c r="AC1369" s="1026"/>
      <c r="AD1369" s="1026"/>
      <c r="AE1369" s="1026"/>
      <c r="AF1369" s="1026"/>
      <c r="AG1369" s="1026"/>
      <c r="AH1369" s="1026"/>
      <c r="AI1369" s="1026"/>
      <c r="AJ1369" s="1026"/>
      <c r="AK1369" s="1026"/>
      <c r="AL1369" s="1026"/>
      <c r="AM1369" s="1026"/>
      <c r="AN1369" s="1026"/>
      <c r="AO1369" s="1026"/>
      <c r="AP1369" s="1026"/>
      <c r="AQ1369" s="1026"/>
      <c r="AR1369" s="1026"/>
      <c r="AS1369" s="1026"/>
      <c r="AT1369" s="1026"/>
      <c r="AU1369" s="1026"/>
      <c r="AV1369" s="1026"/>
      <c r="AW1369" s="1026"/>
      <c r="AX1369" s="1026"/>
    </row>
    <row r="1370" spans="1:50" s="237" customFormat="1" ht="12" customHeight="1">
      <c r="A1370" s="1100" t="s">
        <v>1004</v>
      </c>
      <c r="B1370" s="83">
        <v>2045426</v>
      </c>
      <c r="C1370" s="264">
        <v>2020709</v>
      </c>
      <c r="D1370" s="264">
        <v>786387</v>
      </c>
      <c r="E1370" s="463">
        <v>38.44612320367493</v>
      </c>
      <c r="F1370" s="83">
        <v>265499</v>
      </c>
      <c r="G1370" s="1026"/>
      <c r="H1370" s="101">
        <f>D1370-'[3]Oktobris'!D1295</f>
        <v>615053</v>
      </c>
      <c r="I1370" s="987">
        <f t="shared" si="59"/>
        <v>-349554</v>
      </c>
      <c r="J1370" s="987"/>
      <c r="K1370" s="1026"/>
      <c r="L1370" s="1026"/>
      <c r="M1370" s="1026"/>
      <c r="N1370" s="1026"/>
      <c r="O1370" s="1026"/>
      <c r="P1370" s="1026"/>
      <c r="Q1370" s="1026"/>
      <c r="R1370" s="1026"/>
      <c r="S1370" s="1026"/>
      <c r="T1370" s="1026"/>
      <c r="U1370" s="1026"/>
      <c r="V1370" s="1026"/>
      <c r="W1370" s="1026"/>
      <c r="X1370" s="1026"/>
      <c r="Y1370" s="1026"/>
      <c r="Z1370" s="1026"/>
      <c r="AA1370" s="1026"/>
      <c r="AB1370" s="1026"/>
      <c r="AC1370" s="1026"/>
      <c r="AD1370" s="1026"/>
      <c r="AE1370" s="1026"/>
      <c r="AF1370" s="1026"/>
      <c r="AG1370" s="1026"/>
      <c r="AH1370" s="1026"/>
      <c r="AI1370" s="1026"/>
      <c r="AJ1370" s="1026"/>
      <c r="AK1370" s="1026"/>
      <c r="AL1370" s="1026"/>
      <c r="AM1370" s="1026"/>
      <c r="AN1370" s="1026"/>
      <c r="AO1370" s="1026"/>
      <c r="AP1370" s="1026"/>
      <c r="AQ1370" s="1026"/>
      <c r="AR1370" s="1026"/>
      <c r="AS1370" s="1026"/>
      <c r="AT1370" s="1026"/>
      <c r="AU1370" s="1026"/>
      <c r="AV1370" s="1026"/>
      <c r="AW1370" s="1026"/>
      <c r="AX1370" s="1026"/>
    </row>
    <row r="1371" spans="1:50" s="237" customFormat="1" ht="12" customHeight="1">
      <c r="A1371" s="1101" t="s">
        <v>1013</v>
      </c>
      <c r="B1371" s="83">
        <v>2045426</v>
      </c>
      <c r="C1371" s="264">
        <v>2020709</v>
      </c>
      <c r="D1371" s="264">
        <v>786387</v>
      </c>
      <c r="E1371" s="463">
        <v>38.44612320367493</v>
      </c>
      <c r="F1371" s="83">
        <v>265499</v>
      </c>
      <c r="G1371" s="1026"/>
      <c r="H1371" s="101">
        <f>D1371-'[3]Oktobris'!D1296</f>
        <v>615053</v>
      </c>
      <c r="I1371" s="987">
        <f t="shared" si="59"/>
        <v>-349554</v>
      </c>
      <c r="J1371" s="987"/>
      <c r="K1371" s="1026"/>
      <c r="L1371" s="1026"/>
      <c r="M1371" s="1026"/>
      <c r="N1371" s="1026"/>
      <c r="O1371" s="1026"/>
      <c r="P1371" s="1026"/>
      <c r="Q1371" s="1026"/>
      <c r="R1371" s="1026"/>
      <c r="S1371" s="1026"/>
      <c r="T1371" s="1026"/>
      <c r="U1371" s="1026"/>
      <c r="V1371" s="1026"/>
      <c r="W1371" s="1026"/>
      <c r="X1371" s="1026"/>
      <c r="Y1371" s="1026"/>
      <c r="Z1371" s="1026"/>
      <c r="AA1371" s="1026"/>
      <c r="AB1371" s="1026"/>
      <c r="AC1371" s="1026"/>
      <c r="AD1371" s="1026"/>
      <c r="AE1371" s="1026"/>
      <c r="AF1371" s="1026"/>
      <c r="AG1371" s="1026"/>
      <c r="AH1371" s="1026"/>
      <c r="AI1371" s="1026"/>
      <c r="AJ1371" s="1026"/>
      <c r="AK1371" s="1026"/>
      <c r="AL1371" s="1026"/>
      <c r="AM1371" s="1026"/>
      <c r="AN1371" s="1026"/>
      <c r="AO1371" s="1026"/>
      <c r="AP1371" s="1026"/>
      <c r="AQ1371" s="1026"/>
      <c r="AR1371" s="1026"/>
      <c r="AS1371" s="1026"/>
      <c r="AT1371" s="1026"/>
      <c r="AU1371" s="1026"/>
      <c r="AV1371" s="1026"/>
      <c r="AW1371" s="1026"/>
      <c r="AX1371" s="1026"/>
    </row>
    <row r="1372" spans="1:50" s="237" customFormat="1" ht="12" customHeight="1">
      <c r="A1372" s="323" t="s">
        <v>697</v>
      </c>
      <c r="B1372" s="83"/>
      <c r="C1372" s="83"/>
      <c r="D1372" s="83"/>
      <c r="E1372" s="463"/>
      <c r="F1372" s="83"/>
      <c r="G1372" s="1026"/>
      <c r="H1372" s="101">
        <f>D1372-'[3]Oktobris'!D1297</f>
        <v>0</v>
      </c>
      <c r="I1372" s="987">
        <f t="shared" si="59"/>
        <v>0</v>
      </c>
      <c r="J1372" s="987"/>
      <c r="K1372" s="1026"/>
      <c r="L1372" s="1026"/>
      <c r="M1372" s="1026"/>
      <c r="N1372" s="1026"/>
      <c r="O1372" s="1026"/>
      <c r="P1372" s="1026"/>
      <c r="Q1372" s="1026"/>
      <c r="R1372" s="1026"/>
      <c r="S1372" s="1026"/>
      <c r="T1372" s="1026"/>
      <c r="U1372" s="1026"/>
      <c r="V1372" s="1026"/>
      <c r="W1372" s="1026"/>
      <c r="X1372" s="1026"/>
      <c r="Y1372" s="1026"/>
      <c r="Z1372" s="1026"/>
      <c r="AA1372" s="1026"/>
      <c r="AB1372" s="1026"/>
      <c r="AC1372" s="1026"/>
      <c r="AD1372" s="1026"/>
      <c r="AE1372" s="1026"/>
      <c r="AF1372" s="1026"/>
      <c r="AG1372" s="1026"/>
      <c r="AH1372" s="1026"/>
      <c r="AI1372" s="1026"/>
      <c r="AJ1372" s="1026"/>
      <c r="AK1372" s="1026"/>
      <c r="AL1372" s="1026"/>
      <c r="AM1372" s="1026"/>
      <c r="AN1372" s="1026"/>
      <c r="AO1372" s="1026"/>
      <c r="AP1372" s="1026"/>
      <c r="AQ1372" s="1026"/>
      <c r="AR1372" s="1026"/>
      <c r="AS1372" s="1026"/>
      <c r="AT1372" s="1026"/>
      <c r="AU1372" s="1026"/>
      <c r="AV1372" s="1026"/>
      <c r="AW1372" s="1026"/>
      <c r="AX1372" s="1026"/>
    </row>
    <row r="1373" spans="1:50" s="237" customFormat="1" ht="12" customHeight="1">
      <c r="A1373" s="404" t="s">
        <v>1132</v>
      </c>
      <c r="B1373" s="83"/>
      <c r="C1373" s="83"/>
      <c r="D1373" s="83"/>
      <c r="E1373" s="463"/>
      <c r="F1373" s="83"/>
      <c r="G1373" s="1026"/>
      <c r="H1373" s="101">
        <f>D1373-'[3]Oktobris'!D1298</f>
        <v>-37611</v>
      </c>
      <c r="I1373" s="987">
        <f t="shared" si="59"/>
        <v>37611</v>
      </c>
      <c r="J1373" s="987"/>
      <c r="K1373" s="1026"/>
      <c r="L1373" s="1026"/>
      <c r="M1373" s="1026"/>
      <c r="N1373" s="1026"/>
      <c r="O1373" s="1026"/>
      <c r="P1373" s="1026"/>
      <c r="Q1373" s="1026"/>
      <c r="R1373" s="1026"/>
      <c r="S1373" s="1026"/>
      <c r="T1373" s="1026"/>
      <c r="U1373" s="1026"/>
      <c r="V1373" s="1026"/>
      <c r="W1373" s="1026"/>
      <c r="X1373" s="1026"/>
      <c r="Y1373" s="1026"/>
      <c r="Z1373" s="1026"/>
      <c r="AA1373" s="1026"/>
      <c r="AB1373" s="1026"/>
      <c r="AC1373" s="1026"/>
      <c r="AD1373" s="1026"/>
      <c r="AE1373" s="1026"/>
      <c r="AF1373" s="1026"/>
      <c r="AG1373" s="1026"/>
      <c r="AH1373" s="1026"/>
      <c r="AI1373" s="1026"/>
      <c r="AJ1373" s="1026"/>
      <c r="AK1373" s="1026"/>
      <c r="AL1373" s="1026"/>
      <c r="AM1373" s="1026"/>
      <c r="AN1373" s="1026"/>
      <c r="AO1373" s="1026"/>
      <c r="AP1373" s="1026"/>
      <c r="AQ1373" s="1026"/>
      <c r="AR1373" s="1026"/>
      <c r="AS1373" s="1026"/>
      <c r="AT1373" s="1026"/>
      <c r="AU1373" s="1026"/>
      <c r="AV1373" s="1026"/>
      <c r="AW1373" s="1026"/>
      <c r="AX1373" s="1026"/>
    </row>
    <row r="1374" spans="1:50" s="237" customFormat="1" ht="12" customHeight="1">
      <c r="A1374" s="1087" t="s">
        <v>1078</v>
      </c>
      <c r="B1374" s="83">
        <v>65100</v>
      </c>
      <c r="C1374" s="83">
        <v>65100</v>
      </c>
      <c r="D1374" s="83">
        <v>51453</v>
      </c>
      <c r="E1374" s="463">
        <v>79.036866359447</v>
      </c>
      <c r="F1374" s="83">
        <v>0</v>
      </c>
      <c r="G1374" s="1026"/>
      <c r="H1374" s="101">
        <f>D1374-'[3]Oktobris'!D1299</f>
        <v>17356</v>
      </c>
      <c r="I1374" s="987">
        <f t="shared" si="59"/>
        <v>-17356</v>
      </c>
      <c r="J1374" s="987"/>
      <c r="K1374" s="1026"/>
      <c r="L1374" s="1026"/>
      <c r="M1374" s="1026"/>
      <c r="N1374" s="1026"/>
      <c r="O1374" s="1026"/>
      <c r="P1374" s="1026"/>
      <c r="Q1374" s="1026"/>
      <c r="R1374" s="1026"/>
      <c r="S1374" s="1026"/>
      <c r="T1374" s="1026"/>
      <c r="U1374" s="1026"/>
      <c r="V1374" s="1026"/>
      <c r="W1374" s="1026"/>
      <c r="X1374" s="1026"/>
      <c r="Y1374" s="1026"/>
      <c r="Z1374" s="1026"/>
      <c r="AA1374" s="1026"/>
      <c r="AB1374" s="1026"/>
      <c r="AC1374" s="1026"/>
      <c r="AD1374" s="1026"/>
      <c r="AE1374" s="1026"/>
      <c r="AF1374" s="1026"/>
      <c r="AG1374" s="1026"/>
      <c r="AH1374" s="1026"/>
      <c r="AI1374" s="1026"/>
      <c r="AJ1374" s="1026"/>
      <c r="AK1374" s="1026"/>
      <c r="AL1374" s="1026"/>
      <c r="AM1374" s="1026"/>
      <c r="AN1374" s="1026"/>
      <c r="AO1374" s="1026"/>
      <c r="AP1374" s="1026"/>
      <c r="AQ1374" s="1026"/>
      <c r="AR1374" s="1026"/>
      <c r="AS1374" s="1026"/>
      <c r="AT1374" s="1026"/>
      <c r="AU1374" s="1026"/>
      <c r="AV1374" s="1026"/>
      <c r="AW1374" s="1026"/>
      <c r="AX1374" s="1026"/>
    </row>
    <row r="1375" spans="1:50" s="237" customFormat="1" ht="12" customHeight="1">
      <c r="A1375" s="1089" t="s">
        <v>1079</v>
      </c>
      <c r="B1375" s="83">
        <v>1848</v>
      </c>
      <c r="C1375" s="83">
        <v>1848</v>
      </c>
      <c r="D1375" s="83">
        <v>1848</v>
      </c>
      <c r="E1375" s="463">
        <v>100</v>
      </c>
      <c r="F1375" s="83">
        <v>0</v>
      </c>
      <c r="G1375" s="1026"/>
      <c r="H1375" s="101">
        <f>D1375-'[3]Oktobris'!D1300</f>
        <v>-32249</v>
      </c>
      <c r="I1375" s="987">
        <f t="shared" si="59"/>
        <v>32249</v>
      </c>
      <c r="J1375" s="987"/>
      <c r="K1375" s="1026"/>
      <c r="L1375" s="1026"/>
      <c r="M1375" s="1026"/>
      <c r="N1375" s="1026"/>
      <c r="O1375" s="1026"/>
      <c r="P1375" s="1026"/>
      <c r="Q1375" s="1026"/>
      <c r="R1375" s="1026"/>
      <c r="S1375" s="1026"/>
      <c r="T1375" s="1026"/>
      <c r="U1375" s="1026"/>
      <c r="V1375" s="1026"/>
      <c r="W1375" s="1026"/>
      <c r="X1375" s="1026"/>
      <c r="Y1375" s="1026"/>
      <c r="Z1375" s="1026"/>
      <c r="AA1375" s="1026"/>
      <c r="AB1375" s="1026"/>
      <c r="AC1375" s="1026"/>
      <c r="AD1375" s="1026"/>
      <c r="AE1375" s="1026"/>
      <c r="AF1375" s="1026"/>
      <c r="AG1375" s="1026"/>
      <c r="AH1375" s="1026"/>
      <c r="AI1375" s="1026"/>
      <c r="AJ1375" s="1026"/>
      <c r="AK1375" s="1026"/>
      <c r="AL1375" s="1026"/>
      <c r="AM1375" s="1026"/>
      <c r="AN1375" s="1026"/>
      <c r="AO1375" s="1026"/>
      <c r="AP1375" s="1026"/>
      <c r="AQ1375" s="1026"/>
      <c r="AR1375" s="1026"/>
      <c r="AS1375" s="1026"/>
      <c r="AT1375" s="1026"/>
      <c r="AU1375" s="1026"/>
      <c r="AV1375" s="1026"/>
      <c r="AW1375" s="1026"/>
      <c r="AX1375" s="1026"/>
    </row>
    <row r="1376" spans="1:50" s="237" customFormat="1" ht="12" customHeight="1">
      <c r="A1376" s="1089" t="s">
        <v>538</v>
      </c>
      <c r="B1376" s="83">
        <v>63252</v>
      </c>
      <c r="C1376" s="83">
        <v>63252</v>
      </c>
      <c r="D1376" s="83">
        <v>49605</v>
      </c>
      <c r="E1376" s="463">
        <v>78.42439764750522</v>
      </c>
      <c r="F1376" s="83">
        <v>0</v>
      </c>
      <c r="G1376" s="1026"/>
      <c r="H1376" s="101">
        <f>D1376-'[3]Oktobris'!D1301</f>
        <v>46091</v>
      </c>
      <c r="I1376" s="987">
        <f t="shared" si="59"/>
        <v>-46091</v>
      </c>
      <c r="J1376" s="987"/>
      <c r="K1376" s="1026"/>
      <c r="L1376" s="1026"/>
      <c r="M1376" s="1026"/>
      <c r="N1376" s="1026"/>
      <c r="O1376" s="1026"/>
      <c r="P1376" s="1026"/>
      <c r="Q1376" s="1026"/>
      <c r="R1376" s="1026"/>
      <c r="S1376" s="1026"/>
      <c r="T1376" s="1026"/>
      <c r="U1376" s="1026"/>
      <c r="V1376" s="1026"/>
      <c r="W1376" s="1026"/>
      <c r="X1376" s="1026"/>
      <c r="Y1376" s="1026"/>
      <c r="Z1376" s="1026"/>
      <c r="AA1376" s="1026"/>
      <c r="AB1376" s="1026"/>
      <c r="AC1376" s="1026"/>
      <c r="AD1376" s="1026"/>
      <c r="AE1376" s="1026"/>
      <c r="AF1376" s="1026"/>
      <c r="AG1376" s="1026"/>
      <c r="AH1376" s="1026"/>
      <c r="AI1376" s="1026"/>
      <c r="AJ1376" s="1026"/>
      <c r="AK1376" s="1026"/>
      <c r="AL1376" s="1026"/>
      <c r="AM1376" s="1026"/>
      <c r="AN1376" s="1026"/>
      <c r="AO1376" s="1026"/>
      <c r="AP1376" s="1026"/>
      <c r="AQ1376" s="1026"/>
      <c r="AR1376" s="1026"/>
      <c r="AS1376" s="1026"/>
      <c r="AT1376" s="1026"/>
      <c r="AU1376" s="1026"/>
      <c r="AV1376" s="1026"/>
      <c r="AW1376" s="1026"/>
      <c r="AX1376" s="1026"/>
    </row>
    <row r="1377" spans="1:50" s="237" customFormat="1" ht="12" customHeight="1">
      <c r="A1377" s="1103" t="s">
        <v>279</v>
      </c>
      <c r="B1377" s="83">
        <v>70280</v>
      </c>
      <c r="C1377" s="83">
        <v>70280</v>
      </c>
      <c r="D1377" s="83">
        <v>53347</v>
      </c>
      <c r="E1377" s="463">
        <v>75.90637450199203</v>
      </c>
      <c r="F1377" s="83">
        <v>1224</v>
      </c>
      <c r="G1377" s="1026"/>
      <c r="H1377" s="101">
        <f>D1377-'[3]Oktobris'!D1302</f>
        <v>49833</v>
      </c>
      <c r="I1377" s="987">
        <f t="shared" si="59"/>
        <v>-48609</v>
      </c>
      <c r="J1377" s="987"/>
      <c r="K1377" s="1026"/>
      <c r="L1377" s="1026"/>
      <c r="M1377" s="1026"/>
      <c r="N1377" s="1026"/>
      <c r="O1377" s="1026"/>
      <c r="P1377" s="1026"/>
      <c r="Q1377" s="1026"/>
      <c r="R1377" s="1026"/>
      <c r="S1377" s="1026"/>
      <c r="T1377" s="1026"/>
      <c r="U1377" s="1026"/>
      <c r="V1377" s="1026"/>
      <c r="W1377" s="1026"/>
      <c r="X1377" s="1026"/>
      <c r="Y1377" s="1026"/>
      <c r="Z1377" s="1026"/>
      <c r="AA1377" s="1026"/>
      <c r="AB1377" s="1026"/>
      <c r="AC1377" s="1026"/>
      <c r="AD1377" s="1026"/>
      <c r="AE1377" s="1026"/>
      <c r="AF1377" s="1026"/>
      <c r="AG1377" s="1026"/>
      <c r="AH1377" s="1026"/>
      <c r="AI1377" s="1026"/>
      <c r="AJ1377" s="1026"/>
      <c r="AK1377" s="1026"/>
      <c r="AL1377" s="1026"/>
      <c r="AM1377" s="1026"/>
      <c r="AN1377" s="1026"/>
      <c r="AO1377" s="1026"/>
      <c r="AP1377" s="1026"/>
      <c r="AQ1377" s="1026"/>
      <c r="AR1377" s="1026"/>
      <c r="AS1377" s="1026"/>
      <c r="AT1377" s="1026"/>
      <c r="AU1377" s="1026"/>
      <c r="AV1377" s="1026"/>
      <c r="AW1377" s="1026"/>
      <c r="AX1377" s="1026"/>
    </row>
    <row r="1378" spans="1:50" s="237" customFormat="1" ht="12" customHeight="1">
      <c r="A1378" s="1089" t="s">
        <v>307</v>
      </c>
      <c r="B1378" s="83">
        <v>70280</v>
      </c>
      <c r="C1378" s="83">
        <v>70280</v>
      </c>
      <c r="D1378" s="83">
        <v>53347</v>
      </c>
      <c r="E1378" s="463">
        <v>75.90637450199203</v>
      </c>
      <c r="F1378" s="83">
        <v>1224</v>
      </c>
      <c r="G1378" s="1026"/>
      <c r="H1378" s="101">
        <f>D1378-'[3]Oktobris'!D1303</f>
        <v>53347</v>
      </c>
      <c r="I1378" s="987">
        <f aca="true" t="shared" si="60" ref="I1378:I1398">F1378-H1378</f>
        <v>-52123</v>
      </c>
      <c r="J1378" s="987"/>
      <c r="K1378" s="1026"/>
      <c r="L1378" s="1026"/>
      <c r="M1378" s="1026"/>
      <c r="N1378" s="1026"/>
      <c r="O1378" s="1026"/>
      <c r="P1378" s="1026"/>
      <c r="Q1378" s="1026"/>
      <c r="R1378" s="1026"/>
      <c r="S1378" s="1026"/>
      <c r="T1378" s="1026"/>
      <c r="U1378" s="1026"/>
      <c r="V1378" s="1026"/>
      <c r="W1378" s="1026"/>
      <c r="X1378" s="1026"/>
      <c r="Y1378" s="1026"/>
      <c r="Z1378" s="1026"/>
      <c r="AA1378" s="1026"/>
      <c r="AB1378" s="1026"/>
      <c r="AC1378" s="1026"/>
      <c r="AD1378" s="1026"/>
      <c r="AE1378" s="1026"/>
      <c r="AF1378" s="1026"/>
      <c r="AG1378" s="1026"/>
      <c r="AH1378" s="1026"/>
      <c r="AI1378" s="1026"/>
      <c r="AJ1378" s="1026"/>
      <c r="AK1378" s="1026"/>
      <c r="AL1378" s="1026"/>
      <c r="AM1378" s="1026"/>
      <c r="AN1378" s="1026"/>
      <c r="AO1378" s="1026"/>
      <c r="AP1378" s="1026"/>
      <c r="AQ1378" s="1026"/>
      <c r="AR1378" s="1026"/>
      <c r="AS1378" s="1026"/>
      <c r="AT1378" s="1026"/>
      <c r="AU1378" s="1026"/>
      <c r="AV1378" s="1026"/>
      <c r="AW1378" s="1026"/>
      <c r="AX1378" s="1026"/>
    </row>
    <row r="1379" spans="1:50" s="237" customFormat="1" ht="12" customHeight="1">
      <c r="A1379" s="1100" t="s">
        <v>716</v>
      </c>
      <c r="B1379" s="83">
        <v>70280</v>
      </c>
      <c r="C1379" s="83">
        <v>70280</v>
      </c>
      <c r="D1379" s="83">
        <v>53347</v>
      </c>
      <c r="E1379" s="463">
        <v>75.90637450199203</v>
      </c>
      <c r="F1379" s="83">
        <v>1224</v>
      </c>
      <c r="G1379" s="1026"/>
      <c r="H1379" s="101">
        <f>D1379-'[3]Oktobris'!D1304</f>
        <v>-49816</v>
      </c>
      <c r="I1379" s="987">
        <f t="shared" si="60"/>
        <v>51040</v>
      </c>
      <c r="J1379" s="987"/>
      <c r="K1379" s="1026"/>
      <c r="L1379" s="1026"/>
      <c r="M1379" s="1026"/>
      <c r="N1379" s="1026"/>
      <c r="O1379" s="1026"/>
      <c r="P1379" s="1026"/>
      <c r="Q1379" s="1026"/>
      <c r="R1379" s="1026"/>
      <c r="S1379" s="1026"/>
      <c r="T1379" s="1026"/>
      <c r="U1379" s="1026"/>
      <c r="V1379" s="1026"/>
      <c r="W1379" s="1026"/>
      <c r="X1379" s="1026"/>
      <c r="Y1379" s="1026"/>
      <c r="Z1379" s="1026"/>
      <c r="AA1379" s="1026"/>
      <c r="AB1379" s="1026"/>
      <c r="AC1379" s="1026"/>
      <c r="AD1379" s="1026"/>
      <c r="AE1379" s="1026"/>
      <c r="AF1379" s="1026"/>
      <c r="AG1379" s="1026"/>
      <c r="AH1379" s="1026"/>
      <c r="AI1379" s="1026"/>
      <c r="AJ1379" s="1026"/>
      <c r="AK1379" s="1026"/>
      <c r="AL1379" s="1026"/>
      <c r="AM1379" s="1026"/>
      <c r="AN1379" s="1026"/>
      <c r="AO1379" s="1026"/>
      <c r="AP1379" s="1026"/>
      <c r="AQ1379" s="1026"/>
      <c r="AR1379" s="1026"/>
      <c r="AS1379" s="1026"/>
      <c r="AT1379" s="1026"/>
      <c r="AU1379" s="1026"/>
      <c r="AV1379" s="1026"/>
      <c r="AW1379" s="1026"/>
      <c r="AX1379" s="1026"/>
    </row>
    <row r="1380" spans="1:50" s="237" customFormat="1" ht="12" customHeight="1">
      <c r="A1380" s="406" t="s">
        <v>294</v>
      </c>
      <c r="B1380" s="83">
        <v>-5180</v>
      </c>
      <c r="C1380" s="83">
        <v>-5180</v>
      </c>
      <c r="D1380" s="83">
        <v>-1894</v>
      </c>
      <c r="E1380" s="463" t="s">
        <v>1464</v>
      </c>
      <c r="F1380" s="83">
        <v>-1224</v>
      </c>
      <c r="G1380" s="1026"/>
      <c r="H1380" s="101">
        <f>D1380-'[3]Oktobris'!D1305</f>
        <v>-105057</v>
      </c>
      <c r="I1380" s="987">
        <f t="shared" si="60"/>
        <v>103833</v>
      </c>
      <c r="J1380" s="987"/>
      <c r="K1380" s="1026"/>
      <c r="L1380" s="1026"/>
      <c r="M1380" s="1026"/>
      <c r="N1380" s="1026"/>
      <c r="O1380" s="1026"/>
      <c r="P1380" s="1026"/>
      <c r="Q1380" s="1026"/>
      <c r="R1380" s="1026"/>
      <c r="S1380" s="1026"/>
      <c r="T1380" s="1026"/>
      <c r="U1380" s="1026"/>
      <c r="V1380" s="1026"/>
      <c r="W1380" s="1026"/>
      <c r="X1380" s="1026"/>
      <c r="Y1380" s="1026"/>
      <c r="Z1380" s="1026"/>
      <c r="AA1380" s="1026"/>
      <c r="AB1380" s="1026"/>
      <c r="AC1380" s="1026"/>
      <c r="AD1380" s="1026"/>
      <c r="AE1380" s="1026"/>
      <c r="AF1380" s="1026"/>
      <c r="AG1380" s="1026"/>
      <c r="AH1380" s="1026"/>
      <c r="AI1380" s="1026"/>
      <c r="AJ1380" s="1026"/>
      <c r="AK1380" s="1026"/>
      <c r="AL1380" s="1026"/>
      <c r="AM1380" s="1026"/>
      <c r="AN1380" s="1026"/>
      <c r="AO1380" s="1026"/>
      <c r="AP1380" s="1026"/>
      <c r="AQ1380" s="1026"/>
      <c r="AR1380" s="1026"/>
      <c r="AS1380" s="1026"/>
      <c r="AT1380" s="1026"/>
      <c r="AU1380" s="1026"/>
      <c r="AV1380" s="1026"/>
      <c r="AW1380" s="1026"/>
      <c r="AX1380" s="1026"/>
    </row>
    <row r="1381" spans="1:50" s="237" customFormat="1" ht="25.5">
      <c r="A1381" s="402" t="s">
        <v>1089</v>
      </c>
      <c r="B1381" s="83">
        <v>5180</v>
      </c>
      <c r="C1381" s="83">
        <v>5180</v>
      </c>
      <c r="D1381" s="83" t="s">
        <v>1464</v>
      </c>
      <c r="E1381" s="463" t="s">
        <v>1464</v>
      </c>
      <c r="F1381" s="83" t="s">
        <v>1464</v>
      </c>
      <c r="G1381" s="1026"/>
      <c r="H1381" s="101" t="e">
        <f>D1381-'[3]Oktobris'!D1306</f>
        <v>#VALUE!</v>
      </c>
      <c r="I1381" s="987" t="e">
        <f t="shared" si="60"/>
        <v>#VALUE!</v>
      </c>
      <c r="J1381" s="987"/>
      <c r="K1381" s="1026"/>
      <c r="L1381" s="1026"/>
      <c r="M1381" s="1026"/>
      <c r="N1381" s="1026"/>
      <c r="O1381" s="1026"/>
      <c r="P1381" s="1026"/>
      <c r="Q1381" s="1026"/>
      <c r="R1381" s="1026"/>
      <c r="S1381" s="1026"/>
      <c r="T1381" s="1026"/>
      <c r="U1381" s="1026"/>
      <c r="V1381" s="1026"/>
      <c r="W1381" s="1026"/>
      <c r="X1381" s="1026"/>
      <c r="Y1381" s="1026"/>
      <c r="Z1381" s="1026"/>
      <c r="AA1381" s="1026"/>
      <c r="AB1381" s="1026"/>
      <c r="AC1381" s="1026"/>
      <c r="AD1381" s="1026"/>
      <c r="AE1381" s="1026"/>
      <c r="AF1381" s="1026"/>
      <c r="AG1381" s="1026"/>
      <c r="AH1381" s="1026"/>
      <c r="AI1381" s="1026"/>
      <c r="AJ1381" s="1026"/>
      <c r="AK1381" s="1026"/>
      <c r="AL1381" s="1026"/>
      <c r="AM1381" s="1026"/>
      <c r="AN1381" s="1026"/>
      <c r="AO1381" s="1026"/>
      <c r="AP1381" s="1026"/>
      <c r="AQ1381" s="1026"/>
      <c r="AR1381" s="1026"/>
      <c r="AS1381" s="1026"/>
      <c r="AT1381" s="1026"/>
      <c r="AU1381" s="1026"/>
      <c r="AV1381" s="1026"/>
      <c r="AW1381" s="1026"/>
      <c r="AX1381" s="1026"/>
    </row>
    <row r="1382" spans="1:50" s="237" customFormat="1" ht="12" customHeight="1">
      <c r="A1382" s="323" t="s">
        <v>1165</v>
      </c>
      <c r="B1382" s="83"/>
      <c r="C1382" s="83"/>
      <c r="D1382" s="83"/>
      <c r="E1382" s="463"/>
      <c r="F1382" s="83"/>
      <c r="G1382" s="1026"/>
      <c r="H1382" s="101">
        <f>D1382-'[3]Oktobris'!D1307</f>
        <v>-91811</v>
      </c>
      <c r="I1382" s="987">
        <f t="shared" si="60"/>
        <v>91811</v>
      </c>
      <c r="J1382" s="987"/>
      <c r="K1382" s="1026"/>
      <c r="L1382" s="1026"/>
      <c r="M1382" s="1026"/>
      <c r="N1382" s="1026"/>
      <c r="O1382" s="1026"/>
      <c r="P1382" s="1026"/>
      <c r="Q1382" s="1026"/>
      <c r="R1382" s="1026"/>
      <c r="S1382" s="1026"/>
      <c r="T1382" s="1026"/>
      <c r="U1382" s="1026"/>
      <c r="V1382" s="1026"/>
      <c r="W1382" s="1026"/>
      <c r="X1382" s="1026"/>
      <c r="Y1382" s="1026"/>
      <c r="Z1382" s="1026"/>
      <c r="AA1382" s="1026"/>
      <c r="AB1382" s="1026"/>
      <c r="AC1382" s="1026"/>
      <c r="AD1382" s="1026"/>
      <c r="AE1382" s="1026"/>
      <c r="AF1382" s="1026"/>
      <c r="AG1382" s="1026"/>
      <c r="AH1382" s="1026"/>
      <c r="AI1382" s="1026"/>
      <c r="AJ1382" s="1026"/>
      <c r="AK1382" s="1026"/>
      <c r="AL1382" s="1026"/>
      <c r="AM1382" s="1026"/>
      <c r="AN1382" s="1026"/>
      <c r="AO1382" s="1026"/>
      <c r="AP1382" s="1026"/>
      <c r="AQ1382" s="1026"/>
      <c r="AR1382" s="1026"/>
      <c r="AS1382" s="1026"/>
      <c r="AT1382" s="1026"/>
      <c r="AU1382" s="1026"/>
      <c r="AV1382" s="1026"/>
      <c r="AW1382" s="1026"/>
      <c r="AX1382" s="1026"/>
    </row>
    <row r="1383" spans="1:50" s="237" customFormat="1" ht="12" customHeight="1">
      <c r="A1383" s="323" t="s">
        <v>1127</v>
      </c>
      <c r="B1383" s="83"/>
      <c r="C1383" s="83"/>
      <c r="D1383" s="83"/>
      <c r="E1383" s="463"/>
      <c r="F1383" s="83"/>
      <c r="G1383" s="1026"/>
      <c r="H1383" s="101">
        <f>D1383-'[3]Oktobris'!D1308</f>
        <v>-91811</v>
      </c>
      <c r="I1383" s="987">
        <f t="shared" si="60"/>
        <v>91811</v>
      </c>
      <c r="J1383" s="987"/>
      <c r="K1383" s="1026"/>
      <c r="L1383" s="1026"/>
      <c r="M1383" s="1026"/>
      <c r="N1383" s="1026"/>
      <c r="O1383" s="1026"/>
      <c r="P1383" s="1026"/>
      <c r="Q1383" s="1026"/>
      <c r="R1383" s="1026"/>
      <c r="S1383" s="1026"/>
      <c r="T1383" s="1026"/>
      <c r="U1383" s="1026"/>
      <c r="V1383" s="1026"/>
      <c r="W1383" s="1026"/>
      <c r="X1383" s="1026"/>
      <c r="Y1383" s="1026"/>
      <c r="Z1383" s="1026"/>
      <c r="AA1383" s="1026"/>
      <c r="AB1383" s="1026"/>
      <c r="AC1383" s="1026"/>
      <c r="AD1383" s="1026"/>
      <c r="AE1383" s="1026"/>
      <c r="AF1383" s="1026"/>
      <c r="AG1383" s="1026"/>
      <c r="AH1383" s="1026"/>
      <c r="AI1383" s="1026"/>
      <c r="AJ1383" s="1026"/>
      <c r="AK1383" s="1026"/>
      <c r="AL1383" s="1026"/>
      <c r="AM1383" s="1026"/>
      <c r="AN1383" s="1026"/>
      <c r="AO1383" s="1026"/>
      <c r="AP1383" s="1026"/>
      <c r="AQ1383" s="1026"/>
      <c r="AR1383" s="1026"/>
      <c r="AS1383" s="1026"/>
      <c r="AT1383" s="1026"/>
      <c r="AU1383" s="1026"/>
      <c r="AV1383" s="1026"/>
      <c r="AW1383" s="1026"/>
      <c r="AX1383" s="1026"/>
    </row>
    <row r="1384" spans="1:50" s="237" customFormat="1" ht="12" customHeight="1">
      <c r="A1384" s="1087" t="s">
        <v>1078</v>
      </c>
      <c r="B1384" s="83">
        <v>417</v>
      </c>
      <c r="C1384" s="83">
        <v>0</v>
      </c>
      <c r="D1384" s="83">
        <v>0</v>
      </c>
      <c r="E1384" s="463">
        <v>0</v>
      </c>
      <c r="F1384" s="83">
        <v>0</v>
      </c>
      <c r="G1384" s="1026"/>
      <c r="H1384" s="101">
        <f>D1384-'[3]Oktobris'!D1309</f>
        <v>-4584</v>
      </c>
      <c r="I1384" s="987">
        <f t="shared" si="60"/>
        <v>4584</v>
      </c>
      <c r="J1384" s="987"/>
      <c r="K1384" s="1026"/>
      <c r="L1384" s="1026"/>
      <c r="M1384" s="1026"/>
      <c r="N1384" s="1026"/>
      <c r="O1384" s="1026"/>
      <c r="P1384" s="1026"/>
      <c r="Q1384" s="1026"/>
      <c r="R1384" s="1026"/>
      <c r="S1384" s="1026"/>
      <c r="T1384" s="1026"/>
      <c r="U1384" s="1026"/>
      <c r="V1384" s="1026"/>
      <c r="W1384" s="1026"/>
      <c r="X1384" s="1026"/>
      <c r="Y1384" s="1026"/>
      <c r="Z1384" s="1026"/>
      <c r="AA1384" s="1026"/>
      <c r="AB1384" s="1026"/>
      <c r="AC1384" s="1026"/>
      <c r="AD1384" s="1026"/>
      <c r="AE1384" s="1026"/>
      <c r="AF1384" s="1026"/>
      <c r="AG1384" s="1026"/>
      <c r="AH1384" s="1026"/>
      <c r="AI1384" s="1026"/>
      <c r="AJ1384" s="1026"/>
      <c r="AK1384" s="1026"/>
      <c r="AL1384" s="1026"/>
      <c r="AM1384" s="1026"/>
      <c r="AN1384" s="1026"/>
      <c r="AO1384" s="1026"/>
      <c r="AP1384" s="1026"/>
      <c r="AQ1384" s="1026"/>
      <c r="AR1384" s="1026"/>
      <c r="AS1384" s="1026"/>
      <c r="AT1384" s="1026"/>
      <c r="AU1384" s="1026"/>
      <c r="AV1384" s="1026"/>
      <c r="AW1384" s="1026"/>
      <c r="AX1384" s="1026"/>
    </row>
    <row r="1385" spans="1:50" s="237" customFormat="1" ht="12" customHeight="1">
      <c r="A1385" s="1088" t="s">
        <v>1079</v>
      </c>
      <c r="B1385" s="83">
        <v>417</v>
      </c>
      <c r="C1385" s="83">
        <v>0</v>
      </c>
      <c r="D1385" s="83">
        <v>0</v>
      </c>
      <c r="E1385" s="463">
        <v>0</v>
      </c>
      <c r="F1385" s="83">
        <v>0</v>
      </c>
      <c r="G1385" s="1026"/>
      <c r="H1385" s="101">
        <f>D1385-'[3]Oktobris'!D1310</f>
        <v>-4584</v>
      </c>
      <c r="I1385" s="987">
        <f t="shared" si="60"/>
        <v>4584</v>
      </c>
      <c r="J1385" s="987"/>
      <c r="K1385" s="1026"/>
      <c r="L1385" s="1026"/>
      <c r="M1385" s="1026"/>
      <c r="N1385" s="1026"/>
      <c r="O1385" s="1026"/>
      <c r="P1385" s="1026"/>
      <c r="Q1385" s="1026"/>
      <c r="R1385" s="1026"/>
      <c r="S1385" s="1026"/>
      <c r="T1385" s="1026"/>
      <c r="U1385" s="1026"/>
      <c r="V1385" s="1026"/>
      <c r="W1385" s="1026"/>
      <c r="X1385" s="1026"/>
      <c r="Y1385" s="1026"/>
      <c r="Z1385" s="1026"/>
      <c r="AA1385" s="1026"/>
      <c r="AB1385" s="1026"/>
      <c r="AC1385" s="1026"/>
      <c r="AD1385" s="1026"/>
      <c r="AE1385" s="1026"/>
      <c r="AF1385" s="1026"/>
      <c r="AG1385" s="1026"/>
      <c r="AH1385" s="1026"/>
      <c r="AI1385" s="1026"/>
      <c r="AJ1385" s="1026"/>
      <c r="AK1385" s="1026"/>
      <c r="AL1385" s="1026"/>
      <c r="AM1385" s="1026"/>
      <c r="AN1385" s="1026"/>
      <c r="AO1385" s="1026"/>
      <c r="AP1385" s="1026"/>
      <c r="AQ1385" s="1026"/>
      <c r="AR1385" s="1026"/>
      <c r="AS1385" s="1026"/>
      <c r="AT1385" s="1026"/>
      <c r="AU1385" s="1026"/>
      <c r="AV1385" s="1026"/>
      <c r="AW1385" s="1026"/>
      <c r="AX1385" s="1026"/>
    </row>
    <row r="1386" spans="1:50" s="237" customFormat="1" ht="12" customHeight="1">
      <c r="A1386" s="1087" t="s">
        <v>279</v>
      </c>
      <c r="B1386" s="83">
        <v>417</v>
      </c>
      <c r="C1386" s="83">
        <v>0</v>
      </c>
      <c r="D1386" s="83">
        <v>0</v>
      </c>
      <c r="E1386" s="463">
        <v>0</v>
      </c>
      <c r="F1386" s="83">
        <v>0</v>
      </c>
      <c r="G1386" s="1026"/>
      <c r="H1386" s="101">
        <f>D1386-'[3]Oktobris'!D1311</f>
        <v>0</v>
      </c>
      <c r="I1386" s="987">
        <f t="shared" si="60"/>
        <v>0</v>
      </c>
      <c r="J1386" s="987"/>
      <c r="K1386" s="1026"/>
      <c r="L1386" s="1026"/>
      <c r="M1386" s="1026"/>
      <c r="N1386" s="1026"/>
      <c r="O1386" s="1026"/>
      <c r="P1386" s="1026"/>
      <c r="Q1386" s="1026"/>
      <c r="R1386" s="1026"/>
      <c r="S1386" s="1026"/>
      <c r="T1386" s="1026"/>
      <c r="U1386" s="1026"/>
      <c r="V1386" s="1026"/>
      <c r="W1386" s="1026"/>
      <c r="X1386" s="1026"/>
      <c r="Y1386" s="1026"/>
      <c r="Z1386" s="1026"/>
      <c r="AA1386" s="1026"/>
      <c r="AB1386" s="1026"/>
      <c r="AC1386" s="1026"/>
      <c r="AD1386" s="1026"/>
      <c r="AE1386" s="1026"/>
      <c r="AF1386" s="1026"/>
      <c r="AG1386" s="1026"/>
      <c r="AH1386" s="1026"/>
      <c r="AI1386" s="1026"/>
      <c r="AJ1386" s="1026"/>
      <c r="AK1386" s="1026"/>
      <c r="AL1386" s="1026"/>
      <c r="AM1386" s="1026"/>
      <c r="AN1386" s="1026"/>
      <c r="AO1386" s="1026"/>
      <c r="AP1386" s="1026"/>
      <c r="AQ1386" s="1026"/>
      <c r="AR1386" s="1026"/>
      <c r="AS1386" s="1026"/>
      <c r="AT1386" s="1026"/>
      <c r="AU1386" s="1026"/>
      <c r="AV1386" s="1026"/>
      <c r="AW1386" s="1026"/>
      <c r="AX1386" s="1026"/>
    </row>
    <row r="1387" spans="1:50" s="237" customFormat="1" ht="12" customHeight="1">
      <c r="A1387" s="1089" t="s">
        <v>307</v>
      </c>
      <c r="B1387" s="83">
        <v>417</v>
      </c>
      <c r="C1387" s="83">
        <v>0</v>
      </c>
      <c r="D1387" s="83">
        <v>0</v>
      </c>
      <c r="E1387" s="463">
        <v>0</v>
      </c>
      <c r="F1387" s="83">
        <v>0</v>
      </c>
      <c r="G1387" s="1026"/>
      <c r="H1387" s="101">
        <f>D1387-'[3]Oktobris'!D1312</f>
        <v>-1445816</v>
      </c>
      <c r="I1387" s="987">
        <f t="shared" si="60"/>
        <v>1445816</v>
      </c>
      <c r="J1387" s="987"/>
      <c r="K1387" s="1026"/>
      <c r="L1387" s="1026"/>
      <c r="M1387" s="1026"/>
      <c r="N1387" s="1026"/>
      <c r="O1387" s="1026"/>
      <c r="P1387" s="1026"/>
      <c r="Q1387" s="1026"/>
      <c r="R1387" s="1026"/>
      <c r="S1387" s="1026"/>
      <c r="T1387" s="1026"/>
      <c r="U1387" s="1026"/>
      <c r="V1387" s="1026"/>
      <c r="W1387" s="1026"/>
      <c r="X1387" s="1026"/>
      <c r="Y1387" s="1026"/>
      <c r="Z1387" s="1026"/>
      <c r="AA1387" s="1026"/>
      <c r="AB1387" s="1026"/>
      <c r="AC1387" s="1026"/>
      <c r="AD1387" s="1026"/>
      <c r="AE1387" s="1026"/>
      <c r="AF1387" s="1026"/>
      <c r="AG1387" s="1026"/>
      <c r="AH1387" s="1026"/>
      <c r="AI1387" s="1026"/>
      <c r="AJ1387" s="1026"/>
      <c r="AK1387" s="1026"/>
      <c r="AL1387" s="1026"/>
      <c r="AM1387" s="1026"/>
      <c r="AN1387" s="1026"/>
      <c r="AO1387" s="1026"/>
      <c r="AP1387" s="1026"/>
      <c r="AQ1387" s="1026"/>
      <c r="AR1387" s="1026"/>
      <c r="AS1387" s="1026"/>
      <c r="AT1387" s="1026"/>
      <c r="AU1387" s="1026"/>
      <c r="AV1387" s="1026"/>
      <c r="AW1387" s="1026"/>
      <c r="AX1387" s="1026"/>
    </row>
    <row r="1388" spans="1:50" s="237" customFormat="1" ht="12" customHeight="1">
      <c r="A1388" s="1090" t="s">
        <v>1004</v>
      </c>
      <c r="B1388" s="83">
        <v>417</v>
      </c>
      <c r="C1388" s="83">
        <v>0</v>
      </c>
      <c r="D1388" s="83">
        <v>0</v>
      </c>
      <c r="E1388" s="463">
        <v>0</v>
      </c>
      <c r="F1388" s="83">
        <v>0</v>
      </c>
      <c r="G1388" s="1026"/>
      <c r="H1388" s="101">
        <f>D1388-'[3]Oktobris'!D1313</f>
        <v>-1445816</v>
      </c>
      <c r="I1388" s="987">
        <f t="shared" si="60"/>
        <v>1445816</v>
      </c>
      <c r="J1388" s="987"/>
      <c r="K1388" s="1026"/>
      <c r="L1388" s="1026"/>
      <c r="M1388" s="1026"/>
      <c r="N1388" s="1026"/>
      <c r="O1388" s="1026"/>
      <c r="P1388" s="1026"/>
      <c r="Q1388" s="1026"/>
      <c r="R1388" s="1026"/>
      <c r="S1388" s="1026"/>
      <c r="T1388" s="1026"/>
      <c r="U1388" s="1026"/>
      <c r="V1388" s="1026"/>
      <c r="W1388" s="1026"/>
      <c r="X1388" s="1026"/>
      <c r="Y1388" s="1026"/>
      <c r="Z1388" s="1026"/>
      <c r="AA1388" s="1026"/>
      <c r="AB1388" s="1026"/>
      <c r="AC1388" s="1026"/>
      <c r="AD1388" s="1026"/>
      <c r="AE1388" s="1026"/>
      <c r="AF1388" s="1026"/>
      <c r="AG1388" s="1026"/>
      <c r="AH1388" s="1026"/>
      <c r="AI1388" s="1026"/>
      <c r="AJ1388" s="1026"/>
      <c r="AK1388" s="1026"/>
      <c r="AL1388" s="1026"/>
      <c r="AM1388" s="1026"/>
      <c r="AN1388" s="1026"/>
      <c r="AO1388" s="1026"/>
      <c r="AP1388" s="1026"/>
      <c r="AQ1388" s="1026"/>
      <c r="AR1388" s="1026"/>
      <c r="AS1388" s="1026"/>
      <c r="AT1388" s="1026"/>
      <c r="AU1388" s="1026"/>
      <c r="AV1388" s="1026"/>
      <c r="AW1388" s="1026"/>
      <c r="AX1388" s="1026"/>
    </row>
    <row r="1389" spans="1:50" s="237" customFormat="1" ht="12" customHeight="1">
      <c r="A1389" s="1091" t="s">
        <v>1120</v>
      </c>
      <c r="B1389" s="83">
        <v>417</v>
      </c>
      <c r="C1389" s="83">
        <v>0</v>
      </c>
      <c r="D1389" s="83">
        <v>0</v>
      </c>
      <c r="E1389" s="463">
        <v>0</v>
      </c>
      <c r="F1389" s="83">
        <v>0</v>
      </c>
      <c r="G1389" s="1026"/>
      <c r="H1389" s="101">
        <f>D1389-'[3]Oktobris'!D1314</f>
        <v>0</v>
      </c>
      <c r="I1389" s="987">
        <f t="shared" si="60"/>
        <v>0</v>
      </c>
      <c r="J1389" s="987"/>
      <c r="K1389" s="1026"/>
      <c r="L1389" s="1026"/>
      <c r="M1389" s="1026"/>
      <c r="N1389" s="1026"/>
      <c r="O1389" s="1026"/>
      <c r="P1389" s="1026"/>
      <c r="Q1389" s="1026"/>
      <c r="R1389" s="1026"/>
      <c r="S1389" s="1026"/>
      <c r="T1389" s="1026"/>
      <c r="U1389" s="1026"/>
      <c r="V1389" s="1026"/>
      <c r="W1389" s="1026"/>
      <c r="X1389" s="1026"/>
      <c r="Y1389" s="1026"/>
      <c r="Z1389" s="1026"/>
      <c r="AA1389" s="1026"/>
      <c r="AB1389" s="1026"/>
      <c r="AC1389" s="1026"/>
      <c r="AD1389" s="1026"/>
      <c r="AE1389" s="1026"/>
      <c r="AF1389" s="1026"/>
      <c r="AG1389" s="1026"/>
      <c r="AH1389" s="1026"/>
      <c r="AI1389" s="1026"/>
      <c r="AJ1389" s="1026"/>
      <c r="AK1389" s="1026"/>
      <c r="AL1389" s="1026"/>
      <c r="AM1389" s="1026"/>
      <c r="AN1389" s="1026"/>
      <c r="AO1389" s="1026"/>
      <c r="AP1389" s="1026"/>
      <c r="AQ1389" s="1026"/>
      <c r="AR1389" s="1026"/>
      <c r="AS1389" s="1026"/>
      <c r="AT1389" s="1026"/>
      <c r="AU1389" s="1026"/>
      <c r="AV1389" s="1026"/>
      <c r="AW1389" s="1026"/>
      <c r="AX1389" s="1026"/>
    </row>
    <row r="1390" spans="1:45" s="1092" customFormat="1" ht="25.5">
      <c r="A1390" s="474" t="s">
        <v>1166</v>
      </c>
      <c r="B1390" s="83"/>
      <c r="C1390" s="83"/>
      <c r="D1390" s="83"/>
      <c r="E1390" s="463"/>
      <c r="F1390" s="83"/>
      <c r="G1390" s="100"/>
      <c r="H1390" s="101">
        <f>D1390-'[3]Oktobris'!D1315</f>
        <v>-693328</v>
      </c>
      <c r="I1390" s="987">
        <f t="shared" si="60"/>
        <v>693328</v>
      </c>
      <c r="J1390" s="987"/>
      <c r="K1390" s="100"/>
      <c r="L1390" s="876"/>
      <c r="M1390" s="876"/>
      <c r="N1390" s="876"/>
      <c r="O1390" s="876"/>
      <c r="P1390" s="876"/>
      <c r="Q1390" s="876"/>
      <c r="R1390" s="876"/>
      <c r="S1390" s="876"/>
      <c r="T1390" s="876"/>
      <c r="U1390" s="876"/>
      <c r="V1390" s="876"/>
      <c r="W1390" s="876"/>
      <c r="X1390" s="876"/>
      <c r="Y1390" s="876"/>
      <c r="Z1390" s="876"/>
      <c r="AA1390" s="876"/>
      <c r="AB1390" s="876"/>
      <c r="AC1390" s="876"/>
      <c r="AD1390" s="876"/>
      <c r="AE1390" s="876"/>
      <c r="AF1390" s="876"/>
      <c r="AG1390" s="876"/>
      <c r="AH1390" s="876"/>
      <c r="AI1390" s="876"/>
      <c r="AJ1390" s="876"/>
      <c r="AK1390" s="876"/>
      <c r="AL1390" s="876"/>
      <c r="AM1390" s="876"/>
      <c r="AN1390" s="876"/>
      <c r="AO1390" s="876"/>
      <c r="AP1390" s="876"/>
      <c r="AQ1390" s="876"/>
      <c r="AR1390" s="876"/>
      <c r="AS1390" s="876"/>
    </row>
    <row r="1391" spans="1:45" s="1092" customFormat="1" ht="12.75">
      <c r="A1391" s="323" t="s">
        <v>1108</v>
      </c>
      <c r="B1391" s="83"/>
      <c r="C1391" s="83"/>
      <c r="D1391" s="83"/>
      <c r="E1391" s="463"/>
      <c r="F1391" s="83"/>
      <c r="G1391" s="100"/>
      <c r="H1391" s="101">
        <f>D1391-'[3]Oktobris'!D1316</f>
        <v>-693328</v>
      </c>
      <c r="I1391" s="987">
        <f t="shared" si="60"/>
        <v>693328</v>
      </c>
      <c r="J1391" s="987"/>
      <c r="K1391" s="100"/>
      <c r="L1391" s="876"/>
      <c r="M1391" s="876"/>
      <c r="N1391" s="876"/>
      <c r="O1391" s="876"/>
      <c r="P1391" s="876"/>
      <c r="Q1391" s="876"/>
      <c r="R1391" s="876"/>
      <c r="S1391" s="876"/>
      <c r="T1391" s="876"/>
      <c r="U1391" s="876"/>
      <c r="V1391" s="876"/>
      <c r="W1391" s="876"/>
      <c r="X1391" s="876"/>
      <c r="Y1391" s="876"/>
      <c r="Z1391" s="876"/>
      <c r="AA1391" s="876"/>
      <c r="AB1391" s="876"/>
      <c r="AC1391" s="876"/>
      <c r="AD1391" s="876"/>
      <c r="AE1391" s="876"/>
      <c r="AF1391" s="876"/>
      <c r="AG1391" s="876"/>
      <c r="AH1391" s="876"/>
      <c r="AI1391" s="876"/>
      <c r="AJ1391" s="876"/>
      <c r="AK1391" s="876"/>
      <c r="AL1391" s="876"/>
      <c r="AM1391" s="876"/>
      <c r="AN1391" s="876"/>
      <c r="AO1391" s="876"/>
      <c r="AP1391" s="876"/>
      <c r="AQ1391" s="876"/>
      <c r="AR1391" s="876"/>
      <c r="AS1391" s="876"/>
    </row>
    <row r="1392" spans="1:45" s="1092" customFormat="1" ht="12.75">
      <c r="A1392" s="1087" t="s">
        <v>1078</v>
      </c>
      <c r="B1392" s="83">
        <v>1637684</v>
      </c>
      <c r="C1392" s="83">
        <v>1285367</v>
      </c>
      <c r="D1392" s="83">
        <v>1285367</v>
      </c>
      <c r="E1392" s="463">
        <v>78.4868753678976</v>
      </c>
      <c r="F1392" s="83">
        <v>313824</v>
      </c>
      <c r="G1392" s="100"/>
      <c r="H1392" s="101">
        <f>D1392-'[3]Oktobris'!D1317</f>
        <v>1112927</v>
      </c>
      <c r="I1392" s="987">
        <f t="shared" si="60"/>
        <v>-799103</v>
      </c>
      <c r="J1392" s="987"/>
      <c r="K1392" s="100"/>
      <c r="L1392" s="876"/>
      <c r="M1392" s="876"/>
      <c r="N1392" s="876"/>
      <c r="O1392" s="876"/>
      <c r="P1392" s="876"/>
      <c r="Q1392" s="876"/>
      <c r="R1392" s="876"/>
      <c r="S1392" s="876"/>
      <c r="T1392" s="876"/>
      <c r="U1392" s="876"/>
      <c r="V1392" s="876"/>
      <c r="W1392" s="876"/>
      <c r="X1392" s="876"/>
      <c r="Y1392" s="876"/>
      <c r="Z1392" s="876"/>
      <c r="AA1392" s="876"/>
      <c r="AB1392" s="876"/>
      <c r="AC1392" s="876"/>
      <c r="AD1392" s="876"/>
      <c r="AE1392" s="876"/>
      <c r="AF1392" s="876"/>
      <c r="AG1392" s="876"/>
      <c r="AH1392" s="876"/>
      <c r="AI1392" s="876"/>
      <c r="AJ1392" s="876"/>
      <c r="AK1392" s="876"/>
      <c r="AL1392" s="876"/>
      <c r="AM1392" s="876"/>
      <c r="AN1392" s="876"/>
      <c r="AO1392" s="876"/>
      <c r="AP1392" s="876"/>
      <c r="AQ1392" s="876"/>
      <c r="AR1392" s="876"/>
      <c r="AS1392" s="876"/>
    </row>
    <row r="1393" spans="1:45" s="1092" customFormat="1" ht="12.75">
      <c r="A1393" s="1089" t="s">
        <v>1079</v>
      </c>
      <c r="B1393" s="83">
        <v>1637684</v>
      </c>
      <c r="C1393" s="83">
        <v>1285367</v>
      </c>
      <c r="D1393" s="83">
        <v>1285367</v>
      </c>
      <c r="E1393" s="463">
        <v>78.4868753678976</v>
      </c>
      <c r="F1393" s="83">
        <v>313824</v>
      </c>
      <c r="G1393" s="100"/>
      <c r="H1393" s="101">
        <f>D1393-'[3]Oktobris'!D1318</f>
        <v>764479</v>
      </c>
      <c r="I1393" s="987">
        <f t="shared" si="60"/>
        <v>-450655</v>
      </c>
      <c r="J1393" s="987"/>
      <c r="K1393" s="100"/>
      <c r="L1393" s="876"/>
      <c r="M1393" s="876"/>
      <c r="N1393" s="876"/>
      <c r="O1393" s="876"/>
      <c r="P1393" s="876"/>
      <c r="Q1393" s="876"/>
      <c r="R1393" s="876"/>
      <c r="S1393" s="876"/>
      <c r="T1393" s="876"/>
      <c r="U1393" s="876"/>
      <c r="V1393" s="876"/>
      <c r="W1393" s="876"/>
      <c r="X1393" s="876"/>
      <c r="Y1393" s="876"/>
      <c r="Z1393" s="876"/>
      <c r="AA1393" s="876"/>
      <c r="AB1393" s="876"/>
      <c r="AC1393" s="876"/>
      <c r="AD1393" s="876"/>
      <c r="AE1393" s="876"/>
      <c r="AF1393" s="876"/>
      <c r="AG1393" s="876"/>
      <c r="AH1393" s="876"/>
      <c r="AI1393" s="876"/>
      <c r="AJ1393" s="876"/>
      <c r="AK1393" s="876"/>
      <c r="AL1393" s="876"/>
      <c r="AM1393" s="876"/>
      <c r="AN1393" s="876"/>
      <c r="AO1393" s="876"/>
      <c r="AP1393" s="876"/>
      <c r="AQ1393" s="876"/>
      <c r="AR1393" s="876"/>
      <c r="AS1393" s="876"/>
    </row>
    <row r="1394" spans="1:45" s="1092" customFormat="1" ht="12.75" hidden="1">
      <c r="A1394" s="1099" t="s">
        <v>537</v>
      </c>
      <c r="B1394" s="488">
        <v>0</v>
      </c>
      <c r="C1394" s="488">
        <v>0</v>
      </c>
      <c r="D1394" s="488">
        <v>0</v>
      </c>
      <c r="E1394" s="463" t="e">
        <v>#DIV/0!</v>
      </c>
      <c r="F1394" s="83">
        <v>0</v>
      </c>
      <c r="G1394" s="100"/>
      <c r="H1394" s="101">
        <f>D1394-'[3]Oktobris'!D1319</f>
        <v>-520888</v>
      </c>
      <c r="I1394" s="987">
        <f t="shared" si="60"/>
        <v>520888</v>
      </c>
      <c r="J1394" s="987"/>
      <c r="K1394" s="100"/>
      <c r="L1394" s="876"/>
      <c r="M1394" s="876"/>
      <c r="N1394" s="876"/>
      <c r="O1394" s="876"/>
      <c r="P1394" s="876"/>
      <c r="Q1394" s="876"/>
      <c r="R1394" s="876"/>
      <c r="S1394" s="876"/>
      <c r="T1394" s="876"/>
      <c r="U1394" s="876"/>
      <c r="V1394" s="876"/>
      <c r="W1394" s="876"/>
      <c r="X1394" s="876"/>
      <c r="Y1394" s="876"/>
      <c r="Z1394" s="876"/>
      <c r="AA1394" s="876"/>
      <c r="AB1394" s="876"/>
      <c r="AC1394" s="876"/>
      <c r="AD1394" s="876"/>
      <c r="AE1394" s="876"/>
      <c r="AF1394" s="876"/>
      <c r="AG1394" s="876"/>
      <c r="AH1394" s="876"/>
      <c r="AI1394" s="876"/>
      <c r="AJ1394" s="876"/>
      <c r="AK1394" s="876"/>
      <c r="AL1394" s="876"/>
      <c r="AM1394" s="876"/>
      <c r="AN1394" s="876"/>
      <c r="AO1394" s="876"/>
      <c r="AP1394" s="876"/>
      <c r="AQ1394" s="876"/>
      <c r="AR1394" s="876"/>
      <c r="AS1394" s="876"/>
    </row>
    <row r="1395" spans="1:45" s="1092" customFormat="1" ht="12.75">
      <c r="A1395" s="304" t="s">
        <v>1167</v>
      </c>
      <c r="B1395" s="83">
        <v>1637684</v>
      </c>
      <c r="C1395" s="83">
        <v>1285367</v>
      </c>
      <c r="D1395" s="83">
        <v>831994</v>
      </c>
      <c r="E1395" s="463">
        <v>50.80308533270155</v>
      </c>
      <c r="F1395" s="83">
        <v>11941</v>
      </c>
      <c r="G1395" s="100"/>
      <c r="H1395" s="101">
        <f>D1395-'[3]Oktobris'!D1320</f>
        <v>831994</v>
      </c>
      <c r="I1395" s="987">
        <f t="shared" si="60"/>
        <v>-820053</v>
      </c>
      <c r="J1395" s="987"/>
      <c r="K1395" s="100"/>
      <c r="L1395" s="876"/>
      <c r="M1395" s="876"/>
      <c r="N1395" s="876"/>
      <c r="O1395" s="876"/>
      <c r="P1395" s="876"/>
      <c r="Q1395" s="876"/>
      <c r="R1395" s="876"/>
      <c r="S1395" s="876"/>
      <c r="T1395" s="876"/>
      <c r="U1395" s="876"/>
      <c r="V1395" s="876"/>
      <c r="W1395" s="876"/>
      <c r="X1395" s="876"/>
      <c r="Y1395" s="876"/>
      <c r="Z1395" s="876"/>
      <c r="AA1395" s="876"/>
      <c r="AB1395" s="876"/>
      <c r="AC1395" s="876"/>
      <c r="AD1395" s="876"/>
      <c r="AE1395" s="876"/>
      <c r="AF1395" s="876"/>
      <c r="AG1395" s="876"/>
      <c r="AH1395" s="876"/>
      <c r="AI1395" s="876"/>
      <c r="AJ1395" s="876"/>
      <c r="AK1395" s="876"/>
      <c r="AL1395" s="876"/>
      <c r="AM1395" s="876"/>
      <c r="AN1395" s="876"/>
      <c r="AO1395" s="876"/>
      <c r="AP1395" s="876"/>
      <c r="AQ1395" s="876"/>
      <c r="AR1395" s="876"/>
      <c r="AS1395" s="876"/>
    </row>
    <row r="1396" spans="1:45" s="1092" customFormat="1" ht="12.75">
      <c r="A1396" s="1089" t="s">
        <v>307</v>
      </c>
      <c r="B1396" s="83">
        <v>38385</v>
      </c>
      <c r="C1396" s="83">
        <v>36200</v>
      </c>
      <c r="D1396" s="83">
        <v>25508</v>
      </c>
      <c r="E1396" s="463">
        <v>66.45304155268985</v>
      </c>
      <c r="F1396" s="83">
        <v>4041</v>
      </c>
      <c r="G1396" s="100"/>
      <c r="H1396" s="101">
        <f>D1396-'[3]Oktobris'!D1321</f>
        <v>25508</v>
      </c>
      <c r="I1396" s="987">
        <f t="shared" si="60"/>
        <v>-21467</v>
      </c>
      <c r="J1396" s="987"/>
      <c r="K1396" s="100"/>
      <c r="L1396" s="876"/>
      <c r="M1396" s="876"/>
      <c r="N1396" s="876"/>
      <c r="O1396" s="876"/>
      <c r="P1396" s="876"/>
      <c r="Q1396" s="876"/>
      <c r="R1396" s="876"/>
      <c r="S1396" s="876"/>
      <c r="T1396" s="876"/>
      <c r="U1396" s="876"/>
      <c r="V1396" s="876"/>
      <c r="W1396" s="876"/>
      <c r="X1396" s="876"/>
      <c r="Y1396" s="876"/>
      <c r="Z1396" s="876"/>
      <c r="AA1396" s="876"/>
      <c r="AB1396" s="876"/>
      <c r="AC1396" s="876"/>
      <c r="AD1396" s="876"/>
      <c r="AE1396" s="876"/>
      <c r="AF1396" s="876"/>
      <c r="AG1396" s="876"/>
      <c r="AH1396" s="876"/>
      <c r="AI1396" s="876"/>
      <c r="AJ1396" s="876"/>
      <c r="AK1396" s="876"/>
      <c r="AL1396" s="876"/>
      <c r="AM1396" s="876"/>
      <c r="AN1396" s="876"/>
      <c r="AO1396" s="876"/>
      <c r="AP1396" s="876"/>
      <c r="AQ1396" s="876"/>
      <c r="AR1396" s="876"/>
      <c r="AS1396" s="876"/>
    </row>
    <row r="1397" spans="1:45" s="1092" customFormat="1" ht="12.75">
      <c r="A1397" s="1100" t="s">
        <v>716</v>
      </c>
      <c r="B1397" s="83">
        <v>38385</v>
      </c>
      <c r="C1397" s="83">
        <v>36200</v>
      </c>
      <c r="D1397" s="83">
        <v>25508</v>
      </c>
      <c r="E1397" s="463">
        <v>66.45304155268985</v>
      </c>
      <c r="F1397" s="83">
        <v>4041</v>
      </c>
      <c r="G1397" s="100"/>
      <c r="H1397" s="101">
        <f>D1397-'[3]Oktobris'!D1322</f>
        <v>-25945</v>
      </c>
      <c r="I1397" s="987">
        <f t="shared" si="60"/>
        <v>29986</v>
      </c>
      <c r="J1397" s="987"/>
      <c r="K1397" s="100"/>
      <c r="L1397" s="876"/>
      <c r="M1397" s="876"/>
      <c r="N1397" s="876"/>
      <c r="O1397" s="876"/>
      <c r="P1397" s="876"/>
      <c r="Q1397" s="876"/>
      <c r="R1397" s="876"/>
      <c r="S1397" s="876"/>
      <c r="T1397" s="876"/>
      <c r="U1397" s="876"/>
      <c r="V1397" s="876"/>
      <c r="W1397" s="876"/>
      <c r="X1397" s="876"/>
      <c r="Y1397" s="876"/>
      <c r="Z1397" s="876"/>
      <c r="AA1397" s="876"/>
      <c r="AB1397" s="876"/>
      <c r="AC1397" s="876"/>
      <c r="AD1397" s="876"/>
      <c r="AE1397" s="876"/>
      <c r="AF1397" s="876"/>
      <c r="AG1397" s="876"/>
      <c r="AH1397" s="876"/>
      <c r="AI1397" s="876"/>
      <c r="AJ1397" s="876"/>
      <c r="AK1397" s="876"/>
      <c r="AL1397" s="876"/>
      <c r="AM1397" s="876"/>
      <c r="AN1397" s="876"/>
      <c r="AO1397" s="876"/>
      <c r="AP1397" s="876"/>
      <c r="AQ1397" s="876"/>
      <c r="AR1397" s="876"/>
      <c r="AS1397" s="876"/>
    </row>
    <row r="1398" spans="1:45" s="1092" customFormat="1" ht="12.75">
      <c r="A1398" s="1089" t="s">
        <v>290</v>
      </c>
      <c r="B1398" s="83">
        <v>1599299</v>
      </c>
      <c r="C1398" s="83">
        <v>1249167</v>
      </c>
      <c r="D1398" s="83">
        <v>806486</v>
      </c>
      <c r="E1398" s="463">
        <v>50.427468534651744</v>
      </c>
      <c r="F1398" s="83">
        <v>7900</v>
      </c>
      <c r="G1398" s="100"/>
      <c r="H1398" s="101">
        <f>D1398-'[3]Oktobris'!D1323</f>
        <v>804638</v>
      </c>
      <c r="I1398" s="987">
        <f t="shared" si="60"/>
        <v>-796738</v>
      </c>
      <c r="J1398" s="987"/>
      <c r="K1398" s="100"/>
      <c r="L1398" s="876"/>
      <c r="M1398" s="876"/>
      <c r="N1398" s="876"/>
      <c r="O1398" s="876"/>
      <c r="P1398" s="876"/>
      <c r="Q1398" s="876"/>
      <c r="R1398" s="876"/>
      <c r="S1398" s="876"/>
      <c r="T1398" s="876"/>
      <c r="U1398" s="876"/>
      <c r="V1398" s="876"/>
      <c r="W1398" s="876"/>
      <c r="X1398" s="876"/>
      <c r="Y1398" s="876"/>
      <c r="Z1398" s="876"/>
      <c r="AA1398" s="876"/>
      <c r="AB1398" s="876"/>
      <c r="AC1398" s="876"/>
      <c r="AD1398" s="876"/>
      <c r="AE1398" s="876"/>
      <c r="AF1398" s="876"/>
      <c r="AG1398" s="876"/>
      <c r="AH1398" s="876"/>
      <c r="AI1398" s="876"/>
      <c r="AJ1398" s="876"/>
      <c r="AK1398" s="876"/>
      <c r="AL1398" s="876"/>
      <c r="AM1398" s="876"/>
      <c r="AN1398" s="876"/>
      <c r="AO1398" s="876"/>
      <c r="AP1398" s="876"/>
      <c r="AQ1398" s="876"/>
      <c r="AR1398" s="876"/>
      <c r="AS1398" s="876"/>
    </row>
    <row r="1399" spans="1:45" s="1092" customFormat="1" ht="12.75">
      <c r="A1399" s="1100" t="s">
        <v>1399</v>
      </c>
      <c r="B1399" s="83">
        <v>1000</v>
      </c>
      <c r="C1399" s="83">
        <v>0</v>
      </c>
      <c r="D1399" s="83">
        <v>0</v>
      </c>
      <c r="E1399" s="463">
        <v>0</v>
      </c>
      <c r="F1399" s="83">
        <v>0</v>
      </c>
      <c r="G1399" s="100"/>
      <c r="H1399" s="101"/>
      <c r="I1399" s="987"/>
      <c r="J1399" s="987"/>
      <c r="K1399" s="100"/>
      <c r="L1399" s="876"/>
      <c r="M1399" s="876"/>
      <c r="N1399" s="876"/>
      <c r="O1399" s="876"/>
      <c r="P1399" s="876"/>
      <c r="Q1399" s="876"/>
      <c r="R1399" s="876"/>
      <c r="S1399" s="876"/>
      <c r="T1399" s="876"/>
      <c r="U1399" s="876"/>
      <c r="V1399" s="876"/>
      <c r="W1399" s="876"/>
      <c r="X1399" s="876"/>
      <c r="Y1399" s="876"/>
      <c r="Z1399" s="876"/>
      <c r="AA1399" s="876"/>
      <c r="AB1399" s="876"/>
      <c r="AC1399" s="876"/>
      <c r="AD1399" s="876"/>
      <c r="AE1399" s="876"/>
      <c r="AF1399" s="876"/>
      <c r="AG1399" s="876"/>
      <c r="AH1399" s="876"/>
      <c r="AI1399" s="876"/>
      <c r="AJ1399" s="876"/>
      <c r="AK1399" s="876"/>
      <c r="AL1399" s="876"/>
      <c r="AM1399" s="876"/>
      <c r="AN1399" s="876"/>
      <c r="AO1399" s="876"/>
      <c r="AP1399" s="876"/>
      <c r="AQ1399" s="876"/>
      <c r="AR1399" s="876"/>
      <c r="AS1399" s="876"/>
    </row>
    <row r="1400" spans="1:45" s="1092" customFormat="1" ht="12.75">
      <c r="A1400" s="1090" t="s">
        <v>1403</v>
      </c>
      <c r="B1400" s="83">
        <v>1598299</v>
      </c>
      <c r="C1400" s="83">
        <v>1249167</v>
      </c>
      <c r="D1400" s="83">
        <v>806486</v>
      </c>
      <c r="E1400" s="463">
        <v>50.45901924483467</v>
      </c>
      <c r="F1400" s="83">
        <v>7900</v>
      </c>
      <c r="G1400" s="100"/>
      <c r="H1400" s="101">
        <f>D1400-'[3]Oktobris'!D1324</f>
        <v>756881</v>
      </c>
      <c r="I1400" s="987">
        <f>F1400-H1400</f>
        <v>-748981</v>
      </c>
      <c r="J1400" s="987"/>
      <c r="K1400" s="100"/>
      <c r="L1400" s="876"/>
      <c r="M1400" s="876"/>
      <c r="N1400" s="876"/>
      <c r="O1400" s="876"/>
      <c r="P1400" s="876"/>
      <c r="Q1400" s="876"/>
      <c r="R1400" s="876"/>
      <c r="S1400" s="876"/>
      <c r="T1400" s="876"/>
      <c r="U1400" s="876"/>
      <c r="V1400" s="876"/>
      <c r="W1400" s="876"/>
      <c r="X1400" s="876"/>
      <c r="Y1400" s="876"/>
      <c r="Z1400" s="876"/>
      <c r="AA1400" s="876"/>
      <c r="AB1400" s="876"/>
      <c r="AC1400" s="876"/>
      <c r="AD1400" s="876"/>
      <c r="AE1400" s="876"/>
      <c r="AF1400" s="876"/>
      <c r="AG1400" s="876"/>
      <c r="AH1400" s="876"/>
      <c r="AI1400" s="876"/>
      <c r="AJ1400" s="876"/>
      <c r="AK1400" s="876"/>
      <c r="AL1400" s="876"/>
      <c r="AM1400" s="876"/>
      <c r="AN1400" s="876"/>
      <c r="AO1400" s="876"/>
      <c r="AP1400" s="876"/>
      <c r="AQ1400" s="876"/>
      <c r="AR1400" s="876"/>
      <c r="AS1400" s="876"/>
    </row>
    <row r="1401" spans="1:45" s="1092" customFormat="1" ht="12.75">
      <c r="A1401" s="323" t="s">
        <v>1122</v>
      </c>
      <c r="B1401" s="83"/>
      <c r="C1401" s="83"/>
      <c r="D1401" s="83"/>
      <c r="E1401" s="463"/>
      <c r="F1401" s="83"/>
      <c r="G1401" s="100"/>
      <c r="H1401" s="101"/>
      <c r="I1401" s="987"/>
      <c r="J1401" s="987"/>
      <c r="K1401" s="100"/>
      <c r="L1401" s="876"/>
      <c r="M1401" s="876"/>
      <c r="N1401" s="876"/>
      <c r="O1401" s="876"/>
      <c r="P1401" s="876"/>
      <c r="Q1401" s="876"/>
      <c r="R1401" s="876"/>
      <c r="S1401" s="876"/>
      <c r="T1401" s="876"/>
      <c r="U1401" s="876"/>
      <c r="V1401" s="876"/>
      <c r="W1401" s="876"/>
      <c r="X1401" s="876"/>
      <c r="Y1401" s="876"/>
      <c r="Z1401" s="876"/>
      <c r="AA1401" s="876"/>
      <c r="AB1401" s="876"/>
      <c r="AC1401" s="876"/>
      <c r="AD1401" s="876"/>
      <c r="AE1401" s="876"/>
      <c r="AF1401" s="876"/>
      <c r="AG1401" s="876"/>
      <c r="AH1401" s="876"/>
      <c r="AI1401" s="876"/>
      <c r="AJ1401" s="876"/>
      <c r="AK1401" s="876"/>
      <c r="AL1401" s="876"/>
      <c r="AM1401" s="876"/>
      <c r="AN1401" s="876"/>
      <c r="AO1401" s="876"/>
      <c r="AP1401" s="876"/>
      <c r="AQ1401" s="876"/>
      <c r="AR1401" s="876"/>
      <c r="AS1401" s="876"/>
    </row>
    <row r="1402" spans="1:45" s="1092" customFormat="1" ht="12.75">
      <c r="A1402" s="1087" t="s">
        <v>1078</v>
      </c>
      <c r="B1402" s="83">
        <v>30620</v>
      </c>
      <c r="C1402" s="83">
        <v>0</v>
      </c>
      <c r="D1402" s="83">
        <v>30619</v>
      </c>
      <c r="E1402" s="463">
        <v>99.9967341606793</v>
      </c>
      <c r="F1402" s="83">
        <v>30619</v>
      </c>
      <c r="G1402" s="100"/>
      <c r="H1402" s="101"/>
      <c r="I1402" s="987"/>
      <c r="J1402" s="987"/>
      <c r="K1402" s="100"/>
      <c r="L1402" s="876"/>
      <c r="M1402" s="876"/>
      <c r="N1402" s="876"/>
      <c r="O1402" s="876"/>
      <c r="P1402" s="876"/>
      <c r="Q1402" s="876"/>
      <c r="R1402" s="876"/>
      <c r="S1402" s="876"/>
      <c r="T1402" s="876"/>
      <c r="U1402" s="876"/>
      <c r="V1402" s="876"/>
      <c r="W1402" s="876"/>
      <c r="X1402" s="876"/>
      <c r="Y1402" s="876"/>
      <c r="Z1402" s="876"/>
      <c r="AA1402" s="876"/>
      <c r="AB1402" s="876"/>
      <c r="AC1402" s="876"/>
      <c r="AD1402" s="876"/>
      <c r="AE1402" s="876"/>
      <c r="AF1402" s="876"/>
      <c r="AG1402" s="876"/>
      <c r="AH1402" s="876"/>
      <c r="AI1402" s="876"/>
      <c r="AJ1402" s="876"/>
      <c r="AK1402" s="876"/>
      <c r="AL1402" s="876"/>
      <c r="AM1402" s="876"/>
      <c r="AN1402" s="876"/>
      <c r="AO1402" s="876"/>
      <c r="AP1402" s="876"/>
      <c r="AQ1402" s="876"/>
      <c r="AR1402" s="876"/>
      <c r="AS1402" s="876"/>
    </row>
    <row r="1403" spans="1:45" s="1092" customFormat="1" ht="12.75">
      <c r="A1403" s="1089" t="s">
        <v>538</v>
      </c>
      <c r="B1403" s="83">
        <v>30620</v>
      </c>
      <c r="C1403" s="83">
        <v>0</v>
      </c>
      <c r="D1403" s="83">
        <v>30619</v>
      </c>
      <c r="E1403" s="463">
        <v>99.9967341606793</v>
      </c>
      <c r="F1403" s="83">
        <v>30619</v>
      </c>
      <c r="G1403" s="100"/>
      <c r="H1403" s="101"/>
      <c r="I1403" s="987"/>
      <c r="J1403" s="987"/>
      <c r="K1403" s="100"/>
      <c r="L1403" s="876"/>
      <c r="M1403" s="876"/>
      <c r="N1403" s="876"/>
      <c r="O1403" s="876"/>
      <c r="P1403" s="876"/>
      <c r="Q1403" s="876"/>
      <c r="R1403" s="876"/>
      <c r="S1403" s="876"/>
      <c r="T1403" s="876"/>
      <c r="U1403" s="876"/>
      <c r="V1403" s="876"/>
      <c r="W1403" s="876"/>
      <c r="X1403" s="876"/>
      <c r="Y1403" s="876"/>
      <c r="Z1403" s="876"/>
      <c r="AA1403" s="876"/>
      <c r="AB1403" s="876"/>
      <c r="AC1403" s="876"/>
      <c r="AD1403" s="876"/>
      <c r="AE1403" s="876"/>
      <c r="AF1403" s="876"/>
      <c r="AG1403" s="876"/>
      <c r="AH1403" s="876"/>
      <c r="AI1403" s="876"/>
      <c r="AJ1403" s="876"/>
      <c r="AK1403" s="876"/>
      <c r="AL1403" s="876"/>
      <c r="AM1403" s="876"/>
      <c r="AN1403" s="876"/>
      <c r="AO1403" s="876"/>
      <c r="AP1403" s="876"/>
      <c r="AQ1403" s="876"/>
      <c r="AR1403" s="876"/>
      <c r="AS1403" s="876"/>
    </row>
    <row r="1404" spans="1:45" s="1092" customFormat="1" ht="12.75">
      <c r="A1404" s="1103" t="s">
        <v>279</v>
      </c>
      <c r="B1404" s="83">
        <v>30620</v>
      </c>
      <c r="C1404" s="83">
        <v>0</v>
      </c>
      <c r="D1404" s="83">
        <v>0</v>
      </c>
      <c r="E1404" s="463">
        <v>0</v>
      </c>
      <c r="F1404" s="83">
        <v>0</v>
      </c>
      <c r="G1404" s="100"/>
      <c r="H1404" s="101"/>
      <c r="I1404" s="987"/>
      <c r="J1404" s="987"/>
      <c r="K1404" s="100"/>
      <c r="L1404" s="876"/>
      <c r="M1404" s="876"/>
      <c r="N1404" s="876"/>
      <c r="O1404" s="876"/>
      <c r="P1404" s="876"/>
      <c r="Q1404" s="876"/>
      <c r="R1404" s="876"/>
      <c r="S1404" s="876"/>
      <c r="T1404" s="876"/>
      <c r="U1404" s="876"/>
      <c r="V1404" s="876"/>
      <c r="W1404" s="876"/>
      <c r="X1404" s="876"/>
      <c r="Y1404" s="876"/>
      <c r="Z1404" s="876"/>
      <c r="AA1404" s="876"/>
      <c r="AB1404" s="876"/>
      <c r="AC1404" s="876"/>
      <c r="AD1404" s="876"/>
      <c r="AE1404" s="876"/>
      <c r="AF1404" s="876"/>
      <c r="AG1404" s="876"/>
      <c r="AH1404" s="876"/>
      <c r="AI1404" s="876"/>
      <c r="AJ1404" s="876"/>
      <c r="AK1404" s="876"/>
      <c r="AL1404" s="876"/>
      <c r="AM1404" s="876"/>
      <c r="AN1404" s="876"/>
      <c r="AO1404" s="876"/>
      <c r="AP1404" s="876"/>
      <c r="AQ1404" s="876"/>
      <c r="AR1404" s="876"/>
      <c r="AS1404" s="876"/>
    </row>
    <row r="1405" spans="1:45" s="1092" customFormat="1" ht="12.75">
      <c r="A1405" s="1089" t="s">
        <v>290</v>
      </c>
      <c r="B1405" s="83">
        <v>30620</v>
      </c>
      <c r="C1405" s="83">
        <v>0</v>
      </c>
      <c r="D1405" s="83">
        <v>0</v>
      </c>
      <c r="E1405" s="463">
        <v>0</v>
      </c>
      <c r="F1405" s="83">
        <v>0</v>
      </c>
      <c r="G1405" s="100"/>
      <c r="H1405" s="101"/>
      <c r="I1405" s="987"/>
      <c r="J1405" s="987"/>
      <c r="K1405" s="100"/>
      <c r="L1405" s="876"/>
      <c r="M1405" s="876"/>
      <c r="N1405" s="876"/>
      <c r="O1405" s="876"/>
      <c r="P1405" s="876"/>
      <c r="Q1405" s="876"/>
      <c r="R1405" s="876"/>
      <c r="S1405" s="876"/>
      <c r="T1405" s="876"/>
      <c r="U1405" s="876"/>
      <c r="V1405" s="876"/>
      <c r="W1405" s="876"/>
      <c r="X1405" s="876"/>
      <c r="Y1405" s="876"/>
      <c r="Z1405" s="876"/>
      <c r="AA1405" s="876"/>
      <c r="AB1405" s="876"/>
      <c r="AC1405" s="876"/>
      <c r="AD1405" s="876"/>
      <c r="AE1405" s="876"/>
      <c r="AF1405" s="876"/>
      <c r="AG1405" s="876"/>
      <c r="AH1405" s="876"/>
      <c r="AI1405" s="876"/>
      <c r="AJ1405" s="876"/>
      <c r="AK1405" s="876"/>
      <c r="AL1405" s="876"/>
      <c r="AM1405" s="876"/>
      <c r="AN1405" s="876"/>
      <c r="AO1405" s="876"/>
      <c r="AP1405" s="876"/>
      <c r="AQ1405" s="876"/>
      <c r="AR1405" s="876"/>
      <c r="AS1405" s="876"/>
    </row>
    <row r="1406" spans="1:45" s="1092" customFormat="1" ht="12.75">
      <c r="A1406" s="1090" t="s">
        <v>1403</v>
      </c>
      <c r="B1406" s="83">
        <v>30620</v>
      </c>
      <c r="C1406" s="83">
        <v>0</v>
      </c>
      <c r="D1406" s="83">
        <v>0</v>
      </c>
      <c r="E1406" s="463">
        <v>0</v>
      </c>
      <c r="F1406" s="83">
        <v>0</v>
      </c>
      <c r="G1406" s="100"/>
      <c r="H1406" s="101"/>
      <c r="I1406" s="987"/>
      <c r="J1406" s="987"/>
      <c r="K1406" s="100"/>
      <c r="L1406" s="876"/>
      <c r="M1406" s="876"/>
      <c r="N1406" s="876"/>
      <c r="O1406" s="876"/>
      <c r="P1406" s="876"/>
      <c r="Q1406" s="876"/>
      <c r="R1406" s="876"/>
      <c r="S1406" s="876"/>
      <c r="T1406" s="876"/>
      <c r="U1406" s="876"/>
      <c r="V1406" s="876"/>
      <c r="W1406" s="876"/>
      <c r="X1406" s="876"/>
      <c r="Y1406" s="876"/>
      <c r="Z1406" s="876"/>
      <c r="AA1406" s="876"/>
      <c r="AB1406" s="876"/>
      <c r="AC1406" s="876"/>
      <c r="AD1406" s="876"/>
      <c r="AE1406" s="876"/>
      <c r="AF1406" s="876"/>
      <c r="AG1406" s="876"/>
      <c r="AH1406" s="876"/>
      <c r="AI1406" s="876"/>
      <c r="AJ1406" s="876"/>
      <c r="AK1406" s="876"/>
      <c r="AL1406" s="876"/>
      <c r="AM1406" s="876"/>
      <c r="AN1406" s="876"/>
      <c r="AO1406" s="876"/>
      <c r="AP1406" s="876"/>
      <c r="AQ1406" s="876"/>
      <c r="AR1406" s="876"/>
      <c r="AS1406" s="876"/>
    </row>
    <row r="1407" spans="1:45" s="1092" customFormat="1" ht="25.5">
      <c r="A1407" s="474" t="s">
        <v>1134</v>
      </c>
      <c r="B1407" s="83"/>
      <c r="C1407" s="83"/>
      <c r="D1407" s="83"/>
      <c r="E1407" s="463"/>
      <c r="F1407" s="83"/>
      <c r="G1407" s="100"/>
      <c r="H1407" s="101">
        <f>D1407-'[3]Oktobris'!D1325</f>
        <v>-52123</v>
      </c>
      <c r="I1407" s="987">
        <f aca="true" t="shared" si="61" ref="I1407:I1443">F1407-H1407</f>
        <v>52123</v>
      </c>
      <c r="J1407" s="987"/>
      <c r="K1407" s="100"/>
      <c r="L1407" s="876"/>
      <c r="M1407" s="876"/>
      <c r="N1407" s="876"/>
      <c r="O1407" s="876"/>
      <c r="P1407" s="876"/>
      <c r="Q1407" s="876"/>
      <c r="R1407" s="876"/>
      <c r="S1407" s="876"/>
      <c r="T1407" s="876"/>
      <c r="U1407" s="876"/>
      <c r="V1407" s="876"/>
      <c r="W1407" s="876"/>
      <c r="X1407" s="876"/>
      <c r="Y1407" s="876"/>
      <c r="Z1407" s="876"/>
      <c r="AA1407" s="876"/>
      <c r="AB1407" s="876"/>
      <c r="AC1407" s="876"/>
      <c r="AD1407" s="876"/>
      <c r="AE1407" s="876"/>
      <c r="AF1407" s="876"/>
      <c r="AG1407" s="876"/>
      <c r="AH1407" s="876"/>
      <c r="AI1407" s="876"/>
      <c r="AJ1407" s="876"/>
      <c r="AK1407" s="876"/>
      <c r="AL1407" s="876"/>
      <c r="AM1407" s="876"/>
      <c r="AN1407" s="876"/>
      <c r="AO1407" s="876"/>
      <c r="AP1407" s="876"/>
      <c r="AQ1407" s="876"/>
      <c r="AR1407" s="876"/>
      <c r="AS1407" s="876"/>
    </row>
    <row r="1408" spans="1:45" s="1092" customFormat="1" ht="12.75">
      <c r="A1408" s="1088" t="s">
        <v>1078</v>
      </c>
      <c r="B1408" s="83">
        <v>890000</v>
      </c>
      <c r="C1408" s="83">
        <v>820700</v>
      </c>
      <c r="D1408" s="83">
        <v>820700</v>
      </c>
      <c r="E1408" s="463">
        <v>92.21348314606742</v>
      </c>
      <c r="F1408" s="83">
        <v>78000</v>
      </c>
      <c r="G1408" s="100"/>
      <c r="H1408" s="101">
        <f>D1408-'[3]Oktobris'!D1326</f>
        <v>768577</v>
      </c>
      <c r="I1408" s="987">
        <f t="shared" si="61"/>
        <v>-690577</v>
      </c>
      <c r="J1408" s="987"/>
      <c r="K1408" s="100"/>
      <c r="L1408" s="876"/>
      <c r="M1408" s="876"/>
      <c r="N1408" s="876"/>
      <c r="O1408" s="876"/>
      <c r="P1408" s="876"/>
      <c r="Q1408" s="876"/>
      <c r="R1408" s="876"/>
      <c r="S1408" s="876"/>
      <c r="T1408" s="876"/>
      <c r="U1408" s="876"/>
      <c r="V1408" s="876"/>
      <c r="W1408" s="876"/>
      <c r="X1408" s="876"/>
      <c r="Y1408" s="876"/>
      <c r="Z1408" s="876"/>
      <c r="AA1408" s="876"/>
      <c r="AB1408" s="876"/>
      <c r="AC1408" s="876"/>
      <c r="AD1408" s="876"/>
      <c r="AE1408" s="876"/>
      <c r="AF1408" s="876"/>
      <c r="AG1408" s="876"/>
      <c r="AH1408" s="876"/>
      <c r="AI1408" s="876"/>
      <c r="AJ1408" s="876"/>
      <c r="AK1408" s="876"/>
      <c r="AL1408" s="876"/>
      <c r="AM1408" s="876"/>
      <c r="AN1408" s="876"/>
      <c r="AO1408" s="876"/>
      <c r="AP1408" s="876"/>
      <c r="AQ1408" s="876"/>
      <c r="AR1408" s="876"/>
      <c r="AS1408" s="876"/>
    </row>
    <row r="1409" spans="1:45" s="1092" customFormat="1" ht="12.75">
      <c r="A1409" s="1090" t="s">
        <v>1079</v>
      </c>
      <c r="B1409" s="83">
        <v>890000</v>
      </c>
      <c r="C1409" s="83">
        <v>820700</v>
      </c>
      <c r="D1409" s="83">
        <v>820700</v>
      </c>
      <c r="E1409" s="463">
        <v>92.21348314606742</v>
      </c>
      <c r="F1409" s="83">
        <v>78000</v>
      </c>
      <c r="G1409" s="100"/>
      <c r="H1409" s="101">
        <f>D1409-'[3]Oktobris'!D1327</f>
        <v>768577</v>
      </c>
      <c r="I1409" s="987">
        <f t="shared" si="61"/>
        <v>-690577</v>
      </c>
      <c r="J1409" s="987"/>
      <c r="K1409" s="100"/>
      <c r="L1409" s="876"/>
      <c r="M1409" s="876"/>
      <c r="N1409" s="876"/>
      <c r="O1409" s="876"/>
      <c r="P1409" s="876"/>
      <c r="Q1409" s="876"/>
      <c r="R1409" s="876"/>
      <c r="S1409" s="876"/>
      <c r="T1409" s="876"/>
      <c r="U1409" s="876"/>
      <c r="V1409" s="876"/>
      <c r="W1409" s="876"/>
      <c r="X1409" s="876"/>
      <c r="Y1409" s="876"/>
      <c r="Z1409" s="876"/>
      <c r="AA1409" s="876"/>
      <c r="AB1409" s="876"/>
      <c r="AC1409" s="876"/>
      <c r="AD1409" s="876"/>
      <c r="AE1409" s="876"/>
      <c r="AF1409" s="876"/>
      <c r="AG1409" s="876"/>
      <c r="AH1409" s="876"/>
      <c r="AI1409" s="876"/>
      <c r="AJ1409" s="876"/>
      <c r="AK1409" s="876"/>
      <c r="AL1409" s="876"/>
      <c r="AM1409" s="876"/>
      <c r="AN1409" s="876"/>
      <c r="AO1409" s="876"/>
      <c r="AP1409" s="876"/>
      <c r="AQ1409" s="876"/>
      <c r="AR1409" s="876"/>
      <c r="AS1409" s="876"/>
    </row>
    <row r="1410" spans="1:45" s="1092" customFormat="1" ht="12.75">
      <c r="A1410" s="1088" t="s">
        <v>279</v>
      </c>
      <c r="B1410" s="83">
        <v>890000</v>
      </c>
      <c r="C1410" s="83">
        <v>820700</v>
      </c>
      <c r="D1410" s="83">
        <v>420808</v>
      </c>
      <c r="E1410" s="463">
        <v>47.28179775280899</v>
      </c>
      <c r="F1410" s="83">
        <v>214115</v>
      </c>
      <c r="G1410" s="100"/>
      <c r="H1410" s="101">
        <f>D1410-'[3]Oktobris'!D1328</f>
        <v>421478</v>
      </c>
      <c r="I1410" s="987">
        <f t="shared" si="61"/>
        <v>-207363</v>
      </c>
      <c r="J1410" s="987"/>
      <c r="K1410" s="100"/>
      <c r="L1410" s="876"/>
      <c r="M1410" s="876"/>
      <c r="N1410" s="876"/>
      <c r="O1410" s="876"/>
      <c r="P1410" s="876"/>
      <c r="Q1410" s="876"/>
      <c r="R1410" s="876"/>
      <c r="S1410" s="876"/>
      <c r="T1410" s="876"/>
      <c r="U1410" s="876"/>
      <c r="V1410" s="876"/>
      <c r="W1410" s="876"/>
      <c r="X1410" s="876"/>
      <c r="Y1410" s="876"/>
      <c r="Z1410" s="876"/>
      <c r="AA1410" s="876"/>
      <c r="AB1410" s="876"/>
      <c r="AC1410" s="876"/>
      <c r="AD1410" s="876"/>
      <c r="AE1410" s="876"/>
      <c r="AF1410" s="876"/>
      <c r="AG1410" s="876"/>
      <c r="AH1410" s="876"/>
      <c r="AI1410" s="876"/>
      <c r="AJ1410" s="876"/>
      <c r="AK1410" s="876"/>
      <c r="AL1410" s="876"/>
      <c r="AM1410" s="876"/>
      <c r="AN1410" s="876"/>
      <c r="AO1410" s="876"/>
      <c r="AP1410" s="876"/>
      <c r="AQ1410" s="876"/>
      <c r="AR1410" s="876"/>
      <c r="AS1410" s="876"/>
    </row>
    <row r="1411" spans="1:45" s="1092" customFormat="1" ht="12.75">
      <c r="A1411" s="1088" t="s">
        <v>290</v>
      </c>
      <c r="B1411" s="83">
        <v>890000</v>
      </c>
      <c r="C1411" s="83">
        <v>820700</v>
      </c>
      <c r="D1411" s="83">
        <v>420808</v>
      </c>
      <c r="E1411" s="463">
        <v>47.28179775280899</v>
      </c>
      <c r="F1411" s="83">
        <v>214115</v>
      </c>
      <c r="G1411" s="100"/>
      <c r="H1411" s="101" t="e">
        <f>D1411-'[3]Oktobris'!D1329</f>
        <v>#VALUE!</v>
      </c>
      <c r="I1411" s="987" t="e">
        <f t="shared" si="61"/>
        <v>#VALUE!</v>
      </c>
      <c r="J1411" s="987"/>
      <c r="K1411" s="100"/>
      <c r="L1411" s="876"/>
      <c r="M1411" s="876"/>
      <c r="N1411" s="876"/>
      <c r="O1411" s="876"/>
      <c r="P1411" s="876"/>
      <c r="Q1411" s="876"/>
      <c r="R1411" s="876"/>
      <c r="S1411" s="876"/>
      <c r="T1411" s="876"/>
      <c r="U1411" s="876"/>
      <c r="V1411" s="876"/>
      <c r="W1411" s="876"/>
      <c r="X1411" s="876"/>
      <c r="Y1411" s="876"/>
      <c r="Z1411" s="876"/>
      <c r="AA1411" s="876"/>
      <c r="AB1411" s="876"/>
      <c r="AC1411" s="876"/>
      <c r="AD1411" s="876"/>
      <c r="AE1411" s="876"/>
      <c r="AF1411" s="876"/>
      <c r="AG1411" s="876"/>
      <c r="AH1411" s="876"/>
      <c r="AI1411" s="876"/>
      <c r="AJ1411" s="876"/>
      <c r="AK1411" s="876"/>
      <c r="AL1411" s="876"/>
      <c r="AM1411" s="876"/>
      <c r="AN1411" s="876"/>
      <c r="AO1411" s="876"/>
      <c r="AP1411" s="876"/>
      <c r="AQ1411" s="876"/>
      <c r="AR1411" s="876"/>
      <c r="AS1411" s="876"/>
    </row>
    <row r="1412" spans="1:45" s="1092" customFormat="1" ht="12.75">
      <c r="A1412" s="1090" t="s">
        <v>5</v>
      </c>
      <c r="B1412" s="83">
        <v>890000</v>
      </c>
      <c r="C1412" s="83">
        <v>820700</v>
      </c>
      <c r="D1412" s="83">
        <v>420808</v>
      </c>
      <c r="E1412" s="463">
        <v>47.28179775280899</v>
      </c>
      <c r="F1412" s="83">
        <v>214115</v>
      </c>
      <c r="G1412" s="100"/>
      <c r="H1412" s="101">
        <f>D1412-'[3]Oktobris'!D1330</f>
        <v>420808</v>
      </c>
      <c r="I1412" s="987">
        <f t="shared" si="61"/>
        <v>-206693</v>
      </c>
      <c r="J1412" s="987"/>
      <c r="K1412" s="100"/>
      <c r="L1412" s="876"/>
      <c r="M1412" s="876"/>
      <c r="N1412" s="876"/>
      <c r="O1412" s="876"/>
      <c r="P1412" s="876"/>
      <c r="Q1412" s="876"/>
      <c r="R1412" s="876"/>
      <c r="S1412" s="876"/>
      <c r="T1412" s="876"/>
      <c r="U1412" s="876"/>
      <c r="V1412" s="876"/>
      <c r="W1412" s="876"/>
      <c r="X1412" s="876"/>
      <c r="Y1412" s="876"/>
      <c r="Z1412" s="876"/>
      <c r="AA1412" s="876"/>
      <c r="AB1412" s="876"/>
      <c r="AC1412" s="876"/>
      <c r="AD1412" s="876"/>
      <c r="AE1412" s="876"/>
      <c r="AF1412" s="876"/>
      <c r="AG1412" s="876"/>
      <c r="AH1412" s="876"/>
      <c r="AI1412" s="876"/>
      <c r="AJ1412" s="876"/>
      <c r="AK1412" s="876"/>
      <c r="AL1412" s="876"/>
      <c r="AM1412" s="876"/>
      <c r="AN1412" s="876"/>
      <c r="AO1412" s="876"/>
      <c r="AP1412" s="876"/>
      <c r="AQ1412" s="876"/>
      <c r="AR1412" s="876"/>
      <c r="AS1412" s="876"/>
    </row>
    <row r="1413" spans="1:10" ht="12.75">
      <c r="A1413" s="324" t="s">
        <v>1168</v>
      </c>
      <c r="B1413" s="42"/>
      <c r="C1413" s="42"/>
      <c r="D1413" s="42"/>
      <c r="E1413" s="463"/>
      <c r="F1413" s="83"/>
      <c r="H1413" s="101">
        <f>D1413-'[3]Oktobris'!D1331</f>
        <v>0</v>
      </c>
      <c r="I1413" s="987">
        <f t="shared" si="61"/>
        <v>0</v>
      </c>
      <c r="J1413" s="987"/>
    </row>
    <row r="1414" spans="1:45" s="1094" customFormat="1" ht="12.75">
      <c r="A1414" s="404" t="s">
        <v>1132</v>
      </c>
      <c r="B1414" s="83"/>
      <c r="C1414" s="83"/>
      <c r="D1414" s="83"/>
      <c r="E1414" s="463"/>
      <c r="F1414" s="83"/>
      <c r="G1414" s="100"/>
      <c r="H1414" s="101">
        <f>D1414-'[3]Oktobris'!D1332</f>
        <v>0</v>
      </c>
      <c r="I1414" s="987">
        <f t="shared" si="61"/>
        <v>0</v>
      </c>
      <c r="J1414" s="987"/>
      <c r="K1414" s="100"/>
      <c r="L1414" s="1093"/>
      <c r="M1414" s="1093"/>
      <c r="N1414" s="1093"/>
      <c r="O1414" s="1093"/>
      <c r="P1414" s="1093"/>
      <c r="Q1414" s="1093"/>
      <c r="R1414" s="1093"/>
      <c r="S1414" s="1093"/>
      <c r="T1414" s="1093"/>
      <c r="U1414" s="1093"/>
      <c r="V1414" s="1093"/>
      <c r="W1414" s="1093"/>
      <c r="X1414" s="1093"/>
      <c r="Y1414" s="1093"/>
      <c r="Z1414" s="1093"/>
      <c r="AA1414" s="1093"/>
      <c r="AB1414" s="1093"/>
      <c r="AC1414" s="1093"/>
      <c r="AD1414" s="1093"/>
      <c r="AE1414" s="1093"/>
      <c r="AF1414" s="1093"/>
      <c r="AG1414" s="1093"/>
      <c r="AH1414" s="1093"/>
      <c r="AI1414" s="1093"/>
      <c r="AJ1414" s="1093"/>
      <c r="AK1414" s="1093"/>
      <c r="AL1414" s="1093"/>
      <c r="AM1414" s="1093"/>
      <c r="AN1414" s="1093"/>
      <c r="AO1414" s="1093"/>
      <c r="AP1414" s="1093"/>
      <c r="AQ1414" s="1093"/>
      <c r="AR1414" s="1093"/>
      <c r="AS1414" s="1093"/>
    </row>
    <row r="1415" spans="1:45" s="1104" customFormat="1" ht="12" customHeight="1">
      <c r="A1415" s="1087" t="s">
        <v>1078</v>
      </c>
      <c r="B1415" s="83">
        <v>742962</v>
      </c>
      <c r="C1415" s="83">
        <v>742962</v>
      </c>
      <c r="D1415" s="83">
        <v>568232</v>
      </c>
      <c r="E1415" s="463">
        <v>76.48197350604742</v>
      </c>
      <c r="F1415" s="83">
        <v>122146</v>
      </c>
      <c r="G1415" s="100"/>
      <c r="H1415" s="101">
        <f>D1415-'[3]Oktobris'!D1333</f>
        <v>568232</v>
      </c>
      <c r="I1415" s="987">
        <f t="shared" si="61"/>
        <v>-446086</v>
      </c>
      <c r="J1415" s="987"/>
      <c r="K1415" s="100"/>
      <c r="L1415" s="1093"/>
      <c r="M1415" s="1093"/>
      <c r="N1415" s="1093"/>
      <c r="O1415" s="1093"/>
      <c r="P1415" s="1093"/>
      <c r="Q1415" s="1093"/>
      <c r="R1415" s="1093"/>
      <c r="S1415" s="1093"/>
      <c r="T1415" s="1093"/>
      <c r="U1415" s="1093"/>
      <c r="V1415" s="1093"/>
      <c r="W1415" s="1093"/>
      <c r="X1415" s="1093"/>
      <c r="Y1415" s="1093"/>
      <c r="Z1415" s="1093"/>
      <c r="AA1415" s="1093"/>
      <c r="AB1415" s="1093"/>
      <c r="AC1415" s="1093"/>
      <c r="AD1415" s="1093"/>
      <c r="AE1415" s="1093"/>
      <c r="AF1415" s="1093"/>
      <c r="AG1415" s="1093"/>
      <c r="AH1415" s="1093"/>
      <c r="AI1415" s="1093"/>
      <c r="AJ1415" s="1093"/>
      <c r="AK1415" s="1093"/>
      <c r="AL1415" s="1093"/>
      <c r="AM1415" s="1093"/>
      <c r="AN1415" s="1093"/>
      <c r="AO1415" s="1093"/>
      <c r="AP1415" s="1093"/>
      <c r="AQ1415" s="1093"/>
      <c r="AR1415" s="1093"/>
      <c r="AS1415" s="1093"/>
    </row>
    <row r="1416" spans="1:45" s="1095" customFormat="1" ht="12.75">
      <c r="A1416" s="1088" t="s">
        <v>1079</v>
      </c>
      <c r="B1416" s="83">
        <v>2260</v>
      </c>
      <c r="C1416" s="83">
        <v>2260</v>
      </c>
      <c r="D1416" s="83">
        <v>2260</v>
      </c>
      <c r="E1416" s="463">
        <v>100</v>
      </c>
      <c r="F1416" s="83">
        <v>0</v>
      </c>
      <c r="G1416" s="100"/>
      <c r="H1416" s="101">
        <f>D1416-'[3]Oktobris'!D1334</f>
        <v>2260</v>
      </c>
      <c r="I1416" s="987">
        <f t="shared" si="61"/>
        <v>-2260</v>
      </c>
      <c r="J1416" s="987"/>
      <c r="K1416" s="100"/>
      <c r="L1416" s="876"/>
      <c r="M1416" s="876"/>
      <c r="N1416" s="876"/>
      <c r="O1416" s="876"/>
      <c r="P1416" s="876"/>
      <c r="Q1416" s="876"/>
      <c r="R1416" s="876"/>
      <c r="S1416" s="876"/>
      <c r="T1416" s="876"/>
      <c r="U1416" s="876"/>
      <c r="V1416" s="876"/>
      <c r="W1416" s="876"/>
      <c r="X1416" s="876"/>
      <c r="Y1416" s="876"/>
      <c r="Z1416" s="876"/>
      <c r="AA1416" s="876"/>
      <c r="AB1416" s="876"/>
      <c r="AC1416" s="876"/>
      <c r="AD1416" s="876"/>
      <c r="AE1416" s="876"/>
      <c r="AF1416" s="876"/>
      <c r="AG1416" s="876"/>
      <c r="AH1416" s="876"/>
      <c r="AI1416" s="876"/>
      <c r="AJ1416" s="876"/>
      <c r="AK1416" s="876"/>
      <c r="AL1416" s="876"/>
      <c r="AM1416" s="876"/>
      <c r="AN1416" s="876"/>
      <c r="AO1416" s="876"/>
      <c r="AP1416" s="876"/>
      <c r="AQ1416" s="876"/>
      <c r="AR1416" s="876"/>
      <c r="AS1416" s="876"/>
    </row>
    <row r="1417" spans="1:45" s="1095" customFormat="1" ht="12.75" hidden="1">
      <c r="A1417" s="1099" t="s">
        <v>537</v>
      </c>
      <c r="B1417" s="488">
        <v>0</v>
      </c>
      <c r="C1417" s="488">
        <v>0</v>
      </c>
      <c r="D1417" s="488">
        <v>0</v>
      </c>
      <c r="E1417" s="463" t="e">
        <v>#DIV/0!</v>
      </c>
      <c r="F1417" s="83">
        <v>0</v>
      </c>
      <c r="G1417" s="100"/>
      <c r="H1417" s="101">
        <f>D1417-'[3]Oktobris'!D1335</f>
        <v>0</v>
      </c>
      <c r="I1417" s="987">
        <f t="shared" si="61"/>
        <v>0</v>
      </c>
      <c r="J1417" s="987"/>
      <c r="K1417" s="101">
        <f>C688</f>
        <v>0</v>
      </c>
      <c r="L1417" s="876"/>
      <c r="M1417" s="876"/>
      <c r="N1417" s="876"/>
      <c r="O1417" s="876"/>
      <c r="P1417" s="876"/>
      <c r="Q1417" s="876"/>
      <c r="R1417" s="876"/>
      <c r="S1417" s="876"/>
      <c r="T1417" s="876"/>
      <c r="U1417" s="876"/>
      <c r="V1417" s="876"/>
      <c r="W1417" s="876"/>
      <c r="X1417" s="876"/>
      <c r="Y1417" s="876"/>
      <c r="Z1417" s="876"/>
      <c r="AA1417" s="876"/>
      <c r="AB1417" s="876"/>
      <c r="AC1417" s="876"/>
      <c r="AD1417" s="876"/>
      <c r="AE1417" s="876"/>
      <c r="AF1417" s="876"/>
      <c r="AG1417" s="876"/>
      <c r="AH1417" s="876"/>
      <c r="AI1417" s="876"/>
      <c r="AJ1417" s="876"/>
      <c r="AK1417" s="876"/>
      <c r="AL1417" s="876"/>
      <c r="AM1417" s="876"/>
      <c r="AN1417" s="876"/>
      <c r="AO1417" s="876"/>
      <c r="AP1417" s="876"/>
      <c r="AQ1417" s="876"/>
      <c r="AR1417" s="876"/>
      <c r="AS1417" s="876"/>
    </row>
    <row r="1418" spans="1:45" s="1104" customFormat="1" ht="12.75">
      <c r="A1418" s="1089" t="s">
        <v>538</v>
      </c>
      <c r="B1418" s="83">
        <v>740702</v>
      </c>
      <c r="C1418" s="83">
        <v>740702</v>
      </c>
      <c r="D1418" s="83">
        <v>565972</v>
      </c>
      <c r="E1418" s="463">
        <v>76.4102162543101</v>
      </c>
      <c r="F1418" s="83">
        <v>122146</v>
      </c>
      <c r="G1418" s="100"/>
      <c r="H1418" s="101">
        <f>D1418-'[3]Oktobris'!D1336</f>
        <v>565972</v>
      </c>
      <c r="I1418" s="987">
        <f t="shared" si="61"/>
        <v>-443826</v>
      </c>
      <c r="J1418" s="987"/>
      <c r="K1418" s="100"/>
      <c r="L1418" s="1093"/>
      <c r="M1418" s="1093"/>
      <c r="N1418" s="1093"/>
      <c r="O1418" s="1093"/>
      <c r="P1418" s="1093"/>
      <c r="Q1418" s="1093"/>
      <c r="R1418" s="1093"/>
      <c r="S1418" s="1093"/>
      <c r="T1418" s="1093"/>
      <c r="U1418" s="1093"/>
      <c r="V1418" s="1093"/>
      <c r="W1418" s="1093"/>
      <c r="X1418" s="1093"/>
      <c r="Y1418" s="1093"/>
      <c r="Z1418" s="1093"/>
      <c r="AA1418" s="1093"/>
      <c r="AB1418" s="1093"/>
      <c r="AC1418" s="1093"/>
      <c r="AD1418" s="1093"/>
      <c r="AE1418" s="1093"/>
      <c r="AF1418" s="1093"/>
      <c r="AG1418" s="1093"/>
      <c r="AH1418" s="1093"/>
      <c r="AI1418" s="1093"/>
      <c r="AJ1418" s="1093"/>
      <c r="AK1418" s="1093"/>
      <c r="AL1418" s="1093"/>
      <c r="AM1418" s="1093"/>
      <c r="AN1418" s="1093"/>
      <c r="AO1418" s="1093"/>
      <c r="AP1418" s="1093"/>
      <c r="AQ1418" s="1093"/>
      <c r="AR1418" s="1093"/>
      <c r="AS1418" s="1093"/>
    </row>
    <row r="1419" spans="1:45" s="1104" customFormat="1" ht="12.75">
      <c r="A1419" s="1103" t="s">
        <v>279</v>
      </c>
      <c r="B1419" s="83">
        <v>742962</v>
      </c>
      <c r="C1419" s="83">
        <v>742962</v>
      </c>
      <c r="D1419" s="83">
        <v>567430</v>
      </c>
      <c r="E1419" s="463">
        <v>76.3740272046215</v>
      </c>
      <c r="F1419" s="83">
        <v>122146</v>
      </c>
      <c r="G1419" s="100"/>
      <c r="H1419" s="101">
        <f>D1419-'[3]Oktobris'!D1337</f>
        <v>567430</v>
      </c>
      <c r="I1419" s="987">
        <f t="shared" si="61"/>
        <v>-445284</v>
      </c>
      <c r="J1419" s="987"/>
      <c r="K1419" s="100"/>
      <c r="L1419" s="1093"/>
      <c r="M1419" s="1093"/>
      <c r="N1419" s="1093"/>
      <c r="O1419" s="1093"/>
      <c r="P1419" s="1093"/>
      <c r="Q1419" s="1093"/>
      <c r="R1419" s="1093"/>
      <c r="S1419" s="1093"/>
      <c r="T1419" s="1093"/>
      <c r="U1419" s="1093"/>
      <c r="V1419" s="1093"/>
      <c r="W1419" s="1093"/>
      <c r="X1419" s="1093"/>
      <c r="Y1419" s="1093"/>
      <c r="Z1419" s="1093"/>
      <c r="AA1419" s="1093"/>
      <c r="AB1419" s="1093"/>
      <c r="AC1419" s="1093"/>
      <c r="AD1419" s="1093"/>
      <c r="AE1419" s="1093"/>
      <c r="AF1419" s="1093"/>
      <c r="AG1419" s="1093"/>
      <c r="AH1419" s="1093"/>
      <c r="AI1419" s="1093"/>
      <c r="AJ1419" s="1093"/>
      <c r="AK1419" s="1093"/>
      <c r="AL1419" s="1093"/>
      <c r="AM1419" s="1093"/>
      <c r="AN1419" s="1093"/>
      <c r="AO1419" s="1093"/>
      <c r="AP1419" s="1093"/>
      <c r="AQ1419" s="1093"/>
      <c r="AR1419" s="1093"/>
      <c r="AS1419" s="1093"/>
    </row>
    <row r="1420" spans="1:45" s="1105" customFormat="1" ht="12.75">
      <c r="A1420" s="1089" t="s">
        <v>307</v>
      </c>
      <c r="B1420" s="83">
        <v>742962</v>
      </c>
      <c r="C1420" s="83">
        <v>742962</v>
      </c>
      <c r="D1420" s="83">
        <v>567430</v>
      </c>
      <c r="E1420" s="463">
        <v>76.3740272046215</v>
      </c>
      <c r="F1420" s="83">
        <v>122146</v>
      </c>
      <c r="G1420" s="100"/>
      <c r="H1420" s="101">
        <f>D1420-'[3]Oktobris'!D1338</f>
        <v>567430</v>
      </c>
      <c r="I1420" s="987">
        <f t="shared" si="61"/>
        <v>-445284</v>
      </c>
      <c r="J1420" s="987"/>
      <c r="K1420" s="100"/>
      <c r="L1420" s="1093"/>
      <c r="M1420" s="1093"/>
      <c r="N1420" s="1093"/>
      <c r="O1420" s="1093"/>
      <c r="P1420" s="1093"/>
      <c r="Q1420" s="1093"/>
      <c r="R1420" s="1093"/>
      <c r="S1420" s="1093"/>
      <c r="T1420" s="1093"/>
      <c r="U1420" s="1093"/>
      <c r="V1420" s="1093"/>
      <c r="W1420" s="1093"/>
      <c r="X1420" s="1093"/>
      <c r="Y1420" s="1093"/>
      <c r="Z1420" s="1093"/>
      <c r="AA1420" s="1093"/>
      <c r="AB1420" s="1093"/>
      <c r="AC1420" s="1093"/>
      <c r="AD1420" s="1093"/>
      <c r="AE1420" s="1093"/>
      <c r="AF1420" s="1093"/>
      <c r="AG1420" s="1093"/>
      <c r="AH1420" s="1093"/>
      <c r="AI1420" s="1093"/>
      <c r="AJ1420" s="1093"/>
      <c r="AK1420" s="1093"/>
      <c r="AL1420" s="1093"/>
      <c r="AM1420" s="1093"/>
      <c r="AN1420" s="1093"/>
      <c r="AO1420" s="1093"/>
      <c r="AP1420" s="1093"/>
      <c r="AQ1420" s="1093"/>
      <c r="AR1420" s="1093"/>
      <c r="AS1420" s="1093"/>
    </row>
    <row r="1421" spans="1:45" s="1105" customFormat="1" ht="12.75">
      <c r="A1421" s="1100" t="s">
        <v>716</v>
      </c>
      <c r="B1421" s="83">
        <v>742944</v>
      </c>
      <c r="C1421" s="83">
        <v>742944</v>
      </c>
      <c r="D1421" s="83">
        <v>567412</v>
      </c>
      <c r="E1421" s="463">
        <v>76.37345479605462</v>
      </c>
      <c r="F1421" s="83">
        <v>122146</v>
      </c>
      <c r="G1421" s="100"/>
      <c r="H1421" s="101">
        <f>D1421-'[3]Oktobris'!D1339</f>
        <v>567412</v>
      </c>
      <c r="I1421" s="987">
        <f t="shared" si="61"/>
        <v>-445266</v>
      </c>
      <c r="J1421" s="987"/>
      <c r="K1421" s="100"/>
      <c r="L1421" s="1093"/>
      <c r="M1421" s="1093"/>
      <c r="N1421" s="1093"/>
      <c r="O1421" s="1093"/>
      <c r="P1421" s="1093"/>
      <c r="Q1421" s="1093"/>
      <c r="R1421" s="1093"/>
      <c r="S1421" s="1093"/>
      <c r="T1421" s="1093"/>
      <c r="U1421" s="1093"/>
      <c r="V1421" s="1093"/>
      <c r="W1421" s="1093"/>
      <c r="X1421" s="1093"/>
      <c r="Y1421" s="1093"/>
      <c r="Z1421" s="1093"/>
      <c r="AA1421" s="1093"/>
      <c r="AB1421" s="1093"/>
      <c r="AC1421" s="1093"/>
      <c r="AD1421" s="1093"/>
      <c r="AE1421" s="1093"/>
      <c r="AF1421" s="1093"/>
      <c r="AG1421" s="1093"/>
      <c r="AH1421" s="1093"/>
      <c r="AI1421" s="1093"/>
      <c r="AJ1421" s="1093"/>
      <c r="AK1421" s="1093"/>
      <c r="AL1421" s="1093"/>
      <c r="AM1421" s="1093"/>
      <c r="AN1421" s="1093"/>
      <c r="AO1421" s="1093"/>
      <c r="AP1421" s="1093"/>
      <c r="AQ1421" s="1093"/>
      <c r="AR1421" s="1093"/>
      <c r="AS1421" s="1093"/>
    </row>
    <row r="1422" spans="1:45" s="1094" customFormat="1" ht="12.75">
      <c r="A1422" s="1100" t="s">
        <v>1004</v>
      </c>
      <c r="B1422" s="83">
        <v>18</v>
      </c>
      <c r="C1422" s="83">
        <v>18</v>
      </c>
      <c r="D1422" s="83">
        <v>18</v>
      </c>
      <c r="E1422" s="463">
        <v>100</v>
      </c>
      <c r="F1422" s="83">
        <v>0</v>
      </c>
      <c r="G1422" s="100"/>
      <c r="H1422" s="101">
        <f>D1422-'[3]Oktobris'!D1340</f>
        <v>-971525</v>
      </c>
      <c r="I1422" s="987">
        <f t="shared" si="61"/>
        <v>971525</v>
      </c>
      <c r="J1422" s="987"/>
      <c r="K1422" s="100"/>
      <c r="L1422" s="1093"/>
      <c r="M1422" s="1093"/>
      <c r="N1422" s="1093"/>
      <c r="O1422" s="1093"/>
      <c r="P1422" s="1093"/>
      <c r="Q1422" s="1093"/>
      <c r="R1422" s="1093"/>
      <c r="S1422" s="1093"/>
      <c r="T1422" s="1093"/>
      <c r="U1422" s="1093"/>
      <c r="V1422" s="1093"/>
      <c r="W1422" s="1093"/>
      <c r="X1422" s="1093"/>
      <c r="Y1422" s="1093"/>
      <c r="Z1422" s="1093"/>
      <c r="AA1422" s="1093"/>
      <c r="AB1422" s="1093"/>
      <c r="AC1422" s="1093"/>
      <c r="AD1422" s="1093"/>
      <c r="AE1422" s="1093"/>
      <c r="AF1422" s="1093"/>
      <c r="AG1422" s="1093"/>
      <c r="AH1422" s="1093"/>
      <c r="AI1422" s="1093"/>
      <c r="AJ1422" s="1093"/>
      <c r="AK1422" s="1093"/>
      <c r="AL1422" s="1093"/>
      <c r="AM1422" s="1093"/>
      <c r="AN1422" s="1093"/>
      <c r="AO1422" s="1093"/>
      <c r="AP1422" s="1093"/>
      <c r="AQ1422" s="1093"/>
      <c r="AR1422" s="1093"/>
      <c r="AS1422" s="1093"/>
    </row>
    <row r="1423" spans="1:45" s="1094" customFormat="1" ht="12.75">
      <c r="A1423" s="1091" t="s">
        <v>1013</v>
      </c>
      <c r="B1423" s="83">
        <v>18</v>
      </c>
      <c r="C1423" s="83">
        <v>18</v>
      </c>
      <c r="D1423" s="83">
        <v>18</v>
      </c>
      <c r="E1423" s="463">
        <v>100</v>
      </c>
      <c r="F1423" s="83">
        <v>0</v>
      </c>
      <c r="G1423" s="100"/>
      <c r="H1423" s="101">
        <f>D1423-'[3]Oktobris'!D1341</f>
        <v>-971525</v>
      </c>
      <c r="I1423" s="987">
        <f t="shared" si="61"/>
        <v>971525</v>
      </c>
      <c r="J1423" s="987"/>
      <c r="K1423" s="100"/>
      <c r="L1423" s="1093"/>
      <c r="M1423" s="1093"/>
      <c r="N1423" s="1093"/>
      <c r="O1423" s="1093"/>
      <c r="P1423" s="1093"/>
      <c r="Q1423" s="1093"/>
      <c r="R1423" s="1093"/>
      <c r="S1423" s="1093"/>
      <c r="T1423" s="1093"/>
      <c r="U1423" s="1093"/>
      <c r="V1423" s="1093"/>
      <c r="W1423" s="1093"/>
      <c r="X1423" s="1093"/>
      <c r="Y1423" s="1093"/>
      <c r="Z1423" s="1093"/>
      <c r="AA1423" s="1093"/>
      <c r="AB1423" s="1093"/>
      <c r="AC1423" s="1093"/>
      <c r="AD1423" s="1093"/>
      <c r="AE1423" s="1093"/>
      <c r="AF1423" s="1093"/>
      <c r="AG1423" s="1093"/>
      <c r="AH1423" s="1093"/>
      <c r="AI1423" s="1093"/>
      <c r="AJ1423" s="1093"/>
      <c r="AK1423" s="1093"/>
      <c r="AL1423" s="1093"/>
      <c r="AM1423" s="1093"/>
      <c r="AN1423" s="1093"/>
      <c r="AO1423" s="1093"/>
      <c r="AP1423" s="1093"/>
      <c r="AQ1423" s="1093"/>
      <c r="AR1423" s="1093"/>
      <c r="AS1423" s="1093"/>
    </row>
    <row r="1424" spans="1:50" s="237" customFormat="1" ht="12" customHeight="1">
      <c r="A1424" s="404" t="s">
        <v>1108</v>
      </c>
      <c r="B1424" s="83"/>
      <c r="C1424" s="83"/>
      <c r="D1424" s="83"/>
      <c r="E1424" s="463"/>
      <c r="F1424" s="83"/>
      <c r="G1424" s="1026"/>
      <c r="H1424" s="101">
        <f>D1424-'[3]Oktobris'!D1342</f>
        <v>0</v>
      </c>
      <c r="I1424" s="987">
        <f t="shared" si="61"/>
        <v>0</v>
      </c>
      <c r="J1424" s="987"/>
      <c r="K1424" s="1026"/>
      <c r="L1424" s="1026"/>
      <c r="M1424" s="1026"/>
      <c r="N1424" s="1026"/>
      <c r="O1424" s="1026"/>
      <c r="P1424" s="1026"/>
      <c r="Q1424" s="1026"/>
      <c r="R1424" s="1026"/>
      <c r="S1424" s="1026"/>
      <c r="T1424" s="1026"/>
      <c r="U1424" s="1026"/>
      <c r="V1424" s="1026"/>
      <c r="W1424" s="1026"/>
      <c r="X1424" s="1026"/>
      <c r="Y1424" s="1026"/>
      <c r="Z1424" s="1026"/>
      <c r="AA1424" s="1026"/>
      <c r="AB1424" s="1026"/>
      <c r="AC1424" s="1026"/>
      <c r="AD1424" s="1026"/>
      <c r="AE1424" s="1026"/>
      <c r="AF1424" s="1026"/>
      <c r="AG1424" s="1026"/>
      <c r="AH1424" s="1026"/>
      <c r="AI1424" s="1026"/>
      <c r="AJ1424" s="1026"/>
      <c r="AK1424" s="1026"/>
      <c r="AL1424" s="1026"/>
      <c r="AM1424" s="1026"/>
      <c r="AN1424" s="1026"/>
      <c r="AO1424" s="1026"/>
      <c r="AP1424" s="1026"/>
      <c r="AQ1424" s="1026"/>
      <c r="AR1424" s="1026"/>
      <c r="AS1424" s="1026"/>
      <c r="AT1424" s="1026"/>
      <c r="AU1424" s="1026"/>
      <c r="AV1424" s="1026"/>
      <c r="AW1424" s="1026"/>
      <c r="AX1424" s="1026"/>
    </row>
    <row r="1425" spans="1:50" s="237" customFormat="1" ht="12" customHeight="1">
      <c r="A1425" s="1103" t="s">
        <v>1078</v>
      </c>
      <c r="B1425" s="83">
        <v>2938347</v>
      </c>
      <c r="C1425" s="83">
        <v>3044971</v>
      </c>
      <c r="D1425" s="83">
        <v>3044971</v>
      </c>
      <c r="E1425" s="463">
        <v>103.62870688860097</v>
      </c>
      <c r="F1425" s="83">
        <v>89146</v>
      </c>
      <c r="G1425" s="1026"/>
      <c r="H1425" s="101">
        <f>D1425-'[3]Oktobris'!D1343</f>
        <v>2224918</v>
      </c>
      <c r="I1425" s="987">
        <f t="shared" si="61"/>
        <v>-2135772</v>
      </c>
      <c r="J1425" s="987"/>
      <c r="K1425" s="1026"/>
      <c r="L1425" s="1026"/>
      <c r="M1425" s="1026"/>
      <c r="N1425" s="1026"/>
      <c r="O1425" s="1026"/>
      <c r="P1425" s="1026"/>
      <c r="Q1425" s="1026"/>
      <c r="R1425" s="1026"/>
      <c r="S1425" s="1026"/>
      <c r="T1425" s="1026"/>
      <c r="U1425" s="1026"/>
      <c r="V1425" s="1026"/>
      <c r="W1425" s="1026"/>
      <c r="X1425" s="1026"/>
      <c r="Y1425" s="1026"/>
      <c r="Z1425" s="1026"/>
      <c r="AA1425" s="1026"/>
      <c r="AB1425" s="1026"/>
      <c r="AC1425" s="1026"/>
      <c r="AD1425" s="1026"/>
      <c r="AE1425" s="1026"/>
      <c r="AF1425" s="1026"/>
      <c r="AG1425" s="1026"/>
      <c r="AH1425" s="1026"/>
      <c r="AI1425" s="1026"/>
      <c r="AJ1425" s="1026"/>
      <c r="AK1425" s="1026"/>
      <c r="AL1425" s="1026"/>
      <c r="AM1425" s="1026"/>
      <c r="AN1425" s="1026"/>
      <c r="AO1425" s="1026"/>
      <c r="AP1425" s="1026"/>
      <c r="AQ1425" s="1026"/>
      <c r="AR1425" s="1026"/>
      <c r="AS1425" s="1026"/>
      <c r="AT1425" s="1026"/>
      <c r="AU1425" s="1026"/>
      <c r="AV1425" s="1026"/>
      <c r="AW1425" s="1026"/>
      <c r="AX1425" s="1026"/>
    </row>
    <row r="1426" spans="1:50" s="237" customFormat="1" ht="12" customHeight="1">
      <c r="A1426" s="1089" t="s">
        <v>1079</v>
      </c>
      <c r="B1426" s="83">
        <v>2938347</v>
      </c>
      <c r="C1426" s="83">
        <v>3044971</v>
      </c>
      <c r="D1426" s="83">
        <v>3044971</v>
      </c>
      <c r="E1426" s="463">
        <v>103.62870688860097</v>
      </c>
      <c r="F1426" s="83">
        <v>89146</v>
      </c>
      <c r="G1426" s="1026"/>
      <c r="H1426" s="101">
        <f>D1426-'[3]Oktobris'!D1344</f>
        <v>3023504</v>
      </c>
      <c r="I1426" s="987">
        <f t="shared" si="61"/>
        <v>-2934358</v>
      </c>
      <c r="J1426" s="987"/>
      <c r="K1426" s="1026"/>
      <c r="L1426" s="1026"/>
      <c r="M1426" s="1026"/>
      <c r="N1426" s="1026"/>
      <c r="O1426" s="1026"/>
      <c r="P1426" s="1026"/>
      <c r="Q1426" s="1026"/>
      <c r="R1426" s="1026"/>
      <c r="S1426" s="1026"/>
      <c r="T1426" s="1026"/>
      <c r="U1426" s="1026"/>
      <c r="V1426" s="1026"/>
      <c r="W1426" s="1026"/>
      <c r="X1426" s="1026"/>
      <c r="Y1426" s="1026"/>
      <c r="Z1426" s="1026"/>
      <c r="AA1426" s="1026"/>
      <c r="AB1426" s="1026"/>
      <c r="AC1426" s="1026"/>
      <c r="AD1426" s="1026"/>
      <c r="AE1426" s="1026"/>
      <c r="AF1426" s="1026"/>
      <c r="AG1426" s="1026"/>
      <c r="AH1426" s="1026"/>
      <c r="AI1426" s="1026"/>
      <c r="AJ1426" s="1026"/>
      <c r="AK1426" s="1026"/>
      <c r="AL1426" s="1026"/>
      <c r="AM1426" s="1026"/>
      <c r="AN1426" s="1026"/>
      <c r="AO1426" s="1026"/>
      <c r="AP1426" s="1026"/>
      <c r="AQ1426" s="1026"/>
      <c r="AR1426" s="1026"/>
      <c r="AS1426" s="1026"/>
      <c r="AT1426" s="1026"/>
      <c r="AU1426" s="1026"/>
      <c r="AV1426" s="1026"/>
      <c r="AW1426" s="1026"/>
      <c r="AX1426" s="1026"/>
    </row>
    <row r="1427" spans="1:50" s="237" customFormat="1" ht="12" customHeight="1">
      <c r="A1427" s="1103" t="s">
        <v>279</v>
      </c>
      <c r="B1427" s="83">
        <v>2938347</v>
      </c>
      <c r="C1427" s="83">
        <v>3044971</v>
      </c>
      <c r="D1427" s="83">
        <v>1779804</v>
      </c>
      <c r="E1427" s="463">
        <v>60.5716070974599</v>
      </c>
      <c r="F1427" s="83">
        <v>275077</v>
      </c>
      <c r="G1427" s="1026"/>
      <c r="H1427" s="101">
        <f>D1427-'[3]Oktobris'!D1345</f>
        <v>1758337</v>
      </c>
      <c r="I1427" s="987">
        <f t="shared" si="61"/>
        <v>-1483260</v>
      </c>
      <c r="J1427" s="987"/>
      <c r="K1427" s="1026"/>
      <c r="L1427" s="1026"/>
      <c r="M1427" s="1026"/>
      <c r="N1427" s="1026"/>
      <c r="O1427" s="1026"/>
      <c r="P1427" s="1026"/>
      <c r="Q1427" s="1026"/>
      <c r="R1427" s="1026"/>
      <c r="S1427" s="1026"/>
      <c r="T1427" s="1026"/>
      <c r="U1427" s="1026"/>
      <c r="V1427" s="1026"/>
      <c r="W1427" s="1026"/>
      <c r="X1427" s="1026"/>
      <c r="Y1427" s="1026"/>
      <c r="Z1427" s="1026"/>
      <c r="AA1427" s="1026"/>
      <c r="AB1427" s="1026"/>
      <c r="AC1427" s="1026"/>
      <c r="AD1427" s="1026"/>
      <c r="AE1427" s="1026"/>
      <c r="AF1427" s="1026"/>
      <c r="AG1427" s="1026"/>
      <c r="AH1427" s="1026"/>
      <c r="AI1427" s="1026"/>
      <c r="AJ1427" s="1026"/>
      <c r="AK1427" s="1026"/>
      <c r="AL1427" s="1026"/>
      <c r="AM1427" s="1026"/>
      <c r="AN1427" s="1026"/>
      <c r="AO1427" s="1026"/>
      <c r="AP1427" s="1026"/>
      <c r="AQ1427" s="1026"/>
      <c r="AR1427" s="1026"/>
      <c r="AS1427" s="1026"/>
      <c r="AT1427" s="1026"/>
      <c r="AU1427" s="1026"/>
      <c r="AV1427" s="1026"/>
      <c r="AW1427" s="1026"/>
      <c r="AX1427" s="1026"/>
    </row>
    <row r="1428" spans="1:50" s="237" customFormat="1" ht="12" customHeight="1">
      <c r="A1428" s="1089" t="s">
        <v>307</v>
      </c>
      <c r="B1428" s="83">
        <v>2321793</v>
      </c>
      <c r="C1428" s="83">
        <v>2527777</v>
      </c>
      <c r="D1428" s="83">
        <v>1379205</v>
      </c>
      <c r="E1428" s="463">
        <v>59.40258240075666</v>
      </c>
      <c r="F1428" s="83">
        <v>210836</v>
      </c>
      <c r="G1428" s="1026"/>
      <c r="H1428" s="101">
        <f>D1428-'[3]Oktobris'!D1346</f>
        <v>580619</v>
      </c>
      <c r="I1428" s="987">
        <f t="shared" si="61"/>
        <v>-369783</v>
      </c>
      <c r="J1428" s="987"/>
      <c r="K1428" s="1026"/>
      <c r="L1428" s="1026"/>
      <c r="M1428" s="1026"/>
      <c r="N1428" s="1026"/>
      <c r="O1428" s="1026"/>
      <c r="P1428" s="1026"/>
      <c r="Q1428" s="1026"/>
      <c r="R1428" s="1026"/>
      <c r="S1428" s="1026"/>
      <c r="T1428" s="1026"/>
      <c r="U1428" s="1026"/>
      <c r="V1428" s="1026"/>
      <c r="W1428" s="1026"/>
      <c r="X1428" s="1026"/>
      <c r="Y1428" s="1026"/>
      <c r="Z1428" s="1026"/>
      <c r="AA1428" s="1026"/>
      <c r="AB1428" s="1026"/>
      <c r="AC1428" s="1026"/>
      <c r="AD1428" s="1026"/>
      <c r="AE1428" s="1026"/>
      <c r="AF1428" s="1026"/>
      <c r="AG1428" s="1026"/>
      <c r="AH1428" s="1026"/>
      <c r="AI1428" s="1026"/>
      <c r="AJ1428" s="1026"/>
      <c r="AK1428" s="1026"/>
      <c r="AL1428" s="1026"/>
      <c r="AM1428" s="1026"/>
      <c r="AN1428" s="1026"/>
      <c r="AO1428" s="1026"/>
      <c r="AP1428" s="1026"/>
      <c r="AQ1428" s="1026"/>
      <c r="AR1428" s="1026"/>
      <c r="AS1428" s="1026"/>
      <c r="AT1428" s="1026"/>
      <c r="AU1428" s="1026"/>
      <c r="AV1428" s="1026"/>
      <c r="AW1428" s="1026"/>
      <c r="AX1428" s="1026"/>
    </row>
    <row r="1429" spans="1:50" s="237" customFormat="1" ht="12" customHeight="1">
      <c r="A1429" s="1100" t="s">
        <v>716</v>
      </c>
      <c r="B1429" s="83">
        <v>364545</v>
      </c>
      <c r="C1429" s="83">
        <v>335422</v>
      </c>
      <c r="D1429" s="83">
        <v>236661</v>
      </c>
      <c r="E1429" s="463">
        <v>64.91955725630581</v>
      </c>
      <c r="F1429" s="83">
        <v>15422</v>
      </c>
      <c r="G1429" s="1026"/>
      <c r="H1429" s="101">
        <f>D1429-'[3]Oktobris'!D1347</f>
        <v>-561925</v>
      </c>
      <c r="I1429" s="987">
        <f t="shared" si="61"/>
        <v>577347</v>
      </c>
      <c r="J1429" s="987"/>
      <c r="K1429" s="1026"/>
      <c r="L1429" s="1026"/>
      <c r="M1429" s="1026"/>
      <c r="N1429" s="1026"/>
      <c r="O1429" s="1026"/>
      <c r="P1429" s="1026"/>
      <c r="Q1429" s="1026"/>
      <c r="R1429" s="1026"/>
      <c r="S1429" s="1026"/>
      <c r="T1429" s="1026"/>
      <c r="U1429" s="1026"/>
      <c r="V1429" s="1026"/>
      <c r="W1429" s="1026"/>
      <c r="X1429" s="1026"/>
      <c r="Y1429" s="1026"/>
      <c r="Z1429" s="1026"/>
      <c r="AA1429" s="1026"/>
      <c r="AB1429" s="1026"/>
      <c r="AC1429" s="1026"/>
      <c r="AD1429" s="1026"/>
      <c r="AE1429" s="1026"/>
      <c r="AF1429" s="1026"/>
      <c r="AG1429" s="1026"/>
      <c r="AH1429" s="1026"/>
      <c r="AI1429" s="1026"/>
      <c r="AJ1429" s="1026"/>
      <c r="AK1429" s="1026"/>
      <c r="AL1429" s="1026"/>
      <c r="AM1429" s="1026"/>
      <c r="AN1429" s="1026"/>
      <c r="AO1429" s="1026"/>
      <c r="AP1429" s="1026"/>
      <c r="AQ1429" s="1026"/>
      <c r="AR1429" s="1026"/>
      <c r="AS1429" s="1026"/>
      <c r="AT1429" s="1026"/>
      <c r="AU1429" s="1026"/>
      <c r="AV1429" s="1026"/>
      <c r="AW1429" s="1026"/>
      <c r="AX1429" s="1026"/>
    </row>
    <row r="1430" spans="1:50" s="237" customFormat="1" ht="12" customHeight="1">
      <c r="A1430" s="1100" t="s">
        <v>1004</v>
      </c>
      <c r="B1430" s="83">
        <v>1957248</v>
      </c>
      <c r="C1430" s="83">
        <v>2192355</v>
      </c>
      <c r="D1430" s="83">
        <v>1142544</v>
      </c>
      <c r="E1430" s="463">
        <v>58.375024524229936</v>
      </c>
      <c r="F1430" s="83">
        <v>195414</v>
      </c>
      <c r="G1430" s="1026"/>
      <c r="H1430" s="101">
        <f>D1430-'[3]Oktobris'!D1348</f>
        <v>1142544</v>
      </c>
      <c r="I1430" s="987">
        <f t="shared" si="61"/>
        <v>-947130</v>
      </c>
      <c r="J1430" s="987"/>
      <c r="K1430" s="1026"/>
      <c r="L1430" s="1026"/>
      <c r="M1430" s="1026"/>
      <c r="N1430" s="1026"/>
      <c r="O1430" s="1026"/>
      <c r="P1430" s="1026"/>
      <c r="Q1430" s="1026"/>
      <c r="R1430" s="1026"/>
      <c r="S1430" s="1026"/>
      <c r="T1430" s="1026"/>
      <c r="U1430" s="1026"/>
      <c r="V1430" s="1026"/>
      <c r="W1430" s="1026"/>
      <c r="X1430" s="1026"/>
      <c r="Y1430" s="1026"/>
      <c r="Z1430" s="1026"/>
      <c r="AA1430" s="1026"/>
      <c r="AB1430" s="1026"/>
      <c r="AC1430" s="1026"/>
      <c r="AD1430" s="1026"/>
      <c r="AE1430" s="1026"/>
      <c r="AF1430" s="1026"/>
      <c r="AG1430" s="1026"/>
      <c r="AH1430" s="1026"/>
      <c r="AI1430" s="1026"/>
      <c r="AJ1430" s="1026"/>
      <c r="AK1430" s="1026"/>
      <c r="AL1430" s="1026"/>
      <c r="AM1430" s="1026"/>
      <c r="AN1430" s="1026"/>
      <c r="AO1430" s="1026"/>
      <c r="AP1430" s="1026"/>
      <c r="AQ1430" s="1026"/>
      <c r="AR1430" s="1026"/>
      <c r="AS1430" s="1026"/>
      <c r="AT1430" s="1026"/>
      <c r="AU1430" s="1026"/>
      <c r="AV1430" s="1026"/>
      <c r="AW1430" s="1026"/>
      <c r="AX1430" s="1026"/>
    </row>
    <row r="1431" spans="1:50" s="237" customFormat="1" ht="12" customHeight="1">
      <c r="A1431" s="1101" t="s">
        <v>1114</v>
      </c>
      <c r="B1431" s="83">
        <v>1957248</v>
      </c>
      <c r="C1431" s="83">
        <v>2192355</v>
      </c>
      <c r="D1431" s="83">
        <v>1142544</v>
      </c>
      <c r="E1431" s="463">
        <v>58.375024524229936</v>
      </c>
      <c r="F1431" s="83">
        <v>195414</v>
      </c>
      <c r="G1431" s="1026"/>
      <c r="H1431" s="101">
        <f>D1431-'[3]Oktobris'!D1349</f>
        <v>399844</v>
      </c>
      <c r="I1431" s="987">
        <f t="shared" si="61"/>
        <v>-204430</v>
      </c>
      <c r="J1431" s="987"/>
      <c r="K1431" s="1026"/>
      <c r="L1431" s="1026"/>
      <c r="M1431" s="1026"/>
      <c r="N1431" s="1026"/>
      <c r="O1431" s="1026"/>
      <c r="P1431" s="1026"/>
      <c r="Q1431" s="1026"/>
      <c r="R1431" s="1026"/>
      <c r="S1431" s="1026"/>
      <c r="T1431" s="1026"/>
      <c r="U1431" s="1026"/>
      <c r="V1431" s="1026"/>
      <c r="W1431" s="1026"/>
      <c r="X1431" s="1026"/>
      <c r="Y1431" s="1026"/>
      <c r="Z1431" s="1026"/>
      <c r="AA1431" s="1026"/>
      <c r="AB1431" s="1026"/>
      <c r="AC1431" s="1026"/>
      <c r="AD1431" s="1026"/>
      <c r="AE1431" s="1026"/>
      <c r="AF1431" s="1026"/>
      <c r="AG1431" s="1026"/>
      <c r="AH1431" s="1026"/>
      <c r="AI1431" s="1026"/>
      <c r="AJ1431" s="1026"/>
      <c r="AK1431" s="1026"/>
      <c r="AL1431" s="1026"/>
      <c r="AM1431" s="1026"/>
      <c r="AN1431" s="1026"/>
      <c r="AO1431" s="1026"/>
      <c r="AP1431" s="1026"/>
      <c r="AQ1431" s="1026"/>
      <c r="AR1431" s="1026"/>
      <c r="AS1431" s="1026"/>
      <c r="AT1431" s="1026"/>
      <c r="AU1431" s="1026"/>
      <c r="AV1431" s="1026"/>
      <c r="AW1431" s="1026"/>
      <c r="AX1431" s="1026"/>
    </row>
    <row r="1432" spans="1:50" s="237" customFormat="1" ht="12" customHeight="1">
      <c r="A1432" s="1089" t="s">
        <v>290</v>
      </c>
      <c r="B1432" s="83">
        <v>616554</v>
      </c>
      <c r="C1432" s="83">
        <v>517194</v>
      </c>
      <c r="D1432" s="83">
        <v>400599</v>
      </c>
      <c r="E1432" s="463">
        <v>64.97387090181881</v>
      </c>
      <c r="F1432" s="83">
        <v>64241</v>
      </c>
      <c r="G1432" s="1026"/>
      <c r="H1432" s="101">
        <f>D1432-'[3]Oktobris'!D1350</f>
        <v>-342101</v>
      </c>
      <c r="I1432" s="987">
        <f t="shared" si="61"/>
        <v>406342</v>
      </c>
      <c r="J1432" s="987"/>
      <c r="K1432" s="1026"/>
      <c r="L1432" s="1026"/>
      <c r="M1432" s="1026"/>
      <c r="N1432" s="1026"/>
      <c r="O1432" s="1026"/>
      <c r="P1432" s="1026"/>
      <c r="Q1432" s="1026"/>
      <c r="R1432" s="1026"/>
      <c r="S1432" s="1026"/>
      <c r="T1432" s="1026"/>
      <c r="U1432" s="1026"/>
      <c r="V1432" s="1026"/>
      <c r="W1432" s="1026"/>
      <c r="X1432" s="1026"/>
      <c r="Y1432" s="1026"/>
      <c r="Z1432" s="1026"/>
      <c r="AA1432" s="1026"/>
      <c r="AB1432" s="1026"/>
      <c r="AC1432" s="1026"/>
      <c r="AD1432" s="1026"/>
      <c r="AE1432" s="1026"/>
      <c r="AF1432" s="1026"/>
      <c r="AG1432" s="1026"/>
      <c r="AH1432" s="1026"/>
      <c r="AI1432" s="1026"/>
      <c r="AJ1432" s="1026"/>
      <c r="AK1432" s="1026"/>
      <c r="AL1432" s="1026"/>
      <c r="AM1432" s="1026"/>
      <c r="AN1432" s="1026"/>
      <c r="AO1432" s="1026"/>
      <c r="AP1432" s="1026"/>
      <c r="AQ1432" s="1026"/>
      <c r="AR1432" s="1026"/>
      <c r="AS1432" s="1026"/>
      <c r="AT1432" s="1026"/>
      <c r="AU1432" s="1026"/>
      <c r="AV1432" s="1026"/>
      <c r="AW1432" s="1026"/>
      <c r="AX1432" s="1026"/>
    </row>
    <row r="1433" spans="1:50" s="237" customFormat="1" ht="12" customHeight="1">
      <c r="A1433" s="1101" t="s">
        <v>1399</v>
      </c>
      <c r="B1433" s="83">
        <v>616554</v>
      </c>
      <c r="C1433" s="83">
        <v>517194</v>
      </c>
      <c r="D1433" s="83">
        <v>400599</v>
      </c>
      <c r="E1433" s="463">
        <v>64.97387090181881</v>
      </c>
      <c r="F1433" s="83">
        <v>64241</v>
      </c>
      <c r="G1433" s="1026"/>
      <c r="H1433" s="101">
        <f>D1433-'[3]Oktobris'!D1351</f>
        <v>193906</v>
      </c>
      <c r="I1433" s="987">
        <f t="shared" si="61"/>
        <v>-129665</v>
      </c>
      <c r="J1433" s="987"/>
      <c r="K1433" s="1026"/>
      <c r="L1433" s="1026"/>
      <c r="M1433" s="1026"/>
      <c r="N1433" s="1026"/>
      <c r="O1433" s="1026"/>
      <c r="P1433" s="1026"/>
      <c r="Q1433" s="1026"/>
      <c r="R1433" s="1026"/>
      <c r="S1433" s="1026"/>
      <c r="T1433" s="1026"/>
      <c r="U1433" s="1026"/>
      <c r="V1433" s="1026"/>
      <c r="W1433" s="1026"/>
      <c r="X1433" s="1026"/>
      <c r="Y1433" s="1026"/>
      <c r="Z1433" s="1026"/>
      <c r="AA1433" s="1026"/>
      <c r="AB1433" s="1026"/>
      <c r="AC1433" s="1026"/>
      <c r="AD1433" s="1026"/>
      <c r="AE1433" s="1026"/>
      <c r="AF1433" s="1026"/>
      <c r="AG1433" s="1026"/>
      <c r="AH1433" s="1026"/>
      <c r="AI1433" s="1026"/>
      <c r="AJ1433" s="1026"/>
      <c r="AK1433" s="1026"/>
      <c r="AL1433" s="1026"/>
      <c r="AM1433" s="1026"/>
      <c r="AN1433" s="1026"/>
      <c r="AO1433" s="1026"/>
      <c r="AP1433" s="1026"/>
      <c r="AQ1433" s="1026"/>
      <c r="AR1433" s="1026"/>
      <c r="AS1433" s="1026"/>
      <c r="AT1433" s="1026"/>
      <c r="AU1433" s="1026"/>
      <c r="AV1433" s="1026"/>
      <c r="AW1433" s="1026"/>
      <c r="AX1433" s="1026"/>
    </row>
    <row r="1434" spans="1:50" s="237" customFormat="1" ht="12" customHeight="1">
      <c r="A1434" s="323" t="s">
        <v>1111</v>
      </c>
      <c r="B1434" s="83"/>
      <c r="C1434" s="83"/>
      <c r="D1434" s="83"/>
      <c r="E1434" s="463"/>
      <c r="F1434" s="83"/>
      <c r="G1434" s="1026"/>
      <c r="H1434" s="101">
        <f>D1434-'[3]Oktobris'!D1352</f>
        <v>-206693</v>
      </c>
      <c r="I1434" s="987">
        <f t="shared" si="61"/>
        <v>206693</v>
      </c>
      <c r="J1434" s="987"/>
      <c r="K1434" s="1026"/>
      <c r="L1434" s="1026"/>
      <c r="M1434" s="1026"/>
      <c r="N1434" s="1026"/>
      <c r="O1434" s="1026"/>
      <c r="P1434" s="1026"/>
      <c r="Q1434" s="1026"/>
      <c r="R1434" s="1026"/>
      <c r="S1434" s="1026"/>
      <c r="T1434" s="1026"/>
      <c r="U1434" s="1026"/>
      <c r="V1434" s="1026"/>
      <c r="W1434" s="1026"/>
      <c r="X1434" s="1026"/>
      <c r="Y1434" s="1026"/>
      <c r="Z1434" s="1026"/>
      <c r="AA1434" s="1026"/>
      <c r="AB1434" s="1026"/>
      <c r="AC1434" s="1026"/>
      <c r="AD1434" s="1026"/>
      <c r="AE1434" s="1026"/>
      <c r="AF1434" s="1026"/>
      <c r="AG1434" s="1026"/>
      <c r="AH1434" s="1026"/>
      <c r="AI1434" s="1026"/>
      <c r="AJ1434" s="1026"/>
      <c r="AK1434" s="1026"/>
      <c r="AL1434" s="1026"/>
      <c r="AM1434" s="1026"/>
      <c r="AN1434" s="1026"/>
      <c r="AO1434" s="1026"/>
      <c r="AP1434" s="1026"/>
      <c r="AQ1434" s="1026"/>
      <c r="AR1434" s="1026"/>
      <c r="AS1434" s="1026"/>
      <c r="AT1434" s="1026"/>
      <c r="AU1434" s="1026"/>
      <c r="AV1434" s="1026"/>
      <c r="AW1434" s="1026"/>
      <c r="AX1434" s="1026"/>
    </row>
    <row r="1435" spans="1:50" s="237" customFormat="1" ht="12" customHeight="1">
      <c r="A1435" s="1103" t="s">
        <v>1078</v>
      </c>
      <c r="B1435" s="83">
        <v>169650</v>
      </c>
      <c r="C1435" s="83">
        <v>156012</v>
      </c>
      <c r="D1435" s="83">
        <v>156012</v>
      </c>
      <c r="E1435" s="463">
        <v>91.96109637488948</v>
      </c>
      <c r="F1435" s="83">
        <v>11733</v>
      </c>
      <c r="G1435" s="1026"/>
      <c r="H1435" s="101">
        <f>D1435-'[3]Oktobris'!D1353</f>
        <v>-50681</v>
      </c>
      <c r="I1435" s="987">
        <f t="shared" si="61"/>
        <v>62414</v>
      </c>
      <c r="J1435" s="987"/>
      <c r="K1435" s="1026"/>
      <c r="L1435" s="1026"/>
      <c r="M1435" s="1026"/>
      <c r="N1435" s="1026"/>
      <c r="O1435" s="1026"/>
      <c r="P1435" s="1026"/>
      <c r="Q1435" s="1026"/>
      <c r="R1435" s="1026"/>
      <c r="S1435" s="1026"/>
      <c r="T1435" s="1026"/>
      <c r="U1435" s="1026"/>
      <c r="V1435" s="1026"/>
      <c r="W1435" s="1026"/>
      <c r="X1435" s="1026"/>
      <c r="Y1435" s="1026"/>
      <c r="Z1435" s="1026"/>
      <c r="AA1435" s="1026"/>
      <c r="AB1435" s="1026"/>
      <c r="AC1435" s="1026"/>
      <c r="AD1435" s="1026"/>
      <c r="AE1435" s="1026"/>
      <c r="AF1435" s="1026"/>
      <c r="AG1435" s="1026"/>
      <c r="AH1435" s="1026"/>
      <c r="AI1435" s="1026"/>
      <c r="AJ1435" s="1026"/>
      <c r="AK1435" s="1026"/>
      <c r="AL1435" s="1026"/>
      <c r="AM1435" s="1026"/>
      <c r="AN1435" s="1026"/>
      <c r="AO1435" s="1026"/>
      <c r="AP1435" s="1026"/>
      <c r="AQ1435" s="1026"/>
      <c r="AR1435" s="1026"/>
      <c r="AS1435" s="1026"/>
      <c r="AT1435" s="1026"/>
      <c r="AU1435" s="1026"/>
      <c r="AV1435" s="1026"/>
      <c r="AW1435" s="1026"/>
      <c r="AX1435" s="1026"/>
    </row>
    <row r="1436" spans="1:50" s="237" customFormat="1" ht="12" customHeight="1">
      <c r="A1436" s="1089" t="s">
        <v>1079</v>
      </c>
      <c r="B1436" s="83">
        <v>169650</v>
      </c>
      <c r="C1436" s="83">
        <v>156012</v>
      </c>
      <c r="D1436" s="83">
        <v>156012</v>
      </c>
      <c r="E1436" s="463">
        <v>91.96109637488948</v>
      </c>
      <c r="F1436" s="83">
        <v>11733</v>
      </c>
      <c r="G1436" s="1026"/>
      <c r="H1436" s="101">
        <f>D1436-'[3]Oktobris'!D1354</f>
        <v>156012</v>
      </c>
      <c r="I1436" s="987">
        <f t="shared" si="61"/>
        <v>-144279</v>
      </c>
      <c r="J1436" s="987"/>
      <c r="K1436" s="1026"/>
      <c r="L1436" s="1026"/>
      <c r="M1436" s="1026"/>
      <c r="N1436" s="1026"/>
      <c r="O1436" s="1026"/>
      <c r="P1436" s="1026"/>
      <c r="Q1436" s="1026"/>
      <c r="R1436" s="1026"/>
      <c r="S1436" s="1026"/>
      <c r="T1436" s="1026"/>
      <c r="U1436" s="1026"/>
      <c r="V1436" s="1026"/>
      <c r="W1436" s="1026"/>
      <c r="X1436" s="1026"/>
      <c r="Y1436" s="1026"/>
      <c r="Z1436" s="1026"/>
      <c r="AA1436" s="1026"/>
      <c r="AB1436" s="1026"/>
      <c r="AC1436" s="1026"/>
      <c r="AD1436" s="1026"/>
      <c r="AE1436" s="1026"/>
      <c r="AF1436" s="1026"/>
      <c r="AG1436" s="1026"/>
      <c r="AH1436" s="1026"/>
      <c r="AI1436" s="1026"/>
      <c r="AJ1436" s="1026"/>
      <c r="AK1436" s="1026"/>
      <c r="AL1436" s="1026"/>
      <c r="AM1436" s="1026"/>
      <c r="AN1436" s="1026"/>
      <c r="AO1436" s="1026"/>
      <c r="AP1436" s="1026"/>
      <c r="AQ1436" s="1026"/>
      <c r="AR1436" s="1026"/>
      <c r="AS1436" s="1026"/>
      <c r="AT1436" s="1026"/>
      <c r="AU1436" s="1026"/>
      <c r="AV1436" s="1026"/>
      <c r="AW1436" s="1026"/>
      <c r="AX1436" s="1026"/>
    </row>
    <row r="1437" spans="1:50" s="237" customFormat="1" ht="12" customHeight="1">
      <c r="A1437" s="1103" t="s">
        <v>279</v>
      </c>
      <c r="B1437" s="83">
        <v>169650</v>
      </c>
      <c r="C1437" s="83">
        <v>156012</v>
      </c>
      <c r="D1437" s="83">
        <v>121422</v>
      </c>
      <c r="E1437" s="463">
        <v>71.57206012378427</v>
      </c>
      <c r="F1437" s="83">
        <v>9503</v>
      </c>
      <c r="G1437" s="1026"/>
      <c r="H1437" s="101">
        <f>D1437-'[3]Oktobris'!D1355</f>
        <v>121422</v>
      </c>
      <c r="I1437" s="987">
        <f t="shared" si="61"/>
        <v>-111919</v>
      </c>
      <c r="J1437" s="987"/>
      <c r="K1437" s="1026"/>
      <c r="L1437" s="1026"/>
      <c r="M1437" s="1026"/>
      <c r="N1437" s="1026"/>
      <c r="O1437" s="1026"/>
      <c r="P1437" s="1026"/>
      <c r="Q1437" s="1026"/>
      <c r="R1437" s="1026"/>
      <c r="S1437" s="1026"/>
      <c r="T1437" s="1026"/>
      <c r="U1437" s="1026"/>
      <c r="V1437" s="1026"/>
      <c r="W1437" s="1026"/>
      <c r="X1437" s="1026"/>
      <c r="Y1437" s="1026"/>
      <c r="Z1437" s="1026"/>
      <c r="AA1437" s="1026"/>
      <c r="AB1437" s="1026"/>
      <c r="AC1437" s="1026"/>
      <c r="AD1437" s="1026"/>
      <c r="AE1437" s="1026"/>
      <c r="AF1437" s="1026"/>
      <c r="AG1437" s="1026"/>
      <c r="AH1437" s="1026"/>
      <c r="AI1437" s="1026"/>
      <c r="AJ1437" s="1026"/>
      <c r="AK1437" s="1026"/>
      <c r="AL1437" s="1026"/>
      <c r="AM1437" s="1026"/>
      <c r="AN1437" s="1026"/>
      <c r="AO1437" s="1026"/>
      <c r="AP1437" s="1026"/>
      <c r="AQ1437" s="1026"/>
      <c r="AR1437" s="1026"/>
      <c r="AS1437" s="1026"/>
      <c r="AT1437" s="1026"/>
      <c r="AU1437" s="1026"/>
      <c r="AV1437" s="1026"/>
      <c r="AW1437" s="1026"/>
      <c r="AX1437" s="1026"/>
    </row>
    <row r="1438" spans="1:50" s="237" customFormat="1" ht="12" customHeight="1">
      <c r="A1438" s="1089" t="s">
        <v>307</v>
      </c>
      <c r="B1438" s="83">
        <v>169650</v>
      </c>
      <c r="C1438" s="83">
        <v>156012</v>
      </c>
      <c r="D1438" s="83">
        <v>121422</v>
      </c>
      <c r="E1438" s="463">
        <v>71.57206012378427</v>
      </c>
      <c r="F1438" s="83">
        <v>9503</v>
      </c>
      <c r="G1438" s="1026"/>
      <c r="H1438" s="101">
        <f>D1438-'[3]Oktobris'!D1356</f>
        <v>-324664</v>
      </c>
      <c r="I1438" s="987">
        <f t="shared" si="61"/>
        <v>334167</v>
      </c>
      <c r="J1438" s="987"/>
      <c r="K1438" s="1026"/>
      <c r="L1438" s="1026"/>
      <c r="M1438" s="1026"/>
      <c r="N1438" s="1026"/>
      <c r="O1438" s="1026"/>
      <c r="P1438" s="1026"/>
      <c r="Q1438" s="1026"/>
      <c r="R1438" s="1026"/>
      <c r="S1438" s="1026"/>
      <c r="T1438" s="1026"/>
      <c r="U1438" s="1026"/>
      <c r="V1438" s="1026"/>
      <c r="W1438" s="1026"/>
      <c r="X1438" s="1026"/>
      <c r="Y1438" s="1026"/>
      <c r="Z1438" s="1026"/>
      <c r="AA1438" s="1026"/>
      <c r="AB1438" s="1026"/>
      <c r="AC1438" s="1026"/>
      <c r="AD1438" s="1026"/>
      <c r="AE1438" s="1026"/>
      <c r="AF1438" s="1026"/>
      <c r="AG1438" s="1026"/>
      <c r="AH1438" s="1026"/>
      <c r="AI1438" s="1026"/>
      <c r="AJ1438" s="1026"/>
      <c r="AK1438" s="1026"/>
      <c r="AL1438" s="1026"/>
      <c r="AM1438" s="1026"/>
      <c r="AN1438" s="1026"/>
      <c r="AO1438" s="1026"/>
      <c r="AP1438" s="1026"/>
      <c r="AQ1438" s="1026"/>
      <c r="AR1438" s="1026"/>
      <c r="AS1438" s="1026"/>
      <c r="AT1438" s="1026"/>
      <c r="AU1438" s="1026"/>
      <c r="AV1438" s="1026"/>
      <c r="AW1438" s="1026"/>
      <c r="AX1438" s="1026"/>
    </row>
    <row r="1439" spans="1:50" s="237" customFormat="1" ht="12" customHeight="1">
      <c r="A1439" s="1100" t="s">
        <v>1004</v>
      </c>
      <c r="B1439" s="83">
        <v>169650</v>
      </c>
      <c r="C1439" s="83">
        <v>156012</v>
      </c>
      <c r="D1439" s="83">
        <v>121422</v>
      </c>
      <c r="E1439" s="463">
        <v>71.57206012378427</v>
      </c>
      <c r="F1439" s="83">
        <v>9503</v>
      </c>
      <c r="G1439" s="1026"/>
      <c r="H1439" s="101">
        <f>D1439-'[3]Oktobris'!D1357</f>
        <v>119162</v>
      </c>
      <c r="I1439" s="987">
        <f t="shared" si="61"/>
        <v>-109659</v>
      </c>
      <c r="J1439" s="987"/>
      <c r="K1439" s="1026"/>
      <c r="L1439" s="1026"/>
      <c r="M1439" s="1026"/>
      <c r="N1439" s="1026"/>
      <c r="O1439" s="1026"/>
      <c r="P1439" s="1026"/>
      <c r="Q1439" s="1026"/>
      <c r="R1439" s="1026"/>
      <c r="S1439" s="1026"/>
      <c r="T1439" s="1026"/>
      <c r="U1439" s="1026"/>
      <c r="V1439" s="1026"/>
      <c r="W1439" s="1026"/>
      <c r="X1439" s="1026"/>
      <c r="Y1439" s="1026"/>
      <c r="Z1439" s="1026"/>
      <c r="AA1439" s="1026"/>
      <c r="AB1439" s="1026"/>
      <c r="AC1439" s="1026"/>
      <c r="AD1439" s="1026"/>
      <c r="AE1439" s="1026"/>
      <c r="AF1439" s="1026"/>
      <c r="AG1439" s="1026"/>
      <c r="AH1439" s="1026"/>
      <c r="AI1439" s="1026"/>
      <c r="AJ1439" s="1026"/>
      <c r="AK1439" s="1026"/>
      <c r="AL1439" s="1026"/>
      <c r="AM1439" s="1026"/>
      <c r="AN1439" s="1026"/>
      <c r="AO1439" s="1026"/>
      <c r="AP1439" s="1026"/>
      <c r="AQ1439" s="1026"/>
      <c r="AR1439" s="1026"/>
      <c r="AS1439" s="1026"/>
      <c r="AT1439" s="1026"/>
      <c r="AU1439" s="1026"/>
      <c r="AV1439" s="1026"/>
      <c r="AW1439" s="1026"/>
      <c r="AX1439" s="1026"/>
    </row>
    <row r="1440" spans="1:50" s="237" customFormat="1" ht="12" customHeight="1">
      <c r="A1440" s="1101" t="s">
        <v>1013</v>
      </c>
      <c r="B1440" s="83">
        <v>169650</v>
      </c>
      <c r="C1440" s="83">
        <v>156012</v>
      </c>
      <c r="D1440" s="83">
        <v>121422</v>
      </c>
      <c r="E1440" s="463">
        <v>71.57206012378427</v>
      </c>
      <c r="F1440" s="83">
        <v>9503</v>
      </c>
      <c r="G1440" s="1026"/>
      <c r="H1440" s="101">
        <f>D1440-'[3]Oktobris'!D1358</f>
        <v>121422</v>
      </c>
      <c r="I1440" s="987">
        <f t="shared" si="61"/>
        <v>-111919</v>
      </c>
      <c r="J1440" s="987"/>
      <c r="K1440" s="1026"/>
      <c r="L1440" s="1026"/>
      <c r="M1440" s="1026"/>
      <c r="N1440" s="1026"/>
      <c r="O1440" s="1026"/>
      <c r="P1440" s="1026"/>
      <c r="Q1440" s="1026"/>
      <c r="R1440" s="1026"/>
      <c r="S1440" s="1026"/>
      <c r="T1440" s="1026"/>
      <c r="U1440" s="1026"/>
      <c r="V1440" s="1026"/>
      <c r="W1440" s="1026"/>
      <c r="X1440" s="1026"/>
      <c r="Y1440" s="1026"/>
      <c r="Z1440" s="1026"/>
      <c r="AA1440" s="1026"/>
      <c r="AB1440" s="1026"/>
      <c r="AC1440" s="1026"/>
      <c r="AD1440" s="1026"/>
      <c r="AE1440" s="1026"/>
      <c r="AF1440" s="1026"/>
      <c r="AG1440" s="1026"/>
      <c r="AH1440" s="1026"/>
      <c r="AI1440" s="1026"/>
      <c r="AJ1440" s="1026"/>
      <c r="AK1440" s="1026"/>
      <c r="AL1440" s="1026"/>
      <c r="AM1440" s="1026"/>
      <c r="AN1440" s="1026"/>
      <c r="AO1440" s="1026"/>
      <c r="AP1440" s="1026"/>
      <c r="AQ1440" s="1026"/>
      <c r="AR1440" s="1026"/>
      <c r="AS1440" s="1026"/>
      <c r="AT1440" s="1026"/>
      <c r="AU1440" s="1026"/>
      <c r="AV1440" s="1026"/>
      <c r="AW1440" s="1026"/>
      <c r="AX1440" s="1026"/>
    </row>
    <row r="1441" spans="1:50" s="237" customFormat="1" ht="12" customHeight="1">
      <c r="A1441" s="323" t="s">
        <v>1118</v>
      </c>
      <c r="B1441" s="83"/>
      <c r="C1441" s="83"/>
      <c r="D1441" s="83"/>
      <c r="E1441" s="463"/>
      <c r="F1441" s="83"/>
      <c r="G1441" s="1026"/>
      <c r="H1441" s="101">
        <f>D1441-'[3]Oktobris'!D1359</f>
        <v>-443826</v>
      </c>
      <c r="I1441" s="987">
        <f t="shared" si="61"/>
        <v>443826</v>
      </c>
      <c r="J1441" s="987"/>
      <c r="K1441" s="1026"/>
      <c r="L1441" s="1026"/>
      <c r="M1441" s="1026"/>
      <c r="N1441" s="1026"/>
      <c r="O1441" s="1026"/>
      <c r="P1441" s="1026"/>
      <c r="Q1441" s="1026"/>
      <c r="R1441" s="1026"/>
      <c r="S1441" s="1026"/>
      <c r="T1441" s="1026"/>
      <c r="U1441" s="1026"/>
      <c r="V1441" s="1026"/>
      <c r="W1441" s="1026"/>
      <c r="X1441" s="1026"/>
      <c r="Y1441" s="1026"/>
      <c r="Z1441" s="1026"/>
      <c r="AA1441" s="1026"/>
      <c r="AB1441" s="1026"/>
      <c r="AC1441" s="1026"/>
      <c r="AD1441" s="1026"/>
      <c r="AE1441" s="1026"/>
      <c r="AF1441" s="1026"/>
      <c r="AG1441" s="1026"/>
      <c r="AH1441" s="1026"/>
      <c r="AI1441" s="1026"/>
      <c r="AJ1441" s="1026"/>
      <c r="AK1441" s="1026"/>
      <c r="AL1441" s="1026"/>
      <c r="AM1441" s="1026"/>
      <c r="AN1441" s="1026"/>
      <c r="AO1441" s="1026"/>
      <c r="AP1441" s="1026"/>
      <c r="AQ1441" s="1026"/>
      <c r="AR1441" s="1026"/>
      <c r="AS1441" s="1026"/>
      <c r="AT1441" s="1026"/>
      <c r="AU1441" s="1026"/>
      <c r="AV1441" s="1026"/>
      <c r="AW1441" s="1026"/>
      <c r="AX1441" s="1026"/>
    </row>
    <row r="1442" spans="1:50" s="237" customFormat="1" ht="12" customHeight="1">
      <c r="A1442" s="1087" t="s">
        <v>1078</v>
      </c>
      <c r="B1442" s="83">
        <v>934839</v>
      </c>
      <c r="C1442" s="83">
        <v>1059513</v>
      </c>
      <c r="D1442" s="83">
        <v>928198</v>
      </c>
      <c r="E1442" s="463">
        <v>99.28961029653235</v>
      </c>
      <c r="F1442" s="83">
        <v>-161919</v>
      </c>
      <c r="G1442" s="1026"/>
      <c r="H1442" s="101">
        <f>D1442-'[3]Oktobris'!D1360</f>
        <v>482914</v>
      </c>
      <c r="I1442" s="987">
        <f t="shared" si="61"/>
        <v>-644833</v>
      </c>
      <c r="J1442" s="987"/>
      <c r="K1442" s="1026"/>
      <c r="L1442" s="1026"/>
      <c r="M1442" s="1026"/>
      <c r="N1442" s="1026"/>
      <c r="O1442" s="1026"/>
      <c r="P1442" s="1026"/>
      <c r="Q1442" s="1026"/>
      <c r="R1442" s="1026"/>
      <c r="S1442" s="1026"/>
      <c r="T1442" s="1026"/>
      <c r="U1442" s="1026"/>
      <c r="V1442" s="1026"/>
      <c r="W1442" s="1026"/>
      <c r="X1442" s="1026"/>
      <c r="Y1442" s="1026"/>
      <c r="Z1442" s="1026"/>
      <c r="AA1442" s="1026"/>
      <c r="AB1442" s="1026"/>
      <c r="AC1442" s="1026"/>
      <c r="AD1442" s="1026"/>
      <c r="AE1442" s="1026"/>
      <c r="AF1442" s="1026"/>
      <c r="AG1442" s="1026"/>
      <c r="AH1442" s="1026"/>
      <c r="AI1442" s="1026"/>
      <c r="AJ1442" s="1026"/>
      <c r="AK1442" s="1026"/>
      <c r="AL1442" s="1026"/>
      <c r="AM1442" s="1026"/>
      <c r="AN1442" s="1026"/>
      <c r="AO1442" s="1026"/>
      <c r="AP1442" s="1026"/>
      <c r="AQ1442" s="1026"/>
      <c r="AR1442" s="1026"/>
      <c r="AS1442" s="1026"/>
      <c r="AT1442" s="1026"/>
      <c r="AU1442" s="1026"/>
      <c r="AV1442" s="1026"/>
      <c r="AW1442" s="1026"/>
      <c r="AX1442" s="1026"/>
    </row>
    <row r="1443" spans="1:50" s="237" customFormat="1" ht="12.75">
      <c r="A1443" s="1089" t="s">
        <v>1079</v>
      </c>
      <c r="B1443" s="83">
        <v>801679</v>
      </c>
      <c r="C1443" s="83">
        <v>926353</v>
      </c>
      <c r="D1443" s="83">
        <v>926353</v>
      </c>
      <c r="E1443" s="463">
        <v>115.55161105629558</v>
      </c>
      <c r="F1443" s="83">
        <v>-161940</v>
      </c>
      <c r="G1443" s="1026"/>
      <c r="H1443" s="101">
        <f>D1443-'[3]Oktobris'!D1361</f>
        <v>481069</v>
      </c>
      <c r="I1443" s="987">
        <f t="shared" si="61"/>
        <v>-643009</v>
      </c>
      <c r="J1443" s="987"/>
      <c r="K1443" s="1026"/>
      <c r="L1443" s="1026"/>
      <c r="M1443" s="1026"/>
      <c r="N1443" s="1026"/>
      <c r="O1443" s="1026"/>
      <c r="P1443" s="1026"/>
      <c r="Q1443" s="1026"/>
      <c r="R1443" s="1026"/>
      <c r="S1443" s="1026"/>
      <c r="T1443" s="1026"/>
      <c r="U1443" s="1026"/>
      <c r="V1443" s="1026"/>
      <c r="W1443" s="1026"/>
      <c r="X1443" s="1026"/>
      <c r="Y1443" s="1026"/>
      <c r="Z1443" s="1026"/>
      <c r="AA1443" s="1026"/>
      <c r="AB1443" s="1026"/>
      <c r="AC1443" s="1026"/>
      <c r="AD1443" s="1026"/>
      <c r="AE1443" s="1026"/>
      <c r="AF1443" s="1026"/>
      <c r="AG1443" s="1026"/>
      <c r="AH1443" s="1026"/>
      <c r="AI1443" s="1026"/>
      <c r="AJ1443" s="1026"/>
      <c r="AK1443" s="1026"/>
      <c r="AL1443" s="1026"/>
      <c r="AM1443" s="1026"/>
      <c r="AN1443" s="1026"/>
      <c r="AO1443" s="1026"/>
      <c r="AP1443" s="1026"/>
      <c r="AQ1443" s="1026"/>
      <c r="AR1443" s="1026"/>
      <c r="AS1443" s="1026"/>
      <c r="AT1443" s="1026"/>
      <c r="AU1443" s="1026"/>
      <c r="AV1443" s="1026"/>
      <c r="AW1443" s="1026"/>
      <c r="AX1443" s="1026"/>
    </row>
    <row r="1444" spans="1:50" s="1114" customFormat="1" ht="12.75" hidden="1">
      <c r="A1444" s="1146" t="s">
        <v>1169</v>
      </c>
      <c r="B1444" s="1107"/>
      <c r="C1444" s="1107"/>
      <c r="D1444" s="1107">
        <v>21</v>
      </c>
      <c r="E1444" s="1102"/>
      <c r="F1444" s="1107">
        <v>21</v>
      </c>
      <c r="G1444" s="1033"/>
      <c r="H1444" s="1034"/>
      <c r="I1444" s="987"/>
      <c r="J1444" s="987"/>
      <c r="K1444" s="1033"/>
      <c r="L1444" s="1033"/>
      <c r="M1444" s="1033"/>
      <c r="N1444" s="1033"/>
      <c r="O1444" s="1033"/>
      <c r="P1444" s="1033"/>
      <c r="Q1444" s="1033"/>
      <c r="R1444" s="1033"/>
      <c r="S1444" s="1033"/>
      <c r="T1444" s="1033"/>
      <c r="U1444" s="1033"/>
      <c r="V1444" s="1033"/>
      <c r="W1444" s="1033"/>
      <c r="X1444" s="1033"/>
      <c r="Y1444" s="1033"/>
      <c r="Z1444" s="1033"/>
      <c r="AA1444" s="1033"/>
      <c r="AB1444" s="1033"/>
      <c r="AC1444" s="1033"/>
      <c r="AD1444" s="1033"/>
      <c r="AE1444" s="1033"/>
      <c r="AF1444" s="1033"/>
      <c r="AG1444" s="1033"/>
      <c r="AH1444" s="1033"/>
      <c r="AI1444" s="1033"/>
      <c r="AJ1444" s="1033"/>
      <c r="AK1444" s="1033"/>
      <c r="AL1444" s="1033"/>
      <c r="AM1444" s="1033"/>
      <c r="AN1444" s="1033"/>
      <c r="AO1444" s="1033"/>
      <c r="AP1444" s="1033"/>
      <c r="AQ1444" s="1033"/>
      <c r="AR1444" s="1033"/>
      <c r="AS1444" s="1033"/>
      <c r="AT1444" s="1033"/>
      <c r="AU1444" s="1033"/>
      <c r="AV1444" s="1033"/>
      <c r="AW1444" s="1033"/>
      <c r="AX1444" s="1033"/>
    </row>
    <row r="1445" spans="1:50" s="237" customFormat="1" ht="12.75">
      <c r="A1445" s="1089" t="s">
        <v>538</v>
      </c>
      <c r="B1445" s="83">
        <v>133160</v>
      </c>
      <c r="C1445" s="83">
        <v>133160</v>
      </c>
      <c r="D1445" s="83">
        <v>1824</v>
      </c>
      <c r="E1445" s="463">
        <v>1.3697807149294081</v>
      </c>
      <c r="F1445" s="83">
        <v>0</v>
      </c>
      <c r="G1445" s="1026"/>
      <c r="H1445" s="101">
        <f>D1445-'[3]Oktobris'!D1362</f>
        <v>-443442</v>
      </c>
      <c r="I1445" s="987">
        <f aca="true" t="shared" si="62" ref="I1445:I1491">F1445-H1445</f>
        <v>443442</v>
      </c>
      <c r="J1445" s="987"/>
      <c r="K1445" s="1026"/>
      <c r="L1445" s="1026"/>
      <c r="M1445" s="1026"/>
      <c r="N1445" s="1026"/>
      <c r="O1445" s="1026"/>
      <c r="P1445" s="1026"/>
      <c r="Q1445" s="1026"/>
      <c r="R1445" s="1026"/>
      <c r="S1445" s="1026"/>
      <c r="T1445" s="1026"/>
      <c r="U1445" s="1026"/>
      <c r="V1445" s="1026"/>
      <c r="W1445" s="1026"/>
      <c r="X1445" s="1026"/>
      <c r="Y1445" s="1026"/>
      <c r="Z1445" s="1026"/>
      <c r="AA1445" s="1026"/>
      <c r="AB1445" s="1026"/>
      <c r="AC1445" s="1026"/>
      <c r="AD1445" s="1026"/>
      <c r="AE1445" s="1026"/>
      <c r="AF1445" s="1026"/>
      <c r="AG1445" s="1026"/>
      <c r="AH1445" s="1026"/>
      <c r="AI1445" s="1026"/>
      <c r="AJ1445" s="1026"/>
      <c r="AK1445" s="1026"/>
      <c r="AL1445" s="1026"/>
      <c r="AM1445" s="1026"/>
      <c r="AN1445" s="1026"/>
      <c r="AO1445" s="1026"/>
      <c r="AP1445" s="1026"/>
      <c r="AQ1445" s="1026"/>
      <c r="AR1445" s="1026"/>
      <c r="AS1445" s="1026"/>
      <c r="AT1445" s="1026"/>
      <c r="AU1445" s="1026"/>
      <c r="AV1445" s="1026"/>
      <c r="AW1445" s="1026"/>
      <c r="AX1445" s="1026"/>
    </row>
    <row r="1446" spans="1:50" s="237" customFormat="1" ht="12" customHeight="1">
      <c r="A1446" s="1087" t="s">
        <v>279</v>
      </c>
      <c r="B1446" s="83">
        <v>934839</v>
      </c>
      <c r="C1446" s="83">
        <v>1059513</v>
      </c>
      <c r="D1446" s="83">
        <v>531136</v>
      </c>
      <c r="E1446" s="463">
        <v>56.81577255548817</v>
      </c>
      <c r="F1446" s="83">
        <v>69421</v>
      </c>
      <c r="G1446" s="1026"/>
      <c r="H1446" s="101">
        <f>D1446-'[3]Oktobris'!D1363</f>
        <v>531118</v>
      </c>
      <c r="I1446" s="987">
        <f t="shared" si="62"/>
        <v>-461697</v>
      </c>
      <c r="J1446" s="987"/>
      <c r="K1446" s="1026"/>
      <c r="L1446" s="1026"/>
      <c r="M1446" s="1026"/>
      <c r="N1446" s="1026"/>
      <c r="O1446" s="1026"/>
      <c r="P1446" s="1026"/>
      <c r="Q1446" s="1026"/>
      <c r="R1446" s="1026"/>
      <c r="S1446" s="1026"/>
      <c r="T1446" s="1026"/>
      <c r="U1446" s="1026"/>
      <c r="V1446" s="1026"/>
      <c r="W1446" s="1026"/>
      <c r="X1446" s="1026"/>
      <c r="Y1446" s="1026"/>
      <c r="Z1446" s="1026"/>
      <c r="AA1446" s="1026"/>
      <c r="AB1446" s="1026"/>
      <c r="AC1446" s="1026"/>
      <c r="AD1446" s="1026"/>
      <c r="AE1446" s="1026"/>
      <c r="AF1446" s="1026"/>
      <c r="AG1446" s="1026"/>
      <c r="AH1446" s="1026"/>
      <c r="AI1446" s="1026"/>
      <c r="AJ1446" s="1026"/>
      <c r="AK1446" s="1026"/>
      <c r="AL1446" s="1026"/>
      <c r="AM1446" s="1026"/>
      <c r="AN1446" s="1026"/>
      <c r="AO1446" s="1026"/>
      <c r="AP1446" s="1026"/>
      <c r="AQ1446" s="1026"/>
      <c r="AR1446" s="1026"/>
      <c r="AS1446" s="1026"/>
      <c r="AT1446" s="1026"/>
      <c r="AU1446" s="1026"/>
      <c r="AV1446" s="1026"/>
      <c r="AW1446" s="1026"/>
      <c r="AX1446" s="1026"/>
    </row>
    <row r="1447" spans="1:50" s="237" customFormat="1" ht="12" customHeight="1">
      <c r="A1447" s="1089" t="s">
        <v>307</v>
      </c>
      <c r="B1447" s="83">
        <v>903915</v>
      </c>
      <c r="C1447" s="83">
        <v>1029159</v>
      </c>
      <c r="D1447" s="83">
        <v>508259</v>
      </c>
      <c r="E1447" s="463">
        <v>56.22862769176306</v>
      </c>
      <c r="F1447" s="83">
        <v>69421</v>
      </c>
      <c r="G1447" s="1026"/>
      <c r="H1447" s="101">
        <f>D1447-'[3]Oktobris'!D1364</f>
        <v>508241</v>
      </c>
      <c r="I1447" s="987">
        <f t="shared" si="62"/>
        <v>-438820</v>
      </c>
      <c r="J1447" s="987"/>
      <c r="K1447" s="1026"/>
      <c r="L1447" s="1026"/>
      <c r="M1447" s="1026"/>
      <c r="N1447" s="1026"/>
      <c r="O1447" s="1026"/>
      <c r="P1447" s="1026"/>
      <c r="Q1447" s="1026"/>
      <c r="R1447" s="1026"/>
      <c r="S1447" s="1026"/>
      <c r="T1447" s="1026"/>
      <c r="U1447" s="1026"/>
      <c r="V1447" s="1026"/>
      <c r="W1447" s="1026"/>
      <c r="X1447" s="1026"/>
      <c r="Y1447" s="1026"/>
      <c r="Z1447" s="1026"/>
      <c r="AA1447" s="1026"/>
      <c r="AB1447" s="1026"/>
      <c r="AC1447" s="1026"/>
      <c r="AD1447" s="1026"/>
      <c r="AE1447" s="1026"/>
      <c r="AF1447" s="1026"/>
      <c r="AG1447" s="1026"/>
      <c r="AH1447" s="1026"/>
      <c r="AI1447" s="1026"/>
      <c r="AJ1447" s="1026"/>
      <c r="AK1447" s="1026"/>
      <c r="AL1447" s="1026"/>
      <c r="AM1447" s="1026"/>
      <c r="AN1447" s="1026"/>
      <c r="AO1447" s="1026"/>
      <c r="AP1447" s="1026"/>
      <c r="AQ1447" s="1026"/>
      <c r="AR1447" s="1026"/>
      <c r="AS1447" s="1026"/>
      <c r="AT1447" s="1026"/>
      <c r="AU1447" s="1026"/>
      <c r="AV1447" s="1026"/>
      <c r="AW1447" s="1026"/>
      <c r="AX1447" s="1026"/>
    </row>
    <row r="1448" spans="1:50" s="237" customFormat="1" ht="12" customHeight="1">
      <c r="A1448" s="1100" t="s">
        <v>716</v>
      </c>
      <c r="B1448" s="83">
        <v>176238</v>
      </c>
      <c r="C1448" s="83">
        <v>142811</v>
      </c>
      <c r="D1448" s="83">
        <v>86366</v>
      </c>
      <c r="E1448" s="463">
        <v>49.005322348188244</v>
      </c>
      <c r="F1448" s="83">
        <v>18948</v>
      </c>
      <c r="G1448" s="1026"/>
      <c r="H1448" s="101">
        <f>D1448-'[3]Oktobris'!D1365</f>
        <v>86366</v>
      </c>
      <c r="I1448" s="987">
        <f t="shared" si="62"/>
        <v>-67418</v>
      </c>
      <c r="J1448" s="987"/>
      <c r="K1448" s="1026"/>
      <c r="L1448" s="1026"/>
      <c r="M1448" s="1026"/>
      <c r="N1448" s="1026"/>
      <c r="O1448" s="1026"/>
      <c r="P1448" s="1026"/>
      <c r="Q1448" s="1026"/>
      <c r="R1448" s="1026"/>
      <c r="S1448" s="1026"/>
      <c r="T1448" s="1026"/>
      <c r="U1448" s="1026"/>
      <c r="V1448" s="1026"/>
      <c r="W1448" s="1026"/>
      <c r="X1448" s="1026"/>
      <c r="Y1448" s="1026"/>
      <c r="Z1448" s="1026"/>
      <c r="AA1448" s="1026"/>
      <c r="AB1448" s="1026"/>
      <c r="AC1448" s="1026"/>
      <c r="AD1448" s="1026"/>
      <c r="AE1448" s="1026"/>
      <c r="AF1448" s="1026"/>
      <c r="AG1448" s="1026"/>
      <c r="AH1448" s="1026"/>
      <c r="AI1448" s="1026"/>
      <c r="AJ1448" s="1026"/>
      <c r="AK1448" s="1026"/>
      <c r="AL1448" s="1026"/>
      <c r="AM1448" s="1026"/>
      <c r="AN1448" s="1026"/>
      <c r="AO1448" s="1026"/>
      <c r="AP1448" s="1026"/>
      <c r="AQ1448" s="1026"/>
      <c r="AR1448" s="1026"/>
      <c r="AS1448" s="1026"/>
      <c r="AT1448" s="1026"/>
      <c r="AU1448" s="1026"/>
      <c r="AV1448" s="1026"/>
      <c r="AW1448" s="1026"/>
      <c r="AX1448" s="1026"/>
    </row>
    <row r="1449" spans="1:50" s="237" customFormat="1" ht="12" customHeight="1">
      <c r="A1449" s="1100" t="s">
        <v>1004</v>
      </c>
      <c r="B1449" s="83">
        <v>727677</v>
      </c>
      <c r="C1449" s="83">
        <v>886348</v>
      </c>
      <c r="D1449" s="83">
        <v>421893</v>
      </c>
      <c r="E1449" s="463">
        <v>57.978058946483124</v>
      </c>
      <c r="F1449" s="83">
        <v>50473</v>
      </c>
      <c r="G1449" s="1026"/>
      <c r="H1449" s="101">
        <f>D1449-'[3]Oktobris'!D1366</f>
        <v>-2533932</v>
      </c>
      <c r="I1449" s="987">
        <f t="shared" si="62"/>
        <v>2584405</v>
      </c>
      <c r="J1449" s="987"/>
      <c r="K1449" s="1026"/>
      <c r="L1449" s="1026"/>
      <c r="M1449" s="1026"/>
      <c r="N1449" s="1026"/>
      <c r="O1449" s="1026"/>
      <c r="P1449" s="1026"/>
      <c r="Q1449" s="1026"/>
      <c r="R1449" s="1026"/>
      <c r="S1449" s="1026"/>
      <c r="T1449" s="1026"/>
      <c r="U1449" s="1026"/>
      <c r="V1449" s="1026"/>
      <c r="W1449" s="1026"/>
      <c r="X1449" s="1026"/>
      <c r="Y1449" s="1026"/>
      <c r="Z1449" s="1026"/>
      <c r="AA1449" s="1026"/>
      <c r="AB1449" s="1026"/>
      <c r="AC1449" s="1026"/>
      <c r="AD1449" s="1026"/>
      <c r="AE1449" s="1026"/>
      <c r="AF1449" s="1026"/>
      <c r="AG1449" s="1026"/>
      <c r="AH1449" s="1026"/>
      <c r="AI1449" s="1026"/>
      <c r="AJ1449" s="1026"/>
      <c r="AK1449" s="1026"/>
      <c r="AL1449" s="1026"/>
      <c r="AM1449" s="1026"/>
      <c r="AN1449" s="1026"/>
      <c r="AO1449" s="1026"/>
      <c r="AP1449" s="1026"/>
      <c r="AQ1449" s="1026"/>
      <c r="AR1449" s="1026"/>
      <c r="AS1449" s="1026"/>
      <c r="AT1449" s="1026"/>
      <c r="AU1449" s="1026"/>
      <c r="AV1449" s="1026"/>
      <c r="AW1449" s="1026"/>
      <c r="AX1449" s="1026"/>
    </row>
    <row r="1450" spans="1:50" s="237" customFormat="1" ht="11.25" customHeight="1">
      <c r="A1450" s="1101" t="s">
        <v>1114</v>
      </c>
      <c r="B1450" s="83">
        <v>465291</v>
      </c>
      <c r="C1450" s="83">
        <v>623962</v>
      </c>
      <c r="D1450" s="83">
        <v>297463</v>
      </c>
      <c r="E1450" s="463">
        <v>63.9305294965946</v>
      </c>
      <c r="F1450" s="83">
        <v>50473</v>
      </c>
      <c r="G1450" s="1026"/>
      <c r="H1450" s="101">
        <f>D1450-'[3]Oktobris'!D1367</f>
        <v>-2658362</v>
      </c>
      <c r="I1450" s="987">
        <f t="shared" si="62"/>
        <v>2708835</v>
      </c>
      <c r="J1450" s="987"/>
      <c r="K1450" s="1026"/>
      <c r="L1450" s="1026"/>
      <c r="M1450" s="1026"/>
      <c r="N1450" s="1026"/>
      <c r="O1450" s="1026"/>
      <c r="P1450" s="1026"/>
      <c r="Q1450" s="1026"/>
      <c r="R1450" s="1026"/>
      <c r="S1450" s="1026"/>
      <c r="T1450" s="1026"/>
      <c r="U1450" s="1026"/>
      <c r="V1450" s="1026"/>
      <c r="W1450" s="1026"/>
      <c r="X1450" s="1026"/>
      <c r="Y1450" s="1026"/>
      <c r="Z1450" s="1026"/>
      <c r="AA1450" s="1026"/>
      <c r="AB1450" s="1026"/>
      <c r="AC1450" s="1026"/>
      <c r="AD1450" s="1026"/>
      <c r="AE1450" s="1026"/>
      <c r="AF1450" s="1026"/>
      <c r="AG1450" s="1026"/>
      <c r="AH1450" s="1026"/>
      <c r="AI1450" s="1026"/>
      <c r="AJ1450" s="1026"/>
      <c r="AK1450" s="1026"/>
      <c r="AL1450" s="1026"/>
      <c r="AM1450" s="1026"/>
      <c r="AN1450" s="1026"/>
      <c r="AO1450" s="1026"/>
      <c r="AP1450" s="1026"/>
      <c r="AQ1450" s="1026"/>
      <c r="AR1450" s="1026"/>
      <c r="AS1450" s="1026"/>
      <c r="AT1450" s="1026"/>
      <c r="AU1450" s="1026"/>
      <c r="AV1450" s="1026"/>
      <c r="AW1450" s="1026"/>
      <c r="AX1450" s="1026"/>
    </row>
    <row r="1451" spans="1:50" s="237" customFormat="1" ht="12.75">
      <c r="A1451" s="1101" t="s">
        <v>1120</v>
      </c>
      <c r="B1451" s="83">
        <v>129226</v>
      </c>
      <c r="C1451" s="83">
        <v>129226</v>
      </c>
      <c r="D1451" s="83">
        <v>124430</v>
      </c>
      <c r="E1451" s="463">
        <v>96.28867255815393</v>
      </c>
      <c r="F1451" s="83">
        <v>0</v>
      </c>
      <c r="G1451" s="1026"/>
      <c r="H1451" s="101">
        <f>D1451-'[3]Oktobris'!D1368</f>
        <v>-1380297</v>
      </c>
      <c r="I1451" s="987">
        <f t="shared" si="62"/>
        <v>1380297</v>
      </c>
      <c r="J1451" s="987"/>
      <c r="K1451" s="1026"/>
      <c r="L1451" s="1026"/>
      <c r="M1451" s="1026"/>
      <c r="N1451" s="1026"/>
      <c r="O1451" s="1026"/>
      <c r="P1451" s="1026"/>
      <c r="Q1451" s="1026"/>
      <c r="R1451" s="1026"/>
      <c r="S1451" s="1026"/>
      <c r="T1451" s="1026"/>
      <c r="U1451" s="1026"/>
      <c r="V1451" s="1026"/>
      <c r="W1451" s="1026"/>
      <c r="X1451" s="1026"/>
      <c r="Y1451" s="1026"/>
      <c r="Z1451" s="1026"/>
      <c r="AA1451" s="1026"/>
      <c r="AB1451" s="1026"/>
      <c r="AC1451" s="1026"/>
      <c r="AD1451" s="1026"/>
      <c r="AE1451" s="1026"/>
      <c r="AF1451" s="1026"/>
      <c r="AG1451" s="1026"/>
      <c r="AH1451" s="1026"/>
      <c r="AI1451" s="1026"/>
      <c r="AJ1451" s="1026"/>
      <c r="AK1451" s="1026"/>
      <c r="AL1451" s="1026"/>
      <c r="AM1451" s="1026"/>
      <c r="AN1451" s="1026"/>
      <c r="AO1451" s="1026"/>
      <c r="AP1451" s="1026"/>
      <c r="AQ1451" s="1026"/>
      <c r="AR1451" s="1026"/>
      <c r="AS1451" s="1026"/>
      <c r="AT1451" s="1026"/>
      <c r="AU1451" s="1026"/>
      <c r="AV1451" s="1026"/>
      <c r="AW1451" s="1026"/>
      <c r="AX1451" s="1026"/>
    </row>
    <row r="1452" spans="1:50" s="1114" customFormat="1" ht="12.75" hidden="1">
      <c r="A1452" s="1113" t="s">
        <v>1025</v>
      </c>
      <c r="B1452" s="1107">
        <v>0</v>
      </c>
      <c r="C1452" s="1107">
        <v>0</v>
      </c>
      <c r="D1452" s="1107">
        <v>0</v>
      </c>
      <c r="E1452" s="1102" t="e">
        <v>#DIV/0!</v>
      </c>
      <c r="F1452" s="1107">
        <v>0</v>
      </c>
      <c r="G1452" s="1033"/>
      <c r="H1452" s="1034">
        <f>D1452-'[3]Oktobris'!D1369</f>
        <v>-1168369</v>
      </c>
      <c r="I1452" s="987">
        <f t="shared" si="62"/>
        <v>1168369</v>
      </c>
      <c r="J1452" s="987"/>
      <c r="K1452" s="1033"/>
      <c r="L1452" s="1033"/>
      <c r="M1452" s="1033"/>
      <c r="N1452" s="1033"/>
      <c r="O1452" s="1033"/>
      <c r="P1452" s="1033"/>
      <c r="Q1452" s="1033"/>
      <c r="R1452" s="1033"/>
      <c r="S1452" s="1033"/>
      <c r="T1452" s="1033"/>
      <c r="U1452" s="1033"/>
      <c r="V1452" s="1033"/>
      <c r="W1452" s="1033"/>
      <c r="X1452" s="1033"/>
      <c r="Y1452" s="1033"/>
      <c r="Z1452" s="1033"/>
      <c r="AA1452" s="1033"/>
      <c r="AB1452" s="1033"/>
      <c r="AC1452" s="1033"/>
      <c r="AD1452" s="1033"/>
      <c r="AE1452" s="1033"/>
      <c r="AF1452" s="1033"/>
      <c r="AG1452" s="1033"/>
      <c r="AH1452" s="1033"/>
      <c r="AI1452" s="1033"/>
      <c r="AJ1452" s="1033"/>
      <c r="AK1452" s="1033"/>
      <c r="AL1452" s="1033"/>
      <c r="AM1452" s="1033"/>
      <c r="AN1452" s="1033"/>
      <c r="AO1452" s="1033"/>
      <c r="AP1452" s="1033"/>
      <c r="AQ1452" s="1033"/>
      <c r="AR1452" s="1033"/>
      <c r="AS1452" s="1033"/>
      <c r="AT1452" s="1033"/>
      <c r="AU1452" s="1033"/>
      <c r="AV1452" s="1033"/>
      <c r="AW1452" s="1033"/>
      <c r="AX1452" s="1033"/>
    </row>
    <row r="1453" spans="1:50" s="237" customFormat="1" ht="12.75">
      <c r="A1453" s="1089" t="s">
        <v>290</v>
      </c>
      <c r="B1453" s="83">
        <v>30924</v>
      </c>
      <c r="C1453" s="83">
        <v>30354</v>
      </c>
      <c r="D1453" s="83">
        <v>22877</v>
      </c>
      <c r="E1453" s="463">
        <v>73.97813995602121</v>
      </c>
      <c r="F1453" s="83">
        <v>0</v>
      </c>
      <c r="G1453" s="1026"/>
      <c r="H1453" s="101">
        <f>D1453-'[3]Oktobris'!D1370</f>
        <v>-198362</v>
      </c>
      <c r="I1453" s="987">
        <f t="shared" si="62"/>
        <v>198362</v>
      </c>
      <c r="J1453" s="987"/>
      <c r="K1453" s="1026"/>
      <c r="L1453" s="1026"/>
      <c r="M1453" s="1026"/>
      <c r="N1453" s="1026"/>
      <c r="O1453" s="1026"/>
      <c r="P1453" s="1026"/>
      <c r="Q1453" s="1026"/>
      <c r="R1453" s="1026"/>
      <c r="S1453" s="1026"/>
      <c r="T1453" s="1026"/>
      <c r="U1453" s="1026"/>
      <c r="V1453" s="1026"/>
      <c r="W1453" s="1026"/>
      <c r="X1453" s="1026"/>
      <c r="Y1453" s="1026"/>
      <c r="Z1453" s="1026"/>
      <c r="AA1453" s="1026"/>
      <c r="AB1453" s="1026"/>
      <c r="AC1453" s="1026"/>
      <c r="AD1453" s="1026"/>
      <c r="AE1453" s="1026"/>
      <c r="AF1453" s="1026"/>
      <c r="AG1453" s="1026"/>
      <c r="AH1453" s="1026"/>
      <c r="AI1453" s="1026"/>
      <c r="AJ1453" s="1026"/>
      <c r="AK1453" s="1026"/>
      <c r="AL1453" s="1026"/>
      <c r="AM1453" s="1026"/>
      <c r="AN1453" s="1026"/>
      <c r="AO1453" s="1026"/>
      <c r="AP1453" s="1026"/>
      <c r="AQ1453" s="1026"/>
      <c r="AR1453" s="1026"/>
      <c r="AS1453" s="1026"/>
      <c r="AT1453" s="1026"/>
      <c r="AU1453" s="1026"/>
      <c r="AV1453" s="1026"/>
      <c r="AW1453" s="1026"/>
      <c r="AX1453" s="1026"/>
    </row>
    <row r="1454" spans="1:50" s="237" customFormat="1" ht="12" customHeight="1">
      <c r="A1454" s="1101" t="s">
        <v>1399</v>
      </c>
      <c r="B1454" s="83">
        <v>30924</v>
      </c>
      <c r="C1454" s="83">
        <v>30354</v>
      </c>
      <c r="D1454" s="83">
        <v>22877</v>
      </c>
      <c r="E1454" s="463">
        <v>73.97813995602121</v>
      </c>
      <c r="F1454" s="83">
        <v>0</v>
      </c>
      <c r="G1454" s="1026"/>
      <c r="H1454" s="101">
        <f>D1454-'[3]Oktobris'!D1371</f>
        <v>-924253</v>
      </c>
      <c r="I1454" s="987">
        <f t="shared" si="62"/>
        <v>924253</v>
      </c>
      <c r="J1454" s="987"/>
      <c r="K1454" s="1026"/>
      <c r="L1454" s="1026"/>
      <c r="M1454" s="1026"/>
      <c r="N1454" s="1026"/>
      <c r="O1454" s="1026"/>
      <c r="P1454" s="1026"/>
      <c r="Q1454" s="1026"/>
      <c r="R1454" s="1026"/>
      <c r="S1454" s="1026"/>
      <c r="T1454" s="1026"/>
      <c r="U1454" s="1026"/>
      <c r="V1454" s="1026"/>
      <c r="W1454" s="1026"/>
      <c r="X1454" s="1026"/>
      <c r="Y1454" s="1026"/>
      <c r="Z1454" s="1026"/>
      <c r="AA1454" s="1026"/>
      <c r="AB1454" s="1026"/>
      <c r="AC1454" s="1026"/>
      <c r="AD1454" s="1026"/>
      <c r="AE1454" s="1026"/>
      <c r="AF1454" s="1026"/>
      <c r="AG1454" s="1026"/>
      <c r="AH1454" s="1026"/>
      <c r="AI1454" s="1026"/>
      <c r="AJ1454" s="1026"/>
      <c r="AK1454" s="1026"/>
      <c r="AL1454" s="1026"/>
      <c r="AM1454" s="1026"/>
      <c r="AN1454" s="1026"/>
      <c r="AO1454" s="1026"/>
      <c r="AP1454" s="1026"/>
      <c r="AQ1454" s="1026"/>
      <c r="AR1454" s="1026"/>
      <c r="AS1454" s="1026"/>
      <c r="AT1454" s="1026"/>
      <c r="AU1454" s="1026"/>
      <c r="AV1454" s="1026"/>
      <c r="AW1454" s="1026"/>
      <c r="AX1454" s="1026"/>
    </row>
    <row r="1455" spans="1:50" s="237" customFormat="1" ht="12" customHeight="1">
      <c r="A1455" s="323" t="s">
        <v>1127</v>
      </c>
      <c r="B1455" s="83"/>
      <c r="C1455" s="83"/>
      <c r="D1455" s="83"/>
      <c r="E1455" s="1155"/>
      <c r="F1455" s="83"/>
      <c r="G1455" s="1026"/>
      <c r="H1455" s="101">
        <f>D1455-'[3]Oktobris'!D1372</f>
        <v>-947130</v>
      </c>
      <c r="I1455" s="987">
        <f t="shared" si="62"/>
        <v>947130</v>
      </c>
      <c r="J1455" s="987"/>
      <c r="K1455" s="1026"/>
      <c r="L1455" s="1026"/>
      <c r="M1455" s="1026"/>
      <c r="N1455" s="1026"/>
      <c r="O1455" s="1026"/>
      <c r="P1455" s="1026"/>
      <c r="Q1455" s="1026"/>
      <c r="R1455" s="1026"/>
      <c r="S1455" s="1026"/>
      <c r="T1455" s="1026"/>
      <c r="U1455" s="1026"/>
      <c r="V1455" s="1026"/>
      <c r="W1455" s="1026"/>
      <c r="X1455" s="1026"/>
      <c r="Y1455" s="1026"/>
      <c r="Z1455" s="1026"/>
      <c r="AA1455" s="1026"/>
      <c r="AB1455" s="1026"/>
      <c r="AC1455" s="1026"/>
      <c r="AD1455" s="1026"/>
      <c r="AE1455" s="1026"/>
      <c r="AF1455" s="1026"/>
      <c r="AG1455" s="1026"/>
      <c r="AH1455" s="1026"/>
      <c r="AI1455" s="1026"/>
      <c r="AJ1455" s="1026"/>
      <c r="AK1455" s="1026"/>
      <c r="AL1455" s="1026"/>
      <c r="AM1455" s="1026"/>
      <c r="AN1455" s="1026"/>
      <c r="AO1455" s="1026"/>
      <c r="AP1455" s="1026"/>
      <c r="AQ1455" s="1026"/>
      <c r="AR1455" s="1026"/>
      <c r="AS1455" s="1026"/>
      <c r="AT1455" s="1026"/>
      <c r="AU1455" s="1026"/>
      <c r="AV1455" s="1026"/>
      <c r="AW1455" s="1026"/>
      <c r="AX1455" s="1026"/>
    </row>
    <row r="1456" spans="1:50" s="237" customFormat="1" ht="12" customHeight="1">
      <c r="A1456" s="1087" t="s">
        <v>1078</v>
      </c>
      <c r="B1456" s="83">
        <v>673354</v>
      </c>
      <c r="C1456" s="83">
        <v>593174</v>
      </c>
      <c r="D1456" s="83">
        <v>593174</v>
      </c>
      <c r="E1456" s="1155">
        <v>88.09244468734127</v>
      </c>
      <c r="F1456" s="83">
        <v>73174</v>
      </c>
      <c r="G1456" s="1026"/>
      <c r="H1456" s="101">
        <f>D1456-'[3]Oktobris'!D1373</f>
        <v>256816</v>
      </c>
      <c r="I1456" s="987">
        <f t="shared" si="62"/>
        <v>-183642</v>
      </c>
      <c r="J1456" s="987"/>
      <c r="K1456" s="1026"/>
      <c r="L1456" s="1026"/>
      <c r="M1456" s="1026"/>
      <c r="N1456" s="1026"/>
      <c r="O1456" s="1026"/>
      <c r="P1456" s="1026"/>
      <c r="Q1456" s="1026"/>
      <c r="R1456" s="1026"/>
      <c r="S1456" s="1026"/>
      <c r="T1456" s="1026"/>
      <c r="U1456" s="1026"/>
      <c r="V1456" s="1026"/>
      <c r="W1456" s="1026"/>
      <c r="X1456" s="1026"/>
      <c r="Y1456" s="1026"/>
      <c r="Z1456" s="1026"/>
      <c r="AA1456" s="1026"/>
      <c r="AB1456" s="1026"/>
      <c r="AC1456" s="1026"/>
      <c r="AD1456" s="1026"/>
      <c r="AE1456" s="1026"/>
      <c r="AF1456" s="1026"/>
      <c r="AG1456" s="1026"/>
      <c r="AH1456" s="1026"/>
      <c r="AI1456" s="1026"/>
      <c r="AJ1456" s="1026"/>
      <c r="AK1456" s="1026"/>
      <c r="AL1456" s="1026"/>
      <c r="AM1456" s="1026"/>
      <c r="AN1456" s="1026"/>
      <c r="AO1456" s="1026"/>
      <c r="AP1456" s="1026"/>
      <c r="AQ1456" s="1026"/>
      <c r="AR1456" s="1026"/>
      <c r="AS1456" s="1026"/>
      <c r="AT1456" s="1026"/>
      <c r="AU1456" s="1026"/>
      <c r="AV1456" s="1026"/>
      <c r="AW1456" s="1026"/>
      <c r="AX1456" s="1026"/>
    </row>
    <row r="1457" spans="1:50" s="237" customFormat="1" ht="12.75">
      <c r="A1457" s="1088" t="s">
        <v>1079</v>
      </c>
      <c r="B1457" s="83">
        <v>673354</v>
      </c>
      <c r="C1457" s="83">
        <v>593174</v>
      </c>
      <c r="D1457" s="83">
        <v>593174</v>
      </c>
      <c r="E1457" s="1155">
        <v>88.09244468734127</v>
      </c>
      <c r="F1457" s="83">
        <v>73174</v>
      </c>
      <c r="G1457" s="1026"/>
      <c r="H1457" s="101">
        <f>D1457-'[3]Oktobris'!D1374</f>
        <v>256816</v>
      </c>
      <c r="I1457" s="987">
        <f t="shared" si="62"/>
        <v>-183642</v>
      </c>
      <c r="J1457" s="987"/>
      <c r="K1457" s="1026"/>
      <c r="L1457" s="1026"/>
      <c r="M1457" s="1026"/>
      <c r="N1457" s="1026"/>
      <c r="O1457" s="1026"/>
      <c r="P1457" s="1026"/>
      <c r="Q1457" s="1026"/>
      <c r="R1457" s="1026"/>
      <c r="S1457" s="1026"/>
      <c r="T1457" s="1026"/>
      <c r="U1457" s="1026"/>
      <c r="V1457" s="1026"/>
      <c r="W1457" s="1026"/>
      <c r="X1457" s="1026"/>
      <c r="Y1457" s="1026"/>
      <c r="Z1457" s="1026"/>
      <c r="AA1457" s="1026"/>
      <c r="AB1457" s="1026"/>
      <c r="AC1457" s="1026"/>
      <c r="AD1457" s="1026"/>
      <c r="AE1457" s="1026"/>
      <c r="AF1457" s="1026"/>
      <c r="AG1457" s="1026"/>
      <c r="AH1457" s="1026"/>
      <c r="AI1457" s="1026"/>
      <c r="AJ1457" s="1026"/>
      <c r="AK1457" s="1026"/>
      <c r="AL1457" s="1026"/>
      <c r="AM1457" s="1026"/>
      <c r="AN1457" s="1026"/>
      <c r="AO1457" s="1026"/>
      <c r="AP1457" s="1026"/>
      <c r="AQ1457" s="1026"/>
      <c r="AR1457" s="1026"/>
      <c r="AS1457" s="1026"/>
      <c r="AT1457" s="1026"/>
      <c r="AU1457" s="1026"/>
      <c r="AV1457" s="1026"/>
      <c r="AW1457" s="1026"/>
      <c r="AX1457" s="1026"/>
    </row>
    <row r="1458" spans="1:50" s="237" customFormat="1" ht="12.75" hidden="1">
      <c r="A1458" s="1099" t="s">
        <v>537</v>
      </c>
      <c r="B1458" s="488">
        <v>0</v>
      </c>
      <c r="C1458" s="488">
        <v>0</v>
      </c>
      <c r="D1458" s="488">
        <v>0</v>
      </c>
      <c r="E1458" s="1155" t="e">
        <v>#DIV/0!</v>
      </c>
      <c r="F1458" s="83">
        <v>0</v>
      </c>
      <c r="G1458" s="1026"/>
      <c r="H1458" s="101">
        <f>D1458-'[3]Oktobris'!D1375</f>
        <v>0</v>
      </c>
      <c r="I1458" s="987">
        <f t="shared" si="62"/>
        <v>0</v>
      </c>
      <c r="J1458" s="987"/>
      <c r="K1458" s="1026"/>
      <c r="L1458" s="1026"/>
      <c r="M1458" s="1026"/>
      <c r="N1458" s="1026"/>
      <c r="O1458" s="1026"/>
      <c r="P1458" s="1026"/>
      <c r="Q1458" s="1026"/>
      <c r="R1458" s="1026"/>
      <c r="S1458" s="1026"/>
      <c r="T1458" s="1026"/>
      <c r="U1458" s="1026"/>
      <c r="V1458" s="1026"/>
      <c r="W1458" s="1026"/>
      <c r="X1458" s="1026"/>
      <c r="Y1458" s="1026"/>
      <c r="Z1458" s="1026"/>
      <c r="AA1458" s="1026"/>
      <c r="AB1458" s="1026"/>
      <c r="AC1458" s="1026"/>
      <c r="AD1458" s="1026"/>
      <c r="AE1458" s="1026"/>
      <c r="AF1458" s="1026"/>
      <c r="AG1458" s="1026"/>
      <c r="AH1458" s="1026"/>
      <c r="AI1458" s="1026"/>
      <c r="AJ1458" s="1026"/>
      <c r="AK1458" s="1026"/>
      <c r="AL1458" s="1026"/>
      <c r="AM1458" s="1026"/>
      <c r="AN1458" s="1026"/>
      <c r="AO1458" s="1026"/>
      <c r="AP1458" s="1026"/>
      <c r="AQ1458" s="1026"/>
      <c r="AR1458" s="1026"/>
      <c r="AS1458" s="1026"/>
      <c r="AT1458" s="1026"/>
      <c r="AU1458" s="1026"/>
      <c r="AV1458" s="1026"/>
      <c r="AW1458" s="1026"/>
      <c r="AX1458" s="1026"/>
    </row>
    <row r="1459" spans="1:50" s="237" customFormat="1" ht="12.75">
      <c r="A1459" s="1087" t="s">
        <v>279</v>
      </c>
      <c r="B1459" s="83">
        <v>673354</v>
      </c>
      <c r="C1459" s="83">
        <v>593174</v>
      </c>
      <c r="D1459" s="83">
        <v>498058</v>
      </c>
      <c r="E1459" s="1155">
        <v>73.96673963472409</v>
      </c>
      <c r="F1459" s="83">
        <v>26684</v>
      </c>
      <c r="G1459" s="1026"/>
      <c r="H1459" s="101">
        <f>D1459-'[3]Oktobris'!D1376</f>
        <v>353779</v>
      </c>
      <c r="I1459" s="987">
        <f t="shared" si="62"/>
        <v>-327095</v>
      </c>
      <c r="J1459" s="987"/>
      <c r="K1459" s="1026"/>
      <c r="L1459" s="1026"/>
      <c r="M1459" s="1026"/>
      <c r="N1459" s="1026"/>
      <c r="O1459" s="1026"/>
      <c r="P1459" s="1026"/>
      <c r="Q1459" s="1026"/>
      <c r="R1459" s="1026"/>
      <c r="S1459" s="1026"/>
      <c r="T1459" s="1026"/>
      <c r="U1459" s="1026"/>
      <c r="V1459" s="1026"/>
      <c r="W1459" s="1026"/>
      <c r="X1459" s="1026"/>
      <c r="Y1459" s="1026"/>
      <c r="Z1459" s="1026"/>
      <c r="AA1459" s="1026"/>
      <c r="AB1459" s="1026"/>
      <c r="AC1459" s="1026"/>
      <c r="AD1459" s="1026"/>
      <c r="AE1459" s="1026"/>
      <c r="AF1459" s="1026"/>
      <c r="AG1459" s="1026"/>
      <c r="AH1459" s="1026"/>
      <c r="AI1459" s="1026"/>
      <c r="AJ1459" s="1026"/>
      <c r="AK1459" s="1026"/>
      <c r="AL1459" s="1026"/>
      <c r="AM1459" s="1026"/>
      <c r="AN1459" s="1026"/>
      <c r="AO1459" s="1026"/>
      <c r="AP1459" s="1026"/>
      <c r="AQ1459" s="1026"/>
      <c r="AR1459" s="1026"/>
      <c r="AS1459" s="1026"/>
      <c r="AT1459" s="1026"/>
      <c r="AU1459" s="1026"/>
      <c r="AV1459" s="1026"/>
      <c r="AW1459" s="1026"/>
      <c r="AX1459" s="1026"/>
    </row>
    <row r="1460" spans="1:50" s="237" customFormat="1" ht="12" customHeight="1">
      <c r="A1460" s="1089" t="s">
        <v>307</v>
      </c>
      <c r="B1460" s="83">
        <v>673354</v>
      </c>
      <c r="C1460" s="83">
        <v>593174</v>
      </c>
      <c r="D1460" s="83">
        <v>498058</v>
      </c>
      <c r="E1460" s="1155">
        <v>73.96673963472409</v>
      </c>
      <c r="F1460" s="83">
        <v>26684</v>
      </c>
      <c r="G1460" s="1026"/>
      <c r="H1460" s="101">
        <f>D1460-'[3]Oktobris'!D1377</f>
        <v>353779</v>
      </c>
      <c r="I1460" s="987">
        <f t="shared" si="62"/>
        <v>-327095</v>
      </c>
      <c r="J1460" s="987"/>
      <c r="K1460" s="1026"/>
      <c r="L1460" s="1026"/>
      <c r="M1460" s="1026"/>
      <c r="N1460" s="1026"/>
      <c r="O1460" s="1026"/>
      <c r="P1460" s="1026"/>
      <c r="Q1460" s="1026"/>
      <c r="R1460" s="1026"/>
      <c r="S1460" s="1026"/>
      <c r="T1460" s="1026"/>
      <c r="U1460" s="1026"/>
      <c r="V1460" s="1026"/>
      <c r="W1460" s="1026"/>
      <c r="X1460" s="1026"/>
      <c r="Y1460" s="1026"/>
      <c r="Z1460" s="1026"/>
      <c r="AA1460" s="1026"/>
      <c r="AB1460" s="1026"/>
      <c r="AC1460" s="1026"/>
      <c r="AD1460" s="1026"/>
      <c r="AE1460" s="1026"/>
      <c r="AF1460" s="1026"/>
      <c r="AG1460" s="1026"/>
      <c r="AH1460" s="1026"/>
      <c r="AI1460" s="1026"/>
      <c r="AJ1460" s="1026"/>
      <c r="AK1460" s="1026"/>
      <c r="AL1460" s="1026"/>
      <c r="AM1460" s="1026"/>
      <c r="AN1460" s="1026"/>
      <c r="AO1460" s="1026"/>
      <c r="AP1460" s="1026"/>
      <c r="AQ1460" s="1026"/>
      <c r="AR1460" s="1026"/>
      <c r="AS1460" s="1026"/>
      <c r="AT1460" s="1026"/>
      <c r="AU1460" s="1026"/>
      <c r="AV1460" s="1026"/>
      <c r="AW1460" s="1026"/>
      <c r="AX1460" s="1026"/>
    </row>
    <row r="1461" spans="1:50" s="237" customFormat="1" ht="12" customHeight="1">
      <c r="A1461" s="1090" t="s">
        <v>1004</v>
      </c>
      <c r="B1461" s="83">
        <v>673354</v>
      </c>
      <c r="C1461" s="83">
        <v>593174</v>
      </c>
      <c r="D1461" s="83">
        <v>498058</v>
      </c>
      <c r="E1461" s="1155">
        <v>73.96673963472409</v>
      </c>
      <c r="F1461" s="83">
        <v>26684</v>
      </c>
      <c r="G1461" s="1026"/>
      <c r="H1461" s="101">
        <f>D1461-'[3]Oktobris'!D1378</f>
        <v>386139</v>
      </c>
      <c r="I1461" s="987">
        <f t="shared" si="62"/>
        <v>-359455</v>
      </c>
      <c r="J1461" s="987"/>
      <c r="K1461" s="1026"/>
      <c r="L1461" s="1026"/>
      <c r="M1461" s="1026"/>
      <c r="N1461" s="1026"/>
      <c r="O1461" s="1026"/>
      <c r="P1461" s="1026"/>
      <c r="Q1461" s="1026"/>
      <c r="R1461" s="1026"/>
      <c r="S1461" s="1026"/>
      <c r="T1461" s="1026"/>
      <c r="U1461" s="1026"/>
      <c r="V1461" s="1026"/>
      <c r="W1461" s="1026"/>
      <c r="X1461" s="1026"/>
      <c r="Y1461" s="1026"/>
      <c r="Z1461" s="1026"/>
      <c r="AA1461" s="1026"/>
      <c r="AB1461" s="1026"/>
      <c r="AC1461" s="1026"/>
      <c r="AD1461" s="1026"/>
      <c r="AE1461" s="1026"/>
      <c r="AF1461" s="1026"/>
      <c r="AG1461" s="1026"/>
      <c r="AH1461" s="1026"/>
      <c r="AI1461" s="1026"/>
      <c r="AJ1461" s="1026"/>
      <c r="AK1461" s="1026"/>
      <c r="AL1461" s="1026"/>
      <c r="AM1461" s="1026"/>
      <c r="AN1461" s="1026"/>
      <c r="AO1461" s="1026"/>
      <c r="AP1461" s="1026"/>
      <c r="AQ1461" s="1026"/>
      <c r="AR1461" s="1026"/>
      <c r="AS1461" s="1026"/>
      <c r="AT1461" s="1026"/>
      <c r="AU1461" s="1026"/>
      <c r="AV1461" s="1026"/>
      <c r="AW1461" s="1026"/>
      <c r="AX1461" s="1026"/>
    </row>
    <row r="1462" spans="1:50" s="237" customFormat="1" ht="12" customHeight="1">
      <c r="A1462" s="1091" t="s">
        <v>1114</v>
      </c>
      <c r="B1462" s="83">
        <v>666347</v>
      </c>
      <c r="C1462" s="83">
        <v>593174</v>
      </c>
      <c r="D1462" s="83">
        <v>498058</v>
      </c>
      <c r="E1462" s="1155">
        <v>74.74454000693332</v>
      </c>
      <c r="F1462" s="83">
        <v>26684</v>
      </c>
      <c r="G1462" s="1026"/>
      <c r="H1462" s="101">
        <f>D1462-'[3]Oktobris'!D1379</f>
        <v>386139</v>
      </c>
      <c r="I1462" s="987">
        <f t="shared" si="62"/>
        <v>-359455</v>
      </c>
      <c r="J1462" s="987"/>
      <c r="K1462" s="1026"/>
      <c r="L1462" s="1026"/>
      <c r="M1462" s="1026"/>
      <c r="N1462" s="1026"/>
      <c r="O1462" s="1026"/>
      <c r="P1462" s="1026"/>
      <c r="Q1462" s="1026"/>
      <c r="R1462" s="1026"/>
      <c r="S1462" s="1026"/>
      <c r="T1462" s="1026"/>
      <c r="U1462" s="1026"/>
      <c r="V1462" s="1026"/>
      <c r="W1462" s="1026"/>
      <c r="X1462" s="1026"/>
      <c r="Y1462" s="1026"/>
      <c r="Z1462" s="1026"/>
      <c r="AA1462" s="1026"/>
      <c r="AB1462" s="1026"/>
      <c r="AC1462" s="1026"/>
      <c r="AD1462" s="1026"/>
      <c r="AE1462" s="1026"/>
      <c r="AF1462" s="1026"/>
      <c r="AG1462" s="1026"/>
      <c r="AH1462" s="1026"/>
      <c r="AI1462" s="1026"/>
      <c r="AJ1462" s="1026"/>
      <c r="AK1462" s="1026"/>
      <c r="AL1462" s="1026"/>
      <c r="AM1462" s="1026"/>
      <c r="AN1462" s="1026"/>
      <c r="AO1462" s="1026"/>
      <c r="AP1462" s="1026"/>
      <c r="AQ1462" s="1026"/>
      <c r="AR1462" s="1026"/>
      <c r="AS1462" s="1026"/>
      <c r="AT1462" s="1026"/>
      <c r="AU1462" s="1026"/>
      <c r="AV1462" s="1026"/>
      <c r="AW1462" s="1026"/>
      <c r="AX1462" s="1026"/>
    </row>
    <row r="1463" spans="1:50" s="237" customFormat="1" ht="12" customHeight="1">
      <c r="A1463" s="1091" t="s">
        <v>1120</v>
      </c>
      <c r="B1463" s="83">
        <v>7007</v>
      </c>
      <c r="C1463" s="83">
        <v>0</v>
      </c>
      <c r="D1463" s="83">
        <v>0</v>
      </c>
      <c r="E1463" s="1155">
        <v>0</v>
      </c>
      <c r="F1463" s="83">
        <v>0</v>
      </c>
      <c r="G1463" s="1026"/>
      <c r="H1463" s="101">
        <f>D1463-'[3]Oktobris'!D1380</f>
        <v>-111919</v>
      </c>
      <c r="I1463" s="987">
        <f t="shared" si="62"/>
        <v>111919</v>
      </c>
      <c r="J1463" s="987"/>
      <c r="K1463" s="1026"/>
      <c r="L1463" s="1026"/>
      <c r="M1463" s="1026"/>
      <c r="N1463" s="1026"/>
      <c r="O1463" s="1026"/>
      <c r="P1463" s="1026"/>
      <c r="Q1463" s="1026"/>
      <c r="R1463" s="1026"/>
      <c r="S1463" s="1026"/>
      <c r="T1463" s="1026"/>
      <c r="U1463" s="1026"/>
      <c r="V1463" s="1026"/>
      <c r="W1463" s="1026"/>
      <c r="X1463" s="1026"/>
      <c r="Y1463" s="1026"/>
      <c r="Z1463" s="1026"/>
      <c r="AA1463" s="1026"/>
      <c r="AB1463" s="1026"/>
      <c r="AC1463" s="1026"/>
      <c r="AD1463" s="1026"/>
      <c r="AE1463" s="1026"/>
      <c r="AF1463" s="1026"/>
      <c r="AG1463" s="1026"/>
      <c r="AH1463" s="1026"/>
      <c r="AI1463" s="1026"/>
      <c r="AJ1463" s="1026"/>
      <c r="AK1463" s="1026"/>
      <c r="AL1463" s="1026"/>
      <c r="AM1463" s="1026"/>
      <c r="AN1463" s="1026"/>
      <c r="AO1463" s="1026"/>
      <c r="AP1463" s="1026"/>
      <c r="AQ1463" s="1026"/>
      <c r="AR1463" s="1026"/>
      <c r="AS1463" s="1026"/>
      <c r="AT1463" s="1026"/>
      <c r="AU1463" s="1026"/>
      <c r="AV1463" s="1026"/>
      <c r="AW1463" s="1026"/>
      <c r="AX1463" s="1026"/>
    </row>
    <row r="1464" spans="1:50" s="237" customFormat="1" ht="12" customHeight="1">
      <c r="A1464" s="323" t="s">
        <v>1129</v>
      </c>
      <c r="B1464" s="83"/>
      <c r="C1464" s="83"/>
      <c r="D1464" s="83"/>
      <c r="E1464" s="1155"/>
      <c r="F1464" s="83"/>
      <c r="G1464" s="1026"/>
      <c r="H1464" s="101">
        <f>D1464-'[3]Oktobris'!D1381</f>
        <v>-111919</v>
      </c>
      <c r="I1464" s="987">
        <f t="shared" si="62"/>
        <v>111919</v>
      </c>
      <c r="J1464" s="987"/>
      <c r="K1464" s="1026"/>
      <c r="L1464" s="1026"/>
      <c r="M1464" s="1026"/>
      <c r="N1464" s="1026"/>
      <c r="O1464" s="1026"/>
      <c r="P1464" s="1026"/>
      <c r="Q1464" s="1026"/>
      <c r="R1464" s="1026"/>
      <c r="S1464" s="1026"/>
      <c r="T1464" s="1026"/>
      <c r="U1464" s="1026"/>
      <c r="V1464" s="1026"/>
      <c r="W1464" s="1026"/>
      <c r="X1464" s="1026"/>
      <c r="Y1464" s="1026"/>
      <c r="Z1464" s="1026"/>
      <c r="AA1464" s="1026"/>
      <c r="AB1464" s="1026"/>
      <c r="AC1464" s="1026"/>
      <c r="AD1464" s="1026"/>
      <c r="AE1464" s="1026"/>
      <c r="AF1464" s="1026"/>
      <c r="AG1464" s="1026"/>
      <c r="AH1464" s="1026"/>
      <c r="AI1464" s="1026"/>
      <c r="AJ1464" s="1026"/>
      <c r="AK1464" s="1026"/>
      <c r="AL1464" s="1026"/>
      <c r="AM1464" s="1026"/>
      <c r="AN1464" s="1026"/>
      <c r="AO1464" s="1026"/>
      <c r="AP1464" s="1026"/>
      <c r="AQ1464" s="1026"/>
      <c r="AR1464" s="1026"/>
      <c r="AS1464" s="1026"/>
      <c r="AT1464" s="1026"/>
      <c r="AU1464" s="1026"/>
      <c r="AV1464" s="1026"/>
      <c r="AW1464" s="1026"/>
      <c r="AX1464" s="1026"/>
    </row>
    <row r="1465" spans="1:50" s="250" customFormat="1" ht="12" customHeight="1">
      <c r="A1465" s="1087" t="s">
        <v>1078</v>
      </c>
      <c r="B1465" s="264">
        <v>525000</v>
      </c>
      <c r="C1465" s="264">
        <v>525000</v>
      </c>
      <c r="D1465" s="264">
        <v>525000</v>
      </c>
      <c r="E1465" s="1155">
        <v>100</v>
      </c>
      <c r="F1465" s="83">
        <v>0</v>
      </c>
      <c r="G1465" s="108"/>
      <c r="H1465" s="101">
        <f>D1465-'[3]Oktobris'!D1382</f>
        <v>525000</v>
      </c>
      <c r="I1465" s="987">
        <f t="shared" si="62"/>
        <v>-525000</v>
      </c>
      <c r="J1465" s="987"/>
      <c r="K1465" s="108"/>
      <c r="L1465" s="108"/>
      <c r="M1465" s="108"/>
      <c r="N1465" s="108"/>
      <c r="O1465" s="108"/>
      <c r="P1465" s="108"/>
      <c r="Q1465" s="108"/>
      <c r="R1465" s="108"/>
      <c r="S1465" s="108"/>
      <c r="T1465" s="108"/>
      <c r="U1465" s="108"/>
      <c r="V1465" s="108"/>
      <c r="W1465" s="108"/>
      <c r="X1465" s="108"/>
      <c r="Y1465" s="108"/>
      <c r="Z1465" s="108"/>
      <c r="AA1465" s="108"/>
      <c r="AB1465" s="108"/>
      <c r="AC1465" s="108"/>
      <c r="AD1465" s="108"/>
      <c r="AE1465" s="108"/>
      <c r="AF1465" s="108"/>
      <c r="AG1465" s="108"/>
      <c r="AH1465" s="108"/>
      <c r="AI1465" s="108"/>
      <c r="AJ1465" s="108"/>
      <c r="AK1465" s="108"/>
      <c r="AL1465" s="108"/>
      <c r="AM1465" s="108"/>
      <c r="AN1465" s="108"/>
      <c r="AO1465" s="108"/>
      <c r="AP1465" s="108"/>
      <c r="AQ1465" s="108"/>
      <c r="AR1465" s="108"/>
      <c r="AS1465" s="108"/>
      <c r="AT1465" s="108"/>
      <c r="AU1465" s="108"/>
      <c r="AV1465" s="108"/>
      <c r="AW1465" s="108"/>
      <c r="AX1465" s="108"/>
    </row>
    <row r="1466" spans="1:50" s="250" customFormat="1" ht="12" customHeight="1">
      <c r="A1466" s="475" t="s">
        <v>538</v>
      </c>
      <c r="B1466" s="264">
        <v>525000</v>
      </c>
      <c r="C1466" s="264">
        <v>525000</v>
      </c>
      <c r="D1466" s="264">
        <v>525000</v>
      </c>
      <c r="E1466" s="1155">
        <v>100</v>
      </c>
      <c r="F1466" s="83">
        <v>0</v>
      </c>
      <c r="G1466" s="108"/>
      <c r="H1466" s="101">
        <f>D1466-'[3]Oktobris'!D1383</f>
        <v>-565117</v>
      </c>
      <c r="I1466" s="987">
        <f t="shared" si="62"/>
        <v>565117</v>
      </c>
      <c r="J1466" s="987"/>
      <c r="K1466" s="108"/>
      <c r="L1466" s="108"/>
      <c r="M1466" s="108"/>
      <c r="N1466" s="108"/>
      <c r="O1466" s="108"/>
      <c r="P1466" s="108"/>
      <c r="Q1466" s="108"/>
      <c r="R1466" s="108"/>
      <c r="S1466" s="108"/>
      <c r="T1466" s="108"/>
      <c r="U1466" s="108"/>
      <c r="V1466" s="108"/>
      <c r="W1466" s="108"/>
      <c r="X1466" s="108"/>
      <c r="Y1466" s="108"/>
      <c r="Z1466" s="108"/>
      <c r="AA1466" s="108"/>
      <c r="AB1466" s="108"/>
      <c r="AC1466" s="108"/>
      <c r="AD1466" s="108"/>
      <c r="AE1466" s="108"/>
      <c r="AF1466" s="108"/>
      <c r="AG1466" s="108"/>
      <c r="AH1466" s="108"/>
      <c r="AI1466" s="108"/>
      <c r="AJ1466" s="108"/>
      <c r="AK1466" s="108"/>
      <c r="AL1466" s="108"/>
      <c r="AM1466" s="108"/>
      <c r="AN1466" s="108"/>
      <c r="AO1466" s="108"/>
      <c r="AP1466" s="108"/>
      <c r="AQ1466" s="108"/>
      <c r="AR1466" s="108"/>
      <c r="AS1466" s="108"/>
      <c r="AT1466" s="108"/>
      <c r="AU1466" s="108"/>
      <c r="AV1466" s="108"/>
      <c r="AW1466" s="108"/>
      <c r="AX1466" s="108"/>
    </row>
    <row r="1467" spans="1:50" s="250" customFormat="1" ht="12" customHeight="1">
      <c r="A1467" s="1087" t="s">
        <v>279</v>
      </c>
      <c r="B1467" s="264">
        <v>525000</v>
      </c>
      <c r="C1467" s="264">
        <v>525000</v>
      </c>
      <c r="D1467" s="264">
        <v>525000</v>
      </c>
      <c r="E1467" s="1155">
        <v>100</v>
      </c>
      <c r="F1467" s="83">
        <v>0</v>
      </c>
      <c r="G1467" s="108"/>
      <c r="H1467" s="101">
        <f>D1467-'[3]Oktobris'!D1384</f>
        <v>-563293</v>
      </c>
      <c r="I1467" s="987">
        <f t="shared" si="62"/>
        <v>563293</v>
      </c>
      <c r="J1467" s="987"/>
      <c r="K1467" s="108"/>
      <c r="L1467" s="108"/>
      <c r="M1467" s="108"/>
      <c r="N1467" s="108"/>
      <c r="O1467" s="108"/>
      <c r="P1467" s="108"/>
      <c r="Q1467" s="108"/>
      <c r="R1467" s="108"/>
      <c r="S1467" s="108"/>
      <c r="T1467" s="108"/>
      <c r="U1467" s="108"/>
      <c r="V1467" s="108"/>
      <c r="W1467" s="108"/>
      <c r="X1467" s="108"/>
      <c r="Y1467" s="108"/>
      <c r="Z1467" s="108"/>
      <c r="AA1467" s="108"/>
      <c r="AB1467" s="108"/>
      <c r="AC1467" s="108"/>
      <c r="AD1467" s="108"/>
      <c r="AE1467" s="108"/>
      <c r="AF1467" s="108"/>
      <c r="AG1467" s="108"/>
      <c r="AH1467" s="108"/>
      <c r="AI1467" s="108"/>
      <c r="AJ1467" s="108"/>
      <c r="AK1467" s="108"/>
      <c r="AL1467" s="108"/>
      <c r="AM1467" s="108"/>
      <c r="AN1467" s="108"/>
      <c r="AO1467" s="108"/>
      <c r="AP1467" s="108"/>
      <c r="AQ1467" s="108"/>
      <c r="AR1467" s="108"/>
      <c r="AS1467" s="108"/>
      <c r="AT1467" s="108"/>
      <c r="AU1467" s="108"/>
      <c r="AV1467" s="108"/>
      <c r="AW1467" s="108"/>
      <c r="AX1467" s="108"/>
    </row>
    <row r="1468" spans="1:50" s="250" customFormat="1" ht="12" customHeight="1">
      <c r="A1468" s="1088" t="s">
        <v>307</v>
      </c>
      <c r="B1468" s="264">
        <v>525000</v>
      </c>
      <c r="C1468" s="264">
        <v>525000</v>
      </c>
      <c r="D1468" s="264">
        <v>525000</v>
      </c>
      <c r="E1468" s="1155">
        <v>100</v>
      </c>
      <c r="F1468" s="83">
        <v>0</v>
      </c>
      <c r="G1468" s="108"/>
      <c r="H1468" s="101">
        <f>D1468-'[3]Oktobris'!D1385</f>
        <v>523176</v>
      </c>
      <c r="I1468" s="987">
        <f t="shared" si="62"/>
        <v>-523176</v>
      </c>
      <c r="J1468" s="987"/>
      <c r="K1468" s="108"/>
      <c r="L1468" s="108"/>
      <c r="M1468" s="108"/>
      <c r="N1468" s="108"/>
      <c r="O1468" s="108"/>
      <c r="P1468" s="108"/>
      <c r="Q1468" s="108"/>
      <c r="R1468" s="108"/>
      <c r="S1468" s="108"/>
      <c r="T1468" s="108"/>
      <c r="U1468" s="108"/>
      <c r="V1468" s="108"/>
      <c r="W1468" s="108"/>
      <c r="X1468" s="108"/>
      <c r="Y1468" s="108"/>
      <c r="Z1468" s="108"/>
      <c r="AA1468" s="108"/>
      <c r="AB1468" s="108"/>
      <c r="AC1468" s="108"/>
      <c r="AD1468" s="108"/>
      <c r="AE1468" s="108"/>
      <c r="AF1468" s="108"/>
      <c r="AG1468" s="108"/>
      <c r="AH1468" s="108"/>
      <c r="AI1468" s="108"/>
      <c r="AJ1468" s="108"/>
      <c r="AK1468" s="108"/>
      <c r="AL1468" s="108"/>
      <c r="AM1468" s="108"/>
      <c r="AN1468" s="108"/>
      <c r="AO1468" s="108"/>
      <c r="AP1468" s="108"/>
      <c r="AQ1468" s="108"/>
      <c r="AR1468" s="108"/>
      <c r="AS1468" s="108"/>
      <c r="AT1468" s="108"/>
      <c r="AU1468" s="108"/>
      <c r="AV1468" s="108"/>
      <c r="AW1468" s="108"/>
      <c r="AX1468" s="108"/>
    </row>
    <row r="1469" spans="1:50" s="250" customFormat="1" ht="12.75">
      <c r="A1469" s="1090" t="s">
        <v>1004</v>
      </c>
      <c r="B1469" s="264">
        <v>525000</v>
      </c>
      <c r="C1469" s="264">
        <v>525000</v>
      </c>
      <c r="D1469" s="264">
        <v>525000</v>
      </c>
      <c r="E1469" s="1155">
        <v>100</v>
      </c>
      <c r="F1469" s="83">
        <v>0</v>
      </c>
      <c r="G1469" s="108"/>
      <c r="H1469" s="101">
        <f>D1469-'[3]Oktobris'!D1386</f>
        <v>63285</v>
      </c>
      <c r="I1469" s="987">
        <f t="shared" si="62"/>
        <v>-63285</v>
      </c>
      <c r="J1469" s="987"/>
      <c r="K1469" s="108"/>
      <c r="L1469" s="108"/>
      <c r="M1469" s="108"/>
      <c r="N1469" s="108"/>
      <c r="O1469" s="108"/>
      <c r="P1469" s="108"/>
      <c r="Q1469" s="108"/>
      <c r="R1469" s="108"/>
      <c r="S1469" s="108"/>
      <c r="T1469" s="108"/>
      <c r="U1469" s="108"/>
      <c r="V1469" s="108"/>
      <c r="W1469" s="108"/>
      <c r="X1469" s="108"/>
      <c r="Y1469" s="108"/>
      <c r="Z1469" s="108"/>
      <c r="AA1469" s="108"/>
      <c r="AB1469" s="108"/>
      <c r="AC1469" s="108"/>
      <c r="AD1469" s="108"/>
      <c r="AE1469" s="108"/>
      <c r="AF1469" s="108"/>
      <c r="AG1469" s="108"/>
      <c r="AH1469" s="108"/>
      <c r="AI1469" s="108"/>
      <c r="AJ1469" s="108"/>
      <c r="AK1469" s="108"/>
      <c r="AL1469" s="108"/>
      <c r="AM1469" s="108"/>
      <c r="AN1469" s="108"/>
      <c r="AO1469" s="108"/>
      <c r="AP1469" s="108"/>
      <c r="AQ1469" s="108"/>
      <c r="AR1469" s="108"/>
      <c r="AS1469" s="108"/>
      <c r="AT1469" s="108"/>
      <c r="AU1469" s="108"/>
      <c r="AV1469" s="108"/>
      <c r="AW1469" s="108"/>
      <c r="AX1469" s="108"/>
    </row>
    <row r="1470" spans="1:50" s="1150" customFormat="1" ht="12.75" hidden="1">
      <c r="A1470" s="1121" t="s">
        <v>1025</v>
      </c>
      <c r="B1470" s="488">
        <v>0</v>
      </c>
      <c r="C1470" s="488">
        <v>0</v>
      </c>
      <c r="D1470" s="488">
        <v>0</v>
      </c>
      <c r="E1470" s="1156" t="e">
        <v>#DIV/0!</v>
      </c>
      <c r="F1470" s="1107">
        <v>-525000</v>
      </c>
      <c r="G1470" s="1149"/>
      <c r="H1470" s="1034">
        <f>D1470-'[3]Oktobris'!D1387</f>
        <v>-438838</v>
      </c>
      <c r="I1470" s="987">
        <f t="shared" si="62"/>
        <v>-86162</v>
      </c>
      <c r="J1470" s="987"/>
      <c r="K1470" s="1149"/>
      <c r="L1470" s="1149"/>
      <c r="M1470" s="1149"/>
      <c r="N1470" s="1149"/>
      <c r="O1470" s="1149"/>
      <c r="P1470" s="1149"/>
      <c r="Q1470" s="1149"/>
      <c r="R1470" s="1149"/>
      <c r="S1470" s="1149"/>
      <c r="T1470" s="1149"/>
      <c r="U1470" s="1149"/>
      <c r="V1470" s="1149"/>
      <c r="W1470" s="1149"/>
      <c r="X1470" s="1149"/>
      <c r="Y1470" s="1149"/>
      <c r="Z1470" s="1149"/>
      <c r="AA1470" s="1149"/>
      <c r="AB1470" s="1149"/>
      <c r="AC1470" s="1149"/>
      <c r="AD1470" s="1149"/>
      <c r="AE1470" s="1149"/>
      <c r="AF1470" s="1149"/>
      <c r="AG1470" s="1149"/>
      <c r="AH1470" s="1149"/>
      <c r="AI1470" s="1149"/>
      <c r="AJ1470" s="1149"/>
      <c r="AK1470" s="1149"/>
      <c r="AL1470" s="1149"/>
      <c r="AM1470" s="1149"/>
      <c r="AN1470" s="1149"/>
      <c r="AO1470" s="1149"/>
      <c r="AP1470" s="1149"/>
      <c r="AQ1470" s="1149"/>
      <c r="AR1470" s="1149"/>
      <c r="AS1470" s="1149"/>
      <c r="AT1470" s="1149"/>
      <c r="AU1470" s="1149"/>
      <c r="AV1470" s="1149"/>
      <c r="AW1470" s="1149"/>
      <c r="AX1470" s="1149"/>
    </row>
    <row r="1471" spans="1:10" ht="12.75">
      <c r="A1471" s="324" t="s">
        <v>1170</v>
      </c>
      <c r="B1471" s="42"/>
      <c r="C1471" s="42"/>
      <c r="D1471" s="42"/>
      <c r="E1471" s="1155"/>
      <c r="F1471" s="83"/>
      <c r="H1471" s="101">
        <f>D1471-'[3]Oktobris'!D1388</f>
        <v>-67418</v>
      </c>
      <c r="I1471" s="987">
        <f t="shared" si="62"/>
        <v>67418</v>
      </c>
      <c r="J1471" s="987"/>
    </row>
    <row r="1472" spans="1:45" s="1094" customFormat="1" ht="25.5">
      <c r="A1472" s="401" t="s">
        <v>1134</v>
      </c>
      <c r="B1472" s="42"/>
      <c r="C1472" s="42"/>
      <c r="D1472" s="42"/>
      <c r="E1472" s="1155"/>
      <c r="F1472" s="83"/>
      <c r="G1472" s="100"/>
      <c r="H1472" s="101">
        <f>D1472-'[3]Oktobris'!D1389</f>
        <v>-371420</v>
      </c>
      <c r="I1472" s="987">
        <f t="shared" si="62"/>
        <v>371420</v>
      </c>
      <c r="J1472" s="987"/>
      <c r="K1472" s="100"/>
      <c r="L1472" s="1093"/>
      <c r="M1472" s="1093"/>
      <c r="N1472" s="1093"/>
      <c r="O1472" s="1093"/>
      <c r="P1472" s="1093"/>
      <c r="Q1472" s="1093"/>
      <c r="R1472" s="1093"/>
      <c r="S1472" s="1093"/>
      <c r="T1472" s="1093"/>
      <c r="U1472" s="1093"/>
      <c r="V1472" s="1093"/>
      <c r="W1472" s="1093"/>
      <c r="X1472" s="1093"/>
      <c r="Y1472" s="1093"/>
      <c r="Z1472" s="1093"/>
      <c r="AA1472" s="1093"/>
      <c r="AB1472" s="1093"/>
      <c r="AC1472" s="1093"/>
      <c r="AD1472" s="1093"/>
      <c r="AE1472" s="1093"/>
      <c r="AF1472" s="1093"/>
      <c r="AG1472" s="1093"/>
      <c r="AH1472" s="1093"/>
      <c r="AI1472" s="1093"/>
      <c r="AJ1472" s="1093"/>
      <c r="AK1472" s="1093"/>
      <c r="AL1472" s="1093"/>
      <c r="AM1472" s="1093"/>
      <c r="AN1472" s="1093"/>
      <c r="AO1472" s="1093"/>
      <c r="AP1472" s="1093"/>
      <c r="AQ1472" s="1093"/>
      <c r="AR1472" s="1093"/>
      <c r="AS1472" s="1093"/>
    </row>
    <row r="1473" spans="1:45" s="1095" customFormat="1" ht="12.75">
      <c r="A1473" s="1087" t="s">
        <v>1078</v>
      </c>
      <c r="B1473" s="83">
        <v>28799501</v>
      </c>
      <c r="C1473" s="83">
        <v>28799501</v>
      </c>
      <c r="D1473" s="83">
        <v>28799501</v>
      </c>
      <c r="E1473" s="1155">
        <v>100</v>
      </c>
      <c r="F1473" s="83">
        <v>20626427</v>
      </c>
      <c r="G1473" s="100"/>
      <c r="H1473" s="101">
        <f>D1473-'[3]Oktobris'!D1390</f>
        <v>28552511</v>
      </c>
      <c r="I1473" s="987">
        <f t="shared" si="62"/>
        <v>-7926084</v>
      </c>
      <c r="J1473" s="987"/>
      <c r="K1473" s="100"/>
      <c r="L1473" s="876"/>
      <c r="M1473" s="876"/>
      <c r="N1473" s="876"/>
      <c r="O1473" s="876"/>
      <c r="P1473" s="876"/>
      <c r="Q1473" s="876"/>
      <c r="R1473" s="876"/>
      <c r="S1473" s="876"/>
      <c r="T1473" s="876"/>
      <c r="U1473" s="876"/>
      <c r="V1473" s="876"/>
      <c r="W1473" s="876"/>
      <c r="X1473" s="876"/>
      <c r="Y1473" s="876"/>
      <c r="Z1473" s="876"/>
      <c r="AA1473" s="876"/>
      <c r="AB1473" s="876"/>
      <c r="AC1473" s="876"/>
      <c r="AD1473" s="876"/>
      <c r="AE1473" s="876"/>
      <c r="AF1473" s="876"/>
      <c r="AG1473" s="876"/>
      <c r="AH1473" s="876"/>
      <c r="AI1473" s="876"/>
      <c r="AJ1473" s="876"/>
      <c r="AK1473" s="876"/>
      <c r="AL1473" s="876"/>
      <c r="AM1473" s="876"/>
      <c r="AN1473" s="876"/>
      <c r="AO1473" s="876"/>
      <c r="AP1473" s="876"/>
      <c r="AQ1473" s="876"/>
      <c r="AR1473" s="876"/>
      <c r="AS1473" s="876"/>
    </row>
    <row r="1474" spans="1:45" s="1095" customFormat="1" ht="12.75">
      <c r="A1474" s="1088" t="s">
        <v>1079</v>
      </c>
      <c r="B1474" s="83">
        <v>28799501</v>
      </c>
      <c r="C1474" s="83">
        <v>28799501</v>
      </c>
      <c r="D1474" s="83">
        <v>28799501</v>
      </c>
      <c r="E1474" s="1155">
        <v>100</v>
      </c>
      <c r="F1474" s="83">
        <v>20626427</v>
      </c>
      <c r="G1474" s="100"/>
      <c r="H1474" s="101">
        <f>D1474-'[3]Oktobris'!D1391</f>
        <v>28675071</v>
      </c>
      <c r="I1474" s="987">
        <f t="shared" si="62"/>
        <v>-8048644</v>
      </c>
      <c r="J1474" s="987"/>
      <c r="K1474" s="100"/>
      <c r="L1474" s="876"/>
      <c r="M1474" s="876"/>
      <c r="N1474" s="876"/>
      <c r="O1474" s="876"/>
      <c r="P1474" s="876"/>
      <c r="Q1474" s="876"/>
      <c r="R1474" s="876"/>
      <c r="S1474" s="876"/>
      <c r="T1474" s="876"/>
      <c r="U1474" s="876"/>
      <c r="V1474" s="876"/>
      <c r="W1474" s="876"/>
      <c r="X1474" s="876"/>
      <c r="Y1474" s="876"/>
      <c r="Z1474" s="876"/>
      <c r="AA1474" s="876"/>
      <c r="AB1474" s="876"/>
      <c r="AC1474" s="876"/>
      <c r="AD1474" s="876"/>
      <c r="AE1474" s="876"/>
      <c r="AF1474" s="876"/>
      <c r="AG1474" s="876"/>
      <c r="AH1474" s="876"/>
      <c r="AI1474" s="876"/>
      <c r="AJ1474" s="876"/>
      <c r="AK1474" s="876"/>
      <c r="AL1474" s="876"/>
      <c r="AM1474" s="876"/>
      <c r="AN1474" s="876"/>
      <c r="AO1474" s="876"/>
      <c r="AP1474" s="876"/>
      <c r="AQ1474" s="876"/>
      <c r="AR1474" s="876"/>
      <c r="AS1474" s="876"/>
    </row>
    <row r="1475" spans="1:45" s="1095" customFormat="1" ht="12.75">
      <c r="A1475" s="1087" t="s">
        <v>279</v>
      </c>
      <c r="B1475" s="83">
        <v>28799501</v>
      </c>
      <c r="C1475" s="83">
        <v>28799501</v>
      </c>
      <c r="D1475" s="83">
        <v>28799501</v>
      </c>
      <c r="E1475" s="1155">
        <v>100</v>
      </c>
      <c r="F1475" s="83">
        <v>20626427</v>
      </c>
      <c r="G1475" s="100"/>
      <c r="H1475" s="101">
        <f>D1475-'[3]Oktobris'!D1392</f>
        <v>28799501</v>
      </c>
      <c r="I1475" s="987">
        <f t="shared" si="62"/>
        <v>-8173074</v>
      </c>
      <c r="J1475" s="987"/>
      <c r="K1475" s="100"/>
      <c r="L1475" s="876"/>
      <c r="M1475" s="876"/>
      <c r="N1475" s="876"/>
      <c r="O1475" s="876"/>
      <c r="P1475" s="876"/>
      <c r="Q1475" s="876"/>
      <c r="R1475" s="876"/>
      <c r="S1475" s="876"/>
      <c r="T1475" s="876"/>
      <c r="U1475" s="876"/>
      <c r="V1475" s="876"/>
      <c r="W1475" s="876"/>
      <c r="X1475" s="876"/>
      <c r="Y1475" s="876"/>
      <c r="Z1475" s="876"/>
      <c r="AA1475" s="876"/>
      <c r="AB1475" s="876"/>
      <c r="AC1475" s="876"/>
      <c r="AD1475" s="876"/>
      <c r="AE1475" s="876"/>
      <c r="AF1475" s="876"/>
      <c r="AG1475" s="876"/>
      <c r="AH1475" s="876"/>
      <c r="AI1475" s="876"/>
      <c r="AJ1475" s="876"/>
      <c r="AK1475" s="876"/>
      <c r="AL1475" s="876"/>
      <c r="AM1475" s="876"/>
      <c r="AN1475" s="876"/>
      <c r="AO1475" s="876"/>
      <c r="AP1475" s="876"/>
      <c r="AQ1475" s="876"/>
      <c r="AR1475" s="876"/>
      <c r="AS1475" s="876"/>
    </row>
    <row r="1476" spans="1:45" s="1092" customFormat="1" ht="12.75">
      <c r="A1476" s="1088" t="s">
        <v>290</v>
      </c>
      <c r="B1476" s="83">
        <v>28799501</v>
      </c>
      <c r="C1476" s="83">
        <v>28799501</v>
      </c>
      <c r="D1476" s="83">
        <v>28799501</v>
      </c>
      <c r="E1476" s="1155">
        <v>100</v>
      </c>
      <c r="F1476" s="83">
        <v>20626427</v>
      </c>
      <c r="G1476" s="100"/>
      <c r="H1476" s="101">
        <f>D1476-'[3]Oktobris'!D1393</f>
        <v>28776624</v>
      </c>
      <c r="I1476" s="987">
        <f t="shared" si="62"/>
        <v>-8150197</v>
      </c>
      <c r="J1476" s="987"/>
      <c r="K1476" s="100"/>
      <c r="L1476" s="876"/>
      <c r="M1476" s="876"/>
      <c r="N1476" s="876"/>
      <c r="O1476" s="876"/>
      <c r="P1476" s="876"/>
      <c r="Q1476" s="876"/>
      <c r="R1476" s="876"/>
      <c r="S1476" s="876"/>
      <c r="T1476" s="876"/>
      <c r="U1476" s="876"/>
      <c r="V1476" s="876"/>
      <c r="W1476" s="876"/>
      <c r="X1476" s="876"/>
      <c r="Y1476" s="876"/>
      <c r="Z1476" s="876"/>
      <c r="AA1476" s="876"/>
      <c r="AB1476" s="876"/>
      <c r="AC1476" s="876"/>
      <c r="AD1476" s="876"/>
      <c r="AE1476" s="876"/>
      <c r="AF1476" s="876"/>
      <c r="AG1476" s="876"/>
      <c r="AH1476" s="876"/>
      <c r="AI1476" s="876"/>
      <c r="AJ1476" s="876"/>
      <c r="AK1476" s="876"/>
      <c r="AL1476" s="876"/>
      <c r="AM1476" s="876"/>
      <c r="AN1476" s="876"/>
      <c r="AO1476" s="876"/>
      <c r="AP1476" s="876"/>
      <c r="AQ1476" s="876"/>
      <c r="AR1476" s="876"/>
      <c r="AS1476" s="876"/>
    </row>
    <row r="1477" spans="1:45" s="1092" customFormat="1" ht="12.75">
      <c r="A1477" s="1090" t="s">
        <v>1403</v>
      </c>
      <c r="B1477" s="83">
        <v>28799501</v>
      </c>
      <c r="C1477" s="83">
        <v>28799501</v>
      </c>
      <c r="D1477" s="83">
        <v>28799501</v>
      </c>
      <c r="E1477" s="1155">
        <v>100</v>
      </c>
      <c r="F1477" s="83">
        <v>20626427</v>
      </c>
      <c r="G1477" s="100"/>
      <c r="H1477" s="101">
        <f>D1477-'[3]Oktobris'!D1394</f>
        <v>28776624</v>
      </c>
      <c r="I1477" s="987">
        <f t="shared" si="62"/>
        <v>-8150197</v>
      </c>
      <c r="J1477" s="987"/>
      <c r="K1477" s="100"/>
      <c r="L1477" s="876"/>
      <c r="M1477" s="876"/>
      <c r="N1477" s="876"/>
      <c r="O1477" s="876"/>
      <c r="P1477" s="876"/>
      <c r="Q1477" s="876"/>
      <c r="R1477" s="876"/>
      <c r="S1477" s="876"/>
      <c r="T1477" s="876"/>
      <c r="U1477" s="876"/>
      <c r="V1477" s="876"/>
      <c r="W1477" s="876"/>
      <c r="X1477" s="876"/>
      <c r="Y1477" s="876"/>
      <c r="Z1477" s="876"/>
      <c r="AA1477" s="876"/>
      <c r="AB1477" s="876"/>
      <c r="AC1477" s="876"/>
      <c r="AD1477" s="876"/>
      <c r="AE1477" s="876"/>
      <c r="AF1477" s="876"/>
      <c r="AG1477" s="876"/>
      <c r="AH1477" s="876"/>
      <c r="AI1477" s="876"/>
      <c r="AJ1477" s="876"/>
      <c r="AK1477" s="876"/>
      <c r="AL1477" s="876"/>
      <c r="AM1477" s="876"/>
      <c r="AN1477" s="876"/>
      <c r="AO1477" s="876"/>
      <c r="AP1477" s="876"/>
      <c r="AQ1477" s="876"/>
      <c r="AR1477" s="876"/>
      <c r="AS1477" s="876"/>
    </row>
    <row r="1478" spans="1:45" s="1092" customFormat="1" ht="10.5" customHeight="1">
      <c r="A1478" s="304"/>
      <c r="B1478" s="83"/>
      <c r="C1478" s="83"/>
      <c r="D1478" s="83"/>
      <c r="E1478" s="1155"/>
      <c r="F1478" s="83"/>
      <c r="G1478" s="100"/>
      <c r="H1478" s="101">
        <f>D1478-'[3]Oktobris'!D1395</f>
        <v>0</v>
      </c>
      <c r="I1478" s="987">
        <f t="shared" si="62"/>
        <v>0</v>
      </c>
      <c r="J1478" s="987"/>
      <c r="K1478" s="100"/>
      <c r="L1478" s="876"/>
      <c r="M1478" s="876"/>
      <c r="N1478" s="876"/>
      <c r="O1478" s="876"/>
      <c r="P1478" s="876"/>
      <c r="Q1478" s="876"/>
      <c r="R1478" s="876"/>
      <c r="S1478" s="876"/>
      <c r="T1478" s="876"/>
      <c r="U1478" s="876"/>
      <c r="V1478" s="876"/>
      <c r="W1478" s="876"/>
      <c r="X1478" s="876"/>
      <c r="Y1478" s="876"/>
      <c r="Z1478" s="876"/>
      <c r="AA1478" s="876"/>
      <c r="AB1478" s="876"/>
      <c r="AC1478" s="876"/>
      <c r="AD1478" s="876"/>
      <c r="AE1478" s="876"/>
      <c r="AF1478" s="876"/>
      <c r="AG1478" s="876"/>
      <c r="AH1478" s="876"/>
      <c r="AI1478" s="876"/>
      <c r="AJ1478" s="876"/>
      <c r="AK1478" s="876"/>
      <c r="AL1478" s="876"/>
      <c r="AM1478" s="876"/>
      <c r="AN1478" s="876"/>
      <c r="AO1478" s="876"/>
      <c r="AP1478" s="876"/>
      <c r="AQ1478" s="876"/>
      <c r="AR1478" s="876"/>
      <c r="AS1478" s="876"/>
    </row>
    <row r="1479" spans="1:45" s="1092" customFormat="1" ht="12.75">
      <c r="A1479" s="323" t="s">
        <v>1171</v>
      </c>
      <c r="B1479" s="83"/>
      <c r="C1479" s="83"/>
      <c r="D1479" s="83"/>
      <c r="E1479" s="1155"/>
      <c r="F1479" s="83"/>
      <c r="G1479" s="100"/>
      <c r="H1479" s="101">
        <f>D1479-'[3]Oktobris'!D1396</f>
        <v>-520000</v>
      </c>
      <c r="I1479" s="987">
        <f t="shared" si="62"/>
        <v>520000</v>
      </c>
      <c r="J1479" s="987"/>
      <c r="K1479" s="100"/>
      <c r="L1479" s="876"/>
      <c r="M1479" s="876"/>
      <c r="N1479" s="876"/>
      <c r="O1479" s="876"/>
      <c r="P1479" s="876"/>
      <c r="Q1479" s="876"/>
      <c r="R1479" s="876"/>
      <c r="S1479" s="876"/>
      <c r="T1479" s="876"/>
      <c r="U1479" s="876"/>
      <c r="V1479" s="876"/>
      <c r="W1479" s="876"/>
      <c r="X1479" s="876"/>
      <c r="Y1479" s="876"/>
      <c r="Z1479" s="876"/>
      <c r="AA1479" s="876"/>
      <c r="AB1479" s="876"/>
      <c r="AC1479" s="876"/>
      <c r="AD1479" s="876"/>
      <c r="AE1479" s="876"/>
      <c r="AF1479" s="876"/>
      <c r="AG1479" s="876"/>
      <c r="AH1479" s="876"/>
      <c r="AI1479" s="876"/>
      <c r="AJ1479" s="876"/>
      <c r="AK1479" s="876"/>
      <c r="AL1479" s="876"/>
      <c r="AM1479" s="876"/>
      <c r="AN1479" s="876"/>
      <c r="AO1479" s="876"/>
      <c r="AP1479" s="876"/>
      <c r="AQ1479" s="876"/>
      <c r="AR1479" s="876"/>
      <c r="AS1479" s="876"/>
    </row>
    <row r="1480" spans="1:45" s="1092" customFormat="1" ht="12.75">
      <c r="A1480" s="323" t="s">
        <v>1172</v>
      </c>
      <c r="B1480" s="289">
        <v>15777535</v>
      </c>
      <c r="C1480" s="289">
        <v>4446993</v>
      </c>
      <c r="D1480" s="289">
        <v>4008866</v>
      </c>
      <c r="E1480" s="464">
        <v>25.408696605648473</v>
      </c>
      <c r="F1480" s="289">
        <v>0</v>
      </c>
      <c r="G1480" s="100"/>
      <c r="H1480" s="101">
        <f>D1480-'[3]Oktobris'!D1397</f>
        <v>3488866</v>
      </c>
      <c r="I1480" s="987">
        <f t="shared" si="62"/>
        <v>-3488866</v>
      </c>
      <c r="J1480" s="987"/>
      <c r="K1480" s="100"/>
      <c r="L1480" s="876"/>
      <c r="M1480" s="876"/>
      <c r="N1480" s="876"/>
      <c r="O1480" s="876"/>
      <c r="P1480" s="876"/>
      <c r="Q1480" s="876"/>
      <c r="R1480" s="876"/>
      <c r="S1480" s="876"/>
      <c r="T1480" s="876"/>
      <c r="U1480" s="876"/>
      <c r="V1480" s="876"/>
      <c r="W1480" s="876"/>
      <c r="X1480" s="876"/>
      <c r="Y1480" s="876"/>
      <c r="Z1480" s="876"/>
      <c r="AA1480" s="876"/>
      <c r="AB1480" s="876"/>
      <c r="AC1480" s="876"/>
      <c r="AD1480" s="876"/>
      <c r="AE1480" s="876"/>
      <c r="AF1480" s="876"/>
      <c r="AG1480" s="876"/>
      <c r="AH1480" s="876"/>
      <c r="AI1480" s="876"/>
      <c r="AJ1480" s="876"/>
      <c r="AK1480" s="876"/>
      <c r="AL1480" s="876"/>
      <c r="AM1480" s="876"/>
      <c r="AN1480" s="876"/>
      <c r="AO1480" s="876"/>
      <c r="AP1480" s="876"/>
      <c r="AQ1480" s="876"/>
      <c r="AR1480" s="876"/>
      <c r="AS1480" s="876"/>
    </row>
    <row r="1481" spans="1:45" s="1092" customFormat="1" ht="12.75" hidden="1">
      <c r="A1481" s="989" t="s">
        <v>1173</v>
      </c>
      <c r="B1481" s="1021">
        <v>0</v>
      </c>
      <c r="C1481" s="1021">
        <v>0</v>
      </c>
      <c r="D1481" s="1021">
        <v>0</v>
      </c>
      <c r="E1481" s="464" t="e">
        <v>#DIV/0!</v>
      </c>
      <c r="F1481" s="1021">
        <v>0</v>
      </c>
      <c r="G1481" s="100"/>
      <c r="H1481" s="101">
        <f>D1481-'[3]Oktobris'!D1398</f>
        <v>0</v>
      </c>
      <c r="I1481" s="987">
        <f t="shared" si="62"/>
        <v>0</v>
      </c>
      <c r="J1481" s="987"/>
      <c r="K1481" s="100"/>
      <c r="L1481" s="876"/>
      <c r="M1481" s="876"/>
      <c r="N1481" s="876"/>
      <c r="O1481" s="876"/>
      <c r="P1481" s="876"/>
      <c r="Q1481" s="876"/>
      <c r="R1481" s="876"/>
      <c r="S1481" s="876"/>
      <c r="T1481" s="876"/>
      <c r="U1481" s="876"/>
      <c r="V1481" s="876"/>
      <c r="W1481" s="876"/>
      <c r="X1481" s="876"/>
      <c r="Y1481" s="876"/>
      <c r="Z1481" s="876"/>
      <c r="AA1481" s="876"/>
      <c r="AB1481" s="876"/>
      <c r="AC1481" s="876"/>
      <c r="AD1481" s="876"/>
      <c r="AE1481" s="876"/>
      <c r="AF1481" s="876"/>
      <c r="AG1481" s="876"/>
      <c r="AH1481" s="876"/>
      <c r="AI1481" s="876"/>
      <c r="AJ1481" s="876"/>
      <c r="AK1481" s="876"/>
      <c r="AL1481" s="876"/>
      <c r="AM1481" s="876"/>
      <c r="AN1481" s="876"/>
      <c r="AO1481" s="876"/>
      <c r="AP1481" s="876"/>
      <c r="AQ1481" s="876"/>
      <c r="AR1481" s="876"/>
      <c r="AS1481" s="876"/>
    </row>
    <row r="1482" spans="1:45" s="1092" customFormat="1" ht="12.75">
      <c r="A1482" s="323" t="s">
        <v>1174</v>
      </c>
      <c r="B1482" s="289">
        <v>15777535</v>
      </c>
      <c r="C1482" s="289">
        <v>4446993</v>
      </c>
      <c r="D1482" s="289">
        <v>4008866</v>
      </c>
      <c r="E1482" s="464">
        <v>25.408696605648473</v>
      </c>
      <c r="F1482" s="289">
        <v>0</v>
      </c>
      <c r="G1482" s="100"/>
      <c r="H1482" s="101">
        <f>D1482-'[3]Oktobris'!D1399</f>
        <v>3537492</v>
      </c>
      <c r="I1482" s="987">
        <f t="shared" si="62"/>
        <v>-3537492</v>
      </c>
      <c r="J1482" s="987"/>
      <c r="K1482" s="100"/>
      <c r="L1482" s="876"/>
      <c r="M1482" s="876"/>
      <c r="N1482" s="876"/>
      <c r="O1482" s="876"/>
      <c r="P1482" s="876"/>
      <c r="Q1482" s="876"/>
      <c r="R1482" s="876"/>
      <c r="S1482" s="876"/>
      <c r="T1482" s="876"/>
      <c r="U1482" s="876"/>
      <c r="V1482" s="876"/>
      <c r="W1482" s="876"/>
      <c r="X1482" s="876"/>
      <c r="Y1482" s="876"/>
      <c r="Z1482" s="876"/>
      <c r="AA1482" s="876"/>
      <c r="AB1482" s="876"/>
      <c r="AC1482" s="876"/>
      <c r="AD1482" s="876"/>
      <c r="AE1482" s="876"/>
      <c r="AF1482" s="876"/>
      <c r="AG1482" s="876"/>
      <c r="AH1482" s="876"/>
      <c r="AI1482" s="876"/>
      <c r="AJ1482" s="876"/>
      <c r="AK1482" s="876"/>
      <c r="AL1482" s="876"/>
      <c r="AM1482" s="876"/>
      <c r="AN1482" s="876"/>
      <c r="AO1482" s="876"/>
      <c r="AP1482" s="876"/>
      <c r="AQ1482" s="876"/>
      <c r="AR1482" s="876"/>
      <c r="AS1482" s="876"/>
    </row>
    <row r="1483" spans="1:45" s="1092" customFormat="1" ht="12.75">
      <c r="A1483" s="996" t="s">
        <v>279</v>
      </c>
      <c r="B1483" s="289">
        <v>16765190</v>
      </c>
      <c r="C1483" s="289">
        <v>4446993</v>
      </c>
      <c r="D1483" s="289">
        <v>4249336</v>
      </c>
      <c r="E1483" s="464">
        <v>25.346184564565032</v>
      </c>
      <c r="F1483" s="289">
        <v>-2325718</v>
      </c>
      <c r="G1483" s="100"/>
      <c r="H1483" s="101">
        <f>D1483-'[3]Oktobris'!D1400</f>
        <v>3777962</v>
      </c>
      <c r="I1483" s="987">
        <f t="shared" si="62"/>
        <v>-6103680</v>
      </c>
      <c r="J1483" s="987"/>
      <c r="K1483" s="100"/>
      <c r="L1483" s="876"/>
      <c r="M1483" s="876"/>
      <c r="N1483" s="876"/>
      <c r="O1483" s="876"/>
      <c r="P1483" s="876"/>
      <c r="Q1483" s="876"/>
      <c r="R1483" s="876"/>
      <c r="S1483" s="876"/>
      <c r="T1483" s="876"/>
      <c r="U1483" s="876"/>
      <c r="V1483" s="876"/>
      <c r="W1483" s="876"/>
      <c r="X1483" s="876"/>
      <c r="Y1483" s="876"/>
      <c r="Z1483" s="876"/>
      <c r="AA1483" s="876"/>
      <c r="AB1483" s="876"/>
      <c r="AC1483" s="876"/>
      <c r="AD1483" s="876"/>
      <c r="AE1483" s="876"/>
      <c r="AF1483" s="876"/>
      <c r="AG1483" s="876"/>
      <c r="AH1483" s="876"/>
      <c r="AI1483" s="876"/>
      <c r="AJ1483" s="876"/>
      <c r="AK1483" s="876"/>
      <c r="AL1483" s="876"/>
      <c r="AM1483" s="876"/>
      <c r="AN1483" s="876"/>
      <c r="AO1483" s="876"/>
      <c r="AP1483" s="876"/>
      <c r="AQ1483" s="876"/>
      <c r="AR1483" s="876"/>
      <c r="AS1483" s="876"/>
    </row>
    <row r="1484" spans="1:45" s="1092" customFormat="1" ht="12.75">
      <c r="A1484" s="992" t="s">
        <v>307</v>
      </c>
      <c r="B1484" s="289">
        <v>13936691</v>
      </c>
      <c r="C1484" s="289">
        <v>2463866</v>
      </c>
      <c r="D1484" s="289">
        <v>2463866</v>
      </c>
      <c r="E1484" s="464">
        <v>17.678988505951665</v>
      </c>
      <c r="F1484" s="289">
        <v>-2463866</v>
      </c>
      <c r="G1484" s="100"/>
      <c r="H1484" s="101">
        <f>D1484-'[3]Oktobris'!D1401</f>
        <v>1992492</v>
      </c>
      <c r="I1484" s="987">
        <f t="shared" si="62"/>
        <v>-4456358</v>
      </c>
      <c r="J1484" s="987"/>
      <c r="K1484" s="100"/>
      <c r="L1484" s="876"/>
      <c r="M1484" s="876"/>
      <c r="N1484" s="876"/>
      <c r="O1484" s="876"/>
      <c r="P1484" s="876"/>
      <c r="Q1484" s="876"/>
      <c r="R1484" s="876"/>
      <c r="S1484" s="876"/>
      <c r="T1484" s="876"/>
      <c r="U1484" s="876"/>
      <c r="V1484" s="876"/>
      <c r="W1484" s="876"/>
      <c r="X1484" s="876"/>
      <c r="Y1484" s="876"/>
      <c r="Z1484" s="876"/>
      <c r="AA1484" s="876"/>
      <c r="AB1484" s="876"/>
      <c r="AC1484" s="876"/>
      <c r="AD1484" s="876"/>
      <c r="AE1484" s="876"/>
      <c r="AF1484" s="876"/>
      <c r="AG1484" s="876"/>
      <c r="AH1484" s="876"/>
      <c r="AI1484" s="876"/>
      <c r="AJ1484" s="876"/>
      <c r="AK1484" s="876"/>
      <c r="AL1484" s="876"/>
      <c r="AM1484" s="876"/>
      <c r="AN1484" s="876"/>
      <c r="AO1484" s="876"/>
      <c r="AP1484" s="876"/>
      <c r="AQ1484" s="876"/>
      <c r="AR1484" s="876"/>
      <c r="AS1484" s="876"/>
    </row>
    <row r="1485" spans="1:45" s="1092" customFormat="1" ht="12.75">
      <c r="A1485" s="993" t="s">
        <v>716</v>
      </c>
      <c r="B1485" s="289">
        <v>10495039</v>
      </c>
      <c r="C1485" s="289">
        <v>0</v>
      </c>
      <c r="D1485" s="289">
        <v>0</v>
      </c>
      <c r="E1485" s="464">
        <v>0</v>
      </c>
      <c r="F1485" s="289">
        <v>0</v>
      </c>
      <c r="G1485" s="100"/>
      <c r="H1485" s="101">
        <f>D1485-'[3]Oktobris'!D1402</f>
        <v>-471374</v>
      </c>
      <c r="I1485" s="987">
        <f t="shared" si="62"/>
        <v>471374</v>
      </c>
      <c r="J1485" s="987"/>
      <c r="K1485" s="100"/>
      <c r="L1485" s="876"/>
      <c r="M1485" s="876"/>
      <c r="N1485" s="876"/>
      <c r="O1485" s="876"/>
      <c r="P1485" s="876"/>
      <c r="Q1485" s="876"/>
      <c r="R1485" s="876"/>
      <c r="S1485" s="876"/>
      <c r="T1485" s="876"/>
      <c r="U1485" s="876"/>
      <c r="V1485" s="876"/>
      <c r="W1485" s="876"/>
      <c r="X1485" s="876"/>
      <c r="Y1485" s="876"/>
      <c r="Z1485" s="876"/>
      <c r="AA1485" s="876"/>
      <c r="AB1485" s="876"/>
      <c r="AC1485" s="876"/>
      <c r="AD1485" s="876"/>
      <c r="AE1485" s="876"/>
      <c r="AF1485" s="876"/>
      <c r="AG1485" s="876"/>
      <c r="AH1485" s="876"/>
      <c r="AI1485" s="876"/>
      <c r="AJ1485" s="876"/>
      <c r="AK1485" s="876"/>
      <c r="AL1485" s="876"/>
      <c r="AM1485" s="876"/>
      <c r="AN1485" s="876"/>
      <c r="AO1485" s="876"/>
      <c r="AP1485" s="876"/>
      <c r="AQ1485" s="876"/>
      <c r="AR1485" s="876"/>
      <c r="AS1485" s="876"/>
    </row>
    <row r="1486" spans="1:45" s="1092" customFormat="1" ht="12.75">
      <c r="A1486" s="993" t="s">
        <v>283</v>
      </c>
      <c r="B1486" s="289">
        <v>963776</v>
      </c>
      <c r="C1486" s="289">
        <v>0</v>
      </c>
      <c r="D1486" s="289">
        <v>0</v>
      </c>
      <c r="E1486" s="464">
        <v>0</v>
      </c>
      <c r="F1486" s="289">
        <v>0</v>
      </c>
      <c r="G1486" s="100"/>
      <c r="H1486" s="101">
        <f>D1486-'[3]Oktobris'!D1403</f>
        <v>0</v>
      </c>
      <c r="I1486" s="987">
        <f t="shared" si="62"/>
        <v>0</v>
      </c>
      <c r="J1486" s="987"/>
      <c r="K1486" s="100"/>
      <c r="L1486" s="876"/>
      <c r="M1486" s="876"/>
      <c r="N1486" s="876"/>
      <c r="O1486" s="876"/>
      <c r="P1486" s="876"/>
      <c r="Q1486" s="876"/>
      <c r="R1486" s="876"/>
      <c r="S1486" s="876"/>
      <c r="T1486" s="876"/>
      <c r="U1486" s="876"/>
      <c r="V1486" s="876"/>
      <c r="W1486" s="876"/>
      <c r="X1486" s="876"/>
      <c r="Y1486" s="876"/>
      <c r="Z1486" s="876"/>
      <c r="AA1486" s="876"/>
      <c r="AB1486" s="876"/>
      <c r="AC1486" s="876"/>
      <c r="AD1486" s="876"/>
      <c r="AE1486" s="876"/>
      <c r="AF1486" s="876"/>
      <c r="AG1486" s="876"/>
      <c r="AH1486" s="876"/>
      <c r="AI1486" s="876"/>
      <c r="AJ1486" s="876"/>
      <c r="AK1486" s="876"/>
      <c r="AL1486" s="876"/>
      <c r="AM1486" s="876"/>
      <c r="AN1486" s="876"/>
      <c r="AO1486" s="876"/>
      <c r="AP1486" s="876"/>
      <c r="AQ1486" s="876"/>
      <c r="AR1486" s="876"/>
      <c r="AS1486" s="876"/>
    </row>
    <row r="1487" spans="1:45" s="1092" customFormat="1" ht="12.75">
      <c r="A1487" s="993" t="s">
        <v>1004</v>
      </c>
      <c r="B1487" s="289">
        <v>2477876</v>
      </c>
      <c r="C1487" s="289">
        <v>2463866</v>
      </c>
      <c r="D1487" s="289">
        <v>2463866</v>
      </c>
      <c r="E1487" s="464">
        <v>99.43459640433984</v>
      </c>
      <c r="F1487" s="289">
        <v>-2463866</v>
      </c>
      <c r="G1487" s="100"/>
      <c r="H1487" s="101">
        <f>D1487-'[3]Oktobris'!D1404</f>
        <v>2463866</v>
      </c>
      <c r="I1487" s="987">
        <f t="shared" si="62"/>
        <v>-4927732</v>
      </c>
      <c r="J1487" s="987"/>
      <c r="K1487" s="100"/>
      <c r="L1487" s="876"/>
      <c r="M1487" s="876"/>
      <c r="N1487" s="876"/>
      <c r="O1487" s="876"/>
      <c r="P1487" s="876"/>
      <c r="Q1487" s="876"/>
      <c r="R1487" s="876"/>
      <c r="S1487" s="876"/>
      <c r="T1487" s="876"/>
      <c r="U1487" s="876"/>
      <c r="V1487" s="876"/>
      <c r="W1487" s="876"/>
      <c r="X1487" s="876"/>
      <c r="Y1487" s="876"/>
      <c r="Z1487" s="876"/>
      <c r="AA1487" s="876"/>
      <c r="AB1487" s="876"/>
      <c r="AC1487" s="876"/>
      <c r="AD1487" s="876"/>
      <c r="AE1487" s="876"/>
      <c r="AF1487" s="876"/>
      <c r="AG1487" s="876"/>
      <c r="AH1487" s="876"/>
      <c r="AI1487" s="876"/>
      <c r="AJ1487" s="876"/>
      <c r="AK1487" s="876"/>
      <c r="AL1487" s="876"/>
      <c r="AM1487" s="876"/>
      <c r="AN1487" s="876"/>
      <c r="AO1487" s="876"/>
      <c r="AP1487" s="876"/>
      <c r="AQ1487" s="876"/>
      <c r="AR1487" s="876"/>
      <c r="AS1487" s="876"/>
    </row>
    <row r="1488" spans="1:45" s="1092" customFormat="1" ht="12.75">
      <c r="A1488" s="994" t="s">
        <v>1013</v>
      </c>
      <c r="B1488" s="289">
        <v>2477876</v>
      </c>
      <c r="C1488" s="289">
        <v>2463866</v>
      </c>
      <c r="D1488" s="289">
        <v>2463866</v>
      </c>
      <c r="E1488" s="464">
        <v>99.43459640433984</v>
      </c>
      <c r="F1488" s="289">
        <v>0</v>
      </c>
      <c r="G1488" s="100"/>
      <c r="H1488" s="101">
        <f>D1488-'[3]Oktobris'!D1405</f>
        <v>1938866</v>
      </c>
      <c r="I1488" s="987">
        <f t="shared" si="62"/>
        <v>-1938866</v>
      </c>
      <c r="J1488" s="987"/>
      <c r="K1488" s="100"/>
      <c r="L1488" s="876"/>
      <c r="M1488" s="876"/>
      <c r="N1488" s="876"/>
      <c r="O1488" s="876"/>
      <c r="P1488" s="876"/>
      <c r="Q1488" s="876"/>
      <c r="R1488" s="876"/>
      <c r="S1488" s="876"/>
      <c r="T1488" s="876"/>
      <c r="U1488" s="876"/>
      <c r="V1488" s="876"/>
      <c r="W1488" s="876"/>
      <c r="X1488" s="876"/>
      <c r="Y1488" s="876"/>
      <c r="Z1488" s="876"/>
      <c r="AA1488" s="876"/>
      <c r="AB1488" s="876"/>
      <c r="AC1488" s="876"/>
      <c r="AD1488" s="876"/>
      <c r="AE1488" s="876"/>
      <c r="AF1488" s="876"/>
      <c r="AG1488" s="876"/>
      <c r="AH1488" s="876"/>
      <c r="AI1488" s="876"/>
      <c r="AJ1488" s="876"/>
      <c r="AK1488" s="876"/>
      <c r="AL1488" s="876"/>
      <c r="AM1488" s="876"/>
      <c r="AN1488" s="876"/>
      <c r="AO1488" s="876"/>
      <c r="AP1488" s="876"/>
      <c r="AQ1488" s="876"/>
      <c r="AR1488" s="876"/>
      <c r="AS1488" s="876"/>
    </row>
    <row r="1489" spans="1:45" s="1092" customFormat="1" ht="12.75" hidden="1">
      <c r="A1489" s="997" t="s">
        <v>1015</v>
      </c>
      <c r="B1489" s="1021">
        <v>0</v>
      </c>
      <c r="C1489" s="1021">
        <v>0</v>
      </c>
      <c r="D1489" s="1021">
        <v>0</v>
      </c>
      <c r="E1489" s="464" t="e">
        <v>#DIV/0!</v>
      </c>
      <c r="F1489" s="1021">
        <v>-2463866</v>
      </c>
      <c r="G1489" s="100"/>
      <c r="H1489" s="101">
        <f>D1489-'[3]Oktobris'!D1406</f>
        <v>-525000</v>
      </c>
      <c r="I1489" s="987">
        <f t="shared" si="62"/>
        <v>-1938866</v>
      </c>
      <c r="J1489" s="987"/>
      <c r="K1489" s="100"/>
      <c r="L1489" s="876"/>
      <c r="M1489" s="876"/>
      <c r="N1489" s="876"/>
      <c r="O1489" s="876"/>
      <c r="P1489" s="876"/>
      <c r="Q1489" s="876"/>
      <c r="R1489" s="876"/>
      <c r="S1489" s="876"/>
      <c r="T1489" s="876"/>
      <c r="U1489" s="876"/>
      <c r="V1489" s="876"/>
      <c r="W1489" s="876"/>
      <c r="X1489" s="876"/>
      <c r="Y1489" s="876"/>
      <c r="Z1489" s="876"/>
      <c r="AA1489" s="876"/>
      <c r="AB1489" s="876"/>
      <c r="AC1489" s="876"/>
      <c r="AD1489" s="876"/>
      <c r="AE1489" s="876"/>
      <c r="AF1489" s="876"/>
      <c r="AG1489" s="876"/>
      <c r="AH1489" s="876"/>
      <c r="AI1489" s="876"/>
      <c r="AJ1489" s="876"/>
      <c r="AK1489" s="876"/>
      <c r="AL1489" s="876"/>
      <c r="AM1489" s="876"/>
      <c r="AN1489" s="876"/>
      <c r="AO1489" s="876"/>
      <c r="AP1489" s="876"/>
      <c r="AQ1489" s="876"/>
      <c r="AR1489" s="876"/>
      <c r="AS1489" s="876"/>
    </row>
    <row r="1490" spans="1:45" s="1092" customFormat="1" ht="12.75">
      <c r="A1490" s="988" t="s">
        <v>290</v>
      </c>
      <c r="B1490" s="289">
        <v>2828499</v>
      </c>
      <c r="C1490" s="289">
        <v>1983127</v>
      </c>
      <c r="D1490" s="289">
        <v>1785470</v>
      </c>
      <c r="E1490" s="464">
        <v>63.12429313215242</v>
      </c>
      <c r="F1490" s="289">
        <v>138148</v>
      </c>
      <c r="G1490" s="100"/>
      <c r="H1490" s="101">
        <f>D1490-'[3]Oktobris'!D1407</f>
        <v>1260470</v>
      </c>
      <c r="I1490" s="987">
        <f t="shared" si="62"/>
        <v>-1122322</v>
      </c>
      <c r="J1490" s="987"/>
      <c r="K1490" s="100"/>
      <c r="L1490" s="876"/>
      <c r="M1490" s="876"/>
      <c r="N1490" s="876"/>
      <c r="O1490" s="876"/>
      <c r="P1490" s="876"/>
      <c r="Q1490" s="876"/>
      <c r="R1490" s="876"/>
      <c r="S1490" s="876"/>
      <c r="T1490" s="876"/>
      <c r="U1490" s="876"/>
      <c r="V1490" s="876"/>
      <c r="W1490" s="876"/>
      <c r="X1490" s="876"/>
      <c r="Y1490" s="876"/>
      <c r="Z1490" s="876"/>
      <c r="AA1490" s="876"/>
      <c r="AB1490" s="876"/>
      <c r="AC1490" s="876"/>
      <c r="AD1490" s="876"/>
      <c r="AE1490" s="876"/>
      <c r="AF1490" s="876"/>
      <c r="AG1490" s="876"/>
      <c r="AH1490" s="876"/>
      <c r="AI1490" s="876"/>
      <c r="AJ1490" s="876"/>
      <c r="AK1490" s="876"/>
      <c r="AL1490" s="876"/>
      <c r="AM1490" s="876"/>
      <c r="AN1490" s="876"/>
      <c r="AO1490" s="876"/>
      <c r="AP1490" s="876"/>
      <c r="AQ1490" s="876"/>
      <c r="AR1490" s="876"/>
      <c r="AS1490" s="876"/>
    </row>
    <row r="1491" spans="1:45" s="1092" customFormat="1" ht="12.75">
      <c r="A1491" s="993" t="s">
        <v>1403</v>
      </c>
      <c r="B1491" s="289">
        <v>2828499</v>
      </c>
      <c r="C1491" s="289">
        <v>1983127</v>
      </c>
      <c r="D1491" s="289">
        <v>1785470</v>
      </c>
      <c r="E1491" s="464">
        <v>63.12429313215242</v>
      </c>
      <c r="F1491" s="289">
        <v>138148</v>
      </c>
      <c r="G1491" s="100"/>
      <c r="H1491" s="101">
        <f>D1491-'[3]Oktobris'!D1408</f>
        <v>1260470</v>
      </c>
      <c r="I1491" s="987">
        <f t="shared" si="62"/>
        <v>-1122322</v>
      </c>
      <c r="J1491" s="987"/>
      <c r="K1491" s="100"/>
      <c r="L1491" s="876"/>
      <c r="M1491" s="876"/>
      <c r="N1491" s="876"/>
      <c r="O1491" s="876"/>
      <c r="P1491" s="876"/>
      <c r="Q1491" s="876"/>
      <c r="R1491" s="876"/>
      <c r="S1491" s="876"/>
      <c r="T1491" s="876"/>
      <c r="U1491" s="876"/>
      <c r="V1491" s="876"/>
      <c r="W1491" s="876"/>
      <c r="X1491" s="876"/>
      <c r="Y1491" s="876"/>
      <c r="Z1491" s="876"/>
      <c r="AA1491" s="876"/>
      <c r="AB1491" s="876"/>
      <c r="AC1491" s="876"/>
      <c r="AD1491" s="876"/>
      <c r="AE1491" s="876"/>
      <c r="AF1491" s="876"/>
      <c r="AG1491" s="876"/>
      <c r="AH1491" s="876"/>
      <c r="AI1491" s="876"/>
      <c r="AJ1491" s="876"/>
      <c r="AK1491" s="876"/>
      <c r="AL1491" s="876"/>
      <c r="AM1491" s="876"/>
      <c r="AN1491" s="876"/>
      <c r="AO1491" s="876"/>
      <c r="AP1491" s="876"/>
      <c r="AQ1491" s="876"/>
      <c r="AR1491" s="876"/>
      <c r="AS1491" s="876"/>
    </row>
    <row r="1492" spans="1:45" s="1092" customFormat="1" ht="12.75">
      <c r="A1492" s="323" t="s">
        <v>294</v>
      </c>
      <c r="B1492" s="289">
        <v>-987655</v>
      </c>
      <c r="C1492" s="289">
        <v>0</v>
      </c>
      <c r="D1492" s="289">
        <v>-240470</v>
      </c>
      <c r="E1492" s="464" t="s">
        <v>1464</v>
      </c>
      <c r="F1492" s="289">
        <v>2325718</v>
      </c>
      <c r="G1492" s="100"/>
      <c r="H1492" s="101"/>
      <c r="I1492" s="987"/>
      <c r="J1492" s="987"/>
      <c r="K1492" s="100"/>
      <c r="L1492" s="876"/>
      <c r="M1492" s="876"/>
      <c r="N1492" s="876"/>
      <c r="O1492" s="876"/>
      <c r="P1492" s="876"/>
      <c r="Q1492" s="876"/>
      <c r="R1492" s="876"/>
      <c r="S1492" s="876"/>
      <c r="T1492" s="876"/>
      <c r="U1492" s="876"/>
      <c r="V1492" s="876"/>
      <c r="W1492" s="876"/>
      <c r="X1492" s="876"/>
      <c r="Y1492" s="876"/>
      <c r="Z1492" s="876"/>
      <c r="AA1492" s="876"/>
      <c r="AB1492" s="876"/>
      <c r="AC1492" s="876"/>
      <c r="AD1492" s="876"/>
      <c r="AE1492" s="876"/>
      <c r="AF1492" s="876"/>
      <c r="AG1492" s="876"/>
      <c r="AH1492" s="876"/>
      <c r="AI1492" s="876"/>
      <c r="AJ1492" s="876"/>
      <c r="AK1492" s="876"/>
      <c r="AL1492" s="876"/>
      <c r="AM1492" s="876"/>
      <c r="AN1492" s="876"/>
      <c r="AO1492" s="876"/>
      <c r="AP1492" s="876"/>
      <c r="AQ1492" s="876"/>
      <c r="AR1492" s="876"/>
      <c r="AS1492" s="876"/>
    </row>
    <row r="1493" spans="1:45" s="1092" customFormat="1" ht="25.5">
      <c r="A1493" s="986" t="s">
        <v>80</v>
      </c>
      <c r="B1493" s="289">
        <v>987655</v>
      </c>
      <c r="C1493" s="289">
        <v>0</v>
      </c>
      <c r="D1493" s="289" t="s">
        <v>1464</v>
      </c>
      <c r="E1493" s="289" t="s">
        <v>1464</v>
      </c>
      <c r="F1493" s="289" t="s">
        <v>1464</v>
      </c>
      <c r="G1493" s="100"/>
      <c r="H1493" s="101"/>
      <c r="I1493" s="987"/>
      <c r="J1493" s="987"/>
      <c r="K1493" s="100"/>
      <c r="L1493" s="876"/>
      <c r="M1493" s="876"/>
      <c r="N1493" s="876"/>
      <c r="O1493" s="876"/>
      <c r="P1493" s="876"/>
      <c r="Q1493" s="876"/>
      <c r="R1493" s="876"/>
      <c r="S1493" s="876"/>
      <c r="T1493" s="876"/>
      <c r="U1493" s="876"/>
      <c r="V1493" s="876"/>
      <c r="W1493" s="876"/>
      <c r="X1493" s="876"/>
      <c r="Y1493" s="876"/>
      <c r="Z1493" s="876"/>
      <c r="AA1493" s="876"/>
      <c r="AB1493" s="876"/>
      <c r="AC1493" s="876"/>
      <c r="AD1493" s="876"/>
      <c r="AE1493" s="876"/>
      <c r="AF1493" s="876"/>
      <c r="AG1493" s="876"/>
      <c r="AH1493" s="876"/>
      <c r="AI1493" s="876"/>
      <c r="AJ1493" s="876"/>
      <c r="AK1493" s="876"/>
      <c r="AL1493" s="876"/>
      <c r="AM1493" s="876"/>
      <c r="AN1493" s="876"/>
      <c r="AO1493" s="876"/>
      <c r="AP1493" s="876"/>
      <c r="AQ1493" s="876"/>
      <c r="AR1493" s="876"/>
      <c r="AS1493" s="876"/>
    </row>
    <row r="1494" spans="1:55" s="1094" customFormat="1" ht="12.75">
      <c r="A1494" s="404" t="s">
        <v>1111</v>
      </c>
      <c r="B1494" s="83"/>
      <c r="C1494" s="83"/>
      <c r="D1494" s="83"/>
      <c r="E1494" s="464"/>
      <c r="F1494" s="289"/>
      <c r="G1494" s="1157"/>
      <c r="H1494" s="101">
        <f>D1494-'[3]Oktobris'!D1409</f>
        <v>-525000</v>
      </c>
      <c r="I1494" s="987">
        <f aca="true" t="shared" si="63" ref="I1494:I1503">F1494-H1494</f>
        <v>525000</v>
      </c>
      <c r="J1494" s="987"/>
      <c r="K1494" s="412"/>
      <c r="L1494" s="1093"/>
      <c r="M1494" s="1093"/>
      <c r="N1494" s="1093"/>
      <c r="O1494" s="1093"/>
      <c r="P1494" s="1093"/>
      <c r="Q1494" s="1093"/>
      <c r="R1494" s="1093"/>
      <c r="S1494" s="1093"/>
      <c r="T1494" s="1093"/>
      <c r="U1494" s="1093"/>
      <c r="V1494" s="1093"/>
      <c r="W1494" s="1093"/>
      <c r="X1494" s="1093"/>
      <c r="Y1494" s="1093"/>
      <c r="Z1494" s="1093"/>
      <c r="AA1494" s="1093"/>
      <c r="AB1494" s="1093"/>
      <c r="AC1494" s="1093"/>
      <c r="AD1494" s="1093"/>
      <c r="AE1494" s="1093"/>
      <c r="AF1494" s="1093"/>
      <c r="AG1494" s="1093"/>
      <c r="AH1494" s="1093"/>
      <c r="AI1494" s="1093"/>
      <c r="AJ1494" s="1093"/>
      <c r="AK1494" s="1093"/>
      <c r="AL1494" s="1093"/>
      <c r="AM1494" s="1093"/>
      <c r="AN1494" s="1093"/>
      <c r="AO1494" s="1093"/>
      <c r="AP1494" s="1093"/>
      <c r="AQ1494" s="1093"/>
      <c r="AR1494" s="1093"/>
      <c r="AS1494" s="1093"/>
      <c r="AT1494" s="1093"/>
      <c r="AU1494" s="1093"/>
      <c r="AV1494" s="1093"/>
      <c r="AW1494" s="1093"/>
      <c r="AX1494" s="1093"/>
      <c r="AY1494" s="1093"/>
      <c r="AZ1494" s="1093"/>
      <c r="BA1494" s="1093"/>
      <c r="BB1494" s="1093"/>
      <c r="BC1494" s="1093"/>
    </row>
    <row r="1495" spans="1:55" s="1104" customFormat="1" ht="12.75">
      <c r="A1495" s="323" t="s">
        <v>1172</v>
      </c>
      <c r="B1495" s="42">
        <v>2463866</v>
      </c>
      <c r="C1495" s="42">
        <v>2463866</v>
      </c>
      <c r="D1495" s="289">
        <v>2463866</v>
      </c>
      <c r="E1495" s="464">
        <v>100</v>
      </c>
      <c r="F1495" s="289">
        <v>0</v>
      </c>
      <c r="G1495" s="1157"/>
      <c r="H1495" s="101">
        <f>D1495-'[3]Oktobris'!D1410</f>
        <v>1938866</v>
      </c>
      <c r="I1495" s="987">
        <f t="shared" si="63"/>
        <v>-1938866</v>
      </c>
      <c r="J1495" s="987"/>
      <c r="K1495" s="412"/>
      <c r="L1495" s="1093"/>
      <c r="M1495" s="1093"/>
      <c r="N1495" s="1093"/>
      <c r="O1495" s="1093"/>
      <c r="P1495" s="1093"/>
      <c r="Q1495" s="1093"/>
      <c r="R1495" s="1093"/>
      <c r="S1495" s="1093"/>
      <c r="T1495" s="1093"/>
      <c r="U1495" s="1093"/>
      <c r="V1495" s="1093"/>
      <c r="W1495" s="1093"/>
      <c r="X1495" s="1093"/>
      <c r="Y1495" s="1093"/>
      <c r="Z1495" s="1093"/>
      <c r="AA1495" s="1093"/>
      <c r="AB1495" s="1093"/>
      <c r="AC1495" s="1093"/>
      <c r="AD1495" s="1093"/>
      <c r="AE1495" s="1093"/>
      <c r="AF1495" s="1093"/>
      <c r="AG1495" s="1093"/>
      <c r="AH1495" s="1093"/>
      <c r="AI1495" s="1093"/>
      <c r="AJ1495" s="1093"/>
      <c r="AK1495" s="1093"/>
      <c r="AL1495" s="1093"/>
      <c r="AM1495" s="1093"/>
      <c r="AN1495" s="1093"/>
      <c r="AO1495" s="1093"/>
      <c r="AP1495" s="1093"/>
      <c r="AQ1495" s="1093"/>
      <c r="AR1495" s="1093"/>
      <c r="AS1495" s="1093"/>
      <c r="AT1495" s="1093"/>
      <c r="AU1495" s="1093"/>
      <c r="AV1495" s="1093"/>
      <c r="AW1495" s="1093"/>
      <c r="AX1495" s="1093"/>
      <c r="AY1495" s="1093"/>
      <c r="AZ1495" s="1093"/>
      <c r="BA1495" s="1093"/>
      <c r="BB1495" s="1093"/>
      <c r="BC1495" s="1093"/>
    </row>
    <row r="1496" spans="1:55" s="1104" customFormat="1" ht="12.75" hidden="1">
      <c r="A1496" s="989" t="s">
        <v>1173</v>
      </c>
      <c r="B1496" s="1021">
        <v>0</v>
      </c>
      <c r="C1496" s="1021">
        <v>0</v>
      </c>
      <c r="D1496" s="1021">
        <v>0</v>
      </c>
      <c r="E1496" s="464" t="e">
        <v>#DIV/0!</v>
      </c>
      <c r="F1496" s="1021">
        <v>0</v>
      </c>
      <c r="G1496" s="1157"/>
      <c r="H1496" s="101">
        <f>D1496-'[3]Oktobris'!D1411</f>
        <v>0</v>
      </c>
      <c r="I1496" s="987">
        <f t="shared" si="63"/>
        <v>0</v>
      </c>
      <c r="J1496" s="987"/>
      <c r="K1496" s="412"/>
      <c r="L1496" s="1093"/>
      <c r="M1496" s="1093"/>
      <c r="N1496" s="1093"/>
      <c r="O1496" s="1093"/>
      <c r="P1496" s="1093"/>
      <c r="Q1496" s="1093"/>
      <c r="R1496" s="1093"/>
      <c r="S1496" s="1093"/>
      <c r="T1496" s="1093"/>
      <c r="U1496" s="1093"/>
      <c r="V1496" s="1093"/>
      <c r="W1496" s="1093"/>
      <c r="X1496" s="1093"/>
      <c r="Y1496" s="1093"/>
      <c r="Z1496" s="1093"/>
      <c r="AA1496" s="1093"/>
      <c r="AB1496" s="1093"/>
      <c r="AC1496" s="1093"/>
      <c r="AD1496" s="1093"/>
      <c r="AE1496" s="1093"/>
      <c r="AF1496" s="1093"/>
      <c r="AG1496" s="1093"/>
      <c r="AH1496" s="1093"/>
      <c r="AI1496" s="1093"/>
      <c r="AJ1496" s="1093"/>
      <c r="AK1496" s="1093"/>
      <c r="AL1496" s="1093"/>
      <c r="AM1496" s="1093"/>
      <c r="AN1496" s="1093"/>
      <c r="AO1496" s="1093"/>
      <c r="AP1496" s="1093"/>
      <c r="AQ1496" s="1093"/>
      <c r="AR1496" s="1093"/>
      <c r="AS1496" s="1093"/>
      <c r="AT1496" s="1093"/>
      <c r="AU1496" s="1093"/>
      <c r="AV1496" s="1093"/>
      <c r="AW1496" s="1093"/>
      <c r="AX1496" s="1093"/>
      <c r="AY1496" s="1093"/>
      <c r="AZ1496" s="1093"/>
      <c r="BA1496" s="1093"/>
      <c r="BB1496" s="1093"/>
      <c r="BC1496" s="1093"/>
    </row>
    <row r="1497" spans="1:55" s="1104" customFormat="1" ht="12.75">
      <c r="A1497" s="323" t="s">
        <v>1174</v>
      </c>
      <c r="B1497" s="42">
        <v>2463866</v>
      </c>
      <c r="C1497" s="42">
        <v>2463866</v>
      </c>
      <c r="D1497" s="289">
        <v>2463866</v>
      </c>
      <c r="E1497" s="464">
        <v>100</v>
      </c>
      <c r="F1497" s="289">
        <v>0</v>
      </c>
      <c r="G1497" s="1157"/>
      <c r="H1497" s="101">
        <f>D1497-'[3]Oktobris'!D1412</f>
        <v>2463866</v>
      </c>
      <c r="I1497" s="987">
        <f t="shared" si="63"/>
        <v>-2463866</v>
      </c>
      <c r="J1497" s="987"/>
      <c r="K1497" s="412"/>
      <c r="L1497" s="1093"/>
      <c r="M1497" s="1093"/>
      <c r="N1497" s="1093"/>
      <c r="O1497" s="1093"/>
      <c r="P1497" s="1093"/>
      <c r="Q1497" s="1093"/>
      <c r="R1497" s="1093"/>
      <c r="S1497" s="1093"/>
      <c r="T1497" s="1093"/>
      <c r="U1497" s="1093"/>
      <c r="V1497" s="1093"/>
      <c r="W1497" s="1093"/>
      <c r="X1497" s="1093"/>
      <c r="Y1497" s="1093"/>
      <c r="Z1497" s="1093"/>
      <c r="AA1497" s="1093"/>
      <c r="AB1497" s="1093"/>
      <c r="AC1497" s="1093"/>
      <c r="AD1497" s="1093"/>
      <c r="AE1497" s="1093"/>
      <c r="AF1497" s="1093"/>
      <c r="AG1497" s="1093"/>
      <c r="AH1497" s="1093"/>
      <c r="AI1497" s="1093"/>
      <c r="AJ1497" s="1093"/>
      <c r="AK1497" s="1093"/>
      <c r="AL1497" s="1093"/>
      <c r="AM1497" s="1093"/>
      <c r="AN1497" s="1093"/>
      <c r="AO1497" s="1093"/>
      <c r="AP1497" s="1093"/>
      <c r="AQ1497" s="1093"/>
      <c r="AR1497" s="1093"/>
      <c r="AS1497" s="1093"/>
      <c r="AT1497" s="1093"/>
      <c r="AU1497" s="1093"/>
      <c r="AV1497" s="1093"/>
      <c r="AW1497" s="1093"/>
      <c r="AX1497" s="1093"/>
      <c r="AY1497" s="1093"/>
      <c r="AZ1497" s="1093"/>
      <c r="BA1497" s="1093"/>
      <c r="BB1497" s="1093"/>
      <c r="BC1497" s="1093"/>
    </row>
    <row r="1498" spans="1:55" s="1104" customFormat="1" ht="12.75">
      <c r="A1498" s="996" t="s">
        <v>279</v>
      </c>
      <c r="B1498" s="42">
        <v>2477876</v>
      </c>
      <c r="C1498" s="42">
        <v>2463866</v>
      </c>
      <c r="D1498" s="289">
        <v>2463866</v>
      </c>
      <c r="E1498" s="464">
        <v>99.43459640433984</v>
      </c>
      <c r="F1498" s="289">
        <v>0</v>
      </c>
      <c r="G1498" s="1157"/>
      <c r="H1498" s="101">
        <f>D1498-'[3]Oktobris'!D1413</f>
        <v>-5709208</v>
      </c>
      <c r="I1498" s="987">
        <f t="shared" si="63"/>
        <v>5709208</v>
      </c>
      <c r="J1498" s="987"/>
      <c r="K1498" s="412"/>
      <c r="L1498" s="1093"/>
      <c r="M1498" s="1093"/>
      <c r="N1498" s="1093"/>
      <c r="O1498" s="1093"/>
      <c r="P1498" s="1093"/>
      <c r="Q1498" s="1093"/>
      <c r="R1498" s="1093"/>
      <c r="S1498" s="1093"/>
      <c r="T1498" s="1093"/>
      <c r="U1498" s="1093"/>
      <c r="V1498" s="1093"/>
      <c r="W1498" s="1093"/>
      <c r="X1498" s="1093"/>
      <c r="Y1498" s="1093"/>
      <c r="Z1498" s="1093"/>
      <c r="AA1498" s="1093"/>
      <c r="AB1498" s="1093"/>
      <c r="AC1498" s="1093"/>
      <c r="AD1498" s="1093"/>
      <c r="AE1498" s="1093"/>
      <c r="AF1498" s="1093"/>
      <c r="AG1498" s="1093"/>
      <c r="AH1498" s="1093"/>
      <c r="AI1498" s="1093"/>
      <c r="AJ1498" s="1093"/>
      <c r="AK1498" s="1093"/>
      <c r="AL1498" s="1093"/>
      <c r="AM1498" s="1093"/>
      <c r="AN1498" s="1093"/>
      <c r="AO1498" s="1093"/>
      <c r="AP1498" s="1093"/>
      <c r="AQ1498" s="1093"/>
      <c r="AR1498" s="1093"/>
      <c r="AS1498" s="1093"/>
      <c r="AT1498" s="1093"/>
      <c r="AU1498" s="1093"/>
      <c r="AV1498" s="1093"/>
      <c r="AW1498" s="1093"/>
      <c r="AX1498" s="1093"/>
      <c r="AY1498" s="1093"/>
      <c r="AZ1498" s="1093"/>
      <c r="BA1498" s="1093"/>
      <c r="BB1498" s="1093"/>
      <c r="BC1498" s="1093"/>
    </row>
    <row r="1499" spans="1:55" s="1105" customFormat="1" ht="12.75">
      <c r="A1499" s="992" t="s">
        <v>307</v>
      </c>
      <c r="B1499" s="42">
        <v>2477876</v>
      </c>
      <c r="C1499" s="42">
        <v>2463866</v>
      </c>
      <c r="D1499" s="289">
        <v>2463866</v>
      </c>
      <c r="E1499" s="464">
        <v>99.43459640433984</v>
      </c>
      <c r="F1499" s="289">
        <v>0</v>
      </c>
      <c r="G1499" s="1157"/>
      <c r="H1499" s="101">
        <f>D1499-'[3]Oktobris'!D1414</f>
        <v>-5709208</v>
      </c>
      <c r="I1499" s="987">
        <f t="shared" si="63"/>
        <v>5709208</v>
      </c>
      <c r="J1499" s="987"/>
      <c r="K1499" s="412"/>
      <c r="L1499" s="1093"/>
      <c r="M1499" s="1093"/>
      <c r="N1499" s="1093"/>
      <c r="O1499" s="1093"/>
      <c r="P1499" s="1093"/>
      <c r="Q1499" s="1093"/>
      <c r="R1499" s="1093"/>
      <c r="S1499" s="1093"/>
      <c r="T1499" s="1093"/>
      <c r="U1499" s="1093"/>
      <c r="V1499" s="1093"/>
      <c r="W1499" s="1093"/>
      <c r="X1499" s="1093"/>
      <c r="Y1499" s="1093"/>
      <c r="Z1499" s="1093"/>
      <c r="AA1499" s="1093"/>
      <c r="AB1499" s="1093"/>
      <c r="AC1499" s="1093"/>
      <c r="AD1499" s="1093"/>
      <c r="AE1499" s="1093"/>
      <c r="AF1499" s="1093"/>
      <c r="AG1499" s="1093"/>
      <c r="AH1499" s="1093"/>
      <c r="AI1499" s="1093"/>
      <c r="AJ1499" s="1093"/>
      <c r="AK1499" s="1093"/>
      <c r="AL1499" s="1093"/>
      <c r="AM1499" s="1093"/>
      <c r="AN1499" s="1093"/>
      <c r="AO1499" s="1093"/>
      <c r="AP1499" s="1093"/>
      <c r="AQ1499" s="1093"/>
      <c r="AR1499" s="1093"/>
      <c r="AS1499" s="1093"/>
      <c r="AT1499" s="1093"/>
      <c r="AU1499" s="1093"/>
      <c r="AV1499" s="1093"/>
      <c r="AW1499" s="1093"/>
      <c r="AX1499" s="1093"/>
      <c r="AY1499" s="1093"/>
      <c r="AZ1499" s="1093"/>
      <c r="BA1499" s="1093"/>
      <c r="BB1499" s="1093"/>
      <c r="BC1499" s="1093"/>
    </row>
    <row r="1500" spans="1:55" s="1094" customFormat="1" ht="12.75" customHeight="1" hidden="1">
      <c r="A1500" s="989" t="s">
        <v>716</v>
      </c>
      <c r="B1500" s="1021">
        <v>0</v>
      </c>
      <c r="C1500" s="1021">
        <v>0</v>
      </c>
      <c r="D1500" s="1021">
        <v>0</v>
      </c>
      <c r="E1500" s="464" t="e">
        <v>#DIV/0!</v>
      </c>
      <c r="F1500" s="1021">
        <v>0</v>
      </c>
      <c r="G1500" s="1157"/>
      <c r="H1500" s="101">
        <f>D1500-'[3]Oktobris'!D1415</f>
        <v>-8173074</v>
      </c>
      <c r="I1500" s="987">
        <f t="shared" si="63"/>
        <v>8173074</v>
      </c>
      <c r="J1500" s="987"/>
      <c r="K1500" s="412"/>
      <c r="L1500" s="1093"/>
      <c r="M1500" s="1093"/>
      <c r="N1500" s="1093"/>
      <c r="O1500" s="1093"/>
      <c r="P1500" s="1093"/>
      <c r="Q1500" s="1093"/>
      <c r="R1500" s="1093"/>
      <c r="S1500" s="1093"/>
      <c r="T1500" s="1093"/>
      <c r="U1500" s="1093"/>
      <c r="V1500" s="1093"/>
      <c r="W1500" s="1093"/>
      <c r="X1500" s="1093"/>
      <c r="Y1500" s="1093"/>
      <c r="Z1500" s="1093"/>
      <c r="AA1500" s="1093"/>
      <c r="AB1500" s="1093"/>
      <c r="AC1500" s="1093"/>
      <c r="AD1500" s="1093"/>
      <c r="AE1500" s="1093"/>
      <c r="AF1500" s="1093"/>
      <c r="AG1500" s="1093"/>
      <c r="AH1500" s="1093"/>
      <c r="AI1500" s="1093"/>
      <c r="AJ1500" s="1093"/>
      <c r="AK1500" s="1093"/>
      <c r="AL1500" s="1093"/>
      <c r="AM1500" s="1093"/>
      <c r="AN1500" s="1093"/>
      <c r="AO1500" s="1093"/>
      <c r="AP1500" s="1093"/>
      <c r="AQ1500" s="1093"/>
      <c r="AR1500" s="1093"/>
      <c r="AS1500" s="1093"/>
      <c r="AT1500" s="1093"/>
      <c r="AU1500" s="1093"/>
      <c r="AV1500" s="1093"/>
      <c r="AW1500" s="1093"/>
      <c r="AX1500" s="1093"/>
      <c r="AY1500" s="1093"/>
      <c r="AZ1500" s="1093"/>
      <c r="BA1500" s="1093"/>
      <c r="BB1500" s="1093"/>
      <c r="BC1500" s="1093"/>
    </row>
    <row r="1501" spans="1:55" s="1094" customFormat="1" ht="12.75">
      <c r="A1501" s="993" t="s">
        <v>1004</v>
      </c>
      <c r="B1501" s="42">
        <v>2477876</v>
      </c>
      <c r="C1501" s="42">
        <v>2463866</v>
      </c>
      <c r="D1501" s="42">
        <v>2463866</v>
      </c>
      <c r="E1501" s="464">
        <v>99.43459640433984</v>
      </c>
      <c r="F1501" s="42">
        <v>0</v>
      </c>
      <c r="G1501" s="1157"/>
      <c r="H1501" s="101">
        <f>D1501-'[3]Oktobris'!D1416</f>
        <v>-5709208</v>
      </c>
      <c r="I1501" s="987">
        <f t="shared" si="63"/>
        <v>5709208</v>
      </c>
      <c r="J1501" s="987"/>
      <c r="K1501" s="412"/>
      <c r="L1501" s="1093"/>
      <c r="M1501" s="1093"/>
      <c r="N1501" s="1093"/>
      <c r="O1501" s="1093"/>
      <c r="P1501" s="1093"/>
      <c r="Q1501" s="1093"/>
      <c r="R1501" s="1093"/>
      <c r="S1501" s="1093"/>
      <c r="T1501" s="1093"/>
      <c r="U1501" s="1093"/>
      <c r="V1501" s="1093"/>
      <c r="W1501" s="1093"/>
      <c r="X1501" s="1093"/>
      <c r="Y1501" s="1093"/>
      <c r="Z1501" s="1093"/>
      <c r="AA1501" s="1093"/>
      <c r="AB1501" s="1093"/>
      <c r="AC1501" s="1093"/>
      <c r="AD1501" s="1093"/>
      <c r="AE1501" s="1093"/>
      <c r="AF1501" s="1093"/>
      <c r="AG1501" s="1093"/>
      <c r="AH1501" s="1093"/>
      <c r="AI1501" s="1093"/>
      <c r="AJ1501" s="1093"/>
      <c r="AK1501" s="1093"/>
      <c r="AL1501" s="1093"/>
      <c r="AM1501" s="1093"/>
      <c r="AN1501" s="1093"/>
      <c r="AO1501" s="1093"/>
      <c r="AP1501" s="1093"/>
      <c r="AQ1501" s="1093"/>
      <c r="AR1501" s="1093"/>
      <c r="AS1501" s="1093"/>
      <c r="AT1501" s="1093"/>
      <c r="AU1501" s="1093"/>
      <c r="AV1501" s="1093"/>
      <c r="AW1501" s="1093"/>
      <c r="AX1501" s="1093"/>
      <c r="AY1501" s="1093"/>
      <c r="AZ1501" s="1093"/>
      <c r="BA1501" s="1093"/>
      <c r="BB1501" s="1093"/>
      <c r="BC1501" s="1093"/>
    </row>
    <row r="1502" spans="1:55" s="1094" customFormat="1" ht="12.75">
      <c r="A1502" s="994" t="s">
        <v>1013</v>
      </c>
      <c r="B1502" s="42">
        <v>2477876</v>
      </c>
      <c r="C1502" s="42">
        <v>2463866</v>
      </c>
      <c r="D1502" s="42">
        <v>2463866</v>
      </c>
      <c r="E1502" s="464">
        <v>99.43459640433984</v>
      </c>
      <c r="F1502" s="42">
        <v>0</v>
      </c>
      <c r="G1502" s="1157"/>
      <c r="H1502" s="101">
        <f>D1502-'[3]Oktobris'!D1417</f>
        <v>-5709208</v>
      </c>
      <c r="I1502" s="987">
        <f t="shared" si="63"/>
        <v>5709208</v>
      </c>
      <c r="J1502" s="987"/>
      <c r="K1502" s="412"/>
      <c r="L1502" s="1093"/>
      <c r="M1502" s="1093"/>
      <c r="N1502" s="1093"/>
      <c r="O1502" s="1093"/>
      <c r="P1502" s="1093"/>
      <c r="Q1502" s="1093"/>
      <c r="R1502" s="1093"/>
      <c r="S1502" s="1093"/>
      <c r="T1502" s="1093"/>
      <c r="U1502" s="1093"/>
      <c r="V1502" s="1093"/>
      <c r="W1502" s="1093"/>
      <c r="X1502" s="1093"/>
      <c r="Y1502" s="1093"/>
      <c r="Z1502" s="1093"/>
      <c r="AA1502" s="1093"/>
      <c r="AB1502" s="1093"/>
      <c r="AC1502" s="1093"/>
      <c r="AD1502" s="1093"/>
      <c r="AE1502" s="1093"/>
      <c r="AF1502" s="1093"/>
      <c r="AG1502" s="1093"/>
      <c r="AH1502" s="1093"/>
      <c r="AI1502" s="1093"/>
      <c r="AJ1502" s="1093"/>
      <c r="AK1502" s="1093"/>
      <c r="AL1502" s="1093"/>
      <c r="AM1502" s="1093"/>
      <c r="AN1502" s="1093"/>
      <c r="AO1502" s="1093"/>
      <c r="AP1502" s="1093"/>
      <c r="AQ1502" s="1093"/>
      <c r="AR1502" s="1093"/>
      <c r="AS1502" s="1093"/>
      <c r="AT1502" s="1093"/>
      <c r="AU1502" s="1093"/>
      <c r="AV1502" s="1093"/>
      <c r="AW1502" s="1093"/>
      <c r="AX1502" s="1093"/>
      <c r="AY1502" s="1093"/>
      <c r="AZ1502" s="1093"/>
      <c r="BA1502" s="1093"/>
      <c r="BB1502" s="1093"/>
      <c r="BC1502" s="1093"/>
    </row>
    <row r="1503" spans="1:55" s="1094" customFormat="1" ht="12.75" hidden="1">
      <c r="A1503" s="997" t="s">
        <v>1015</v>
      </c>
      <c r="B1503" s="1021">
        <v>0</v>
      </c>
      <c r="C1503" s="1021">
        <v>0</v>
      </c>
      <c r="D1503" s="1021">
        <v>0</v>
      </c>
      <c r="E1503" s="464" t="e">
        <v>#DIV/0!</v>
      </c>
      <c r="F1503" s="42">
        <v>-2463866</v>
      </c>
      <c r="G1503" s="1157"/>
      <c r="H1503" s="101">
        <f>D1503-'[3]Oktobris'!D1418</f>
        <v>0</v>
      </c>
      <c r="I1503" s="987">
        <f t="shared" si="63"/>
        <v>-2463866</v>
      </c>
      <c r="J1503" s="987"/>
      <c r="K1503" s="412"/>
      <c r="L1503" s="1093"/>
      <c r="M1503" s="1093"/>
      <c r="N1503" s="1093"/>
      <c r="O1503" s="1093"/>
      <c r="P1503" s="1093"/>
      <c r="Q1503" s="1093"/>
      <c r="R1503" s="1093"/>
      <c r="S1503" s="1093"/>
      <c r="T1503" s="1093"/>
      <c r="U1503" s="1093"/>
      <c r="V1503" s="1093"/>
      <c r="W1503" s="1093"/>
      <c r="X1503" s="1093"/>
      <c r="Y1503" s="1093"/>
      <c r="Z1503" s="1093"/>
      <c r="AA1503" s="1093"/>
      <c r="AB1503" s="1093"/>
      <c r="AC1503" s="1093"/>
      <c r="AD1503" s="1093"/>
      <c r="AE1503" s="1093"/>
      <c r="AF1503" s="1093"/>
      <c r="AG1503" s="1093"/>
      <c r="AH1503" s="1093"/>
      <c r="AI1503" s="1093"/>
      <c r="AJ1503" s="1093"/>
      <c r="AK1503" s="1093"/>
      <c r="AL1503" s="1093"/>
      <c r="AM1503" s="1093"/>
      <c r="AN1503" s="1093"/>
      <c r="AO1503" s="1093"/>
      <c r="AP1503" s="1093"/>
      <c r="AQ1503" s="1093"/>
      <c r="AR1503" s="1093"/>
      <c r="AS1503" s="1093"/>
      <c r="AT1503" s="1093"/>
      <c r="AU1503" s="1093"/>
      <c r="AV1503" s="1093"/>
      <c r="AW1503" s="1093"/>
      <c r="AX1503" s="1093"/>
      <c r="AY1503" s="1093"/>
      <c r="AZ1503" s="1093"/>
      <c r="BA1503" s="1093"/>
      <c r="BB1503" s="1093"/>
      <c r="BC1503" s="1093"/>
    </row>
    <row r="1504" spans="1:55" s="1094" customFormat="1" ht="12.75">
      <c r="A1504" s="323" t="s">
        <v>294</v>
      </c>
      <c r="B1504" s="289">
        <v>-14010</v>
      </c>
      <c r="C1504" s="289">
        <v>0</v>
      </c>
      <c r="D1504" s="289">
        <v>0</v>
      </c>
      <c r="E1504" s="464" t="s">
        <v>1464</v>
      </c>
      <c r="F1504" s="289">
        <v>0</v>
      </c>
      <c r="G1504" s="1157"/>
      <c r="H1504" s="101"/>
      <c r="I1504" s="987"/>
      <c r="J1504" s="987"/>
      <c r="K1504" s="412"/>
      <c r="L1504" s="1093"/>
      <c r="M1504" s="1093"/>
      <c r="N1504" s="1093"/>
      <c r="O1504" s="1093"/>
      <c r="P1504" s="1093"/>
      <c r="Q1504" s="1093"/>
      <c r="R1504" s="1093"/>
      <c r="S1504" s="1093"/>
      <c r="T1504" s="1093"/>
      <c r="U1504" s="1093"/>
      <c r="V1504" s="1093"/>
      <c r="W1504" s="1093"/>
      <c r="X1504" s="1093"/>
      <c r="Y1504" s="1093"/>
      <c r="Z1504" s="1093"/>
      <c r="AA1504" s="1093"/>
      <c r="AB1504" s="1093"/>
      <c r="AC1504" s="1093"/>
      <c r="AD1504" s="1093"/>
      <c r="AE1504" s="1093"/>
      <c r="AF1504" s="1093"/>
      <c r="AG1504" s="1093"/>
      <c r="AH1504" s="1093"/>
      <c r="AI1504" s="1093"/>
      <c r="AJ1504" s="1093"/>
      <c r="AK1504" s="1093"/>
      <c r="AL1504" s="1093"/>
      <c r="AM1504" s="1093"/>
      <c r="AN1504" s="1093"/>
      <c r="AO1504" s="1093"/>
      <c r="AP1504" s="1093"/>
      <c r="AQ1504" s="1093"/>
      <c r="AR1504" s="1093"/>
      <c r="AS1504" s="1093"/>
      <c r="AT1504" s="1093"/>
      <c r="AU1504" s="1093"/>
      <c r="AV1504" s="1093"/>
      <c r="AW1504" s="1093"/>
      <c r="AX1504" s="1093"/>
      <c r="AY1504" s="1093"/>
      <c r="AZ1504" s="1093"/>
      <c r="BA1504" s="1093"/>
      <c r="BB1504" s="1093"/>
      <c r="BC1504" s="1093"/>
    </row>
    <row r="1505" spans="1:55" s="1094" customFormat="1" ht="25.5">
      <c r="A1505" s="986" t="s">
        <v>80</v>
      </c>
      <c r="B1505" s="289">
        <v>14010</v>
      </c>
      <c r="C1505" s="289">
        <v>0</v>
      </c>
      <c r="D1505" s="289" t="s">
        <v>1464</v>
      </c>
      <c r="E1505" s="464" t="s">
        <v>1464</v>
      </c>
      <c r="F1505" s="289" t="s">
        <v>1464</v>
      </c>
      <c r="G1505" s="1157"/>
      <c r="H1505" s="101"/>
      <c r="I1505" s="987"/>
      <c r="J1505" s="987"/>
      <c r="K1505" s="412"/>
      <c r="L1505" s="1093"/>
      <c r="M1505" s="1093"/>
      <c r="N1505" s="1093"/>
      <c r="O1505" s="1093"/>
      <c r="P1505" s="1093"/>
      <c r="Q1505" s="1093"/>
      <c r="R1505" s="1093"/>
      <c r="S1505" s="1093"/>
      <c r="T1505" s="1093"/>
      <c r="U1505" s="1093"/>
      <c r="V1505" s="1093"/>
      <c r="W1505" s="1093"/>
      <c r="X1505" s="1093"/>
      <c r="Y1505" s="1093"/>
      <c r="Z1505" s="1093"/>
      <c r="AA1505" s="1093"/>
      <c r="AB1505" s="1093"/>
      <c r="AC1505" s="1093"/>
      <c r="AD1505" s="1093"/>
      <c r="AE1505" s="1093"/>
      <c r="AF1505" s="1093"/>
      <c r="AG1505" s="1093"/>
      <c r="AH1505" s="1093"/>
      <c r="AI1505" s="1093"/>
      <c r="AJ1505" s="1093"/>
      <c r="AK1505" s="1093"/>
      <c r="AL1505" s="1093"/>
      <c r="AM1505" s="1093"/>
      <c r="AN1505" s="1093"/>
      <c r="AO1505" s="1093"/>
      <c r="AP1505" s="1093"/>
      <c r="AQ1505" s="1093"/>
      <c r="AR1505" s="1093"/>
      <c r="AS1505" s="1093"/>
      <c r="AT1505" s="1093"/>
      <c r="AU1505" s="1093"/>
      <c r="AV1505" s="1093"/>
      <c r="AW1505" s="1093"/>
      <c r="AX1505" s="1093"/>
      <c r="AY1505" s="1093"/>
      <c r="AZ1505" s="1093"/>
      <c r="BA1505" s="1093"/>
      <c r="BB1505" s="1093"/>
      <c r="BC1505" s="1093"/>
    </row>
    <row r="1506" spans="1:50" s="237" customFormat="1" ht="25.5">
      <c r="A1506" s="401" t="s">
        <v>1134</v>
      </c>
      <c r="B1506" s="83"/>
      <c r="C1506" s="83"/>
      <c r="D1506" s="83"/>
      <c r="E1506" s="464"/>
      <c r="F1506" s="289"/>
      <c r="G1506" s="1026"/>
      <c r="H1506" s="101">
        <f>D1506-'[3]Oktobris'!D1419</f>
        <v>0</v>
      </c>
      <c r="I1506" s="987">
        <f aca="true" t="shared" si="64" ref="I1506:I1511">F1506-H1506</f>
        <v>0</v>
      </c>
      <c r="J1506" s="987"/>
      <c r="K1506" s="1026"/>
      <c r="L1506" s="1026"/>
      <c r="M1506" s="1026"/>
      <c r="N1506" s="1026"/>
      <c r="O1506" s="1026"/>
      <c r="P1506" s="1026"/>
      <c r="Q1506" s="1026"/>
      <c r="R1506" s="1026"/>
      <c r="S1506" s="1026"/>
      <c r="T1506" s="1026"/>
      <c r="U1506" s="1026"/>
      <c r="V1506" s="1026"/>
      <c r="W1506" s="1026"/>
      <c r="X1506" s="1026"/>
      <c r="Y1506" s="1026"/>
      <c r="Z1506" s="1026"/>
      <c r="AA1506" s="1026"/>
      <c r="AB1506" s="1026"/>
      <c r="AC1506" s="1026"/>
      <c r="AD1506" s="1026"/>
      <c r="AE1506" s="1026"/>
      <c r="AF1506" s="1026"/>
      <c r="AG1506" s="1026"/>
      <c r="AH1506" s="1026"/>
      <c r="AI1506" s="1026"/>
      <c r="AJ1506" s="1026"/>
      <c r="AK1506" s="1026"/>
      <c r="AL1506" s="1026"/>
      <c r="AM1506" s="1026"/>
      <c r="AN1506" s="1026"/>
      <c r="AO1506" s="1026"/>
      <c r="AP1506" s="1026"/>
      <c r="AQ1506" s="1026"/>
      <c r="AR1506" s="1026"/>
      <c r="AS1506" s="1026"/>
      <c r="AT1506" s="1026"/>
      <c r="AU1506" s="1026"/>
      <c r="AV1506" s="1026"/>
      <c r="AW1506" s="1026"/>
      <c r="AX1506" s="1026"/>
    </row>
    <row r="1507" spans="1:50" s="237" customFormat="1" ht="12" customHeight="1">
      <c r="A1507" s="404" t="s">
        <v>1172</v>
      </c>
      <c r="B1507" s="289">
        <v>1854854</v>
      </c>
      <c r="C1507" s="289">
        <v>1983127</v>
      </c>
      <c r="D1507" s="289">
        <v>1545000</v>
      </c>
      <c r="E1507" s="464">
        <v>83.29496553367542</v>
      </c>
      <c r="F1507" s="289">
        <v>0</v>
      </c>
      <c r="G1507" s="1026"/>
      <c r="H1507" s="101">
        <f>D1507-'[3]Oktobris'!D1420</f>
        <v>-2463866</v>
      </c>
      <c r="I1507" s="987">
        <f t="shared" si="64"/>
        <v>2463866</v>
      </c>
      <c r="J1507" s="987"/>
      <c r="K1507" s="1026"/>
      <c r="L1507" s="1026"/>
      <c r="M1507" s="1026"/>
      <c r="N1507" s="1026"/>
      <c r="O1507" s="1026"/>
      <c r="P1507" s="1026"/>
      <c r="Q1507" s="1026"/>
      <c r="R1507" s="1026"/>
      <c r="S1507" s="1026"/>
      <c r="T1507" s="1026"/>
      <c r="U1507" s="1026"/>
      <c r="V1507" s="1026"/>
      <c r="W1507" s="1026"/>
      <c r="X1507" s="1026"/>
      <c r="Y1507" s="1026"/>
      <c r="Z1507" s="1026"/>
      <c r="AA1507" s="1026"/>
      <c r="AB1507" s="1026"/>
      <c r="AC1507" s="1026"/>
      <c r="AD1507" s="1026"/>
      <c r="AE1507" s="1026"/>
      <c r="AF1507" s="1026"/>
      <c r="AG1507" s="1026"/>
      <c r="AH1507" s="1026"/>
      <c r="AI1507" s="1026"/>
      <c r="AJ1507" s="1026"/>
      <c r="AK1507" s="1026"/>
      <c r="AL1507" s="1026"/>
      <c r="AM1507" s="1026"/>
      <c r="AN1507" s="1026"/>
      <c r="AO1507" s="1026"/>
      <c r="AP1507" s="1026"/>
      <c r="AQ1507" s="1026"/>
      <c r="AR1507" s="1026"/>
      <c r="AS1507" s="1026"/>
      <c r="AT1507" s="1026"/>
      <c r="AU1507" s="1026"/>
      <c r="AV1507" s="1026"/>
      <c r="AW1507" s="1026"/>
      <c r="AX1507" s="1026"/>
    </row>
    <row r="1508" spans="1:50" s="237" customFormat="1" ht="12" customHeight="1">
      <c r="A1508" s="404" t="s">
        <v>1174</v>
      </c>
      <c r="B1508" s="289">
        <v>1854854</v>
      </c>
      <c r="C1508" s="289">
        <v>1983127</v>
      </c>
      <c r="D1508" s="289">
        <v>1545000</v>
      </c>
      <c r="E1508" s="464">
        <v>83.29496553367542</v>
      </c>
      <c r="F1508" s="289">
        <v>0</v>
      </c>
      <c r="G1508" s="1026"/>
      <c r="H1508" s="101">
        <f>D1508-'[3]Oktobris'!D1421</f>
        <v>1545000</v>
      </c>
      <c r="I1508" s="987">
        <f t="shared" si="64"/>
        <v>-1545000</v>
      </c>
      <c r="J1508" s="987"/>
      <c r="K1508" s="1026"/>
      <c r="L1508" s="1026"/>
      <c r="M1508" s="1026"/>
      <c r="N1508" s="1026"/>
      <c r="O1508" s="1026"/>
      <c r="P1508" s="1026"/>
      <c r="Q1508" s="1026"/>
      <c r="R1508" s="1026"/>
      <c r="S1508" s="1026"/>
      <c r="T1508" s="1026"/>
      <c r="U1508" s="1026"/>
      <c r="V1508" s="1026"/>
      <c r="W1508" s="1026"/>
      <c r="X1508" s="1026"/>
      <c r="Y1508" s="1026"/>
      <c r="Z1508" s="1026"/>
      <c r="AA1508" s="1026"/>
      <c r="AB1508" s="1026"/>
      <c r="AC1508" s="1026"/>
      <c r="AD1508" s="1026"/>
      <c r="AE1508" s="1026"/>
      <c r="AF1508" s="1026"/>
      <c r="AG1508" s="1026"/>
      <c r="AH1508" s="1026"/>
      <c r="AI1508" s="1026"/>
      <c r="AJ1508" s="1026"/>
      <c r="AK1508" s="1026"/>
      <c r="AL1508" s="1026"/>
      <c r="AM1508" s="1026"/>
      <c r="AN1508" s="1026"/>
      <c r="AO1508" s="1026"/>
      <c r="AP1508" s="1026"/>
      <c r="AQ1508" s="1026"/>
      <c r="AR1508" s="1026"/>
      <c r="AS1508" s="1026"/>
      <c r="AT1508" s="1026"/>
      <c r="AU1508" s="1026"/>
      <c r="AV1508" s="1026"/>
      <c r="AW1508" s="1026"/>
      <c r="AX1508" s="1026"/>
    </row>
    <row r="1509" spans="1:50" s="237" customFormat="1" ht="12" customHeight="1">
      <c r="A1509" s="1029" t="s">
        <v>279</v>
      </c>
      <c r="B1509" s="289">
        <v>2828499</v>
      </c>
      <c r="C1509" s="289">
        <v>1983127</v>
      </c>
      <c r="D1509" s="289">
        <v>1785470</v>
      </c>
      <c r="E1509" s="464">
        <v>63.12429313215242</v>
      </c>
      <c r="F1509" s="289">
        <v>138148</v>
      </c>
      <c r="G1509" s="1026"/>
      <c r="H1509" s="101">
        <f>D1509-'[3]Oktobris'!D1422</f>
        <v>-2223396</v>
      </c>
      <c r="I1509" s="987">
        <f t="shared" si="64"/>
        <v>2361544</v>
      </c>
      <c r="J1509" s="987"/>
      <c r="K1509" s="1026"/>
      <c r="L1509" s="1026"/>
      <c r="M1509" s="1026"/>
      <c r="N1509" s="1026"/>
      <c r="O1509" s="1026"/>
      <c r="P1509" s="1026"/>
      <c r="Q1509" s="1026"/>
      <c r="R1509" s="1026"/>
      <c r="S1509" s="1026"/>
      <c r="T1509" s="1026"/>
      <c r="U1509" s="1026"/>
      <c r="V1509" s="1026"/>
      <c r="W1509" s="1026"/>
      <c r="X1509" s="1026"/>
      <c r="Y1509" s="1026"/>
      <c r="Z1509" s="1026"/>
      <c r="AA1509" s="1026"/>
      <c r="AB1509" s="1026"/>
      <c r="AC1509" s="1026"/>
      <c r="AD1509" s="1026"/>
      <c r="AE1509" s="1026"/>
      <c r="AF1509" s="1026"/>
      <c r="AG1509" s="1026"/>
      <c r="AH1509" s="1026"/>
      <c r="AI1509" s="1026"/>
      <c r="AJ1509" s="1026"/>
      <c r="AK1509" s="1026"/>
      <c r="AL1509" s="1026"/>
      <c r="AM1509" s="1026"/>
      <c r="AN1509" s="1026"/>
      <c r="AO1509" s="1026"/>
      <c r="AP1509" s="1026"/>
      <c r="AQ1509" s="1026"/>
      <c r="AR1509" s="1026"/>
      <c r="AS1509" s="1026"/>
      <c r="AT1509" s="1026"/>
      <c r="AU1509" s="1026"/>
      <c r="AV1509" s="1026"/>
      <c r="AW1509" s="1026"/>
      <c r="AX1509" s="1026"/>
    </row>
    <row r="1510" spans="1:50" s="237" customFormat="1" ht="12" customHeight="1">
      <c r="A1510" s="992" t="s">
        <v>290</v>
      </c>
      <c r="B1510" s="289">
        <v>2828499</v>
      </c>
      <c r="C1510" s="289">
        <v>1983127</v>
      </c>
      <c r="D1510" s="289">
        <v>1785470</v>
      </c>
      <c r="E1510" s="464">
        <v>63.12429313215242</v>
      </c>
      <c r="F1510" s="289">
        <v>138148</v>
      </c>
      <c r="G1510" s="1026"/>
      <c r="H1510" s="101">
        <f>D1510-'[3]Oktobris'!D1423</f>
        <v>-2325718</v>
      </c>
      <c r="I1510" s="987">
        <f t="shared" si="64"/>
        <v>2463866</v>
      </c>
      <c r="J1510" s="987"/>
      <c r="K1510" s="1026"/>
      <c r="L1510" s="1026"/>
      <c r="M1510" s="1026"/>
      <c r="N1510" s="1026"/>
      <c r="O1510" s="1026"/>
      <c r="P1510" s="1026"/>
      <c r="Q1510" s="1026"/>
      <c r="R1510" s="1026"/>
      <c r="S1510" s="1026"/>
      <c r="T1510" s="1026"/>
      <c r="U1510" s="1026"/>
      <c r="V1510" s="1026"/>
      <c r="W1510" s="1026"/>
      <c r="X1510" s="1026"/>
      <c r="Y1510" s="1026"/>
      <c r="Z1510" s="1026"/>
      <c r="AA1510" s="1026"/>
      <c r="AB1510" s="1026"/>
      <c r="AC1510" s="1026"/>
      <c r="AD1510" s="1026"/>
      <c r="AE1510" s="1026"/>
      <c r="AF1510" s="1026"/>
      <c r="AG1510" s="1026"/>
      <c r="AH1510" s="1026"/>
      <c r="AI1510" s="1026"/>
      <c r="AJ1510" s="1026"/>
      <c r="AK1510" s="1026"/>
      <c r="AL1510" s="1026"/>
      <c r="AM1510" s="1026"/>
      <c r="AN1510" s="1026"/>
      <c r="AO1510" s="1026"/>
      <c r="AP1510" s="1026"/>
      <c r="AQ1510" s="1026"/>
      <c r="AR1510" s="1026"/>
      <c r="AS1510" s="1026"/>
      <c r="AT1510" s="1026"/>
      <c r="AU1510" s="1026"/>
      <c r="AV1510" s="1026"/>
      <c r="AW1510" s="1026"/>
      <c r="AX1510" s="1026"/>
    </row>
    <row r="1511" spans="1:50" s="237" customFormat="1" ht="12" customHeight="1">
      <c r="A1511" s="1030" t="s">
        <v>1403</v>
      </c>
      <c r="B1511" s="289">
        <v>2828499</v>
      </c>
      <c r="C1511" s="289">
        <v>1983127</v>
      </c>
      <c r="D1511" s="289">
        <v>1785470</v>
      </c>
      <c r="E1511" s="464">
        <v>63.12429313215242</v>
      </c>
      <c r="F1511" s="289">
        <v>138148</v>
      </c>
      <c r="G1511" s="1026"/>
      <c r="H1511" s="101">
        <f>D1511-'[3]Oktobris'!D1424</f>
        <v>-678396</v>
      </c>
      <c r="I1511" s="987">
        <f t="shared" si="64"/>
        <v>816544</v>
      </c>
      <c r="J1511" s="987"/>
      <c r="K1511" s="1026"/>
      <c r="L1511" s="1026"/>
      <c r="M1511" s="1026"/>
      <c r="N1511" s="1026"/>
      <c r="O1511" s="1026"/>
      <c r="P1511" s="1026"/>
      <c r="Q1511" s="1026"/>
      <c r="R1511" s="1026"/>
      <c r="S1511" s="1026"/>
      <c r="T1511" s="1026"/>
      <c r="U1511" s="1026"/>
      <c r="V1511" s="1026"/>
      <c r="W1511" s="1026"/>
      <c r="X1511" s="1026"/>
      <c r="Y1511" s="1026"/>
      <c r="Z1511" s="1026"/>
      <c r="AA1511" s="1026"/>
      <c r="AB1511" s="1026"/>
      <c r="AC1511" s="1026"/>
      <c r="AD1511" s="1026"/>
      <c r="AE1511" s="1026"/>
      <c r="AF1511" s="1026"/>
      <c r="AG1511" s="1026"/>
      <c r="AH1511" s="1026"/>
      <c r="AI1511" s="1026"/>
      <c r="AJ1511" s="1026"/>
      <c r="AK1511" s="1026"/>
      <c r="AL1511" s="1026"/>
      <c r="AM1511" s="1026"/>
      <c r="AN1511" s="1026"/>
      <c r="AO1511" s="1026"/>
      <c r="AP1511" s="1026"/>
      <c r="AQ1511" s="1026"/>
      <c r="AR1511" s="1026"/>
      <c r="AS1511" s="1026"/>
      <c r="AT1511" s="1026"/>
      <c r="AU1511" s="1026"/>
      <c r="AV1511" s="1026"/>
      <c r="AW1511" s="1026"/>
      <c r="AX1511" s="1026"/>
    </row>
    <row r="1512" spans="1:50" s="237" customFormat="1" ht="12" customHeight="1">
      <c r="A1512" s="323" t="s">
        <v>294</v>
      </c>
      <c r="B1512" s="289">
        <v>-973645</v>
      </c>
      <c r="C1512" s="289">
        <v>0</v>
      </c>
      <c r="D1512" s="289">
        <v>-240470</v>
      </c>
      <c r="E1512" s="464" t="s">
        <v>1464</v>
      </c>
      <c r="F1512" s="289">
        <v>-138148</v>
      </c>
      <c r="G1512" s="1026"/>
      <c r="H1512" s="101"/>
      <c r="I1512" s="987"/>
      <c r="J1512" s="987"/>
      <c r="K1512" s="1026"/>
      <c r="L1512" s="1026"/>
      <c r="M1512" s="1026"/>
      <c r="N1512" s="1026"/>
      <c r="O1512" s="1026"/>
      <c r="P1512" s="1026"/>
      <c r="Q1512" s="1026"/>
      <c r="R1512" s="1026"/>
      <c r="S1512" s="1026"/>
      <c r="T1512" s="1026"/>
      <c r="U1512" s="1026"/>
      <c r="V1512" s="1026"/>
      <c r="W1512" s="1026"/>
      <c r="X1512" s="1026"/>
      <c r="Y1512" s="1026"/>
      <c r="Z1512" s="1026"/>
      <c r="AA1512" s="1026"/>
      <c r="AB1512" s="1026"/>
      <c r="AC1512" s="1026"/>
      <c r="AD1512" s="1026"/>
      <c r="AE1512" s="1026"/>
      <c r="AF1512" s="1026"/>
      <c r="AG1512" s="1026"/>
      <c r="AH1512" s="1026"/>
      <c r="AI1512" s="1026"/>
      <c r="AJ1512" s="1026"/>
      <c r="AK1512" s="1026"/>
      <c r="AL1512" s="1026"/>
      <c r="AM1512" s="1026"/>
      <c r="AN1512" s="1026"/>
      <c r="AO1512" s="1026"/>
      <c r="AP1512" s="1026"/>
      <c r="AQ1512" s="1026"/>
      <c r="AR1512" s="1026"/>
      <c r="AS1512" s="1026"/>
      <c r="AT1512" s="1026"/>
      <c r="AU1512" s="1026"/>
      <c r="AV1512" s="1026"/>
      <c r="AW1512" s="1026"/>
      <c r="AX1512" s="1026"/>
    </row>
    <row r="1513" spans="1:50" s="237" customFormat="1" ht="25.5">
      <c r="A1513" s="986" t="s">
        <v>80</v>
      </c>
      <c r="B1513" s="289">
        <v>973645</v>
      </c>
      <c r="C1513" s="289">
        <v>0</v>
      </c>
      <c r="D1513" s="289" t="s">
        <v>1464</v>
      </c>
      <c r="E1513" s="464" t="s">
        <v>1464</v>
      </c>
      <c r="F1513" s="289" t="s">
        <v>1464</v>
      </c>
      <c r="G1513" s="1026"/>
      <c r="H1513" s="101"/>
      <c r="I1513" s="987"/>
      <c r="J1513" s="987"/>
      <c r="K1513" s="1026"/>
      <c r="L1513" s="1026"/>
      <c r="M1513" s="1026"/>
      <c r="N1513" s="1026"/>
      <c r="O1513" s="1026"/>
      <c r="P1513" s="1026"/>
      <c r="Q1513" s="1026"/>
      <c r="R1513" s="1026"/>
      <c r="S1513" s="1026"/>
      <c r="T1513" s="1026"/>
      <c r="U1513" s="1026"/>
      <c r="V1513" s="1026"/>
      <c r="W1513" s="1026"/>
      <c r="X1513" s="1026"/>
      <c r="Y1513" s="1026"/>
      <c r="Z1513" s="1026"/>
      <c r="AA1513" s="1026"/>
      <c r="AB1513" s="1026"/>
      <c r="AC1513" s="1026"/>
      <c r="AD1513" s="1026"/>
      <c r="AE1513" s="1026"/>
      <c r="AF1513" s="1026"/>
      <c r="AG1513" s="1026"/>
      <c r="AH1513" s="1026"/>
      <c r="AI1513" s="1026"/>
      <c r="AJ1513" s="1026"/>
      <c r="AK1513" s="1026"/>
      <c r="AL1513" s="1026"/>
      <c r="AM1513" s="1026"/>
      <c r="AN1513" s="1026"/>
      <c r="AO1513" s="1026"/>
      <c r="AP1513" s="1026"/>
      <c r="AQ1513" s="1026"/>
      <c r="AR1513" s="1026"/>
      <c r="AS1513" s="1026"/>
      <c r="AT1513" s="1026"/>
      <c r="AU1513" s="1026"/>
      <c r="AV1513" s="1026"/>
      <c r="AW1513" s="1026"/>
      <c r="AX1513" s="1026"/>
    </row>
    <row r="1514" spans="1:55" s="1094" customFormat="1" ht="12.75">
      <c r="A1514" s="401" t="s">
        <v>1127</v>
      </c>
      <c r="B1514" s="42"/>
      <c r="C1514" s="42"/>
      <c r="D1514" s="42"/>
      <c r="E1514" s="464"/>
      <c r="F1514" s="289"/>
      <c r="G1514" s="1157"/>
      <c r="H1514" s="101">
        <f>D1514-'[3]Oktobris'!D1425</f>
        <v>0</v>
      </c>
      <c r="I1514" s="987">
        <f aca="true" t="shared" si="65" ref="I1514:I1532">F1514-H1514</f>
        <v>0</v>
      </c>
      <c r="J1514" s="987"/>
      <c r="K1514" s="412"/>
      <c r="L1514" s="1093"/>
      <c r="M1514" s="1093"/>
      <c r="N1514" s="1093"/>
      <c r="O1514" s="1093"/>
      <c r="P1514" s="1093"/>
      <c r="Q1514" s="1093"/>
      <c r="R1514" s="1093"/>
      <c r="S1514" s="1093"/>
      <c r="T1514" s="1093"/>
      <c r="U1514" s="1093"/>
      <c r="V1514" s="1093"/>
      <c r="W1514" s="1093"/>
      <c r="X1514" s="1093"/>
      <c r="Y1514" s="1093"/>
      <c r="Z1514" s="1093"/>
      <c r="AA1514" s="1093"/>
      <c r="AB1514" s="1093"/>
      <c r="AC1514" s="1093"/>
      <c r="AD1514" s="1093"/>
      <c r="AE1514" s="1093"/>
      <c r="AF1514" s="1093"/>
      <c r="AG1514" s="1093"/>
      <c r="AH1514" s="1093"/>
      <c r="AI1514" s="1093"/>
      <c r="AJ1514" s="1093"/>
      <c r="AK1514" s="1093"/>
      <c r="AL1514" s="1093"/>
      <c r="AM1514" s="1093"/>
      <c r="AN1514" s="1093"/>
      <c r="AO1514" s="1093"/>
      <c r="AP1514" s="1093"/>
      <c r="AQ1514" s="1093"/>
      <c r="AR1514" s="1093"/>
      <c r="AS1514" s="1093"/>
      <c r="AT1514" s="1093"/>
      <c r="AU1514" s="1093"/>
      <c r="AV1514" s="1093"/>
      <c r="AW1514" s="1093"/>
      <c r="AX1514" s="1093"/>
      <c r="AY1514" s="1093"/>
      <c r="AZ1514" s="1093"/>
      <c r="BA1514" s="1093"/>
      <c r="BB1514" s="1093"/>
      <c r="BC1514" s="1093"/>
    </row>
    <row r="1515" spans="1:55" s="1104" customFormat="1" ht="12" customHeight="1">
      <c r="A1515" s="323" t="s">
        <v>1172</v>
      </c>
      <c r="B1515" s="42">
        <v>11458815</v>
      </c>
      <c r="C1515" s="42">
        <v>0</v>
      </c>
      <c r="D1515" s="42">
        <v>0</v>
      </c>
      <c r="E1515" s="464">
        <v>0</v>
      </c>
      <c r="F1515" s="42">
        <v>0</v>
      </c>
      <c r="G1515" s="1157"/>
      <c r="H1515" s="101">
        <f>D1515-'[3]Oktobris'!D1426</f>
        <v>0</v>
      </c>
      <c r="I1515" s="987">
        <f t="shared" si="65"/>
        <v>0</v>
      </c>
      <c r="J1515" s="987"/>
      <c r="K1515" s="412"/>
      <c r="L1515" s="1093"/>
      <c r="M1515" s="1093"/>
      <c r="N1515" s="1093"/>
      <c r="O1515" s="1093"/>
      <c r="P1515" s="1093"/>
      <c r="Q1515" s="1093"/>
      <c r="R1515" s="1093"/>
      <c r="S1515" s="1093"/>
      <c r="T1515" s="1093"/>
      <c r="U1515" s="1093"/>
      <c r="V1515" s="1093"/>
      <c r="W1515" s="1093"/>
      <c r="X1515" s="1093"/>
      <c r="Y1515" s="1093"/>
      <c r="Z1515" s="1093"/>
      <c r="AA1515" s="1093"/>
      <c r="AB1515" s="1093"/>
      <c r="AC1515" s="1093"/>
      <c r="AD1515" s="1093"/>
      <c r="AE1515" s="1093"/>
      <c r="AF1515" s="1093"/>
      <c r="AG1515" s="1093"/>
      <c r="AH1515" s="1093"/>
      <c r="AI1515" s="1093"/>
      <c r="AJ1515" s="1093"/>
      <c r="AK1515" s="1093"/>
      <c r="AL1515" s="1093"/>
      <c r="AM1515" s="1093"/>
      <c r="AN1515" s="1093"/>
      <c r="AO1515" s="1093"/>
      <c r="AP1515" s="1093"/>
      <c r="AQ1515" s="1093"/>
      <c r="AR1515" s="1093"/>
      <c r="AS1515" s="1093"/>
      <c r="AT1515" s="1093"/>
      <c r="AU1515" s="1093"/>
      <c r="AV1515" s="1093"/>
      <c r="AW1515" s="1093"/>
      <c r="AX1515" s="1093"/>
      <c r="AY1515" s="1093"/>
      <c r="AZ1515" s="1093"/>
      <c r="BA1515" s="1093"/>
      <c r="BB1515" s="1093"/>
      <c r="BC1515" s="1093"/>
    </row>
    <row r="1516" spans="1:55" s="1104" customFormat="1" ht="12" customHeight="1">
      <c r="A1516" s="323" t="s">
        <v>1174</v>
      </c>
      <c r="B1516" s="42">
        <v>11458815</v>
      </c>
      <c r="C1516" s="42">
        <v>0</v>
      </c>
      <c r="D1516" s="42">
        <v>0</v>
      </c>
      <c r="E1516" s="464">
        <v>0</v>
      </c>
      <c r="F1516" s="42">
        <v>0</v>
      </c>
      <c r="G1516" s="1157"/>
      <c r="H1516" s="101">
        <f>D1516-'[3]Oktobris'!D1427</f>
        <v>-2463866</v>
      </c>
      <c r="I1516" s="987">
        <f t="shared" si="65"/>
        <v>2463866</v>
      </c>
      <c r="J1516" s="987"/>
      <c r="K1516" s="412"/>
      <c r="L1516" s="1093"/>
      <c r="M1516" s="1093"/>
      <c r="N1516" s="1093"/>
      <c r="O1516" s="1093"/>
      <c r="P1516" s="1093"/>
      <c r="Q1516" s="1093"/>
      <c r="R1516" s="1093"/>
      <c r="S1516" s="1093"/>
      <c r="T1516" s="1093"/>
      <c r="U1516" s="1093"/>
      <c r="V1516" s="1093"/>
      <c r="W1516" s="1093"/>
      <c r="X1516" s="1093"/>
      <c r="Y1516" s="1093"/>
      <c r="Z1516" s="1093"/>
      <c r="AA1516" s="1093"/>
      <c r="AB1516" s="1093"/>
      <c r="AC1516" s="1093"/>
      <c r="AD1516" s="1093"/>
      <c r="AE1516" s="1093"/>
      <c r="AF1516" s="1093"/>
      <c r="AG1516" s="1093"/>
      <c r="AH1516" s="1093"/>
      <c r="AI1516" s="1093"/>
      <c r="AJ1516" s="1093"/>
      <c r="AK1516" s="1093"/>
      <c r="AL1516" s="1093"/>
      <c r="AM1516" s="1093"/>
      <c r="AN1516" s="1093"/>
      <c r="AO1516" s="1093"/>
      <c r="AP1516" s="1093"/>
      <c r="AQ1516" s="1093"/>
      <c r="AR1516" s="1093"/>
      <c r="AS1516" s="1093"/>
      <c r="AT1516" s="1093"/>
      <c r="AU1516" s="1093"/>
      <c r="AV1516" s="1093"/>
      <c r="AW1516" s="1093"/>
      <c r="AX1516" s="1093"/>
      <c r="AY1516" s="1093"/>
      <c r="AZ1516" s="1093"/>
      <c r="BA1516" s="1093"/>
      <c r="BB1516" s="1093"/>
      <c r="BC1516" s="1093"/>
    </row>
    <row r="1517" spans="1:55" s="1104" customFormat="1" ht="12" customHeight="1">
      <c r="A1517" s="996" t="s">
        <v>279</v>
      </c>
      <c r="B1517" s="42">
        <v>11458815</v>
      </c>
      <c r="C1517" s="42">
        <v>0</v>
      </c>
      <c r="D1517" s="42">
        <v>0</v>
      </c>
      <c r="E1517" s="464">
        <v>0</v>
      </c>
      <c r="F1517" s="42">
        <v>0</v>
      </c>
      <c r="G1517" s="1157"/>
      <c r="H1517" s="101">
        <f>D1517-'[3]Oktobris'!D1428</f>
        <v>-2463866</v>
      </c>
      <c r="I1517" s="987">
        <f t="shared" si="65"/>
        <v>2463866</v>
      </c>
      <c r="J1517" s="987"/>
      <c r="K1517" s="412"/>
      <c r="L1517" s="1093"/>
      <c r="M1517" s="1093"/>
      <c r="N1517" s="1093"/>
      <c r="O1517" s="1093"/>
      <c r="P1517" s="1093"/>
      <c r="Q1517" s="1093"/>
      <c r="R1517" s="1093"/>
      <c r="S1517" s="1093"/>
      <c r="T1517" s="1093"/>
      <c r="U1517" s="1093"/>
      <c r="V1517" s="1093"/>
      <c r="W1517" s="1093"/>
      <c r="X1517" s="1093"/>
      <c r="Y1517" s="1093"/>
      <c r="Z1517" s="1093"/>
      <c r="AA1517" s="1093"/>
      <c r="AB1517" s="1093"/>
      <c r="AC1517" s="1093"/>
      <c r="AD1517" s="1093"/>
      <c r="AE1517" s="1093"/>
      <c r="AF1517" s="1093"/>
      <c r="AG1517" s="1093"/>
      <c r="AH1517" s="1093"/>
      <c r="AI1517" s="1093"/>
      <c r="AJ1517" s="1093"/>
      <c r="AK1517" s="1093"/>
      <c r="AL1517" s="1093"/>
      <c r="AM1517" s="1093"/>
      <c r="AN1517" s="1093"/>
      <c r="AO1517" s="1093"/>
      <c r="AP1517" s="1093"/>
      <c r="AQ1517" s="1093"/>
      <c r="AR1517" s="1093"/>
      <c r="AS1517" s="1093"/>
      <c r="AT1517" s="1093"/>
      <c r="AU1517" s="1093"/>
      <c r="AV1517" s="1093"/>
      <c r="AW1517" s="1093"/>
      <c r="AX1517" s="1093"/>
      <c r="AY1517" s="1093"/>
      <c r="AZ1517" s="1093"/>
      <c r="BA1517" s="1093"/>
      <c r="BB1517" s="1093"/>
      <c r="BC1517" s="1093"/>
    </row>
    <row r="1518" spans="1:55" s="1094" customFormat="1" ht="12.75">
      <c r="A1518" s="992" t="s">
        <v>307</v>
      </c>
      <c r="B1518" s="42">
        <v>11458815</v>
      </c>
      <c r="C1518" s="42">
        <v>0</v>
      </c>
      <c r="D1518" s="42">
        <v>0</v>
      </c>
      <c r="E1518" s="464">
        <v>0</v>
      </c>
      <c r="F1518" s="42">
        <v>0</v>
      </c>
      <c r="G1518" s="1157"/>
      <c r="H1518" s="101">
        <f>D1518-'[3]Oktobris'!D1429</f>
        <v>0</v>
      </c>
      <c r="I1518" s="987">
        <f t="shared" si="65"/>
        <v>0</v>
      </c>
      <c r="J1518" s="987"/>
      <c r="K1518" s="412"/>
      <c r="L1518" s="1093"/>
      <c r="M1518" s="1093"/>
      <c r="N1518" s="1093"/>
      <c r="O1518" s="1093"/>
      <c r="P1518" s="1093"/>
      <c r="Q1518" s="1093"/>
      <c r="R1518" s="1093"/>
      <c r="S1518" s="1093"/>
      <c r="T1518" s="1093"/>
      <c r="U1518" s="1093"/>
      <c r="V1518" s="1093"/>
      <c r="W1518" s="1093"/>
      <c r="X1518" s="1093"/>
      <c r="Y1518" s="1093"/>
      <c r="Z1518" s="1093"/>
      <c r="AA1518" s="1093"/>
      <c r="AB1518" s="1093"/>
      <c r="AC1518" s="1093"/>
      <c r="AD1518" s="1093"/>
      <c r="AE1518" s="1093"/>
      <c r="AF1518" s="1093"/>
      <c r="AG1518" s="1093"/>
      <c r="AH1518" s="1093"/>
      <c r="AI1518" s="1093"/>
      <c r="AJ1518" s="1093"/>
      <c r="AK1518" s="1093"/>
      <c r="AL1518" s="1093"/>
      <c r="AM1518" s="1093"/>
      <c r="AN1518" s="1093"/>
      <c r="AO1518" s="1093"/>
      <c r="AP1518" s="1093"/>
      <c r="AQ1518" s="1093"/>
      <c r="AR1518" s="1093"/>
      <c r="AS1518" s="1093"/>
      <c r="AT1518" s="1093"/>
      <c r="AU1518" s="1093"/>
      <c r="AV1518" s="1093"/>
      <c r="AW1518" s="1093"/>
      <c r="AX1518" s="1093"/>
      <c r="AY1518" s="1093"/>
      <c r="AZ1518" s="1093"/>
      <c r="BA1518" s="1093"/>
      <c r="BB1518" s="1093"/>
      <c r="BC1518" s="1093"/>
    </row>
    <row r="1519" spans="1:55" s="1094" customFormat="1" ht="12.75">
      <c r="A1519" s="993" t="s">
        <v>716</v>
      </c>
      <c r="B1519" s="42">
        <v>10495039</v>
      </c>
      <c r="C1519" s="42">
        <v>0</v>
      </c>
      <c r="D1519" s="42">
        <v>0</v>
      </c>
      <c r="E1519" s="464">
        <v>0</v>
      </c>
      <c r="F1519" s="42">
        <v>0</v>
      </c>
      <c r="G1519" s="1157"/>
      <c r="H1519" s="101">
        <f>D1519-'[3]Oktobris'!D1430</f>
        <v>-1647322</v>
      </c>
      <c r="I1519" s="987">
        <f t="shared" si="65"/>
        <v>1647322</v>
      </c>
      <c r="J1519" s="987"/>
      <c r="K1519" s="412"/>
      <c r="L1519" s="1093"/>
      <c r="M1519" s="1093"/>
      <c r="N1519" s="1093"/>
      <c r="O1519" s="1093"/>
      <c r="P1519" s="1093"/>
      <c r="Q1519" s="1093"/>
      <c r="R1519" s="1093"/>
      <c r="S1519" s="1093"/>
      <c r="T1519" s="1093"/>
      <c r="U1519" s="1093"/>
      <c r="V1519" s="1093"/>
      <c r="W1519" s="1093"/>
      <c r="X1519" s="1093"/>
      <c r="Y1519" s="1093"/>
      <c r="Z1519" s="1093"/>
      <c r="AA1519" s="1093"/>
      <c r="AB1519" s="1093"/>
      <c r="AC1519" s="1093"/>
      <c r="AD1519" s="1093"/>
      <c r="AE1519" s="1093"/>
      <c r="AF1519" s="1093"/>
      <c r="AG1519" s="1093"/>
      <c r="AH1519" s="1093"/>
      <c r="AI1519" s="1093"/>
      <c r="AJ1519" s="1093"/>
      <c r="AK1519" s="1093"/>
      <c r="AL1519" s="1093"/>
      <c r="AM1519" s="1093"/>
      <c r="AN1519" s="1093"/>
      <c r="AO1519" s="1093"/>
      <c r="AP1519" s="1093"/>
      <c r="AQ1519" s="1093"/>
      <c r="AR1519" s="1093"/>
      <c r="AS1519" s="1093"/>
      <c r="AT1519" s="1093"/>
      <c r="AU1519" s="1093"/>
      <c r="AV1519" s="1093"/>
      <c r="AW1519" s="1093"/>
      <c r="AX1519" s="1093"/>
      <c r="AY1519" s="1093"/>
      <c r="AZ1519" s="1093"/>
      <c r="BA1519" s="1093"/>
      <c r="BB1519" s="1093"/>
      <c r="BC1519" s="1093"/>
    </row>
    <row r="1520" spans="1:55" s="1094" customFormat="1" ht="12.75">
      <c r="A1520" s="993" t="s">
        <v>283</v>
      </c>
      <c r="B1520" s="42">
        <v>963776</v>
      </c>
      <c r="C1520" s="42">
        <v>0</v>
      </c>
      <c r="D1520" s="42">
        <v>0</v>
      </c>
      <c r="E1520" s="464">
        <v>0</v>
      </c>
      <c r="F1520" s="42">
        <v>0</v>
      </c>
      <c r="G1520" s="1157"/>
      <c r="H1520" s="101">
        <f>D1520-'[3]Oktobris'!D1431</f>
        <v>-1647322</v>
      </c>
      <c r="I1520" s="987">
        <f t="shared" si="65"/>
        <v>1647322</v>
      </c>
      <c r="J1520" s="987"/>
      <c r="K1520" s="412"/>
      <c r="L1520" s="1093"/>
      <c r="M1520" s="1093"/>
      <c r="N1520" s="1093"/>
      <c r="O1520" s="1093"/>
      <c r="P1520" s="1093"/>
      <c r="Q1520" s="1093"/>
      <c r="R1520" s="1093"/>
      <c r="S1520" s="1093"/>
      <c r="T1520" s="1093"/>
      <c r="U1520" s="1093"/>
      <c r="V1520" s="1093"/>
      <c r="W1520" s="1093"/>
      <c r="X1520" s="1093"/>
      <c r="Y1520" s="1093"/>
      <c r="Z1520" s="1093"/>
      <c r="AA1520" s="1093"/>
      <c r="AB1520" s="1093"/>
      <c r="AC1520" s="1093"/>
      <c r="AD1520" s="1093"/>
      <c r="AE1520" s="1093"/>
      <c r="AF1520" s="1093"/>
      <c r="AG1520" s="1093"/>
      <c r="AH1520" s="1093"/>
      <c r="AI1520" s="1093"/>
      <c r="AJ1520" s="1093"/>
      <c r="AK1520" s="1093"/>
      <c r="AL1520" s="1093"/>
      <c r="AM1520" s="1093"/>
      <c r="AN1520" s="1093"/>
      <c r="AO1520" s="1093"/>
      <c r="AP1520" s="1093"/>
      <c r="AQ1520" s="1093"/>
      <c r="AR1520" s="1093"/>
      <c r="AS1520" s="1093"/>
      <c r="AT1520" s="1093"/>
      <c r="AU1520" s="1093"/>
      <c r="AV1520" s="1093"/>
      <c r="AW1520" s="1093"/>
      <c r="AX1520" s="1093"/>
      <c r="AY1520" s="1093"/>
      <c r="AZ1520" s="1093"/>
      <c r="BA1520" s="1093"/>
      <c r="BB1520" s="1093"/>
      <c r="BC1520" s="1093"/>
    </row>
    <row r="1521" spans="1:55" s="1094" customFormat="1" ht="12.75">
      <c r="A1521" s="474"/>
      <c r="B1521" s="42"/>
      <c r="C1521" s="42"/>
      <c r="D1521" s="42"/>
      <c r="E1521" s="1023"/>
      <c r="F1521" s="83"/>
      <c r="G1521" s="1157"/>
      <c r="H1521" s="101">
        <f>D1521-'[3]Oktobris'!D1432</f>
        <v>0</v>
      </c>
      <c r="I1521" s="987">
        <f t="shared" si="65"/>
        <v>0</v>
      </c>
      <c r="J1521" s="987"/>
      <c r="K1521" s="412"/>
      <c r="L1521" s="1093"/>
      <c r="M1521" s="1093"/>
      <c r="N1521" s="1093"/>
      <c r="O1521" s="1093"/>
      <c r="P1521" s="1093"/>
      <c r="Q1521" s="1093"/>
      <c r="R1521" s="1093"/>
      <c r="S1521" s="1093"/>
      <c r="T1521" s="1093"/>
      <c r="U1521" s="1093"/>
      <c r="V1521" s="1093"/>
      <c r="W1521" s="1093"/>
      <c r="X1521" s="1093"/>
      <c r="Y1521" s="1093"/>
      <c r="Z1521" s="1093"/>
      <c r="AA1521" s="1093"/>
      <c r="AB1521" s="1093"/>
      <c r="AC1521" s="1093"/>
      <c r="AD1521" s="1093"/>
      <c r="AE1521" s="1093"/>
      <c r="AF1521" s="1093"/>
      <c r="AG1521" s="1093"/>
      <c r="AH1521" s="1093"/>
      <c r="AI1521" s="1093"/>
      <c r="AJ1521" s="1093"/>
      <c r="AK1521" s="1093"/>
      <c r="AL1521" s="1093"/>
      <c r="AM1521" s="1093"/>
      <c r="AN1521" s="1093"/>
      <c r="AO1521" s="1093"/>
      <c r="AP1521" s="1093"/>
      <c r="AQ1521" s="1093"/>
      <c r="AR1521" s="1093"/>
      <c r="AS1521" s="1093"/>
      <c r="AT1521" s="1093"/>
      <c r="AU1521" s="1093"/>
      <c r="AV1521" s="1093"/>
      <c r="AW1521" s="1093"/>
      <c r="AX1521" s="1093"/>
      <c r="AY1521" s="1093"/>
      <c r="AZ1521" s="1093"/>
      <c r="BA1521" s="1093"/>
      <c r="BB1521" s="1093"/>
      <c r="BC1521" s="1093"/>
    </row>
    <row r="1522" spans="1:55" s="1095" customFormat="1" ht="12.75">
      <c r="A1522" s="404" t="s">
        <v>1148</v>
      </c>
      <c r="B1522" s="83"/>
      <c r="C1522" s="83"/>
      <c r="D1522" s="83"/>
      <c r="E1522" s="1155"/>
      <c r="F1522" s="83"/>
      <c r="G1522" s="1158"/>
      <c r="H1522" s="101">
        <f>D1522-'[3]Oktobris'!D1433</f>
        <v>-2463866</v>
      </c>
      <c r="I1522" s="987">
        <f t="shared" si="65"/>
        <v>2463866</v>
      </c>
      <c r="J1522" s="987"/>
      <c r="K1522" s="412"/>
      <c r="L1522" s="876"/>
      <c r="M1522" s="876"/>
      <c r="N1522" s="876"/>
      <c r="O1522" s="876"/>
      <c r="P1522" s="876"/>
      <c r="Q1522" s="876"/>
      <c r="R1522" s="876"/>
      <c r="S1522" s="876"/>
      <c r="T1522" s="876"/>
      <c r="U1522" s="876"/>
      <c r="V1522" s="876"/>
      <c r="W1522" s="876"/>
      <c r="X1522" s="876"/>
      <c r="Y1522" s="876"/>
      <c r="Z1522" s="876"/>
      <c r="AA1522" s="876"/>
      <c r="AB1522" s="876"/>
      <c r="AC1522" s="876"/>
      <c r="AD1522" s="876"/>
      <c r="AE1522" s="876"/>
      <c r="AF1522" s="876"/>
      <c r="AG1522" s="876"/>
      <c r="AH1522" s="876"/>
      <c r="AI1522" s="876"/>
      <c r="AJ1522" s="876"/>
      <c r="AK1522" s="876"/>
      <c r="AL1522" s="876"/>
      <c r="AM1522" s="876"/>
      <c r="AN1522" s="876"/>
      <c r="AO1522" s="876"/>
      <c r="AP1522" s="876"/>
      <c r="AQ1522" s="876"/>
      <c r="AR1522" s="876"/>
      <c r="AS1522" s="876"/>
      <c r="AT1522" s="876"/>
      <c r="AU1522" s="876"/>
      <c r="AV1522" s="876"/>
      <c r="AW1522" s="876"/>
      <c r="AX1522" s="876"/>
      <c r="AY1522" s="876"/>
      <c r="AZ1522" s="876"/>
      <c r="BA1522" s="876"/>
      <c r="BB1522" s="876"/>
      <c r="BC1522" s="876"/>
    </row>
    <row r="1523" spans="1:55" s="1094" customFormat="1" ht="12.75">
      <c r="A1523" s="404" t="s">
        <v>1111</v>
      </c>
      <c r="B1523" s="83"/>
      <c r="C1523" s="83"/>
      <c r="D1523" s="83"/>
      <c r="E1523" s="1155"/>
      <c r="F1523" s="83"/>
      <c r="G1523" s="1157"/>
      <c r="H1523" s="101">
        <f>D1523-'[3]Oktobris'!D1434</f>
        <v>0</v>
      </c>
      <c r="I1523" s="987">
        <f t="shared" si="65"/>
        <v>0</v>
      </c>
      <c r="J1523" s="987"/>
      <c r="K1523" s="412"/>
      <c r="L1523" s="1093"/>
      <c r="M1523" s="1093"/>
      <c r="N1523" s="1093"/>
      <c r="O1523" s="1093"/>
      <c r="P1523" s="1093"/>
      <c r="Q1523" s="1093"/>
      <c r="R1523" s="1093"/>
      <c r="S1523" s="1093"/>
      <c r="T1523" s="1093"/>
      <c r="U1523" s="1093"/>
      <c r="V1523" s="1093"/>
      <c r="W1523" s="1093"/>
      <c r="X1523" s="1093"/>
      <c r="Y1523" s="1093"/>
      <c r="Z1523" s="1093"/>
      <c r="AA1523" s="1093"/>
      <c r="AB1523" s="1093"/>
      <c r="AC1523" s="1093"/>
      <c r="AD1523" s="1093"/>
      <c r="AE1523" s="1093"/>
      <c r="AF1523" s="1093"/>
      <c r="AG1523" s="1093"/>
      <c r="AH1523" s="1093"/>
      <c r="AI1523" s="1093"/>
      <c r="AJ1523" s="1093"/>
      <c r="AK1523" s="1093"/>
      <c r="AL1523" s="1093"/>
      <c r="AM1523" s="1093"/>
      <c r="AN1523" s="1093"/>
      <c r="AO1523" s="1093"/>
      <c r="AP1523" s="1093"/>
      <c r="AQ1523" s="1093"/>
      <c r="AR1523" s="1093"/>
      <c r="AS1523" s="1093"/>
      <c r="AT1523" s="1093"/>
      <c r="AU1523" s="1093"/>
      <c r="AV1523" s="1093"/>
      <c r="AW1523" s="1093"/>
      <c r="AX1523" s="1093"/>
      <c r="AY1523" s="1093"/>
      <c r="AZ1523" s="1093"/>
      <c r="BA1523" s="1093"/>
      <c r="BB1523" s="1093"/>
      <c r="BC1523" s="1093"/>
    </row>
    <row r="1524" spans="1:55" s="1095" customFormat="1" ht="12" customHeight="1">
      <c r="A1524" s="304" t="s">
        <v>1172</v>
      </c>
      <c r="B1524" s="83">
        <v>2463866</v>
      </c>
      <c r="C1524" s="83">
        <v>2463866</v>
      </c>
      <c r="D1524" s="83">
        <v>2463866</v>
      </c>
      <c r="E1524" s="1155">
        <v>100</v>
      </c>
      <c r="F1524" s="83">
        <v>0</v>
      </c>
      <c r="G1524" s="1158"/>
      <c r="H1524" s="101">
        <f>D1524-'[3]Oktobris'!D1435</f>
        <v>0</v>
      </c>
      <c r="I1524" s="987">
        <f t="shared" si="65"/>
        <v>0</v>
      </c>
      <c r="J1524" s="987"/>
      <c r="K1524" s="412"/>
      <c r="L1524" s="876"/>
      <c r="M1524" s="876"/>
      <c r="N1524" s="876"/>
      <c r="O1524" s="876"/>
      <c r="P1524" s="876"/>
      <c r="Q1524" s="876"/>
      <c r="R1524" s="876"/>
      <c r="S1524" s="876"/>
      <c r="T1524" s="876"/>
      <c r="U1524" s="876"/>
      <c r="V1524" s="876"/>
      <c r="W1524" s="876"/>
      <c r="X1524" s="876"/>
      <c r="Y1524" s="876"/>
      <c r="Z1524" s="876"/>
      <c r="AA1524" s="876"/>
      <c r="AB1524" s="876"/>
      <c r="AC1524" s="876"/>
      <c r="AD1524" s="876"/>
      <c r="AE1524" s="876"/>
      <c r="AF1524" s="876"/>
      <c r="AG1524" s="876"/>
      <c r="AH1524" s="876"/>
      <c r="AI1524" s="876"/>
      <c r="AJ1524" s="876"/>
      <c r="AK1524" s="876"/>
      <c r="AL1524" s="876"/>
      <c r="AM1524" s="876"/>
      <c r="AN1524" s="876"/>
      <c r="AO1524" s="876"/>
      <c r="AP1524" s="876"/>
      <c r="AQ1524" s="876"/>
      <c r="AR1524" s="876"/>
      <c r="AS1524" s="876"/>
      <c r="AT1524" s="876"/>
      <c r="AU1524" s="876"/>
      <c r="AV1524" s="876"/>
      <c r="AW1524" s="876"/>
      <c r="AX1524" s="876"/>
      <c r="AY1524" s="876"/>
      <c r="AZ1524" s="876"/>
      <c r="BA1524" s="876"/>
      <c r="BB1524" s="876"/>
      <c r="BC1524" s="876"/>
    </row>
    <row r="1525" spans="1:55" s="1095" customFormat="1" ht="12" customHeight="1" hidden="1">
      <c r="A1525" s="1099" t="s">
        <v>537</v>
      </c>
      <c r="B1525" s="488">
        <v>0</v>
      </c>
      <c r="C1525" s="488">
        <v>0</v>
      </c>
      <c r="D1525" s="488">
        <v>0</v>
      </c>
      <c r="E1525" s="1102">
        <v>0</v>
      </c>
      <c r="F1525" s="83">
        <v>0</v>
      </c>
      <c r="G1525" s="1158"/>
      <c r="H1525" s="101">
        <f>D1525-'[3]Oktobris'!D1436</f>
        <v>-2463866</v>
      </c>
      <c r="I1525" s="987">
        <f t="shared" si="65"/>
        <v>2463866</v>
      </c>
      <c r="J1525" s="987"/>
      <c r="K1525" s="412"/>
      <c r="L1525" s="876"/>
      <c r="M1525" s="876"/>
      <c r="N1525" s="876"/>
      <c r="O1525" s="876"/>
      <c r="P1525" s="876"/>
      <c r="Q1525" s="876"/>
      <c r="R1525" s="876"/>
      <c r="S1525" s="876"/>
      <c r="T1525" s="876"/>
      <c r="U1525" s="876"/>
      <c r="V1525" s="876"/>
      <c r="W1525" s="876"/>
      <c r="X1525" s="876"/>
      <c r="Y1525" s="876"/>
      <c r="Z1525" s="876"/>
      <c r="AA1525" s="876"/>
      <c r="AB1525" s="876"/>
      <c r="AC1525" s="876"/>
      <c r="AD1525" s="876"/>
      <c r="AE1525" s="876"/>
      <c r="AF1525" s="876"/>
      <c r="AG1525" s="876"/>
      <c r="AH1525" s="876"/>
      <c r="AI1525" s="876"/>
      <c r="AJ1525" s="876"/>
      <c r="AK1525" s="876"/>
      <c r="AL1525" s="876"/>
      <c r="AM1525" s="876"/>
      <c r="AN1525" s="876"/>
      <c r="AO1525" s="876"/>
      <c r="AP1525" s="876"/>
      <c r="AQ1525" s="876"/>
      <c r="AR1525" s="876"/>
      <c r="AS1525" s="876"/>
      <c r="AT1525" s="876"/>
      <c r="AU1525" s="876"/>
      <c r="AV1525" s="876"/>
      <c r="AW1525" s="876"/>
      <c r="AX1525" s="876"/>
      <c r="AY1525" s="876"/>
      <c r="AZ1525" s="876"/>
      <c r="BA1525" s="876"/>
      <c r="BB1525" s="876"/>
      <c r="BC1525" s="876"/>
    </row>
    <row r="1526" spans="1:55" s="1104" customFormat="1" ht="12.75">
      <c r="A1526" s="304" t="s">
        <v>1174</v>
      </c>
      <c r="B1526" s="83">
        <v>2463866</v>
      </c>
      <c r="C1526" s="83">
        <v>2463866</v>
      </c>
      <c r="D1526" s="264">
        <v>2463866</v>
      </c>
      <c r="E1526" s="1155">
        <v>100</v>
      </c>
      <c r="F1526" s="83">
        <v>0</v>
      </c>
      <c r="G1526" s="1157"/>
      <c r="H1526" s="101">
        <f>D1526-'[3]Oktobris'!D1437</f>
        <v>0</v>
      </c>
      <c r="I1526" s="987">
        <f t="shared" si="65"/>
        <v>0</v>
      </c>
      <c r="J1526" s="987"/>
      <c r="K1526" s="412"/>
      <c r="L1526" s="1093"/>
      <c r="M1526" s="1093"/>
      <c r="N1526" s="1093"/>
      <c r="O1526" s="1093"/>
      <c r="P1526" s="1093"/>
      <c r="Q1526" s="1093"/>
      <c r="R1526" s="1093"/>
      <c r="S1526" s="1093"/>
      <c r="T1526" s="1093"/>
      <c r="U1526" s="1093"/>
      <c r="V1526" s="1093"/>
      <c r="W1526" s="1093"/>
      <c r="X1526" s="1093"/>
      <c r="Y1526" s="1093"/>
      <c r="Z1526" s="1093"/>
      <c r="AA1526" s="1093"/>
      <c r="AB1526" s="1093"/>
      <c r="AC1526" s="1093"/>
      <c r="AD1526" s="1093"/>
      <c r="AE1526" s="1093"/>
      <c r="AF1526" s="1093"/>
      <c r="AG1526" s="1093"/>
      <c r="AH1526" s="1093"/>
      <c r="AI1526" s="1093"/>
      <c r="AJ1526" s="1093"/>
      <c r="AK1526" s="1093"/>
      <c r="AL1526" s="1093"/>
      <c r="AM1526" s="1093"/>
      <c r="AN1526" s="1093"/>
      <c r="AO1526" s="1093"/>
      <c r="AP1526" s="1093"/>
      <c r="AQ1526" s="1093"/>
      <c r="AR1526" s="1093"/>
      <c r="AS1526" s="1093"/>
      <c r="AT1526" s="1093"/>
      <c r="AU1526" s="1093"/>
      <c r="AV1526" s="1093"/>
      <c r="AW1526" s="1093"/>
      <c r="AX1526" s="1093"/>
      <c r="AY1526" s="1093"/>
      <c r="AZ1526" s="1093"/>
      <c r="BA1526" s="1093"/>
      <c r="BB1526" s="1093"/>
      <c r="BC1526" s="1093"/>
    </row>
    <row r="1527" spans="1:55" s="1104" customFormat="1" ht="12.75">
      <c r="A1527" s="1103" t="s">
        <v>279</v>
      </c>
      <c r="B1527" s="83">
        <v>2477876</v>
      </c>
      <c r="C1527" s="83">
        <v>2463866</v>
      </c>
      <c r="D1527" s="264">
        <v>2463866</v>
      </c>
      <c r="E1527" s="1155">
        <v>99.43459640433984</v>
      </c>
      <c r="F1527" s="83">
        <v>0</v>
      </c>
      <c r="G1527" s="1157"/>
      <c r="H1527" s="101">
        <f>D1527-'[3]Oktobris'!D1438</f>
        <v>2463866</v>
      </c>
      <c r="I1527" s="987">
        <f t="shared" si="65"/>
        <v>-2463866</v>
      </c>
      <c r="J1527" s="987"/>
      <c r="K1527" s="412"/>
      <c r="L1527" s="1093"/>
      <c r="M1527" s="1093"/>
      <c r="N1527" s="1093"/>
      <c r="O1527" s="1093"/>
      <c r="P1527" s="1093"/>
      <c r="Q1527" s="1093"/>
      <c r="R1527" s="1093"/>
      <c r="S1527" s="1093"/>
      <c r="T1527" s="1093"/>
      <c r="U1527" s="1093"/>
      <c r="V1527" s="1093"/>
      <c r="W1527" s="1093"/>
      <c r="X1527" s="1093"/>
      <c r="Y1527" s="1093"/>
      <c r="Z1527" s="1093"/>
      <c r="AA1527" s="1093"/>
      <c r="AB1527" s="1093"/>
      <c r="AC1527" s="1093"/>
      <c r="AD1527" s="1093"/>
      <c r="AE1527" s="1093"/>
      <c r="AF1527" s="1093"/>
      <c r="AG1527" s="1093"/>
      <c r="AH1527" s="1093"/>
      <c r="AI1527" s="1093"/>
      <c r="AJ1527" s="1093"/>
      <c r="AK1527" s="1093"/>
      <c r="AL1527" s="1093"/>
      <c r="AM1527" s="1093"/>
      <c r="AN1527" s="1093"/>
      <c r="AO1527" s="1093"/>
      <c r="AP1527" s="1093"/>
      <c r="AQ1527" s="1093"/>
      <c r="AR1527" s="1093"/>
      <c r="AS1527" s="1093"/>
      <c r="AT1527" s="1093"/>
      <c r="AU1527" s="1093"/>
      <c r="AV1527" s="1093"/>
      <c r="AW1527" s="1093"/>
      <c r="AX1527" s="1093"/>
      <c r="AY1527" s="1093"/>
      <c r="AZ1527" s="1093"/>
      <c r="BA1527" s="1093"/>
      <c r="BB1527" s="1093"/>
      <c r="BC1527" s="1093"/>
    </row>
    <row r="1528" spans="1:55" s="1105" customFormat="1" ht="12.75">
      <c r="A1528" s="1089" t="s">
        <v>307</v>
      </c>
      <c r="B1528" s="83">
        <v>2477876</v>
      </c>
      <c r="C1528" s="83">
        <v>2463866</v>
      </c>
      <c r="D1528" s="83">
        <v>2463866</v>
      </c>
      <c r="E1528" s="1155">
        <v>99.43459640433984</v>
      </c>
      <c r="F1528" s="83">
        <v>0</v>
      </c>
      <c r="G1528" s="1157"/>
      <c r="H1528" s="101">
        <f>D1528-'[3]Oktobris'!D1439</f>
        <v>0</v>
      </c>
      <c r="I1528" s="987">
        <f t="shared" si="65"/>
        <v>0</v>
      </c>
      <c r="J1528" s="987"/>
      <c r="K1528" s="412"/>
      <c r="L1528" s="1093"/>
      <c r="M1528" s="1093"/>
      <c r="N1528" s="1093"/>
      <c r="O1528" s="1093"/>
      <c r="P1528" s="1093"/>
      <c r="Q1528" s="1093"/>
      <c r="R1528" s="1093"/>
      <c r="S1528" s="1093"/>
      <c r="T1528" s="1093"/>
      <c r="U1528" s="1093"/>
      <c r="V1528" s="1093"/>
      <c r="W1528" s="1093"/>
      <c r="X1528" s="1093"/>
      <c r="Y1528" s="1093"/>
      <c r="Z1528" s="1093"/>
      <c r="AA1528" s="1093"/>
      <c r="AB1528" s="1093"/>
      <c r="AC1528" s="1093"/>
      <c r="AD1528" s="1093"/>
      <c r="AE1528" s="1093"/>
      <c r="AF1528" s="1093"/>
      <c r="AG1528" s="1093"/>
      <c r="AH1528" s="1093"/>
      <c r="AI1528" s="1093"/>
      <c r="AJ1528" s="1093"/>
      <c r="AK1528" s="1093"/>
      <c r="AL1528" s="1093"/>
      <c r="AM1528" s="1093"/>
      <c r="AN1528" s="1093"/>
      <c r="AO1528" s="1093"/>
      <c r="AP1528" s="1093"/>
      <c r="AQ1528" s="1093"/>
      <c r="AR1528" s="1093"/>
      <c r="AS1528" s="1093"/>
      <c r="AT1528" s="1093"/>
      <c r="AU1528" s="1093"/>
      <c r="AV1528" s="1093"/>
      <c r="AW1528" s="1093"/>
      <c r="AX1528" s="1093"/>
      <c r="AY1528" s="1093"/>
      <c r="AZ1528" s="1093"/>
      <c r="BA1528" s="1093"/>
      <c r="BB1528" s="1093"/>
      <c r="BC1528" s="1093"/>
    </row>
    <row r="1529" spans="1:55" s="1094" customFormat="1" ht="13.5" customHeight="1" hidden="1">
      <c r="A1529" s="1120" t="s">
        <v>716</v>
      </c>
      <c r="B1529" s="488">
        <v>0</v>
      </c>
      <c r="C1529" s="488">
        <v>0</v>
      </c>
      <c r="D1529" s="488">
        <v>0</v>
      </c>
      <c r="E1529" s="1155" t="e">
        <v>#DIV/0!</v>
      </c>
      <c r="F1529" s="83">
        <v>0</v>
      </c>
      <c r="G1529" s="1157"/>
      <c r="H1529" s="101">
        <f>D1529-'[3]Oktobris'!D1440</f>
        <v>-2463866</v>
      </c>
      <c r="I1529" s="987">
        <f t="shared" si="65"/>
        <v>2463866</v>
      </c>
      <c r="J1529" s="987"/>
      <c r="K1529" s="412"/>
      <c r="L1529" s="1093"/>
      <c r="M1529" s="1093"/>
      <c r="N1529" s="1093"/>
      <c r="O1529" s="1093"/>
      <c r="P1529" s="1093"/>
      <c r="Q1529" s="1093"/>
      <c r="R1529" s="1093"/>
      <c r="S1529" s="1093"/>
      <c r="T1529" s="1093"/>
      <c r="U1529" s="1093"/>
      <c r="V1529" s="1093"/>
      <c r="W1529" s="1093"/>
      <c r="X1529" s="1093"/>
      <c r="Y1529" s="1093"/>
      <c r="Z1529" s="1093"/>
      <c r="AA1529" s="1093"/>
      <c r="AB1529" s="1093"/>
      <c r="AC1529" s="1093"/>
      <c r="AD1529" s="1093"/>
      <c r="AE1529" s="1093"/>
      <c r="AF1529" s="1093"/>
      <c r="AG1529" s="1093"/>
      <c r="AH1529" s="1093"/>
      <c r="AI1529" s="1093"/>
      <c r="AJ1529" s="1093"/>
      <c r="AK1529" s="1093"/>
      <c r="AL1529" s="1093"/>
      <c r="AM1529" s="1093"/>
      <c r="AN1529" s="1093"/>
      <c r="AO1529" s="1093"/>
      <c r="AP1529" s="1093"/>
      <c r="AQ1529" s="1093"/>
      <c r="AR1529" s="1093"/>
      <c r="AS1529" s="1093"/>
      <c r="AT1529" s="1093"/>
      <c r="AU1529" s="1093"/>
      <c r="AV1529" s="1093"/>
      <c r="AW1529" s="1093"/>
      <c r="AX1529" s="1093"/>
      <c r="AY1529" s="1093"/>
      <c r="AZ1529" s="1093"/>
      <c r="BA1529" s="1093"/>
      <c r="BB1529" s="1093"/>
      <c r="BC1529" s="1093"/>
    </row>
    <row r="1530" spans="1:55" s="1094" customFormat="1" ht="12.75" customHeight="1">
      <c r="A1530" s="1100" t="s">
        <v>1004</v>
      </c>
      <c r="B1530" s="83">
        <v>2477876</v>
      </c>
      <c r="C1530" s="83">
        <v>2463866</v>
      </c>
      <c r="D1530" s="83">
        <v>2463866</v>
      </c>
      <c r="E1530" s="1155">
        <v>99.43459640433984</v>
      </c>
      <c r="F1530" s="83">
        <v>0</v>
      </c>
      <c r="G1530" s="1157"/>
      <c r="H1530" s="101">
        <f>D1530-'[3]Oktobris'!D1441</f>
        <v>2463866</v>
      </c>
      <c r="I1530" s="987">
        <f t="shared" si="65"/>
        <v>-2463866</v>
      </c>
      <c r="J1530" s="987"/>
      <c r="K1530" s="412"/>
      <c r="L1530" s="1093"/>
      <c r="M1530" s="1093"/>
      <c r="N1530" s="1093"/>
      <c r="O1530" s="1093"/>
      <c r="P1530" s="1093"/>
      <c r="Q1530" s="1093"/>
      <c r="R1530" s="1093"/>
      <c r="S1530" s="1093"/>
      <c r="T1530" s="1093"/>
      <c r="U1530" s="1093"/>
      <c r="V1530" s="1093"/>
      <c r="W1530" s="1093"/>
      <c r="X1530" s="1093"/>
      <c r="Y1530" s="1093"/>
      <c r="Z1530" s="1093"/>
      <c r="AA1530" s="1093"/>
      <c r="AB1530" s="1093"/>
      <c r="AC1530" s="1093"/>
      <c r="AD1530" s="1093"/>
      <c r="AE1530" s="1093"/>
      <c r="AF1530" s="1093"/>
      <c r="AG1530" s="1093"/>
      <c r="AH1530" s="1093"/>
      <c r="AI1530" s="1093"/>
      <c r="AJ1530" s="1093"/>
      <c r="AK1530" s="1093"/>
      <c r="AL1530" s="1093"/>
      <c r="AM1530" s="1093"/>
      <c r="AN1530" s="1093"/>
      <c r="AO1530" s="1093"/>
      <c r="AP1530" s="1093"/>
      <c r="AQ1530" s="1093"/>
      <c r="AR1530" s="1093"/>
      <c r="AS1530" s="1093"/>
      <c r="AT1530" s="1093"/>
      <c r="AU1530" s="1093"/>
      <c r="AV1530" s="1093"/>
      <c r="AW1530" s="1093"/>
      <c r="AX1530" s="1093"/>
      <c r="AY1530" s="1093"/>
      <c r="AZ1530" s="1093"/>
      <c r="BA1530" s="1093"/>
      <c r="BB1530" s="1093"/>
      <c r="BC1530" s="1093"/>
    </row>
    <row r="1531" spans="1:55" s="1094" customFormat="1" ht="12.75" customHeight="1">
      <c r="A1531" s="1091" t="s">
        <v>1013</v>
      </c>
      <c r="B1531" s="83">
        <v>2477876</v>
      </c>
      <c r="C1531" s="83">
        <v>2463866</v>
      </c>
      <c r="D1531" s="264">
        <v>2463866</v>
      </c>
      <c r="E1531" s="1155">
        <v>99.43459640433984</v>
      </c>
      <c r="F1531" s="83">
        <v>0</v>
      </c>
      <c r="G1531" s="1157"/>
      <c r="H1531" s="101">
        <f>D1531-'[3]Oktobris'!D1442</f>
        <v>2463866</v>
      </c>
      <c r="I1531" s="987">
        <f t="shared" si="65"/>
        <v>-2463866</v>
      </c>
      <c r="J1531" s="987"/>
      <c r="K1531" s="412"/>
      <c r="L1531" s="1093"/>
      <c r="M1531" s="1093"/>
      <c r="N1531" s="1093"/>
      <c r="O1531" s="1093"/>
      <c r="P1531" s="1093"/>
      <c r="Q1531" s="1093"/>
      <c r="R1531" s="1093"/>
      <c r="S1531" s="1093"/>
      <c r="T1531" s="1093"/>
      <c r="U1531" s="1093"/>
      <c r="V1531" s="1093"/>
      <c r="W1531" s="1093"/>
      <c r="X1531" s="1093"/>
      <c r="Y1531" s="1093"/>
      <c r="Z1531" s="1093"/>
      <c r="AA1531" s="1093"/>
      <c r="AB1531" s="1093"/>
      <c r="AC1531" s="1093"/>
      <c r="AD1531" s="1093"/>
      <c r="AE1531" s="1093"/>
      <c r="AF1531" s="1093"/>
      <c r="AG1531" s="1093"/>
      <c r="AH1531" s="1093"/>
      <c r="AI1531" s="1093"/>
      <c r="AJ1531" s="1093"/>
      <c r="AK1531" s="1093"/>
      <c r="AL1531" s="1093"/>
      <c r="AM1531" s="1093"/>
      <c r="AN1531" s="1093"/>
      <c r="AO1531" s="1093"/>
      <c r="AP1531" s="1093"/>
      <c r="AQ1531" s="1093"/>
      <c r="AR1531" s="1093"/>
      <c r="AS1531" s="1093"/>
      <c r="AT1531" s="1093"/>
      <c r="AU1531" s="1093"/>
      <c r="AV1531" s="1093"/>
      <c r="AW1531" s="1093"/>
      <c r="AX1531" s="1093"/>
      <c r="AY1531" s="1093"/>
      <c r="AZ1531" s="1093"/>
      <c r="BA1531" s="1093"/>
      <c r="BB1531" s="1093"/>
      <c r="BC1531" s="1093"/>
    </row>
    <row r="1532" spans="1:55" s="1094" customFormat="1" ht="22.5" customHeight="1" hidden="1">
      <c r="A1532" s="1121" t="s">
        <v>1015</v>
      </c>
      <c r="B1532" s="488">
        <v>0</v>
      </c>
      <c r="C1532" s="488">
        <v>0</v>
      </c>
      <c r="D1532" s="488">
        <v>0</v>
      </c>
      <c r="E1532" s="1102">
        <v>0</v>
      </c>
      <c r="F1532" s="83">
        <v>-2463866</v>
      </c>
      <c r="G1532" s="1157"/>
      <c r="H1532" s="101">
        <f>D1532-'[3]Oktobris'!D1443</f>
        <v>-1545000</v>
      </c>
      <c r="I1532" s="987">
        <f t="shared" si="65"/>
        <v>-918866</v>
      </c>
      <c r="J1532" s="987"/>
      <c r="K1532" s="412"/>
      <c r="L1532" s="1093"/>
      <c r="M1532" s="1093"/>
      <c r="N1532" s="1093"/>
      <c r="O1532" s="1093"/>
      <c r="P1532" s="1093"/>
      <c r="Q1532" s="1093"/>
      <c r="R1532" s="1093"/>
      <c r="S1532" s="1093"/>
      <c r="T1532" s="1093"/>
      <c r="U1532" s="1093"/>
      <c r="V1532" s="1093"/>
      <c r="W1532" s="1093"/>
      <c r="X1532" s="1093"/>
      <c r="Y1532" s="1093"/>
      <c r="Z1532" s="1093"/>
      <c r="AA1532" s="1093"/>
      <c r="AB1532" s="1093"/>
      <c r="AC1532" s="1093"/>
      <c r="AD1532" s="1093"/>
      <c r="AE1532" s="1093"/>
      <c r="AF1532" s="1093"/>
      <c r="AG1532" s="1093"/>
      <c r="AH1532" s="1093"/>
      <c r="AI1532" s="1093"/>
      <c r="AJ1532" s="1093"/>
      <c r="AK1532" s="1093"/>
      <c r="AL1532" s="1093"/>
      <c r="AM1532" s="1093"/>
      <c r="AN1532" s="1093"/>
      <c r="AO1532" s="1093"/>
      <c r="AP1532" s="1093"/>
      <c r="AQ1532" s="1093"/>
      <c r="AR1532" s="1093"/>
      <c r="AS1532" s="1093"/>
      <c r="AT1532" s="1093"/>
      <c r="AU1532" s="1093"/>
      <c r="AV1532" s="1093"/>
      <c r="AW1532" s="1093"/>
      <c r="AX1532" s="1093"/>
      <c r="AY1532" s="1093"/>
      <c r="AZ1532" s="1093"/>
      <c r="BA1532" s="1093"/>
      <c r="BB1532" s="1093"/>
      <c r="BC1532" s="1093"/>
    </row>
    <row r="1533" spans="1:55" s="1094" customFormat="1" ht="12.75">
      <c r="A1533" s="304" t="s">
        <v>294</v>
      </c>
      <c r="B1533" s="264">
        <v>-14010</v>
      </c>
      <c r="C1533" s="264">
        <v>0</v>
      </c>
      <c r="D1533" s="264">
        <v>0</v>
      </c>
      <c r="E1533" s="463" t="s">
        <v>1464</v>
      </c>
      <c r="F1533" s="264">
        <v>0</v>
      </c>
      <c r="G1533" s="1157"/>
      <c r="H1533" s="101"/>
      <c r="I1533" s="987"/>
      <c r="J1533" s="987"/>
      <c r="K1533" s="412"/>
      <c r="L1533" s="1093"/>
      <c r="M1533" s="1093"/>
      <c r="N1533" s="1093"/>
      <c r="O1533" s="1093"/>
      <c r="P1533" s="1093"/>
      <c r="Q1533" s="1093"/>
      <c r="R1533" s="1093"/>
      <c r="S1533" s="1093"/>
      <c r="T1533" s="1093"/>
      <c r="U1533" s="1093"/>
      <c r="V1533" s="1093"/>
      <c r="W1533" s="1093"/>
      <c r="X1533" s="1093"/>
      <c r="Y1533" s="1093"/>
      <c r="Z1533" s="1093"/>
      <c r="AA1533" s="1093"/>
      <c r="AB1533" s="1093"/>
      <c r="AC1533" s="1093"/>
      <c r="AD1533" s="1093"/>
      <c r="AE1533" s="1093"/>
      <c r="AF1533" s="1093"/>
      <c r="AG1533" s="1093"/>
      <c r="AH1533" s="1093"/>
      <c r="AI1533" s="1093"/>
      <c r="AJ1533" s="1093"/>
      <c r="AK1533" s="1093"/>
      <c r="AL1533" s="1093"/>
      <c r="AM1533" s="1093"/>
      <c r="AN1533" s="1093"/>
      <c r="AO1533" s="1093"/>
      <c r="AP1533" s="1093"/>
      <c r="AQ1533" s="1093"/>
      <c r="AR1533" s="1093"/>
      <c r="AS1533" s="1093"/>
      <c r="AT1533" s="1093"/>
      <c r="AU1533" s="1093"/>
      <c r="AV1533" s="1093"/>
      <c r="AW1533" s="1093"/>
      <c r="AX1533" s="1093"/>
      <c r="AY1533" s="1093"/>
      <c r="AZ1533" s="1093"/>
      <c r="BA1533" s="1093"/>
      <c r="BB1533" s="1093"/>
      <c r="BC1533" s="1093"/>
    </row>
    <row r="1534" spans="1:55" s="1094" customFormat="1" ht="25.5">
      <c r="A1534" s="471" t="s">
        <v>80</v>
      </c>
      <c r="B1534" s="264">
        <v>14010</v>
      </c>
      <c r="C1534" s="264"/>
      <c r="D1534" s="264" t="s">
        <v>1464</v>
      </c>
      <c r="E1534" s="463" t="s">
        <v>1464</v>
      </c>
      <c r="F1534" s="264" t="s">
        <v>1464</v>
      </c>
      <c r="G1534" s="1157"/>
      <c r="H1534" s="101"/>
      <c r="I1534" s="987"/>
      <c r="J1534" s="987"/>
      <c r="K1534" s="412"/>
      <c r="L1534" s="1093"/>
      <c r="M1534" s="1093"/>
      <c r="N1534" s="1093"/>
      <c r="O1534" s="1093"/>
      <c r="P1534" s="1093"/>
      <c r="Q1534" s="1093"/>
      <c r="R1534" s="1093"/>
      <c r="S1534" s="1093"/>
      <c r="T1534" s="1093"/>
      <c r="U1534" s="1093"/>
      <c r="V1534" s="1093"/>
      <c r="W1534" s="1093"/>
      <c r="X1534" s="1093"/>
      <c r="Y1534" s="1093"/>
      <c r="Z1534" s="1093"/>
      <c r="AA1534" s="1093"/>
      <c r="AB1534" s="1093"/>
      <c r="AC1534" s="1093"/>
      <c r="AD1534" s="1093"/>
      <c r="AE1534" s="1093"/>
      <c r="AF1534" s="1093"/>
      <c r="AG1534" s="1093"/>
      <c r="AH1534" s="1093"/>
      <c r="AI1534" s="1093"/>
      <c r="AJ1534" s="1093"/>
      <c r="AK1534" s="1093"/>
      <c r="AL1534" s="1093"/>
      <c r="AM1534" s="1093"/>
      <c r="AN1534" s="1093"/>
      <c r="AO1534" s="1093"/>
      <c r="AP1534" s="1093"/>
      <c r="AQ1534" s="1093"/>
      <c r="AR1534" s="1093"/>
      <c r="AS1534" s="1093"/>
      <c r="AT1534" s="1093"/>
      <c r="AU1534" s="1093"/>
      <c r="AV1534" s="1093"/>
      <c r="AW1534" s="1093"/>
      <c r="AX1534" s="1093"/>
      <c r="AY1534" s="1093"/>
      <c r="AZ1534" s="1093"/>
      <c r="BA1534" s="1093"/>
      <c r="BB1534" s="1093"/>
      <c r="BC1534" s="1093"/>
    </row>
    <row r="1535" spans="1:50" s="237" customFormat="1" ht="25.5">
      <c r="A1535" s="474" t="s">
        <v>1134</v>
      </c>
      <c r="B1535" s="83"/>
      <c r="C1535" s="83"/>
      <c r="D1535" s="83"/>
      <c r="E1535" s="1155"/>
      <c r="F1535" s="83"/>
      <c r="G1535" s="1026"/>
      <c r="H1535" s="101">
        <f>D1535-'[3]Oktobris'!D1444</f>
        <v>-1545000</v>
      </c>
      <c r="I1535" s="987">
        <f aca="true" t="shared" si="66" ref="I1535:I1540">F1535-H1535</f>
        <v>1545000</v>
      </c>
      <c r="J1535" s="987"/>
      <c r="K1535" s="1026"/>
      <c r="L1535" s="1026"/>
      <c r="M1535" s="1026"/>
      <c r="N1535" s="1026"/>
      <c r="O1535" s="1026"/>
      <c r="P1535" s="1026"/>
      <c r="Q1535" s="1026"/>
      <c r="R1535" s="1026"/>
      <c r="S1535" s="1026"/>
      <c r="T1535" s="1026"/>
      <c r="U1535" s="1026"/>
      <c r="V1535" s="1026"/>
      <c r="W1535" s="1026"/>
      <c r="X1535" s="1026"/>
      <c r="Y1535" s="1026"/>
      <c r="Z1535" s="1026"/>
      <c r="AA1535" s="1026"/>
      <c r="AB1535" s="1026"/>
      <c r="AC1535" s="1026"/>
      <c r="AD1535" s="1026"/>
      <c r="AE1535" s="1026"/>
      <c r="AF1535" s="1026"/>
      <c r="AG1535" s="1026"/>
      <c r="AH1535" s="1026"/>
      <c r="AI1535" s="1026"/>
      <c r="AJ1535" s="1026"/>
      <c r="AK1535" s="1026"/>
      <c r="AL1535" s="1026"/>
      <c r="AM1535" s="1026"/>
      <c r="AN1535" s="1026"/>
      <c r="AO1535" s="1026"/>
      <c r="AP1535" s="1026"/>
      <c r="AQ1535" s="1026"/>
      <c r="AR1535" s="1026"/>
      <c r="AS1535" s="1026"/>
      <c r="AT1535" s="1026"/>
      <c r="AU1535" s="1026"/>
      <c r="AV1535" s="1026"/>
      <c r="AW1535" s="1026"/>
      <c r="AX1535" s="1026"/>
    </row>
    <row r="1536" spans="1:50" s="237" customFormat="1" ht="12" customHeight="1">
      <c r="A1536" s="304" t="s">
        <v>1172</v>
      </c>
      <c r="B1536" s="83">
        <v>1854854</v>
      </c>
      <c r="C1536" s="83">
        <v>1983127</v>
      </c>
      <c r="D1536" s="83">
        <v>1545000</v>
      </c>
      <c r="E1536" s="1155">
        <v>83.29496553367542</v>
      </c>
      <c r="F1536" s="83">
        <v>0</v>
      </c>
      <c r="G1536" s="1026"/>
      <c r="H1536" s="101">
        <f>D1536-'[3]Oktobris'!D1445</f>
        <v>-102322</v>
      </c>
      <c r="I1536" s="987">
        <f t="shared" si="66"/>
        <v>102322</v>
      </c>
      <c r="J1536" s="987"/>
      <c r="K1536" s="1026"/>
      <c r="L1536" s="1026"/>
      <c r="M1536" s="1026"/>
      <c r="N1536" s="1026"/>
      <c r="O1536" s="1026"/>
      <c r="P1536" s="1026"/>
      <c r="Q1536" s="1026"/>
      <c r="R1536" s="1026"/>
      <c r="S1536" s="1026"/>
      <c r="T1536" s="1026"/>
      <c r="U1536" s="1026"/>
      <c r="V1536" s="1026"/>
      <c r="W1536" s="1026"/>
      <c r="X1536" s="1026"/>
      <c r="Y1536" s="1026"/>
      <c r="Z1536" s="1026"/>
      <c r="AA1536" s="1026"/>
      <c r="AB1536" s="1026"/>
      <c r="AC1536" s="1026"/>
      <c r="AD1536" s="1026"/>
      <c r="AE1536" s="1026"/>
      <c r="AF1536" s="1026"/>
      <c r="AG1536" s="1026"/>
      <c r="AH1536" s="1026"/>
      <c r="AI1536" s="1026"/>
      <c r="AJ1536" s="1026"/>
      <c r="AK1536" s="1026"/>
      <c r="AL1536" s="1026"/>
      <c r="AM1536" s="1026"/>
      <c r="AN1536" s="1026"/>
      <c r="AO1536" s="1026"/>
      <c r="AP1536" s="1026"/>
      <c r="AQ1536" s="1026"/>
      <c r="AR1536" s="1026"/>
      <c r="AS1536" s="1026"/>
      <c r="AT1536" s="1026"/>
      <c r="AU1536" s="1026"/>
      <c r="AV1536" s="1026"/>
      <c r="AW1536" s="1026"/>
      <c r="AX1536" s="1026"/>
    </row>
    <row r="1537" spans="1:50" s="237" customFormat="1" ht="12" customHeight="1">
      <c r="A1537" s="304" t="s">
        <v>1174</v>
      </c>
      <c r="B1537" s="83">
        <v>1854854</v>
      </c>
      <c r="C1537" s="83">
        <v>1983127</v>
      </c>
      <c r="D1537" s="83">
        <v>1545000</v>
      </c>
      <c r="E1537" s="1155">
        <v>83.29496553367542</v>
      </c>
      <c r="F1537" s="83">
        <v>0</v>
      </c>
      <c r="G1537" s="1026"/>
      <c r="H1537" s="101">
        <f>D1537-'[3]Oktobris'!D1446</f>
        <v>-102322</v>
      </c>
      <c r="I1537" s="987">
        <f t="shared" si="66"/>
        <v>102322</v>
      </c>
      <c r="J1537" s="987"/>
      <c r="K1537" s="1026"/>
      <c r="L1537" s="1026"/>
      <c r="M1537" s="1026"/>
      <c r="N1537" s="1026"/>
      <c r="O1537" s="1026"/>
      <c r="P1537" s="1026"/>
      <c r="Q1537" s="1026"/>
      <c r="R1537" s="1026"/>
      <c r="S1537" s="1026"/>
      <c r="T1537" s="1026"/>
      <c r="U1537" s="1026"/>
      <c r="V1537" s="1026"/>
      <c r="W1537" s="1026"/>
      <c r="X1537" s="1026"/>
      <c r="Y1537" s="1026"/>
      <c r="Z1537" s="1026"/>
      <c r="AA1537" s="1026"/>
      <c r="AB1537" s="1026"/>
      <c r="AC1537" s="1026"/>
      <c r="AD1537" s="1026"/>
      <c r="AE1537" s="1026"/>
      <c r="AF1537" s="1026"/>
      <c r="AG1537" s="1026"/>
      <c r="AH1537" s="1026"/>
      <c r="AI1537" s="1026"/>
      <c r="AJ1537" s="1026"/>
      <c r="AK1537" s="1026"/>
      <c r="AL1537" s="1026"/>
      <c r="AM1537" s="1026"/>
      <c r="AN1537" s="1026"/>
      <c r="AO1537" s="1026"/>
      <c r="AP1537" s="1026"/>
      <c r="AQ1537" s="1026"/>
      <c r="AR1537" s="1026"/>
      <c r="AS1537" s="1026"/>
      <c r="AT1537" s="1026"/>
      <c r="AU1537" s="1026"/>
      <c r="AV1537" s="1026"/>
      <c r="AW1537" s="1026"/>
      <c r="AX1537" s="1026"/>
    </row>
    <row r="1538" spans="1:50" s="237" customFormat="1" ht="12" customHeight="1">
      <c r="A1538" s="1087" t="s">
        <v>279</v>
      </c>
      <c r="B1538" s="83">
        <v>2828499</v>
      </c>
      <c r="C1538" s="83">
        <v>1983127</v>
      </c>
      <c r="D1538" s="83">
        <v>1785470</v>
      </c>
      <c r="E1538" s="1155">
        <v>63.12429313215242</v>
      </c>
      <c r="F1538" s="83">
        <v>138148</v>
      </c>
      <c r="G1538" s="1026"/>
      <c r="H1538" s="101">
        <f>D1538-'[3]Oktobris'!D1447</f>
        <v>138148</v>
      </c>
      <c r="I1538" s="987">
        <f t="shared" si="66"/>
        <v>0</v>
      </c>
      <c r="J1538" s="987"/>
      <c r="K1538" s="1026"/>
      <c r="L1538" s="1026"/>
      <c r="M1538" s="1026"/>
      <c r="N1538" s="1026"/>
      <c r="O1538" s="1026"/>
      <c r="P1538" s="1026"/>
      <c r="Q1538" s="1026"/>
      <c r="R1538" s="1026"/>
      <c r="S1538" s="1026"/>
      <c r="T1538" s="1026"/>
      <c r="U1538" s="1026"/>
      <c r="V1538" s="1026"/>
      <c r="W1538" s="1026"/>
      <c r="X1538" s="1026"/>
      <c r="Y1538" s="1026"/>
      <c r="Z1538" s="1026"/>
      <c r="AA1538" s="1026"/>
      <c r="AB1538" s="1026"/>
      <c r="AC1538" s="1026"/>
      <c r="AD1538" s="1026"/>
      <c r="AE1538" s="1026"/>
      <c r="AF1538" s="1026"/>
      <c r="AG1538" s="1026"/>
      <c r="AH1538" s="1026"/>
      <c r="AI1538" s="1026"/>
      <c r="AJ1538" s="1026"/>
      <c r="AK1538" s="1026"/>
      <c r="AL1538" s="1026"/>
      <c r="AM1538" s="1026"/>
      <c r="AN1538" s="1026"/>
      <c r="AO1538" s="1026"/>
      <c r="AP1538" s="1026"/>
      <c r="AQ1538" s="1026"/>
      <c r="AR1538" s="1026"/>
      <c r="AS1538" s="1026"/>
      <c r="AT1538" s="1026"/>
      <c r="AU1538" s="1026"/>
      <c r="AV1538" s="1026"/>
      <c r="AW1538" s="1026"/>
      <c r="AX1538" s="1026"/>
    </row>
    <row r="1539" spans="1:50" s="237" customFormat="1" ht="12" customHeight="1">
      <c r="A1539" s="1088" t="s">
        <v>290</v>
      </c>
      <c r="B1539" s="83">
        <v>2828499</v>
      </c>
      <c r="C1539" s="83">
        <v>1983127</v>
      </c>
      <c r="D1539" s="83">
        <v>1785470</v>
      </c>
      <c r="E1539" s="1155">
        <v>63.12429313215242</v>
      </c>
      <c r="F1539" s="83">
        <v>138148</v>
      </c>
      <c r="G1539" s="1026"/>
      <c r="H1539" s="101">
        <f>D1539-'[3]Oktobris'!D1448</f>
        <v>1785470</v>
      </c>
      <c r="I1539" s="987">
        <f t="shared" si="66"/>
        <v>-1647322</v>
      </c>
      <c r="J1539" s="987"/>
      <c r="K1539" s="1026"/>
      <c r="L1539" s="1026"/>
      <c r="M1539" s="1026"/>
      <c r="N1539" s="1026"/>
      <c r="O1539" s="1026"/>
      <c r="P1539" s="1026"/>
      <c r="Q1539" s="1026"/>
      <c r="R1539" s="1026"/>
      <c r="S1539" s="1026"/>
      <c r="T1539" s="1026"/>
      <c r="U1539" s="1026"/>
      <c r="V1539" s="1026"/>
      <c r="W1539" s="1026"/>
      <c r="X1539" s="1026"/>
      <c r="Y1539" s="1026"/>
      <c r="Z1539" s="1026"/>
      <c r="AA1539" s="1026"/>
      <c r="AB1539" s="1026"/>
      <c r="AC1539" s="1026"/>
      <c r="AD1539" s="1026"/>
      <c r="AE1539" s="1026"/>
      <c r="AF1539" s="1026"/>
      <c r="AG1539" s="1026"/>
      <c r="AH1539" s="1026"/>
      <c r="AI1539" s="1026"/>
      <c r="AJ1539" s="1026"/>
      <c r="AK1539" s="1026"/>
      <c r="AL1539" s="1026"/>
      <c r="AM1539" s="1026"/>
      <c r="AN1539" s="1026"/>
      <c r="AO1539" s="1026"/>
      <c r="AP1539" s="1026"/>
      <c r="AQ1539" s="1026"/>
      <c r="AR1539" s="1026"/>
      <c r="AS1539" s="1026"/>
      <c r="AT1539" s="1026"/>
      <c r="AU1539" s="1026"/>
      <c r="AV1539" s="1026"/>
      <c r="AW1539" s="1026"/>
      <c r="AX1539" s="1026"/>
    </row>
    <row r="1540" spans="1:50" s="237" customFormat="1" ht="12" customHeight="1">
      <c r="A1540" s="1090" t="s">
        <v>1403</v>
      </c>
      <c r="B1540" s="83">
        <v>2828499</v>
      </c>
      <c r="C1540" s="83">
        <v>1983127</v>
      </c>
      <c r="D1540" s="83">
        <v>1785470</v>
      </c>
      <c r="E1540" s="1155">
        <v>63.12429313215242</v>
      </c>
      <c r="F1540" s="83">
        <v>138148</v>
      </c>
      <c r="G1540" s="1026"/>
      <c r="H1540" s="101">
        <f>D1540-'[3]Oktobris'!D1449</f>
        <v>1785470</v>
      </c>
      <c r="I1540" s="987">
        <f t="shared" si="66"/>
        <v>-1647322</v>
      </c>
      <c r="J1540" s="987"/>
      <c r="K1540" s="1026"/>
      <c r="L1540" s="1026"/>
      <c r="M1540" s="1026"/>
      <c r="N1540" s="1026"/>
      <c r="O1540" s="1026"/>
      <c r="P1540" s="1026"/>
      <c r="Q1540" s="1026"/>
      <c r="R1540" s="1026"/>
      <c r="S1540" s="1026"/>
      <c r="T1540" s="1026"/>
      <c r="U1540" s="1026"/>
      <c r="V1540" s="1026"/>
      <c r="W1540" s="1026"/>
      <c r="X1540" s="1026"/>
      <c r="Y1540" s="1026"/>
      <c r="Z1540" s="1026"/>
      <c r="AA1540" s="1026"/>
      <c r="AB1540" s="1026"/>
      <c r="AC1540" s="1026"/>
      <c r="AD1540" s="1026"/>
      <c r="AE1540" s="1026"/>
      <c r="AF1540" s="1026"/>
      <c r="AG1540" s="1026"/>
      <c r="AH1540" s="1026"/>
      <c r="AI1540" s="1026"/>
      <c r="AJ1540" s="1026"/>
      <c r="AK1540" s="1026"/>
      <c r="AL1540" s="1026"/>
      <c r="AM1540" s="1026"/>
      <c r="AN1540" s="1026"/>
      <c r="AO1540" s="1026"/>
      <c r="AP1540" s="1026"/>
      <c r="AQ1540" s="1026"/>
      <c r="AR1540" s="1026"/>
      <c r="AS1540" s="1026"/>
      <c r="AT1540" s="1026"/>
      <c r="AU1540" s="1026"/>
      <c r="AV1540" s="1026"/>
      <c r="AW1540" s="1026"/>
      <c r="AX1540" s="1026"/>
    </row>
    <row r="1541" spans="1:50" s="237" customFormat="1" ht="12" customHeight="1">
      <c r="A1541" s="304" t="s">
        <v>294</v>
      </c>
      <c r="B1541" s="264">
        <v>-973645</v>
      </c>
      <c r="C1541" s="264">
        <v>0</v>
      </c>
      <c r="D1541" s="264">
        <v>-240470</v>
      </c>
      <c r="E1541" s="463" t="s">
        <v>1464</v>
      </c>
      <c r="F1541" s="264">
        <v>-138148</v>
      </c>
      <c r="G1541" s="1026"/>
      <c r="H1541" s="101"/>
      <c r="I1541" s="987"/>
      <c r="J1541" s="987"/>
      <c r="K1541" s="1026"/>
      <c r="L1541" s="1026"/>
      <c r="M1541" s="1026"/>
      <c r="N1541" s="1026"/>
      <c r="O1541" s="1026"/>
      <c r="P1541" s="1026"/>
      <c r="Q1541" s="1026"/>
      <c r="R1541" s="1026"/>
      <c r="S1541" s="1026"/>
      <c r="T1541" s="1026"/>
      <c r="U1541" s="1026"/>
      <c r="V1541" s="1026"/>
      <c r="W1541" s="1026"/>
      <c r="X1541" s="1026"/>
      <c r="Y1541" s="1026"/>
      <c r="Z1541" s="1026"/>
      <c r="AA1541" s="1026"/>
      <c r="AB1541" s="1026"/>
      <c r="AC1541" s="1026"/>
      <c r="AD1541" s="1026"/>
      <c r="AE1541" s="1026"/>
      <c r="AF1541" s="1026"/>
      <c r="AG1541" s="1026"/>
      <c r="AH1541" s="1026"/>
      <c r="AI1541" s="1026"/>
      <c r="AJ1541" s="1026"/>
      <c r="AK1541" s="1026"/>
      <c r="AL1541" s="1026"/>
      <c r="AM1541" s="1026"/>
      <c r="AN1541" s="1026"/>
      <c r="AO1541" s="1026"/>
      <c r="AP1541" s="1026"/>
      <c r="AQ1541" s="1026"/>
      <c r="AR1541" s="1026"/>
      <c r="AS1541" s="1026"/>
      <c r="AT1541" s="1026"/>
      <c r="AU1541" s="1026"/>
      <c r="AV1541" s="1026"/>
      <c r="AW1541" s="1026"/>
      <c r="AX1541" s="1026"/>
    </row>
    <row r="1542" spans="1:50" s="237" customFormat="1" ht="25.5">
      <c r="A1542" s="471" t="s">
        <v>80</v>
      </c>
      <c r="B1542" s="264">
        <v>973645</v>
      </c>
      <c r="C1542" s="264"/>
      <c r="D1542" s="264" t="s">
        <v>1464</v>
      </c>
      <c r="E1542" s="463" t="s">
        <v>1464</v>
      </c>
      <c r="F1542" s="264" t="s">
        <v>1464</v>
      </c>
      <c r="G1542" s="1026"/>
      <c r="H1542" s="101"/>
      <c r="I1542" s="987"/>
      <c r="J1542" s="987"/>
      <c r="K1542" s="1026"/>
      <c r="L1542" s="1026"/>
      <c r="M1542" s="1026"/>
      <c r="N1542" s="1026"/>
      <c r="O1542" s="1026"/>
      <c r="P1542" s="1026"/>
      <c r="Q1542" s="1026"/>
      <c r="R1542" s="1026"/>
      <c r="S1542" s="1026"/>
      <c r="T1542" s="1026"/>
      <c r="U1542" s="1026"/>
      <c r="V1542" s="1026"/>
      <c r="W1542" s="1026"/>
      <c r="X1542" s="1026"/>
      <c r="Y1542" s="1026"/>
      <c r="Z1542" s="1026"/>
      <c r="AA1542" s="1026"/>
      <c r="AB1542" s="1026"/>
      <c r="AC1542" s="1026"/>
      <c r="AD1542" s="1026"/>
      <c r="AE1542" s="1026"/>
      <c r="AF1542" s="1026"/>
      <c r="AG1542" s="1026"/>
      <c r="AH1542" s="1026"/>
      <c r="AI1542" s="1026"/>
      <c r="AJ1542" s="1026"/>
      <c r="AK1542" s="1026"/>
      <c r="AL1542" s="1026"/>
      <c r="AM1542" s="1026"/>
      <c r="AN1542" s="1026"/>
      <c r="AO1542" s="1026"/>
      <c r="AP1542" s="1026"/>
      <c r="AQ1542" s="1026"/>
      <c r="AR1542" s="1026"/>
      <c r="AS1542" s="1026"/>
      <c r="AT1542" s="1026"/>
      <c r="AU1542" s="1026"/>
      <c r="AV1542" s="1026"/>
      <c r="AW1542" s="1026"/>
      <c r="AX1542" s="1026"/>
    </row>
    <row r="1543" spans="1:55" s="1094" customFormat="1" ht="12.75">
      <c r="A1543" s="401" t="s">
        <v>1127</v>
      </c>
      <c r="B1543" s="42"/>
      <c r="C1543" s="42"/>
      <c r="D1543" s="42"/>
      <c r="E1543" s="1023"/>
      <c r="F1543" s="83"/>
      <c r="G1543" s="1157"/>
      <c r="H1543" s="101">
        <f>D1543-'[3]Oktobris'!D1450</f>
        <v>0</v>
      </c>
      <c r="I1543" s="987">
        <f aca="true" t="shared" si="67" ref="I1543:I1549">F1543-H1543</f>
        <v>0</v>
      </c>
      <c r="J1543" s="987"/>
      <c r="K1543" s="412"/>
      <c r="L1543" s="1093"/>
      <c r="M1543" s="1093"/>
      <c r="N1543" s="1093"/>
      <c r="O1543" s="1093"/>
      <c r="P1543" s="1093"/>
      <c r="Q1543" s="1093"/>
      <c r="R1543" s="1093"/>
      <c r="S1543" s="1093"/>
      <c r="T1543" s="1093"/>
      <c r="U1543" s="1093"/>
      <c r="V1543" s="1093"/>
      <c r="W1543" s="1093"/>
      <c r="X1543" s="1093"/>
      <c r="Y1543" s="1093"/>
      <c r="Z1543" s="1093"/>
      <c r="AA1543" s="1093"/>
      <c r="AB1543" s="1093"/>
      <c r="AC1543" s="1093"/>
      <c r="AD1543" s="1093"/>
      <c r="AE1543" s="1093"/>
      <c r="AF1543" s="1093"/>
      <c r="AG1543" s="1093"/>
      <c r="AH1543" s="1093"/>
      <c r="AI1543" s="1093"/>
      <c r="AJ1543" s="1093"/>
      <c r="AK1543" s="1093"/>
      <c r="AL1543" s="1093"/>
      <c r="AM1543" s="1093"/>
      <c r="AN1543" s="1093"/>
      <c r="AO1543" s="1093"/>
      <c r="AP1543" s="1093"/>
      <c r="AQ1543" s="1093"/>
      <c r="AR1543" s="1093"/>
      <c r="AS1543" s="1093"/>
      <c r="AT1543" s="1093"/>
      <c r="AU1543" s="1093"/>
      <c r="AV1543" s="1093"/>
      <c r="AW1543" s="1093"/>
      <c r="AX1543" s="1093"/>
      <c r="AY1543" s="1093"/>
      <c r="AZ1543" s="1093"/>
      <c r="BA1543" s="1093"/>
      <c r="BB1543" s="1093"/>
      <c r="BC1543" s="1093"/>
    </row>
    <row r="1544" spans="1:55" s="1095" customFormat="1" ht="12.75">
      <c r="A1544" s="304" t="s">
        <v>1172</v>
      </c>
      <c r="B1544" s="83">
        <v>11458815</v>
      </c>
      <c r="C1544" s="83">
        <v>0</v>
      </c>
      <c r="D1544" s="83">
        <v>0</v>
      </c>
      <c r="E1544" s="1155">
        <v>0</v>
      </c>
      <c r="F1544" s="83">
        <v>0</v>
      </c>
      <c r="G1544" s="1158"/>
      <c r="H1544" s="101">
        <f>D1544-'[3]Oktobris'!D1451</f>
        <v>0</v>
      </c>
      <c r="I1544" s="987">
        <f t="shared" si="67"/>
        <v>0</v>
      </c>
      <c r="J1544" s="987"/>
      <c r="K1544" s="412"/>
      <c r="L1544" s="876"/>
      <c r="M1544" s="876"/>
      <c r="N1544" s="876"/>
      <c r="O1544" s="876"/>
      <c r="P1544" s="876"/>
      <c r="Q1544" s="876"/>
      <c r="R1544" s="876"/>
      <c r="S1544" s="876"/>
      <c r="T1544" s="876"/>
      <c r="U1544" s="876"/>
      <c r="V1544" s="876"/>
      <c r="W1544" s="876"/>
      <c r="X1544" s="876"/>
      <c r="Y1544" s="876"/>
      <c r="Z1544" s="876"/>
      <c r="AA1544" s="876"/>
      <c r="AB1544" s="876"/>
      <c r="AC1544" s="876"/>
      <c r="AD1544" s="876"/>
      <c r="AE1544" s="876"/>
      <c r="AF1544" s="876"/>
      <c r="AG1544" s="876"/>
      <c r="AH1544" s="876"/>
      <c r="AI1544" s="876"/>
      <c r="AJ1544" s="876"/>
      <c r="AK1544" s="876"/>
      <c r="AL1544" s="876"/>
      <c r="AM1544" s="876"/>
      <c r="AN1544" s="876"/>
      <c r="AO1544" s="876"/>
      <c r="AP1544" s="876"/>
      <c r="AQ1544" s="876"/>
      <c r="AR1544" s="876"/>
      <c r="AS1544" s="876"/>
      <c r="AT1544" s="876"/>
      <c r="AU1544" s="876"/>
      <c r="AV1544" s="876"/>
      <c r="AW1544" s="876"/>
      <c r="AX1544" s="876"/>
      <c r="AY1544" s="876"/>
      <c r="AZ1544" s="876"/>
      <c r="BA1544" s="876"/>
      <c r="BB1544" s="876"/>
      <c r="BC1544" s="876"/>
    </row>
    <row r="1545" spans="1:55" s="1095" customFormat="1" ht="12.75">
      <c r="A1545" s="304" t="s">
        <v>1174</v>
      </c>
      <c r="B1545" s="83">
        <v>11458815</v>
      </c>
      <c r="C1545" s="83">
        <v>0</v>
      </c>
      <c r="D1545" s="83">
        <v>0</v>
      </c>
      <c r="E1545" s="1155">
        <v>0</v>
      </c>
      <c r="F1545" s="83">
        <v>0</v>
      </c>
      <c r="G1545" s="1158"/>
      <c r="H1545" s="101">
        <f>D1545-'[3]Oktobris'!D1452</f>
        <v>0</v>
      </c>
      <c r="I1545" s="987">
        <f t="shared" si="67"/>
        <v>0</v>
      </c>
      <c r="J1545" s="987"/>
      <c r="K1545" s="412"/>
      <c r="L1545" s="876"/>
      <c r="M1545" s="876"/>
      <c r="N1545" s="876"/>
      <c r="O1545" s="876"/>
      <c r="P1545" s="876"/>
      <c r="Q1545" s="876"/>
      <c r="R1545" s="876"/>
      <c r="S1545" s="876"/>
      <c r="T1545" s="876"/>
      <c r="U1545" s="876"/>
      <c r="V1545" s="876"/>
      <c r="W1545" s="876"/>
      <c r="X1545" s="876"/>
      <c r="Y1545" s="876"/>
      <c r="Z1545" s="876"/>
      <c r="AA1545" s="876"/>
      <c r="AB1545" s="876"/>
      <c r="AC1545" s="876"/>
      <c r="AD1545" s="876"/>
      <c r="AE1545" s="876"/>
      <c r="AF1545" s="876"/>
      <c r="AG1545" s="876"/>
      <c r="AH1545" s="876"/>
      <c r="AI1545" s="876"/>
      <c r="AJ1545" s="876"/>
      <c r="AK1545" s="876"/>
      <c r="AL1545" s="876"/>
      <c r="AM1545" s="876"/>
      <c r="AN1545" s="876"/>
      <c r="AO1545" s="876"/>
      <c r="AP1545" s="876"/>
      <c r="AQ1545" s="876"/>
      <c r="AR1545" s="876"/>
      <c r="AS1545" s="876"/>
      <c r="AT1545" s="876"/>
      <c r="AU1545" s="876"/>
      <c r="AV1545" s="876"/>
      <c r="AW1545" s="876"/>
      <c r="AX1545" s="876"/>
      <c r="AY1545" s="876"/>
      <c r="AZ1545" s="876"/>
      <c r="BA1545" s="876"/>
      <c r="BB1545" s="876"/>
      <c r="BC1545" s="876"/>
    </row>
    <row r="1546" spans="1:55" s="1104" customFormat="1" ht="12.75">
      <c r="A1546" s="1103" t="s">
        <v>279</v>
      </c>
      <c r="B1546" s="83">
        <v>11458815</v>
      </c>
      <c r="C1546" s="83">
        <v>0</v>
      </c>
      <c r="D1546" s="83">
        <v>0</v>
      </c>
      <c r="E1546" s="1155">
        <v>0</v>
      </c>
      <c r="F1546" s="83">
        <v>0</v>
      </c>
      <c r="G1546" s="1157"/>
      <c r="H1546" s="101">
        <f>D1546-'[3]Oktobris'!D1453</f>
        <v>0</v>
      </c>
      <c r="I1546" s="987">
        <f t="shared" si="67"/>
        <v>0</v>
      </c>
      <c r="J1546" s="987"/>
      <c r="K1546" s="412"/>
      <c r="L1546" s="1093"/>
      <c r="M1546" s="1093"/>
      <c r="N1546" s="1093"/>
      <c r="O1546" s="1093"/>
      <c r="P1546" s="1093"/>
      <c r="Q1546" s="1093"/>
      <c r="R1546" s="1093"/>
      <c r="S1546" s="1093"/>
      <c r="T1546" s="1093"/>
      <c r="U1546" s="1093"/>
      <c r="V1546" s="1093"/>
      <c r="W1546" s="1093"/>
      <c r="X1546" s="1093"/>
      <c r="Y1546" s="1093"/>
      <c r="Z1546" s="1093"/>
      <c r="AA1546" s="1093"/>
      <c r="AB1546" s="1093"/>
      <c r="AC1546" s="1093"/>
      <c r="AD1546" s="1093"/>
      <c r="AE1546" s="1093"/>
      <c r="AF1546" s="1093"/>
      <c r="AG1546" s="1093"/>
      <c r="AH1546" s="1093"/>
      <c r="AI1546" s="1093"/>
      <c r="AJ1546" s="1093"/>
      <c r="AK1546" s="1093"/>
      <c r="AL1546" s="1093"/>
      <c r="AM1546" s="1093"/>
      <c r="AN1546" s="1093"/>
      <c r="AO1546" s="1093"/>
      <c r="AP1546" s="1093"/>
      <c r="AQ1546" s="1093"/>
      <c r="AR1546" s="1093"/>
      <c r="AS1546" s="1093"/>
      <c r="AT1546" s="1093"/>
      <c r="AU1546" s="1093"/>
      <c r="AV1546" s="1093"/>
      <c r="AW1546" s="1093"/>
      <c r="AX1546" s="1093"/>
      <c r="AY1546" s="1093"/>
      <c r="AZ1546" s="1093"/>
      <c r="BA1546" s="1093"/>
      <c r="BB1546" s="1093"/>
      <c r="BC1546" s="1093"/>
    </row>
    <row r="1547" spans="1:55" s="1094" customFormat="1" ht="12.75">
      <c r="A1547" s="1089" t="s">
        <v>307</v>
      </c>
      <c r="B1547" s="83">
        <v>11458815</v>
      </c>
      <c r="C1547" s="83">
        <v>0</v>
      </c>
      <c r="D1547" s="83">
        <v>0</v>
      </c>
      <c r="E1547" s="1155">
        <v>0</v>
      </c>
      <c r="F1547" s="83">
        <v>0</v>
      </c>
      <c r="G1547" s="1157"/>
      <c r="H1547" s="101">
        <f>D1547-'[3]Oktobris'!D1454</f>
        <v>0</v>
      </c>
      <c r="I1547" s="987">
        <f t="shared" si="67"/>
        <v>0</v>
      </c>
      <c r="J1547" s="987"/>
      <c r="K1547" s="412"/>
      <c r="L1547" s="1093"/>
      <c r="M1547" s="1093"/>
      <c r="N1547" s="1093"/>
      <c r="O1547" s="1093"/>
      <c r="P1547" s="1093"/>
      <c r="Q1547" s="1093"/>
      <c r="R1547" s="1093"/>
      <c r="S1547" s="1093"/>
      <c r="T1547" s="1093"/>
      <c r="U1547" s="1093"/>
      <c r="V1547" s="1093"/>
      <c r="W1547" s="1093"/>
      <c r="X1547" s="1093"/>
      <c r="Y1547" s="1093"/>
      <c r="Z1547" s="1093"/>
      <c r="AA1547" s="1093"/>
      <c r="AB1547" s="1093"/>
      <c r="AC1547" s="1093"/>
      <c r="AD1547" s="1093"/>
      <c r="AE1547" s="1093"/>
      <c r="AF1547" s="1093"/>
      <c r="AG1547" s="1093"/>
      <c r="AH1547" s="1093"/>
      <c r="AI1547" s="1093"/>
      <c r="AJ1547" s="1093"/>
      <c r="AK1547" s="1093"/>
      <c r="AL1547" s="1093"/>
      <c r="AM1547" s="1093"/>
      <c r="AN1547" s="1093"/>
      <c r="AO1547" s="1093"/>
      <c r="AP1547" s="1093"/>
      <c r="AQ1547" s="1093"/>
      <c r="AR1547" s="1093"/>
      <c r="AS1547" s="1093"/>
      <c r="AT1547" s="1093"/>
      <c r="AU1547" s="1093"/>
      <c r="AV1547" s="1093"/>
      <c r="AW1547" s="1093"/>
      <c r="AX1547" s="1093"/>
      <c r="AY1547" s="1093"/>
      <c r="AZ1547" s="1093"/>
      <c r="BA1547" s="1093"/>
      <c r="BB1547" s="1093"/>
      <c r="BC1547" s="1093"/>
    </row>
    <row r="1548" spans="1:55" s="1094" customFormat="1" ht="12.75">
      <c r="A1548" s="1100" t="s">
        <v>716</v>
      </c>
      <c r="B1548" s="83">
        <v>10495039</v>
      </c>
      <c r="C1548" s="83">
        <v>0</v>
      </c>
      <c r="D1548" s="83">
        <v>0</v>
      </c>
      <c r="E1548" s="1155">
        <v>0</v>
      </c>
      <c r="F1548" s="83">
        <v>0</v>
      </c>
      <c r="G1548" s="1157"/>
      <c r="H1548" s="101">
        <f>D1548-'[3]Oktobris'!D1455</f>
        <v>0</v>
      </c>
      <c r="I1548" s="987">
        <f t="shared" si="67"/>
        <v>0</v>
      </c>
      <c r="J1548" s="987"/>
      <c r="K1548" s="412"/>
      <c r="L1548" s="1093"/>
      <c r="M1548" s="1093"/>
      <c r="N1548" s="1093"/>
      <c r="O1548" s="1093"/>
      <c r="P1548" s="1093"/>
      <c r="Q1548" s="1093"/>
      <c r="R1548" s="1093"/>
      <c r="S1548" s="1093"/>
      <c r="T1548" s="1093"/>
      <c r="U1548" s="1093"/>
      <c r="V1548" s="1093"/>
      <c r="W1548" s="1093"/>
      <c r="X1548" s="1093"/>
      <c r="Y1548" s="1093"/>
      <c r="Z1548" s="1093"/>
      <c r="AA1548" s="1093"/>
      <c r="AB1548" s="1093"/>
      <c r="AC1548" s="1093"/>
      <c r="AD1548" s="1093"/>
      <c r="AE1548" s="1093"/>
      <c r="AF1548" s="1093"/>
      <c r="AG1548" s="1093"/>
      <c r="AH1548" s="1093"/>
      <c r="AI1548" s="1093"/>
      <c r="AJ1548" s="1093"/>
      <c r="AK1548" s="1093"/>
      <c r="AL1548" s="1093"/>
      <c r="AM1548" s="1093"/>
      <c r="AN1548" s="1093"/>
      <c r="AO1548" s="1093"/>
      <c r="AP1548" s="1093"/>
      <c r="AQ1548" s="1093"/>
      <c r="AR1548" s="1093"/>
      <c r="AS1548" s="1093"/>
      <c r="AT1548" s="1093"/>
      <c r="AU1548" s="1093"/>
      <c r="AV1548" s="1093"/>
      <c r="AW1548" s="1093"/>
      <c r="AX1548" s="1093"/>
      <c r="AY1548" s="1093"/>
      <c r="AZ1548" s="1093"/>
      <c r="BA1548" s="1093"/>
      <c r="BB1548" s="1093"/>
      <c r="BC1548" s="1093"/>
    </row>
    <row r="1549" spans="1:55" s="1094" customFormat="1" ht="12.75">
      <c r="A1549" s="1100" t="s">
        <v>283</v>
      </c>
      <c r="B1549" s="83">
        <v>963776</v>
      </c>
      <c r="C1549" s="83">
        <v>0</v>
      </c>
      <c r="D1549" s="83">
        <v>0</v>
      </c>
      <c r="E1549" s="1155">
        <v>0</v>
      </c>
      <c r="F1549" s="83">
        <v>0</v>
      </c>
      <c r="G1549" s="1157"/>
      <c r="H1549" s="101">
        <f>D1549-'[3]Oktobris'!D1456</f>
        <v>0</v>
      </c>
      <c r="I1549" s="987">
        <f t="shared" si="67"/>
        <v>0</v>
      </c>
      <c r="J1549" s="987"/>
      <c r="K1549" s="412"/>
      <c r="L1549" s="1093"/>
      <c r="M1549" s="1093"/>
      <c r="N1549" s="1093"/>
      <c r="O1549" s="1093"/>
      <c r="P1549" s="1093"/>
      <c r="Q1549" s="1093"/>
      <c r="R1549" s="1093"/>
      <c r="S1549" s="1093"/>
      <c r="T1549" s="1093"/>
      <c r="U1549" s="1093"/>
      <c r="V1549" s="1093"/>
      <c r="W1549" s="1093"/>
      <c r="X1549" s="1093"/>
      <c r="Y1549" s="1093"/>
      <c r="Z1549" s="1093"/>
      <c r="AA1549" s="1093"/>
      <c r="AB1549" s="1093"/>
      <c r="AC1549" s="1093"/>
      <c r="AD1549" s="1093"/>
      <c r="AE1549" s="1093"/>
      <c r="AF1549" s="1093"/>
      <c r="AG1549" s="1093"/>
      <c r="AH1549" s="1093"/>
      <c r="AI1549" s="1093"/>
      <c r="AJ1549" s="1093"/>
      <c r="AK1549" s="1093"/>
      <c r="AL1549" s="1093"/>
      <c r="AM1549" s="1093"/>
      <c r="AN1549" s="1093"/>
      <c r="AO1549" s="1093"/>
      <c r="AP1549" s="1093"/>
      <c r="AQ1549" s="1093"/>
      <c r="AR1549" s="1093"/>
      <c r="AS1549" s="1093"/>
      <c r="AT1549" s="1093"/>
      <c r="AU1549" s="1093"/>
      <c r="AV1549" s="1093"/>
      <c r="AW1549" s="1093"/>
      <c r="AX1549" s="1093"/>
      <c r="AY1549" s="1093"/>
      <c r="AZ1549" s="1093"/>
      <c r="BA1549" s="1093"/>
      <c r="BB1549" s="1093"/>
      <c r="BC1549" s="1093"/>
    </row>
    <row r="1550" spans="1:55" s="1094" customFormat="1" ht="12.75">
      <c r="A1550" s="1159"/>
      <c r="B1550" s="410"/>
      <c r="C1550" s="410"/>
      <c r="D1550" s="410"/>
      <c r="E1550" s="1160"/>
      <c r="F1550" s="410"/>
      <c r="G1550" s="1157"/>
      <c r="H1550" s="101"/>
      <c r="I1550" s="987"/>
      <c r="J1550" s="987"/>
      <c r="K1550" s="412"/>
      <c r="L1550" s="1093"/>
      <c r="M1550" s="1093"/>
      <c r="N1550" s="1093"/>
      <c r="O1550" s="1093"/>
      <c r="P1550" s="1093"/>
      <c r="Q1550" s="1093"/>
      <c r="R1550" s="1093"/>
      <c r="S1550" s="1093"/>
      <c r="T1550" s="1093"/>
      <c r="U1550" s="1093"/>
      <c r="V1550" s="1093"/>
      <c r="W1550" s="1093"/>
      <c r="X1550" s="1093"/>
      <c r="Y1550" s="1093"/>
      <c r="Z1550" s="1093"/>
      <c r="AA1550" s="1093"/>
      <c r="AB1550" s="1093"/>
      <c r="AC1550" s="1093"/>
      <c r="AD1550" s="1093"/>
      <c r="AE1550" s="1093"/>
      <c r="AF1550" s="1093"/>
      <c r="AG1550" s="1093"/>
      <c r="AH1550" s="1093"/>
      <c r="AI1550" s="1093"/>
      <c r="AJ1550" s="1093"/>
      <c r="AK1550" s="1093"/>
      <c r="AL1550" s="1093"/>
      <c r="AM1550" s="1093"/>
      <c r="AN1550" s="1093"/>
      <c r="AO1550" s="1093"/>
      <c r="AP1550" s="1093"/>
      <c r="AQ1550" s="1093"/>
      <c r="AR1550" s="1093"/>
      <c r="AS1550" s="1093"/>
      <c r="AT1550" s="1093"/>
      <c r="AU1550" s="1093"/>
      <c r="AV1550" s="1093"/>
      <c r="AW1550" s="1093"/>
      <c r="AX1550" s="1093"/>
      <c r="AY1550" s="1093"/>
      <c r="AZ1550" s="1093"/>
      <c r="BA1550" s="1093"/>
      <c r="BB1550" s="1093"/>
      <c r="BC1550" s="1093"/>
    </row>
    <row r="1551" spans="1:11" s="250" customFormat="1" ht="12.75">
      <c r="A1551" s="1228" t="s">
        <v>1175</v>
      </c>
      <c r="B1551" s="1228"/>
      <c r="C1551" s="1228"/>
      <c r="D1551" s="1228"/>
      <c r="E1551" s="1228"/>
      <c r="F1551" s="1228"/>
      <c r="G1551" s="108"/>
      <c r="H1551" s="101">
        <f>D1551-'[3]Oktobris'!D1457</f>
        <v>0</v>
      </c>
      <c r="I1551" s="987"/>
      <c r="J1551" s="987"/>
      <c r="K1551" s="108"/>
    </row>
    <row r="1552" spans="1:11" s="250" customFormat="1" ht="12.75" customHeight="1">
      <c r="A1552" s="1228" t="s">
        <v>1176</v>
      </c>
      <c r="B1552" s="1228"/>
      <c r="C1552" s="1228"/>
      <c r="D1552" s="1228"/>
      <c r="E1552" s="1228"/>
      <c r="F1552" s="1228"/>
      <c r="G1552" s="108"/>
      <c r="H1552" s="101"/>
      <c r="I1552" s="987"/>
      <c r="J1552" s="987"/>
      <c r="K1552" s="108"/>
    </row>
    <row r="1553" spans="1:11" s="250" customFormat="1" ht="12.75" customHeight="1">
      <c r="A1553" s="345"/>
      <c r="B1553" s="345"/>
      <c r="C1553" s="345"/>
      <c r="D1553" s="345"/>
      <c r="E1553" s="345"/>
      <c r="F1553" s="345"/>
      <c r="G1553" s="108"/>
      <c r="H1553" s="101"/>
      <c r="I1553" s="987"/>
      <c r="J1553" s="987"/>
      <c r="K1553" s="108"/>
    </row>
    <row r="1554" spans="1:11" s="250" customFormat="1" ht="12.75">
      <c r="A1554" s="1161"/>
      <c r="B1554" s="1161"/>
      <c r="C1554" s="1161"/>
      <c r="D1554" s="1161"/>
      <c r="E1554" s="1161"/>
      <c r="F1554" s="1161"/>
      <c r="G1554" s="108"/>
      <c r="H1554" s="101"/>
      <c r="I1554" s="987"/>
      <c r="J1554" s="987"/>
      <c r="K1554" s="108"/>
    </row>
    <row r="1555" spans="1:11" s="250" customFormat="1" ht="12.75">
      <c r="A1555" s="1161"/>
      <c r="B1555" s="1161"/>
      <c r="C1555" s="1161"/>
      <c r="D1555" s="1161"/>
      <c r="E1555" s="1161"/>
      <c r="F1555" s="1161"/>
      <c r="G1555" s="108"/>
      <c r="H1555" s="101"/>
      <c r="I1555" s="987"/>
      <c r="J1555" s="987"/>
      <c r="K1555" s="108"/>
    </row>
    <row r="1556" spans="1:10" s="237" customFormat="1" ht="12.75">
      <c r="A1556" s="282" t="s">
        <v>260</v>
      </c>
      <c r="B1556" s="557"/>
      <c r="C1556" s="557"/>
      <c r="D1556" s="557"/>
      <c r="E1556" s="250"/>
      <c r="F1556" s="456" t="s">
        <v>1502</v>
      </c>
      <c r="H1556" s="101">
        <f>D1556-'[3]Oktobris'!D1459</f>
        <v>0</v>
      </c>
      <c r="I1556" s="987"/>
      <c r="J1556" s="987"/>
    </row>
    <row r="1557" spans="1:10" s="237" customFormat="1" ht="12.75">
      <c r="A1557" s="282"/>
      <c r="B1557" s="557"/>
      <c r="C1557" s="557"/>
      <c r="D1557" s="557"/>
      <c r="E1557" s="250"/>
      <c r="F1557" s="456"/>
      <c r="H1557" s="101"/>
      <c r="I1557" s="987"/>
      <c r="J1557" s="987"/>
    </row>
    <row r="1558" spans="1:10" s="237" customFormat="1" ht="12.75">
      <c r="A1558" s="282"/>
      <c r="B1558" s="557"/>
      <c r="C1558" s="557"/>
      <c r="D1558" s="557"/>
      <c r="E1558" s="250"/>
      <c r="F1558" s="456"/>
      <c r="H1558" s="101"/>
      <c r="I1558" s="987"/>
      <c r="J1558" s="987"/>
    </row>
    <row r="1559" spans="1:10" s="237" customFormat="1" ht="12.75">
      <c r="A1559" s="282"/>
      <c r="B1559" s="557"/>
      <c r="C1559" s="557"/>
      <c r="D1559" s="557"/>
      <c r="E1559" s="250"/>
      <c r="F1559" s="456"/>
      <c r="H1559" s="101"/>
      <c r="I1559" s="987"/>
      <c r="J1559" s="987"/>
    </row>
    <row r="1560" spans="1:10" s="237" customFormat="1" ht="12.75" customHeight="1">
      <c r="A1560" s="1162"/>
      <c r="B1560" s="1163"/>
      <c r="C1560" s="1163"/>
      <c r="D1560" s="1163"/>
      <c r="E1560" s="1164"/>
      <c r="F1560" s="541"/>
      <c r="H1560" s="101">
        <f>D1560-'[3]Oktobris'!D1460</f>
        <v>-2463866</v>
      </c>
      <c r="I1560" s="987"/>
      <c r="J1560" s="987"/>
    </row>
    <row r="1561" spans="1:10" s="237" customFormat="1" ht="12.75" customHeight="1">
      <c r="A1561" s="1162"/>
      <c r="B1561" s="1163"/>
      <c r="C1561" s="1163"/>
      <c r="D1561" s="1163"/>
      <c r="E1561" s="1164"/>
      <c r="F1561" s="541"/>
      <c r="H1561" s="101"/>
      <c r="I1561" s="987"/>
      <c r="J1561" s="987"/>
    </row>
    <row r="1562" spans="1:10" s="237" customFormat="1" ht="12" customHeight="1">
      <c r="A1562" s="239"/>
      <c r="B1562" s="1163"/>
      <c r="C1562" s="1163"/>
      <c r="D1562" s="1163"/>
      <c r="E1562" s="1164"/>
      <c r="F1562" s="1163"/>
      <c r="H1562" s="101">
        <f>D1562-'[3]Oktobris'!D1461</f>
        <v>-2463866</v>
      </c>
      <c r="I1562" s="987"/>
      <c r="J1562" s="987"/>
    </row>
    <row r="1563" spans="1:11" ht="12.75">
      <c r="A1563" s="57" t="s">
        <v>1177</v>
      </c>
      <c r="G1563" s="412"/>
      <c r="H1563" s="101">
        <f>D1563-'[3]Oktobris'!D1462</f>
        <v>-2463866</v>
      </c>
      <c r="I1563" s="987"/>
      <c r="J1563" s="987"/>
      <c r="K1563" s="412"/>
    </row>
    <row r="1564" spans="7:45" ht="17.25" customHeight="1">
      <c r="G1564" s="412"/>
      <c r="H1564" s="987"/>
      <c r="I1564" s="987"/>
      <c r="J1564" s="412"/>
      <c r="K1564" s="412"/>
      <c r="AS1564" s="876"/>
    </row>
    <row r="1565" spans="7:45" ht="17.25" customHeight="1">
      <c r="G1565" s="412"/>
      <c r="H1565" s="987"/>
      <c r="I1565" s="987"/>
      <c r="J1565" s="412"/>
      <c r="K1565" s="412"/>
      <c r="AS1565" s="876"/>
    </row>
    <row r="1566" spans="7:45" ht="17.25" customHeight="1">
      <c r="G1566" s="412"/>
      <c r="H1566" s="987"/>
      <c r="I1566" s="987"/>
      <c r="J1566" s="412"/>
      <c r="K1566" s="412"/>
      <c r="AS1566" s="876"/>
    </row>
    <row r="1567" spans="7:45" ht="17.25" customHeight="1">
      <c r="G1567" s="412"/>
      <c r="H1567" s="987"/>
      <c r="I1567" s="987"/>
      <c r="J1567" s="412"/>
      <c r="K1567" s="412"/>
      <c r="AS1567" s="876"/>
    </row>
  </sheetData>
  <mergeCells count="9">
    <mergeCell ref="A1552:F1552"/>
    <mergeCell ref="A1551:F1551"/>
    <mergeCell ref="A8:F8"/>
    <mergeCell ref="A1:F1"/>
    <mergeCell ref="A9:F9"/>
    <mergeCell ref="A7:F7"/>
    <mergeCell ref="A6:F6"/>
    <mergeCell ref="A4:F4"/>
    <mergeCell ref="A2:F2"/>
  </mergeCells>
  <printOptions horizontalCentered="1"/>
  <pageMargins left="0.8267716535433072" right="0.6692913385826772" top="0.7086614173228347" bottom="0.54" header="0.5118110236220472" footer="0.11811023622047245"/>
  <pageSetup firstPageNumber="68" useFirstPageNumber="1" fitToHeight="20" horizontalDpi="600" verticalDpi="600" orientation="portrait" paperSize="9" scale="81" r:id="rId1"/>
  <headerFooter alignWithMargins="0">
    <oddFooter>&amp;C&amp;P&amp;R
</oddFooter>
  </headerFooter>
  <rowBreaks count="10" manualBreakCount="10">
    <brk id="66" max="5" man="1"/>
    <brk id="399" max="5" man="1"/>
    <brk id="468" max="5" man="1"/>
    <brk id="751" max="5" man="1"/>
    <brk id="815" max="5" man="1"/>
    <brk id="1025" max="5" man="1"/>
    <brk id="1088" max="5" man="1"/>
    <brk id="1371" max="5" man="1"/>
    <brk id="1478" max="5" man="1"/>
    <brk id="1542" max="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BC40"/>
  <sheetViews>
    <sheetView zoomScaleSheetLayoutView="100" workbookViewId="0" topLeftCell="A1">
      <selection activeCell="A8" sqref="A8:E8"/>
    </sheetView>
  </sheetViews>
  <sheetFormatPr defaultColWidth="9.140625" defaultRowHeight="12.75"/>
  <cols>
    <col min="1" max="1" width="41.7109375" style="250" customWidth="1"/>
    <col min="2" max="2" width="13.28125" style="250" customWidth="1"/>
    <col min="3" max="3" width="10.8515625" style="250" bestFit="1" customWidth="1"/>
    <col min="4" max="4" width="9.140625" style="250" customWidth="1"/>
    <col min="5" max="5" width="10.00390625" style="250" customWidth="1"/>
    <col min="6" max="16384" width="9.140625" style="358" customWidth="1"/>
  </cols>
  <sheetData>
    <row r="1" spans="1:55" ht="12.75">
      <c r="A1" s="1210" t="s">
        <v>1447</v>
      </c>
      <c r="B1" s="1210"/>
      <c r="C1" s="1210"/>
      <c r="D1" s="1210"/>
      <c r="E1" s="1210"/>
      <c r="F1" s="270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7"/>
      <c r="AS1" s="357"/>
      <c r="AT1" s="357"/>
      <c r="AU1" s="357"/>
      <c r="AV1" s="357"/>
      <c r="AW1" s="357"/>
      <c r="AX1" s="357"/>
      <c r="AY1" s="357"/>
      <c r="AZ1" s="357"/>
      <c r="BA1" s="357"/>
      <c r="BB1" s="357"/>
      <c r="BC1" s="357"/>
    </row>
    <row r="2" spans="1:55" ht="15" customHeight="1">
      <c r="A2" s="1209" t="s">
        <v>1448</v>
      </c>
      <c r="B2" s="1209"/>
      <c r="C2" s="1209"/>
      <c r="D2" s="1209"/>
      <c r="E2" s="120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  <c r="AI2" s="357"/>
      <c r="AJ2" s="357"/>
      <c r="AK2" s="357"/>
      <c r="AL2" s="357"/>
      <c r="AM2" s="357"/>
      <c r="AN2" s="357"/>
      <c r="AO2" s="357"/>
      <c r="AP2" s="357"/>
      <c r="AQ2" s="357"/>
      <c r="AR2" s="357"/>
      <c r="AS2" s="357"/>
      <c r="AT2" s="357"/>
      <c r="AU2" s="357"/>
      <c r="AV2" s="357"/>
      <c r="AW2" s="357"/>
      <c r="AX2" s="357"/>
      <c r="AY2" s="357"/>
      <c r="AZ2" s="357"/>
      <c r="BA2" s="357"/>
      <c r="BB2" s="357"/>
      <c r="BC2" s="357"/>
    </row>
    <row r="3" spans="1:55" ht="3.75" customHeight="1">
      <c r="A3" s="272"/>
      <c r="B3" s="8"/>
      <c r="C3" s="8"/>
      <c r="D3" s="8"/>
      <c r="E3" s="272"/>
      <c r="F3" s="108"/>
      <c r="G3" s="6"/>
      <c r="H3" s="6"/>
      <c r="I3" s="6"/>
      <c r="J3" s="6"/>
      <c r="K3" s="6"/>
      <c r="L3" s="6"/>
      <c r="M3" s="6"/>
      <c r="N3" s="6"/>
      <c r="O3" s="6"/>
      <c r="P3" s="6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357"/>
      <c r="AO3" s="357"/>
      <c r="AP3" s="357"/>
      <c r="AQ3" s="357"/>
      <c r="AR3" s="357"/>
      <c r="AS3" s="357"/>
      <c r="AT3" s="357"/>
      <c r="AU3" s="357"/>
      <c r="AV3" s="357"/>
      <c r="AW3" s="357"/>
      <c r="AX3" s="357"/>
      <c r="AY3" s="357"/>
      <c r="AZ3" s="357"/>
      <c r="BA3" s="357"/>
      <c r="BB3" s="357"/>
      <c r="BC3" s="357"/>
    </row>
    <row r="4" spans="1:17" s="357" customFormat="1" ht="12.75">
      <c r="A4" s="1208" t="s">
        <v>1449</v>
      </c>
      <c r="B4" s="1208"/>
      <c r="C4" s="1208"/>
      <c r="D4" s="1208"/>
      <c r="E4" s="1208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</row>
    <row r="5" spans="1:16" s="357" customFormat="1" ht="12.75">
      <c r="A5" s="108"/>
      <c r="B5" s="245"/>
      <c r="C5" s="245"/>
      <c r="D5" s="245"/>
      <c r="E5" s="245"/>
      <c r="G5" s="245"/>
      <c r="H5" s="245"/>
      <c r="I5" s="245"/>
      <c r="J5" s="245"/>
      <c r="K5" s="245"/>
      <c r="L5" s="245"/>
      <c r="M5" s="245"/>
      <c r="N5" s="245"/>
      <c r="O5" s="245"/>
      <c r="P5" s="245"/>
    </row>
    <row r="6" spans="1:17" s="273" customFormat="1" ht="17.25" customHeight="1">
      <c r="A6" s="1216" t="s">
        <v>1450</v>
      </c>
      <c r="B6" s="1216"/>
      <c r="C6" s="1216"/>
      <c r="D6" s="1216"/>
      <c r="E6" s="1216"/>
      <c r="F6" s="107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</row>
    <row r="7" spans="1:17" s="273" customFormat="1" ht="17.25" customHeight="1">
      <c r="A7" s="1213" t="s">
        <v>1215</v>
      </c>
      <c r="B7" s="1213"/>
      <c r="C7" s="1213"/>
      <c r="D7" s="1213"/>
      <c r="E7" s="1213"/>
      <c r="F7" s="28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</row>
    <row r="8" spans="1:17" s="273" customFormat="1" ht="17.25" customHeight="1">
      <c r="A8" s="1217" t="s">
        <v>1452</v>
      </c>
      <c r="B8" s="1217"/>
      <c r="C8" s="1217"/>
      <c r="D8" s="1217"/>
      <c r="E8" s="1217"/>
      <c r="F8" s="285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</row>
    <row r="9" spans="1:15" s="363" customFormat="1" ht="12.75">
      <c r="A9" s="1211" t="s">
        <v>1453</v>
      </c>
      <c r="B9" s="1211"/>
      <c r="C9" s="1211"/>
      <c r="D9" s="1211"/>
      <c r="E9" s="1211"/>
      <c r="F9" s="249"/>
      <c r="G9" s="249"/>
      <c r="H9" s="249"/>
      <c r="I9" s="249"/>
      <c r="J9" s="249"/>
      <c r="K9" s="249"/>
      <c r="L9" s="249"/>
      <c r="M9" s="249"/>
      <c r="N9" s="6"/>
      <c r="O9" s="362"/>
    </row>
    <row r="10" spans="1:8" s="100" customFormat="1" ht="12.75">
      <c r="A10" s="282" t="s">
        <v>1454</v>
      </c>
      <c r="B10" s="246"/>
      <c r="C10" s="246"/>
      <c r="D10" s="247"/>
      <c r="E10" s="284" t="s">
        <v>1455</v>
      </c>
      <c r="F10" s="249"/>
      <c r="G10" s="363"/>
      <c r="H10" s="248"/>
    </row>
    <row r="11" ht="12.75">
      <c r="E11" s="350" t="s">
        <v>1216</v>
      </c>
    </row>
    <row r="12" spans="1:5" ht="10.5" customHeight="1">
      <c r="A12" s="562"/>
      <c r="B12" s="562"/>
      <c r="C12" s="562"/>
      <c r="D12" s="562"/>
      <c r="E12" s="1176" t="s">
        <v>433</v>
      </c>
    </row>
    <row r="13" spans="1:5" s="100" customFormat="1" ht="51">
      <c r="A13" s="212" t="s">
        <v>1457</v>
      </c>
      <c r="B13" s="287" t="s">
        <v>435</v>
      </c>
      <c r="C13" s="287" t="s">
        <v>436</v>
      </c>
      <c r="D13" s="287" t="s">
        <v>1217</v>
      </c>
      <c r="E13" s="287" t="s">
        <v>438</v>
      </c>
    </row>
    <row r="14" spans="1:5" s="100" customFormat="1" ht="12.75">
      <c r="A14" s="1177">
        <v>1</v>
      </c>
      <c r="B14" s="287">
        <v>2</v>
      </c>
      <c r="C14" s="287">
        <v>3</v>
      </c>
      <c r="D14" s="287">
        <v>4</v>
      </c>
      <c r="E14" s="221">
        <v>5</v>
      </c>
    </row>
    <row r="15" spans="1:5" s="100" customFormat="1" ht="17.25" customHeight="1">
      <c r="A15" s="328" t="s">
        <v>1218</v>
      </c>
      <c r="B15" s="289">
        <v>171151323</v>
      </c>
      <c r="C15" s="258">
        <v>127215323</v>
      </c>
      <c r="D15" s="1178">
        <v>74.3291496496349</v>
      </c>
      <c r="E15" s="258">
        <v>15604606</v>
      </c>
    </row>
    <row r="16" spans="1:5" s="100" customFormat="1" ht="17.25" customHeight="1">
      <c r="A16" s="328" t="s">
        <v>1219</v>
      </c>
      <c r="B16" s="289">
        <v>473632</v>
      </c>
      <c r="C16" s="258">
        <v>378804</v>
      </c>
      <c r="D16" s="1178">
        <v>79.9785487467063</v>
      </c>
      <c r="E16" s="258">
        <v>39536</v>
      </c>
    </row>
    <row r="17" spans="1:5" s="100" customFormat="1" ht="17.25" customHeight="1">
      <c r="A17" s="1116" t="s">
        <v>1220</v>
      </c>
      <c r="B17" s="264">
        <v>473632</v>
      </c>
      <c r="C17" s="263">
        <v>378804</v>
      </c>
      <c r="D17" s="1179">
        <v>79.9785487467063</v>
      </c>
      <c r="E17" s="263">
        <v>39536</v>
      </c>
    </row>
    <row r="18" spans="1:6" s="100" customFormat="1" ht="17.25" customHeight="1">
      <c r="A18" s="328" t="s">
        <v>1221</v>
      </c>
      <c r="B18" s="289">
        <v>339000</v>
      </c>
      <c r="C18" s="258">
        <v>310540</v>
      </c>
      <c r="D18" s="1178">
        <v>91.6047197640118</v>
      </c>
      <c r="E18" s="258">
        <v>24005</v>
      </c>
      <c r="F18" s="1180"/>
    </row>
    <row r="19" spans="1:5" s="100" customFormat="1" ht="17.25" customHeight="1">
      <c r="A19" s="1116" t="s">
        <v>1222</v>
      </c>
      <c r="B19" s="264">
        <v>339000</v>
      </c>
      <c r="C19" s="263">
        <v>310540</v>
      </c>
      <c r="D19" s="1179">
        <v>91.6047197640118</v>
      </c>
      <c r="E19" s="263">
        <v>24005</v>
      </c>
    </row>
    <row r="20" spans="1:5" s="100" customFormat="1" ht="17.25" customHeight="1">
      <c r="A20" s="328" t="s">
        <v>1223</v>
      </c>
      <c r="B20" s="289">
        <v>20463041</v>
      </c>
      <c r="C20" s="258">
        <v>18720301</v>
      </c>
      <c r="D20" s="1178">
        <v>91.48347501234055</v>
      </c>
      <c r="E20" s="258">
        <v>1923716</v>
      </c>
    </row>
    <row r="21" spans="1:5" s="100" customFormat="1" ht="25.5">
      <c r="A21" s="1116" t="s">
        <v>1224</v>
      </c>
      <c r="B21" s="264">
        <v>81470</v>
      </c>
      <c r="C21" s="263">
        <v>72365</v>
      </c>
      <c r="D21" s="1179">
        <v>88.82410703326377</v>
      </c>
      <c r="E21" s="263">
        <v>28429</v>
      </c>
    </row>
    <row r="22" spans="1:5" s="100" customFormat="1" ht="17.25" customHeight="1">
      <c r="A22" s="1116" t="s">
        <v>1225</v>
      </c>
      <c r="B22" s="264">
        <v>20381571</v>
      </c>
      <c r="C22" s="263">
        <v>18647936</v>
      </c>
      <c r="D22" s="1179">
        <v>91.49410514037412</v>
      </c>
      <c r="E22" s="263">
        <v>1895287</v>
      </c>
    </row>
    <row r="23" spans="1:5" s="100" customFormat="1" ht="17.25" customHeight="1">
      <c r="A23" s="328" t="s">
        <v>1226</v>
      </c>
      <c r="B23" s="289">
        <v>3957645</v>
      </c>
      <c r="C23" s="258">
        <v>3459773</v>
      </c>
      <c r="D23" s="1178">
        <v>87.41999345570409</v>
      </c>
      <c r="E23" s="258">
        <v>559773</v>
      </c>
    </row>
    <row r="24" spans="1:5" s="100" customFormat="1" ht="17.25" customHeight="1">
      <c r="A24" s="328" t="s">
        <v>1227</v>
      </c>
      <c r="B24" s="521">
        <v>3000000</v>
      </c>
      <c r="C24" s="258">
        <v>2240178</v>
      </c>
      <c r="D24" s="1178">
        <v>74.6726</v>
      </c>
      <c r="E24" s="258">
        <v>292456</v>
      </c>
    </row>
    <row r="25" spans="1:5" s="100" customFormat="1" ht="17.25" customHeight="1">
      <c r="A25" s="328" t="s">
        <v>1228</v>
      </c>
      <c r="B25" s="521">
        <v>1774465</v>
      </c>
      <c r="C25" s="258">
        <v>1491145</v>
      </c>
      <c r="D25" s="1178">
        <v>84.03349742034924</v>
      </c>
      <c r="E25" s="258">
        <v>145872</v>
      </c>
    </row>
    <row r="26" spans="1:5" s="100" customFormat="1" ht="17.25" customHeight="1">
      <c r="A26" s="328" t="s">
        <v>1229</v>
      </c>
      <c r="B26" s="289">
        <v>201159106</v>
      </c>
      <c r="C26" s="258">
        <v>153816064</v>
      </c>
      <c r="D26" s="1178">
        <v>76.46487750845343</v>
      </c>
      <c r="E26" s="258">
        <v>18589964</v>
      </c>
    </row>
    <row r="27" spans="1:5" s="100" customFormat="1" ht="12" customHeight="1">
      <c r="A27" s="1181"/>
      <c r="B27" s="902"/>
      <c r="C27" s="108"/>
      <c r="D27" s="108"/>
      <c r="E27" s="108"/>
    </row>
    <row r="28" spans="1:5" s="100" customFormat="1" ht="12" customHeight="1">
      <c r="A28" s="1181"/>
      <c r="B28" s="902"/>
      <c r="C28" s="108"/>
      <c r="D28" s="108"/>
      <c r="E28" s="108"/>
    </row>
    <row r="29" spans="1:5" s="100" customFormat="1" ht="12" customHeight="1">
      <c r="A29" s="1181"/>
      <c r="B29" s="902"/>
      <c r="C29" s="108"/>
      <c r="D29" s="108"/>
      <c r="E29" s="108"/>
    </row>
    <row r="30" spans="1:5" s="100" customFormat="1" ht="12" customHeight="1">
      <c r="A30" s="106" t="s">
        <v>1230</v>
      </c>
      <c r="B30" s="902"/>
      <c r="C30" s="108"/>
      <c r="D30" s="108"/>
      <c r="E30" s="350" t="s">
        <v>1502</v>
      </c>
    </row>
    <row r="31" spans="1:9" s="100" customFormat="1" ht="12" customHeight="1">
      <c r="A31" s="106"/>
      <c r="B31" s="250"/>
      <c r="C31" s="248"/>
      <c r="E31" s="271"/>
      <c r="F31" s="248"/>
      <c r="G31" s="248"/>
      <c r="I31" s="269"/>
    </row>
    <row r="32" spans="1:8" s="100" customFormat="1" ht="12.75">
      <c r="A32" s="106"/>
      <c r="B32" s="270"/>
      <c r="C32" s="248"/>
      <c r="E32" s="271"/>
      <c r="F32" s="248"/>
      <c r="G32" s="248"/>
      <c r="H32" s="271"/>
    </row>
    <row r="33" spans="1:4" s="250" customFormat="1" ht="12.75">
      <c r="A33" s="270"/>
      <c r="B33" s="557"/>
      <c r="C33" s="557"/>
      <c r="D33" s="1182"/>
    </row>
    <row r="34" spans="1:4" s="250" customFormat="1" ht="12.75">
      <c r="A34" s="270"/>
      <c r="B34" s="557"/>
      <c r="C34" s="557"/>
      <c r="D34" s="1182"/>
    </row>
    <row r="35" spans="1:5" s="100" customFormat="1" ht="12.75">
      <c r="A35" s="354"/>
      <c r="B35" s="250"/>
      <c r="C35" s="250"/>
      <c r="D35" s="250"/>
      <c r="E35" s="250"/>
    </row>
    <row r="36" s="250" customFormat="1" ht="12.75"/>
    <row r="37" s="250" customFormat="1" ht="12.75">
      <c r="A37" s="351" t="s">
        <v>261</v>
      </c>
    </row>
    <row r="38" spans="1:5" s="100" customFormat="1" ht="12.75">
      <c r="A38" s="250"/>
      <c r="B38" s="250"/>
      <c r="C38" s="250"/>
      <c r="D38" s="250"/>
      <c r="E38" s="250"/>
    </row>
    <row r="39" spans="1:5" s="100" customFormat="1" ht="12.75">
      <c r="A39" s="250"/>
      <c r="B39" s="250"/>
      <c r="C39" s="250"/>
      <c r="D39" s="250"/>
      <c r="E39" s="250"/>
    </row>
    <row r="40" spans="1:5" s="100" customFormat="1" ht="12.75">
      <c r="A40" s="250"/>
      <c r="B40" s="250"/>
      <c r="C40" s="250"/>
      <c r="D40" s="250"/>
      <c r="E40" s="250"/>
    </row>
  </sheetData>
  <mergeCells count="7">
    <mergeCell ref="A7:E7"/>
    <mergeCell ref="A8:E8"/>
    <mergeCell ref="A9:E9"/>
    <mergeCell ref="A1:E1"/>
    <mergeCell ref="A2:E2"/>
    <mergeCell ref="A4:E4"/>
    <mergeCell ref="A6:E6"/>
  </mergeCells>
  <printOptions/>
  <pageMargins left="0.7480314960629921" right="0.7480314960629921" top="0.7874015748031497" bottom="0.7874015748031497" header="0.5118110236220472" footer="0.5118110236220472"/>
  <pageSetup firstPageNumber="92" useFirstPageNumber="1" horizontalDpi="300" verticalDpi="300" orientation="portrait" paperSize="9" r:id="rId1"/>
  <headerFooter alignWithMargins="0">
    <oddFooter>&amp;L
&amp;C&amp;8&amp;P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zoomScaleSheetLayoutView="100" workbookViewId="0" topLeftCell="A1">
      <selection activeCell="A8" sqref="A8:F8"/>
    </sheetView>
  </sheetViews>
  <sheetFormatPr defaultColWidth="9.140625" defaultRowHeight="12.75"/>
  <cols>
    <col min="1" max="1" width="14.00390625" style="0" customWidth="1"/>
    <col min="2" max="2" width="39.28125" style="0" customWidth="1"/>
    <col min="3" max="3" width="13.57421875" style="0" customWidth="1"/>
    <col min="4" max="4" width="12.140625" style="0" customWidth="1"/>
    <col min="5" max="5" width="10.8515625" style="0" customWidth="1"/>
    <col min="6" max="6" width="11.7109375" style="0" customWidth="1"/>
  </cols>
  <sheetData>
    <row r="1" spans="1:6" ht="12.75">
      <c r="A1" s="1201" t="s">
        <v>1447</v>
      </c>
      <c r="B1" s="1201"/>
      <c r="C1" s="1201"/>
      <c r="D1" s="1201"/>
      <c r="E1" s="1201"/>
      <c r="F1" s="1201"/>
    </row>
    <row r="2" spans="1:6" ht="12.75">
      <c r="A2" s="1202" t="s">
        <v>1448</v>
      </c>
      <c r="B2" s="1202"/>
      <c r="C2" s="1202"/>
      <c r="D2" s="1202"/>
      <c r="E2" s="1202"/>
      <c r="F2" s="1202"/>
    </row>
    <row r="3" spans="1:6" ht="3.75" customHeight="1">
      <c r="A3" s="7"/>
      <c r="B3" s="8"/>
      <c r="C3" s="9"/>
      <c r="D3" s="9"/>
      <c r="E3" s="7"/>
      <c r="F3" s="7"/>
    </row>
    <row r="4" spans="1:6" ht="12.75">
      <c r="A4" s="1203" t="s">
        <v>1449</v>
      </c>
      <c r="B4" s="1203"/>
      <c r="C4" s="1203"/>
      <c r="D4" s="1203"/>
      <c r="E4" s="1203"/>
      <c r="F4" s="1203"/>
    </row>
    <row r="5" spans="1:6" ht="12.75">
      <c r="A5" s="12"/>
      <c r="B5" s="11"/>
      <c r="C5" s="11"/>
      <c r="D5" s="11"/>
      <c r="E5" s="11"/>
      <c r="F5" s="3"/>
    </row>
    <row r="6" spans="1:6" ht="12.75">
      <c r="A6" s="1204" t="s">
        <v>1450</v>
      </c>
      <c r="B6" s="1204"/>
      <c r="C6" s="1204"/>
      <c r="D6" s="1204"/>
      <c r="E6" s="1204"/>
      <c r="F6" s="1204"/>
    </row>
    <row r="7" spans="1:6" ht="15.75">
      <c r="A7" s="1206" t="s">
        <v>593</v>
      </c>
      <c r="B7" s="1206"/>
      <c r="C7" s="1206"/>
      <c r="D7" s="1206"/>
      <c r="E7" s="1206"/>
      <c r="F7" s="1206"/>
    </row>
    <row r="8" spans="1:6" ht="15.75">
      <c r="A8" s="1199" t="s">
        <v>1452</v>
      </c>
      <c r="B8" s="1199"/>
      <c r="C8" s="1199"/>
      <c r="D8" s="1199"/>
      <c r="E8" s="1199"/>
      <c r="F8" s="1199"/>
    </row>
    <row r="9" spans="1:6" ht="12.75">
      <c r="A9" s="1200" t="s">
        <v>1453</v>
      </c>
      <c r="B9" s="1200"/>
      <c r="C9" s="1200"/>
      <c r="D9" s="1200"/>
      <c r="E9" s="1200"/>
      <c r="F9" s="1200"/>
    </row>
    <row r="10" spans="1:6" ht="12.75">
      <c r="A10" s="23" t="s">
        <v>1454</v>
      </c>
      <c r="B10" s="24"/>
      <c r="C10" s="20"/>
      <c r="D10" s="18"/>
      <c r="E10" s="19"/>
      <c r="F10" s="21" t="s">
        <v>1455</v>
      </c>
    </row>
    <row r="11" spans="1:6" ht="12.75">
      <c r="A11" s="23"/>
      <c r="B11" s="24"/>
      <c r="C11" s="20"/>
      <c r="D11" s="18"/>
      <c r="E11" s="19"/>
      <c r="F11" s="65" t="s">
        <v>594</v>
      </c>
    </row>
    <row r="12" spans="1:6" ht="14.25" customHeight="1">
      <c r="A12" s="25"/>
      <c r="B12" s="28"/>
      <c r="C12" s="66"/>
      <c r="D12" s="66"/>
      <c r="E12" s="66"/>
      <c r="F12" s="67" t="s">
        <v>433</v>
      </c>
    </row>
    <row r="13" spans="1:6" ht="48">
      <c r="A13" s="70" t="s">
        <v>595</v>
      </c>
      <c r="B13" s="70" t="s">
        <v>434</v>
      </c>
      <c r="C13" s="197" t="s">
        <v>435</v>
      </c>
      <c r="D13" s="197" t="s">
        <v>436</v>
      </c>
      <c r="E13" s="197" t="s">
        <v>437</v>
      </c>
      <c r="F13" s="197" t="s">
        <v>438</v>
      </c>
    </row>
    <row r="14" spans="1:6" ht="12.75">
      <c r="A14" s="143">
        <v>1</v>
      </c>
      <c r="B14" s="143">
        <v>2</v>
      </c>
      <c r="C14" s="144">
        <v>3</v>
      </c>
      <c r="D14" s="144">
        <v>4</v>
      </c>
      <c r="E14" s="144">
        <v>5</v>
      </c>
      <c r="F14" s="144">
        <v>6</v>
      </c>
    </row>
    <row r="15" spans="1:6" ht="12.75" customHeight="1">
      <c r="A15" s="73"/>
      <c r="B15" s="145" t="s">
        <v>596</v>
      </c>
      <c r="C15" s="138">
        <v>2467367975</v>
      </c>
      <c r="D15" s="138">
        <v>2130078688</v>
      </c>
      <c r="E15" s="112">
        <v>86.32999656243005</v>
      </c>
      <c r="F15" s="138">
        <v>218530839</v>
      </c>
    </row>
    <row r="16" spans="1:6" ht="12.75" customHeight="1">
      <c r="A16" s="78"/>
      <c r="B16" s="113" t="s">
        <v>597</v>
      </c>
      <c r="C16" s="138">
        <v>1712514810</v>
      </c>
      <c r="D16" s="138">
        <v>1600053346</v>
      </c>
      <c r="E16" s="112">
        <v>93.43296400455655</v>
      </c>
      <c r="F16" s="138">
        <v>160677099</v>
      </c>
    </row>
    <row r="17" spans="1:6" ht="12.75" customHeight="1">
      <c r="A17" s="78"/>
      <c r="B17" s="113" t="s">
        <v>598</v>
      </c>
      <c r="C17" s="138">
        <v>408350000</v>
      </c>
      <c r="D17" s="138">
        <v>378198518</v>
      </c>
      <c r="E17" s="112">
        <v>92.61626496877679</v>
      </c>
      <c r="F17" s="138">
        <v>34127003</v>
      </c>
    </row>
    <row r="18" spans="1:6" ht="12.75" customHeight="1">
      <c r="A18" s="71" t="s">
        <v>599</v>
      </c>
      <c r="B18" s="198" t="s">
        <v>600</v>
      </c>
      <c r="C18" s="199">
        <v>161800000</v>
      </c>
      <c r="D18" s="199">
        <v>145409462</v>
      </c>
      <c r="E18" s="200">
        <v>89.86987762669963</v>
      </c>
      <c r="F18" s="142">
        <v>14764729</v>
      </c>
    </row>
    <row r="19" spans="1:6" ht="12.75" customHeight="1">
      <c r="A19" s="71" t="s">
        <v>601</v>
      </c>
      <c r="B19" s="198" t="s">
        <v>602</v>
      </c>
      <c r="C19" s="199">
        <v>246550000</v>
      </c>
      <c r="D19" s="142">
        <v>232789056</v>
      </c>
      <c r="E19" s="200">
        <v>94.41859906712634</v>
      </c>
      <c r="F19" s="142">
        <v>19362274</v>
      </c>
    </row>
    <row r="20" spans="1:6" ht="12.75" customHeight="1">
      <c r="A20" s="78"/>
      <c r="B20" s="113" t="s">
        <v>603</v>
      </c>
      <c r="C20" s="138">
        <v>1279580810</v>
      </c>
      <c r="D20" s="138">
        <v>1199163685</v>
      </c>
      <c r="E20" s="112">
        <v>93.71535393688812</v>
      </c>
      <c r="F20" s="138">
        <v>125173017</v>
      </c>
    </row>
    <row r="21" spans="1:6" ht="12.75" customHeight="1">
      <c r="A21" s="71" t="s">
        <v>604</v>
      </c>
      <c r="B21" s="198" t="s">
        <v>605</v>
      </c>
      <c r="C21" s="199">
        <v>894459810</v>
      </c>
      <c r="D21" s="142">
        <v>840800383</v>
      </c>
      <c r="E21" s="200">
        <v>94.00091246134356</v>
      </c>
      <c r="F21" s="142">
        <v>90535870</v>
      </c>
    </row>
    <row r="22" spans="1:6" ht="26.25" customHeight="1">
      <c r="A22" s="201" t="s">
        <v>606</v>
      </c>
      <c r="B22" s="198" t="s">
        <v>607</v>
      </c>
      <c r="C22" s="199">
        <v>352891000</v>
      </c>
      <c r="D22" s="142">
        <v>327365795</v>
      </c>
      <c r="E22" s="200">
        <v>92.76683026770306</v>
      </c>
      <c r="F22" s="142">
        <v>31595011</v>
      </c>
    </row>
    <row r="23" spans="1:6" ht="12.75" customHeight="1">
      <c r="A23" s="201" t="s">
        <v>608</v>
      </c>
      <c r="B23" s="198" t="s">
        <v>609</v>
      </c>
      <c r="C23" s="199">
        <v>12930000</v>
      </c>
      <c r="D23" s="142">
        <v>12346617</v>
      </c>
      <c r="E23" s="200">
        <v>95.48814385150813</v>
      </c>
      <c r="F23" s="142">
        <v>1238813</v>
      </c>
    </row>
    <row r="24" spans="1:6" ht="12.75" customHeight="1">
      <c r="A24" s="71" t="s">
        <v>610</v>
      </c>
      <c r="B24" s="198" t="s">
        <v>611</v>
      </c>
      <c r="C24" s="199">
        <v>19300000</v>
      </c>
      <c r="D24" s="142">
        <v>18650890</v>
      </c>
      <c r="E24" s="200">
        <v>96.63673575129533</v>
      </c>
      <c r="F24" s="142">
        <v>1803323</v>
      </c>
    </row>
    <row r="25" spans="1:6" ht="12.75" customHeight="1">
      <c r="A25" s="78"/>
      <c r="B25" s="113" t="s">
        <v>612</v>
      </c>
      <c r="C25" s="138">
        <v>24584000</v>
      </c>
      <c r="D25" s="138">
        <v>22691143</v>
      </c>
      <c r="E25" s="112">
        <v>92.30045151317931</v>
      </c>
      <c r="F25" s="138">
        <v>1377079</v>
      </c>
    </row>
    <row r="26" spans="1:6" ht="12.75" customHeight="1">
      <c r="A26" s="71" t="s">
        <v>613</v>
      </c>
      <c r="B26" s="198" t="s">
        <v>614</v>
      </c>
      <c r="C26" s="199">
        <v>14808000</v>
      </c>
      <c r="D26" s="142">
        <v>13954952</v>
      </c>
      <c r="E26" s="200">
        <v>94.23927606699081</v>
      </c>
      <c r="F26" s="142">
        <v>1426502</v>
      </c>
    </row>
    <row r="27" spans="1:6" ht="12.75" customHeight="1">
      <c r="A27" s="71" t="s">
        <v>615</v>
      </c>
      <c r="B27" s="198" t="s">
        <v>616</v>
      </c>
      <c r="C27" s="199">
        <v>420000</v>
      </c>
      <c r="D27" s="142">
        <v>396818</v>
      </c>
      <c r="E27" s="200">
        <v>94.4804761904762</v>
      </c>
      <c r="F27" s="142">
        <v>40446</v>
      </c>
    </row>
    <row r="28" spans="1:6" ht="12.75" customHeight="1">
      <c r="A28" s="71" t="s">
        <v>617</v>
      </c>
      <c r="B28" s="198" t="s">
        <v>618</v>
      </c>
      <c r="C28" s="199">
        <v>9356000</v>
      </c>
      <c r="D28" s="142">
        <v>8339373</v>
      </c>
      <c r="E28" s="200">
        <v>89.13395681915348</v>
      </c>
      <c r="F28" s="142">
        <v>-89869</v>
      </c>
    </row>
    <row r="29" spans="1:6" ht="12.75" customHeight="1">
      <c r="A29" s="202"/>
      <c r="B29" s="203" t="s">
        <v>619</v>
      </c>
      <c r="C29" s="204" t="s">
        <v>1464</v>
      </c>
      <c r="D29" s="204">
        <v>27414</v>
      </c>
      <c r="E29" s="112" t="s">
        <v>1464</v>
      </c>
      <c r="F29" s="138">
        <v>5656</v>
      </c>
    </row>
    <row r="30" spans="1:6" ht="12.75" customHeight="1">
      <c r="A30" s="205" t="s">
        <v>620</v>
      </c>
      <c r="B30" s="198" t="s">
        <v>621</v>
      </c>
      <c r="C30" s="206" t="s">
        <v>1464</v>
      </c>
      <c r="D30" s="142">
        <v>27414</v>
      </c>
      <c r="E30" s="207" t="s">
        <v>1464</v>
      </c>
      <c r="F30" s="142">
        <v>5656</v>
      </c>
    </row>
    <row r="31" spans="1:6" ht="12.75" customHeight="1">
      <c r="A31" s="78"/>
      <c r="B31" s="113" t="s">
        <v>622</v>
      </c>
      <c r="C31" s="138">
        <v>261400030</v>
      </c>
      <c r="D31" s="138">
        <v>174465861</v>
      </c>
      <c r="E31" s="112">
        <v>66.74286188873046</v>
      </c>
      <c r="F31" s="138">
        <v>11242444</v>
      </c>
    </row>
    <row r="32" spans="1:6" ht="12.75" customHeight="1">
      <c r="A32" s="71" t="s">
        <v>623</v>
      </c>
      <c r="B32" s="198" t="s">
        <v>624</v>
      </c>
      <c r="C32" s="199">
        <v>1458848</v>
      </c>
      <c r="D32" s="142">
        <v>1458848</v>
      </c>
      <c r="E32" s="200">
        <v>100</v>
      </c>
      <c r="F32" s="142">
        <v>0</v>
      </c>
    </row>
    <row r="33" spans="1:6" ht="25.5">
      <c r="A33" s="201" t="s">
        <v>625</v>
      </c>
      <c r="B33" s="208" t="s">
        <v>626</v>
      </c>
      <c r="C33" s="199">
        <v>46430500</v>
      </c>
      <c r="D33" s="142">
        <v>46361020</v>
      </c>
      <c r="E33" s="200">
        <v>99.85035698517139</v>
      </c>
      <c r="F33" s="142">
        <v>91918</v>
      </c>
    </row>
    <row r="34" spans="1:6" ht="12.75" customHeight="1">
      <c r="A34" s="201"/>
      <c r="B34" s="209" t="s">
        <v>627</v>
      </c>
      <c r="C34" s="210">
        <v>11394758</v>
      </c>
      <c r="D34" s="210">
        <v>11394758</v>
      </c>
      <c r="E34" s="211">
        <v>100</v>
      </c>
      <c r="F34" s="148">
        <v>0</v>
      </c>
    </row>
    <row r="35" spans="1:6" ht="12.75">
      <c r="A35" s="212" t="s">
        <v>628</v>
      </c>
      <c r="B35" s="213" t="s">
        <v>629</v>
      </c>
      <c r="C35" s="199">
        <v>9600000</v>
      </c>
      <c r="D35" s="142">
        <v>8938579</v>
      </c>
      <c r="E35" s="200">
        <v>93.11019791666666</v>
      </c>
      <c r="F35" s="142">
        <v>338148</v>
      </c>
    </row>
    <row r="36" spans="1:6" ht="12.75" customHeight="1">
      <c r="A36" s="212" t="s">
        <v>630</v>
      </c>
      <c r="B36" s="213" t="s">
        <v>631</v>
      </c>
      <c r="C36" s="199">
        <v>7500000</v>
      </c>
      <c r="D36" s="142">
        <v>6548591</v>
      </c>
      <c r="E36" s="200">
        <v>87.31454666666667</v>
      </c>
      <c r="F36" s="142">
        <v>640526</v>
      </c>
    </row>
    <row r="37" spans="1:6" ht="28.5" customHeight="1">
      <c r="A37" s="212" t="s">
        <v>632</v>
      </c>
      <c r="B37" s="213" t="s">
        <v>633</v>
      </c>
      <c r="C37" s="206" t="s">
        <v>1464</v>
      </c>
      <c r="D37" s="142">
        <v>1256994</v>
      </c>
      <c r="E37" s="200" t="s">
        <v>1464</v>
      </c>
      <c r="F37" s="142">
        <v>329878</v>
      </c>
    </row>
    <row r="38" spans="1:6" ht="38.25">
      <c r="A38" s="201" t="s">
        <v>634</v>
      </c>
      <c r="B38" s="208" t="s">
        <v>635</v>
      </c>
      <c r="C38" s="199">
        <v>68492753</v>
      </c>
      <c r="D38" s="142">
        <v>63959197</v>
      </c>
      <c r="E38" s="200">
        <v>93.3809698085869</v>
      </c>
      <c r="F38" s="142">
        <v>6314722</v>
      </c>
    </row>
    <row r="39" spans="1:6" ht="37.5" customHeight="1">
      <c r="A39" s="212" t="s">
        <v>636</v>
      </c>
      <c r="B39" s="208" t="s">
        <v>637</v>
      </c>
      <c r="C39" s="199">
        <v>1317000</v>
      </c>
      <c r="D39" s="142">
        <v>1009929</v>
      </c>
      <c r="E39" s="200">
        <v>76.68405466970387</v>
      </c>
      <c r="F39" s="142">
        <v>104419</v>
      </c>
    </row>
    <row r="40" spans="1:6" ht="12.75" customHeight="1">
      <c r="A40" s="212" t="s">
        <v>638</v>
      </c>
      <c r="B40" s="215" t="s">
        <v>639</v>
      </c>
      <c r="C40" s="210">
        <v>280000</v>
      </c>
      <c r="D40" s="148">
        <v>240166</v>
      </c>
      <c r="E40" s="211">
        <v>85.77357142857143</v>
      </c>
      <c r="F40" s="148">
        <v>27799</v>
      </c>
    </row>
    <row r="41" spans="1:6" ht="15" customHeight="1">
      <c r="A41" s="212" t="s">
        <v>640</v>
      </c>
      <c r="B41" s="216" t="s">
        <v>1876</v>
      </c>
      <c r="C41" s="199">
        <v>26589186</v>
      </c>
      <c r="D41" s="199">
        <v>24004252</v>
      </c>
      <c r="E41" s="200">
        <v>90.27825071440698</v>
      </c>
      <c r="F41" s="199">
        <v>1618616</v>
      </c>
    </row>
    <row r="42" spans="1:6" ht="12.75" customHeight="1">
      <c r="A42" s="217" t="s">
        <v>641</v>
      </c>
      <c r="B42" s="218" t="s">
        <v>642</v>
      </c>
      <c r="C42" s="210">
        <v>21500000</v>
      </c>
      <c r="D42" s="148">
        <v>19380285</v>
      </c>
      <c r="E42" s="211">
        <v>90.14086046511628</v>
      </c>
      <c r="F42" s="148">
        <v>1240577</v>
      </c>
    </row>
    <row r="43" spans="1:6" ht="12.75" customHeight="1">
      <c r="A43" s="217" t="s">
        <v>643</v>
      </c>
      <c r="B43" s="218" t="s">
        <v>644</v>
      </c>
      <c r="C43" s="210">
        <v>2242000</v>
      </c>
      <c r="D43" s="148">
        <v>1661550</v>
      </c>
      <c r="E43" s="211">
        <v>74.11016949152543</v>
      </c>
      <c r="F43" s="148">
        <v>142000</v>
      </c>
    </row>
    <row r="44" spans="1:6" ht="12.75" customHeight="1">
      <c r="A44" s="217" t="s">
        <v>645</v>
      </c>
      <c r="B44" s="218" t="s">
        <v>646</v>
      </c>
      <c r="C44" s="210">
        <v>2159422</v>
      </c>
      <c r="D44" s="148">
        <v>2216346</v>
      </c>
      <c r="E44" s="211">
        <v>102.63607576471851</v>
      </c>
      <c r="F44" s="148">
        <v>195293</v>
      </c>
    </row>
    <row r="45" spans="1:6" ht="12.75" customHeight="1">
      <c r="A45" s="217" t="s">
        <v>647</v>
      </c>
      <c r="B45" s="218" t="s">
        <v>648</v>
      </c>
      <c r="C45" s="158">
        <v>287764</v>
      </c>
      <c r="D45" s="148">
        <v>287829</v>
      </c>
      <c r="E45" s="211">
        <v>100.02258795401788</v>
      </c>
      <c r="F45" s="148">
        <v>0</v>
      </c>
    </row>
    <row r="46" spans="1:6" ht="24.75" customHeight="1">
      <c r="A46" s="219" t="s">
        <v>649</v>
      </c>
      <c r="B46" s="220" t="s">
        <v>650</v>
      </c>
      <c r="C46" s="210">
        <v>400000</v>
      </c>
      <c r="D46" s="148">
        <v>458242</v>
      </c>
      <c r="E46" s="211">
        <v>114.5605</v>
      </c>
      <c r="F46" s="148">
        <v>40746</v>
      </c>
    </row>
    <row r="47" spans="1:6" ht="12.75" customHeight="1">
      <c r="A47" s="201" t="s">
        <v>651</v>
      </c>
      <c r="B47" s="208" t="s">
        <v>652</v>
      </c>
      <c r="C47" s="199">
        <v>170000</v>
      </c>
      <c r="D47" s="142">
        <v>293497</v>
      </c>
      <c r="E47" s="200">
        <v>172.64529411764707</v>
      </c>
      <c r="F47" s="142">
        <v>75</v>
      </c>
    </row>
    <row r="48" spans="1:6" ht="12.75" customHeight="1">
      <c r="A48" s="221" t="s">
        <v>653</v>
      </c>
      <c r="B48" s="222" t="s">
        <v>654</v>
      </c>
      <c r="C48" s="199">
        <v>1177735</v>
      </c>
      <c r="D48" s="199">
        <v>1194599</v>
      </c>
      <c r="E48" s="200">
        <v>101.43190106433111</v>
      </c>
      <c r="F48" s="199">
        <v>38343</v>
      </c>
    </row>
    <row r="49" spans="1:6" ht="12.75" customHeight="1">
      <c r="A49" s="217" t="s">
        <v>655</v>
      </c>
      <c r="B49" s="218" t="s">
        <v>656</v>
      </c>
      <c r="C49" s="223">
        <v>962535</v>
      </c>
      <c r="D49" s="148">
        <v>959235</v>
      </c>
      <c r="E49" s="211">
        <v>99.65715532422197</v>
      </c>
      <c r="F49" s="148">
        <v>7755</v>
      </c>
    </row>
    <row r="50" spans="1:6" ht="12.75" customHeight="1">
      <c r="A50" s="217" t="s">
        <v>657</v>
      </c>
      <c r="B50" s="218" t="s">
        <v>658</v>
      </c>
      <c r="C50" s="224" t="s">
        <v>1464</v>
      </c>
      <c r="D50" s="148">
        <v>13959</v>
      </c>
      <c r="E50" s="225" t="s">
        <v>1464</v>
      </c>
      <c r="F50" s="148">
        <v>2328</v>
      </c>
    </row>
    <row r="51" spans="1:6" ht="39" customHeight="1">
      <c r="A51" s="217" t="s">
        <v>659</v>
      </c>
      <c r="B51" s="218" t="s">
        <v>660</v>
      </c>
      <c r="C51" s="224" t="s">
        <v>1464</v>
      </c>
      <c r="D51" s="148">
        <v>9885</v>
      </c>
      <c r="E51" s="225" t="s">
        <v>1464</v>
      </c>
      <c r="F51" s="148">
        <v>710</v>
      </c>
    </row>
    <row r="52" spans="1:6" ht="12.75" customHeight="1">
      <c r="A52" s="217" t="s">
        <v>661</v>
      </c>
      <c r="B52" s="218" t="s">
        <v>662</v>
      </c>
      <c r="C52" s="224" t="s">
        <v>1464</v>
      </c>
      <c r="D52" s="148">
        <v>211520</v>
      </c>
      <c r="E52" s="225" t="s">
        <v>1464</v>
      </c>
      <c r="F52" s="148">
        <v>27550</v>
      </c>
    </row>
    <row r="53" spans="1:6" ht="12.75" customHeight="1">
      <c r="A53" s="71" t="s">
        <v>663</v>
      </c>
      <c r="B53" s="198" t="s">
        <v>664</v>
      </c>
      <c r="C53" s="199">
        <v>13752621</v>
      </c>
      <c r="D53" s="142">
        <v>12076341</v>
      </c>
      <c r="E53" s="200">
        <v>87.81119613490404</v>
      </c>
      <c r="F53" s="142">
        <v>930837</v>
      </c>
    </row>
    <row r="54" spans="1:6" ht="27" customHeight="1">
      <c r="A54" s="201" t="s">
        <v>1862</v>
      </c>
      <c r="B54" s="198" t="s">
        <v>1863</v>
      </c>
      <c r="C54" s="199">
        <v>84911387</v>
      </c>
      <c r="D54" s="142">
        <v>7364014</v>
      </c>
      <c r="E54" s="200">
        <v>8.672587105425565</v>
      </c>
      <c r="F54" s="142">
        <v>834962</v>
      </c>
    </row>
    <row r="55" spans="1:6" ht="25.5" customHeight="1">
      <c r="A55" s="217" t="s">
        <v>1864</v>
      </c>
      <c r="B55" s="218" t="s">
        <v>1865</v>
      </c>
      <c r="C55" s="158">
        <v>2600000</v>
      </c>
      <c r="D55" s="148">
        <v>2503355</v>
      </c>
      <c r="E55" s="211">
        <v>96.28288461538462</v>
      </c>
      <c r="F55" s="148">
        <v>227577</v>
      </c>
    </row>
    <row r="56" spans="1:6" ht="24" customHeight="1">
      <c r="A56" s="73"/>
      <c r="B56" s="145" t="s">
        <v>1866</v>
      </c>
      <c r="C56" s="138">
        <v>117560316</v>
      </c>
      <c r="D56" s="138">
        <v>99781450</v>
      </c>
      <c r="E56" s="112">
        <v>84.87681336276776</v>
      </c>
      <c r="F56" s="138">
        <v>7915061</v>
      </c>
    </row>
    <row r="57" spans="1:6" ht="24" customHeight="1">
      <c r="A57" s="226" t="s">
        <v>1867</v>
      </c>
      <c r="B57" s="227" t="s">
        <v>1868</v>
      </c>
      <c r="C57" s="228">
        <v>117560316</v>
      </c>
      <c r="D57" s="142">
        <v>99781450</v>
      </c>
      <c r="E57" s="200">
        <v>84.87681336276776</v>
      </c>
      <c r="F57" s="142">
        <v>7915061</v>
      </c>
    </row>
    <row r="58" spans="1:6" ht="12.75" customHeight="1">
      <c r="A58" s="73"/>
      <c r="B58" s="145" t="s">
        <v>1869</v>
      </c>
      <c r="C58" s="229">
        <v>375892819</v>
      </c>
      <c r="D58" s="229">
        <v>255750617</v>
      </c>
      <c r="E58" s="112">
        <v>68.03817579712795</v>
      </c>
      <c r="F58" s="229">
        <v>38690579</v>
      </c>
    </row>
    <row r="59" spans="1:6" ht="12.75" customHeight="1">
      <c r="A59" s="201" t="s">
        <v>1870</v>
      </c>
      <c r="B59" s="208" t="s">
        <v>1871</v>
      </c>
      <c r="C59" s="230" t="s">
        <v>1464</v>
      </c>
      <c r="D59" s="142">
        <v>17530931</v>
      </c>
      <c r="E59" s="231" t="s">
        <v>1464</v>
      </c>
      <c r="F59" s="142">
        <v>1877626</v>
      </c>
    </row>
    <row r="60" spans="1:6" ht="12.75" customHeight="1">
      <c r="A60" s="221" t="s">
        <v>1872</v>
      </c>
      <c r="B60" s="222" t="s">
        <v>1873</v>
      </c>
      <c r="C60" s="206" t="s">
        <v>1464</v>
      </c>
      <c r="D60" s="142">
        <v>238219686</v>
      </c>
      <c r="E60" s="231" t="s">
        <v>1464</v>
      </c>
      <c r="F60" s="142">
        <v>36812953</v>
      </c>
    </row>
    <row r="61" spans="2:6" ht="12.75">
      <c r="B61" s="232"/>
      <c r="C61" s="233"/>
      <c r="D61" s="234"/>
      <c r="E61" s="234"/>
      <c r="F61" s="234"/>
    </row>
    <row r="62" spans="1:6" ht="12.75" customHeight="1">
      <c r="A62" s="235"/>
      <c r="C62" s="14"/>
      <c r="D62" s="236"/>
      <c r="F62" s="236"/>
    </row>
    <row r="64" spans="1:8" s="100" customFormat="1" ht="12.75">
      <c r="A64" s="106" t="s">
        <v>1874</v>
      </c>
      <c r="B64"/>
      <c r="C64" s="107"/>
      <c r="D64" s="107"/>
      <c r="E64" s="237"/>
      <c r="F64" s="238" t="s">
        <v>1502</v>
      </c>
      <c r="H64" s="108"/>
    </row>
    <row r="65" spans="1:8" s="100" customFormat="1" ht="12.75">
      <c r="A65" s="106"/>
      <c r="C65" s="107"/>
      <c r="D65" s="107"/>
      <c r="E65" s="237"/>
      <c r="F65" s="238"/>
      <c r="H65" s="108"/>
    </row>
    <row r="66" spans="1:8" s="100" customFormat="1" ht="12.75">
      <c r="A66" s="106"/>
      <c r="C66" s="107"/>
      <c r="D66" s="107"/>
      <c r="E66" s="237"/>
      <c r="F66" s="238"/>
      <c r="H66" s="108"/>
    </row>
    <row r="67" spans="1:8" s="100" customFormat="1" ht="12.75" customHeight="1">
      <c r="A67" s="239"/>
      <c r="C67" s="107"/>
      <c r="D67" s="107"/>
      <c r="E67" s="239"/>
      <c r="F67" s="240"/>
      <c r="H67" s="240"/>
    </row>
    <row r="68" spans="1:6" ht="12.75">
      <c r="A68" s="241"/>
      <c r="B68" s="242"/>
      <c r="C68" s="14"/>
      <c r="D68" s="14"/>
      <c r="E68" s="243"/>
      <c r="F68" s="234"/>
    </row>
    <row r="69" ht="12.75">
      <c r="A69" s="241"/>
    </row>
    <row r="71" s="25" customFormat="1" ht="12.75">
      <c r="A71" s="244" t="s">
        <v>1875</v>
      </c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7480314960629921" right="0" top="0.6299212598425197" bottom="0.3937007874015748" header="0.3937007874015748" footer="0.1968503937007874"/>
  <pageSetup firstPageNumber="7" useFirstPageNumber="1" horizontalDpi="600" verticalDpi="600" orientation="portrait" paperSize="9" scale="92" r:id="rId1"/>
  <headerFooter alignWithMargins="0">
    <oddFooter>&amp;C&amp;8&amp;P</oddFooter>
  </headerFooter>
  <rowBreaks count="1" manualBreakCount="1">
    <brk id="5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C87"/>
  <sheetViews>
    <sheetView zoomScaleSheetLayoutView="100" workbookViewId="0" topLeftCell="A1">
      <selection activeCell="C16" sqref="C16"/>
    </sheetView>
  </sheetViews>
  <sheetFormatPr defaultColWidth="9.140625" defaultRowHeight="12.75"/>
  <cols>
    <col min="1" max="1" width="7.57421875" style="25" customWidth="1"/>
    <col min="2" max="2" width="48.421875" style="25" customWidth="1"/>
    <col min="3" max="3" width="11.7109375" style="25" customWidth="1"/>
    <col min="4" max="4" width="11.7109375" style="250" customWidth="1"/>
    <col min="5" max="6" width="11.7109375" style="25" customWidth="1"/>
  </cols>
  <sheetData>
    <row r="1" spans="1:55" ht="12.75">
      <c r="A1" s="1201" t="s">
        <v>1447</v>
      </c>
      <c r="B1" s="1201"/>
      <c r="C1" s="1201"/>
      <c r="D1" s="1201"/>
      <c r="E1" s="1201"/>
      <c r="F1" s="120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202" t="s">
        <v>1448</v>
      </c>
      <c r="B2" s="1202"/>
      <c r="C2" s="1202"/>
      <c r="D2" s="1202"/>
      <c r="E2" s="1202"/>
      <c r="F2" s="120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8"/>
      <c r="C3" s="9"/>
      <c r="D3" s="8"/>
      <c r="E3" s="7"/>
      <c r="F3" s="7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203" t="s">
        <v>1449</v>
      </c>
      <c r="B4" s="1203"/>
      <c r="C4" s="1203"/>
      <c r="D4" s="1203"/>
      <c r="E4" s="1203"/>
      <c r="F4" s="120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2.75">
      <c r="A5" s="12"/>
      <c r="B5" s="11"/>
      <c r="C5" s="11"/>
      <c r="D5" s="245"/>
      <c r="E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s="15" customFormat="1" ht="17.25" customHeight="1">
      <c r="A6" s="1204" t="s">
        <v>1450</v>
      </c>
      <c r="B6" s="1204"/>
      <c r="C6" s="1204"/>
      <c r="D6" s="1204"/>
      <c r="E6" s="1204"/>
      <c r="F6" s="1204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5" customFormat="1" ht="35.25" customHeight="1">
      <c r="A7" s="1207" t="s">
        <v>1877</v>
      </c>
      <c r="B7" s="1198"/>
      <c r="C7" s="1198"/>
      <c r="D7" s="1198"/>
      <c r="E7" s="1198"/>
      <c r="F7" s="1198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15" customFormat="1" ht="17.25" customHeight="1">
      <c r="A8" s="1199" t="s">
        <v>1452</v>
      </c>
      <c r="B8" s="1199"/>
      <c r="C8" s="1199"/>
      <c r="D8" s="1199"/>
      <c r="E8" s="1199"/>
      <c r="F8" s="1199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5" s="19" customFormat="1" ht="12.75">
      <c r="A9" s="1200" t="s">
        <v>1453</v>
      </c>
      <c r="B9" s="1200"/>
      <c r="C9" s="1200"/>
      <c r="D9" s="1200"/>
      <c r="E9" s="1200"/>
      <c r="F9" s="1200"/>
      <c r="G9" s="18"/>
      <c r="H9" s="18"/>
      <c r="I9" s="18"/>
      <c r="J9" s="18"/>
      <c r="K9" s="18"/>
      <c r="L9" s="18"/>
      <c r="M9" s="18"/>
      <c r="N9" s="5"/>
      <c r="O9" s="64"/>
    </row>
    <row r="10" spans="1:8" s="100" customFormat="1" ht="12.75">
      <c r="A10" s="23" t="s">
        <v>1454</v>
      </c>
      <c r="B10" s="246"/>
      <c r="C10" s="20"/>
      <c r="D10" s="247"/>
      <c r="E10" s="20"/>
      <c r="F10" s="21" t="s">
        <v>1455</v>
      </c>
      <c r="G10" s="19"/>
      <c r="H10" s="248"/>
    </row>
    <row r="11" spans="1:15" s="19" customFormat="1" ht="12.75">
      <c r="A11" s="23"/>
      <c r="B11" s="24"/>
      <c r="C11" s="20"/>
      <c r="D11" s="249"/>
      <c r="F11" s="65" t="s">
        <v>1878</v>
      </c>
      <c r="G11" s="20"/>
      <c r="H11" s="21"/>
      <c r="I11" s="21"/>
      <c r="J11" s="22"/>
      <c r="K11" s="20"/>
      <c r="N11" s="5"/>
      <c r="O11" s="64"/>
    </row>
    <row r="12" ht="12.75">
      <c r="F12" s="251" t="s">
        <v>433</v>
      </c>
    </row>
    <row r="13" spans="1:6" ht="38.25">
      <c r="A13" s="69" t="s">
        <v>595</v>
      </c>
      <c r="B13" s="69" t="s">
        <v>434</v>
      </c>
      <c r="C13" s="252" t="s">
        <v>435</v>
      </c>
      <c r="D13" s="253" t="s">
        <v>436</v>
      </c>
      <c r="E13" s="252" t="s">
        <v>437</v>
      </c>
      <c r="F13" s="252" t="s">
        <v>438</v>
      </c>
    </row>
    <row r="14" spans="1:6" ht="12.75">
      <c r="A14" s="254">
        <v>1</v>
      </c>
      <c r="B14" s="254">
        <v>2</v>
      </c>
      <c r="C14" s="255">
        <v>3</v>
      </c>
      <c r="D14" s="256">
        <v>4</v>
      </c>
      <c r="E14" s="255">
        <v>5</v>
      </c>
      <c r="F14" s="255">
        <v>6</v>
      </c>
    </row>
    <row r="15" spans="1:6" ht="12.75">
      <c r="A15" s="73"/>
      <c r="B15" s="86" t="s">
        <v>1879</v>
      </c>
      <c r="C15" s="257">
        <v>29459282</v>
      </c>
      <c r="D15" s="258">
        <v>33655830</v>
      </c>
      <c r="E15" s="76">
        <v>114.24524874706722</v>
      </c>
      <c r="F15" s="257">
        <v>2815497</v>
      </c>
    </row>
    <row r="16" spans="1:6" ht="12.75">
      <c r="A16" s="78"/>
      <c r="B16" s="78" t="s">
        <v>1880</v>
      </c>
      <c r="C16" s="257">
        <v>2459000</v>
      </c>
      <c r="D16" s="258">
        <v>2817613</v>
      </c>
      <c r="E16" s="76">
        <v>114.58369255795037</v>
      </c>
      <c r="F16" s="257">
        <v>49659</v>
      </c>
    </row>
    <row r="17" spans="1:6" ht="12.75">
      <c r="A17" s="71" t="s">
        <v>1881</v>
      </c>
      <c r="B17" s="82" t="s">
        <v>1882</v>
      </c>
      <c r="C17" s="259">
        <v>2400000</v>
      </c>
      <c r="D17" s="260">
        <v>2734193</v>
      </c>
      <c r="E17" s="261">
        <v>113.92470833333333</v>
      </c>
      <c r="F17" s="262">
        <v>39546</v>
      </c>
    </row>
    <row r="18" spans="1:6" ht="24.75" customHeight="1">
      <c r="A18" s="71" t="s">
        <v>1883</v>
      </c>
      <c r="B18" s="88" t="s">
        <v>1884</v>
      </c>
      <c r="C18" s="259">
        <v>59000</v>
      </c>
      <c r="D18" s="263">
        <v>83420</v>
      </c>
      <c r="E18" s="261">
        <v>141.38983050847457</v>
      </c>
      <c r="F18" s="262">
        <v>10113</v>
      </c>
    </row>
    <row r="19" spans="1:6" ht="12.75">
      <c r="A19" s="78"/>
      <c r="B19" s="78" t="s">
        <v>1885</v>
      </c>
      <c r="C19" s="257">
        <v>317551</v>
      </c>
      <c r="D19" s="258">
        <v>143812</v>
      </c>
      <c r="E19" s="76">
        <v>45.28784352749637</v>
      </c>
      <c r="F19" s="257">
        <v>108348</v>
      </c>
    </row>
    <row r="20" spans="1:6" ht="12.75">
      <c r="A20" s="71" t="s">
        <v>1886</v>
      </c>
      <c r="B20" s="82" t="s">
        <v>1887</v>
      </c>
      <c r="C20" s="259">
        <v>295673</v>
      </c>
      <c r="D20" s="264">
        <v>140464</v>
      </c>
      <c r="E20" s="261">
        <v>47.50653593665975</v>
      </c>
      <c r="F20" s="262">
        <v>105000</v>
      </c>
    </row>
    <row r="21" spans="1:6" ht="24" customHeight="1">
      <c r="A21" s="201" t="s">
        <v>1888</v>
      </c>
      <c r="B21" s="88" t="s">
        <v>1889</v>
      </c>
      <c r="C21" s="259">
        <v>21878</v>
      </c>
      <c r="D21" s="264">
        <v>3348</v>
      </c>
      <c r="E21" s="261">
        <v>15.303044153944603</v>
      </c>
      <c r="F21" s="262">
        <v>3348</v>
      </c>
    </row>
    <row r="22" spans="1:6" ht="12.75">
      <c r="A22" s="78"/>
      <c r="B22" s="78" t="s">
        <v>1890</v>
      </c>
      <c r="C22" s="257">
        <v>3431600</v>
      </c>
      <c r="D22" s="258">
        <v>4370475</v>
      </c>
      <c r="E22" s="76">
        <v>127.35968644364144</v>
      </c>
      <c r="F22" s="257">
        <v>238742</v>
      </c>
    </row>
    <row r="23" spans="1:6" ht="12.75">
      <c r="A23" s="71" t="s">
        <v>638</v>
      </c>
      <c r="B23" s="82" t="s">
        <v>1891</v>
      </c>
      <c r="C23" s="259">
        <v>320000</v>
      </c>
      <c r="D23" s="263">
        <v>240166</v>
      </c>
      <c r="E23" s="261">
        <v>75.051875</v>
      </c>
      <c r="F23" s="262">
        <v>27799</v>
      </c>
    </row>
    <row r="24" spans="1:6" ht="12.75">
      <c r="A24" s="71" t="s">
        <v>1892</v>
      </c>
      <c r="B24" s="82" t="s">
        <v>1893</v>
      </c>
      <c r="C24" s="259">
        <v>250000</v>
      </c>
      <c r="D24" s="263">
        <v>333500</v>
      </c>
      <c r="E24" s="261">
        <v>133.4</v>
      </c>
      <c r="F24" s="262">
        <v>44007</v>
      </c>
    </row>
    <row r="25" spans="1:6" ht="12.75">
      <c r="A25" s="71" t="s">
        <v>655</v>
      </c>
      <c r="B25" s="82" t="s">
        <v>1894</v>
      </c>
      <c r="C25" s="259">
        <v>600000</v>
      </c>
      <c r="D25" s="263">
        <v>959235</v>
      </c>
      <c r="E25" s="261">
        <v>159.8725</v>
      </c>
      <c r="F25" s="262">
        <v>7755</v>
      </c>
    </row>
    <row r="26" spans="1:6" ht="24" customHeight="1">
      <c r="A26" s="71" t="s">
        <v>1895</v>
      </c>
      <c r="B26" s="88" t="s">
        <v>1896</v>
      </c>
      <c r="C26" s="259">
        <v>2261600</v>
      </c>
      <c r="D26" s="263">
        <v>2837574</v>
      </c>
      <c r="E26" s="261">
        <v>125.4675451008136</v>
      </c>
      <c r="F26" s="262">
        <v>159181</v>
      </c>
    </row>
    <row r="27" spans="1:6" ht="12.75">
      <c r="A27" s="78"/>
      <c r="B27" s="78" t="s">
        <v>1897</v>
      </c>
      <c r="C27" s="257">
        <v>8223374</v>
      </c>
      <c r="D27" s="258">
        <v>7941346</v>
      </c>
      <c r="E27" s="76">
        <v>96.57041015038352</v>
      </c>
      <c r="F27" s="257">
        <v>642604</v>
      </c>
    </row>
    <row r="28" spans="1:6" ht="38.25">
      <c r="A28" s="71" t="s">
        <v>1898</v>
      </c>
      <c r="B28" s="88" t="s">
        <v>1899</v>
      </c>
      <c r="C28" s="259">
        <v>150000</v>
      </c>
      <c r="D28" s="263">
        <v>119711</v>
      </c>
      <c r="E28" s="261">
        <v>79.80733333333333</v>
      </c>
      <c r="F28" s="262">
        <v>9316</v>
      </c>
    </row>
    <row r="29" spans="1:6" ht="12.75">
      <c r="A29" s="71" t="s">
        <v>1900</v>
      </c>
      <c r="B29" s="82" t="s">
        <v>1901</v>
      </c>
      <c r="C29" s="259">
        <v>1634503</v>
      </c>
      <c r="D29" s="263">
        <v>1541001</v>
      </c>
      <c r="E29" s="261">
        <v>94.27948434478249</v>
      </c>
      <c r="F29" s="262">
        <v>119888</v>
      </c>
    </row>
    <row r="30" spans="1:6" ht="25.5">
      <c r="A30" s="71" t="s">
        <v>1902</v>
      </c>
      <c r="B30" s="88" t="s">
        <v>1903</v>
      </c>
      <c r="C30" s="259">
        <v>990150</v>
      </c>
      <c r="D30" s="263">
        <v>1130258</v>
      </c>
      <c r="E30" s="261">
        <v>114.1501792657678</v>
      </c>
      <c r="F30" s="262">
        <v>91445</v>
      </c>
    </row>
    <row r="31" spans="1:6" ht="12.75">
      <c r="A31" s="71" t="s">
        <v>1904</v>
      </c>
      <c r="B31" s="88" t="s">
        <v>1905</v>
      </c>
      <c r="C31" s="259">
        <v>54700</v>
      </c>
      <c r="D31" s="263">
        <v>44477</v>
      </c>
      <c r="E31" s="261">
        <v>81.31078610603291</v>
      </c>
      <c r="F31" s="262">
        <v>2901</v>
      </c>
    </row>
    <row r="32" spans="1:6" ht="25.5">
      <c r="A32" s="71" t="s">
        <v>1906</v>
      </c>
      <c r="B32" s="88" t="s">
        <v>1907</v>
      </c>
      <c r="C32" s="51">
        <v>50000</v>
      </c>
      <c r="D32" s="263">
        <v>27428</v>
      </c>
      <c r="E32" s="261">
        <v>54.856</v>
      </c>
      <c r="F32" s="262">
        <v>3120</v>
      </c>
    </row>
    <row r="33" spans="1:6" ht="12.75">
      <c r="A33" s="71" t="s">
        <v>1908</v>
      </c>
      <c r="B33" s="82" t="s">
        <v>1909</v>
      </c>
      <c r="C33" s="51">
        <v>108000</v>
      </c>
      <c r="D33" s="263">
        <v>57017</v>
      </c>
      <c r="E33" s="261">
        <v>52.793518518518525</v>
      </c>
      <c r="F33" s="262">
        <v>6002</v>
      </c>
    </row>
    <row r="34" spans="1:6" ht="12.75">
      <c r="A34" s="71" t="s">
        <v>1910</v>
      </c>
      <c r="B34" s="82" t="s">
        <v>1911</v>
      </c>
      <c r="C34" s="51">
        <v>65000</v>
      </c>
      <c r="D34" s="263">
        <v>114559</v>
      </c>
      <c r="E34" s="261">
        <v>176.24461538461537</v>
      </c>
      <c r="F34" s="262">
        <v>7753</v>
      </c>
    </row>
    <row r="35" spans="1:6" ht="12.75">
      <c r="A35" s="71" t="s">
        <v>1912</v>
      </c>
      <c r="B35" s="82" t="s">
        <v>1913</v>
      </c>
      <c r="C35" s="51">
        <v>5171021</v>
      </c>
      <c r="D35" s="263">
        <v>4906895</v>
      </c>
      <c r="E35" s="261">
        <v>94.89218860259898</v>
      </c>
      <c r="F35" s="262">
        <v>402179</v>
      </c>
    </row>
    <row r="36" spans="1:6" ht="12.75">
      <c r="A36" s="78"/>
      <c r="B36" s="78" t="s">
        <v>1914</v>
      </c>
      <c r="C36" s="257">
        <v>95508</v>
      </c>
      <c r="D36" s="258">
        <v>26108</v>
      </c>
      <c r="E36" s="76">
        <v>27.335929974452398</v>
      </c>
      <c r="F36" s="257">
        <v>794</v>
      </c>
    </row>
    <row r="37" spans="1:6" ht="25.5">
      <c r="A37" s="71" t="s">
        <v>1915</v>
      </c>
      <c r="B37" s="88" t="s">
        <v>1916</v>
      </c>
      <c r="C37" s="51">
        <v>95508</v>
      </c>
      <c r="D37" s="263">
        <v>26108</v>
      </c>
      <c r="E37" s="261">
        <v>27.335929974452398</v>
      </c>
      <c r="F37" s="262">
        <v>794</v>
      </c>
    </row>
    <row r="38" spans="1:6" ht="12.75">
      <c r="A38" s="78"/>
      <c r="B38" s="78" t="s">
        <v>1917</v>
      </c>
      <c r="C38" s="257">
        <v>1562000</v>
      </c>
      <c r="D38" s="258">
        <v>2276292</v>
      </c>
      <c r="E38" s="76">
        <v>145.7293213828425</v>
      </c>
      <c r="F38" s="257">
        <v>299224</v>
      </c>
    </row>
    <row r="39" spans="1:6" ht="25.5" customHeight="1">
      <c r="A39" s="71" t="s">
        <v>1918</v>
      </c>
      <c r="B39" s="88" t="s">
        <v>1919</v>
      </c>
      <c r="C39" s="259">
        <v>164000</v>
      </c>
      <c r="D39" s="263">
        <v>145734</v>
      </c>
      <c r="E39" s="261">
        <v>88.86219512195122</v>
      </c>
      <c r="F39" s="262">
        <v>3607</v>
      </c>
    </row>
    <row r="40" spans="1:6" ht="12.75">
      <c r="A40" s="71" t="s">
        <v>1920</v>
      </c>
      <c r="B40" s="82" t="s">
        <v>1921</v>
      </c>
      <c r="C40" s="259">
        <v>92000</v>
      </c>
      <c r="D40" s="263">
        <v>56356</v>
      </c>
      <c r="E40" s="261">
        <v>61.256521739130434</v>
      </c>
      <c r="F40" s="262">
        <v>5169</v>
      </c>
    </row>
    <row r="41" spans="1:6" ht="12.75">
      <c r="A41" s="71" t="s">
        <v>1922</v>
      </c>
      <c r="B41" s="82" t="s">
        <v>201</v>
      </c>
      <c r="C41" s="259">
        <v>25000</v>
      </c>
      <c r="D41" s="260">
        <v>27134</v>
      </c>
      <c r="E41" s="261">
        <v>108.53600000000002</v>
      </c>
      <c r="F41" s="262">
        <v>4570</v>
      </c>
    </row>
    <row r="42" spans="1:6" ht="25.5">
      <c r="A42" s="71" t="s">
        <v>202</v>
      </c>
      <c r="B42" s="97" t="s">
        <v>203</v>
      </c>
      <c r="C42" s="259">
        <v>5000</v>
      </c>
      <c r="D42" s="263">
        <v>3378</v>
      </c>
      <c r="E42" s="261">
        <v>67.56</v>
      </c>
      <c r="F42" s="262">
        <v>0</v>
      </c>
    </row>
    <row r="43" spans="1:6" ht="12.75">
      <c r="A43" s="71" t="s">
        <v>204</v>
      </c>
      <c r="B43" s="82" t="s">
        <v>205</v>
      </c>
      <c r="C43" s="259">
        <v>268300</v>
      </c>
      <c r="D43" s="263">
        <v>1228624</v>
      </c>
      <c r="E43" s="261">
        <v>457.9291837495341</v>
      </c>
      <c r="F43" s="262">
        <v>282483</v>
      </c>
    </row>
    <row r="44" spans="1:6" ht="51">
      <c r="A44" s="71" t="s">
        <v>1464</v>
      </c>
      <c r="B44" s="88" t="s">
        <v>206</v>
      </c>
      <c r="C44" s="259">
        <v>6000</v>
      </c>
      <c r="D44" s="263">
        <v>130</v>
      </c>
      <c r="E44" s="261">
        <v>2.166666666666667</v>
      </c>
      <c r="F44" s="262">
        <v>0</v>
      </c>
    </row>
    <row r="45" spans="1:6" ht="12.75" customHeight="1">
      <c r="A45" s="71" t="s">
        <v>207</v>
      </c>
      <c r="B45" s="82" t="s">
        <v>208</v>
      </c>
      <c r="C45" s="259">
        <v>405000</v>
      </c>
      <c r="D45" s="263">
        <v>394434</v>
      </c>
      <c r="E45" s="261">
        <v>97.3911111111111</v>
      </c>
      <c r="F45" s="262">
        <v>641</v>
      </c>
    </row>
    <row r="46" spans="1:6" ht="25.5">
      <c r="A46" s="71" t="s">
        <v>209</v>
      </c>
      <c r="B46" s="97" t="s">
        <v>210</v>
      </c>
      <c r="C46" s="259">
        <v>465000</v>
      </c>
      <c r="D46" s="263">
        <v>352190</v>
      </c>
      <c r="E46" s="261">
        <v>75.73978494623655</v>
      </c>
      <c r="F46" s="262">
        <v>2754</v>
      </c>
    </row>
    <row r="47" spans="1:6" ht="25.5">
      <c r="A47" s="265" t="s">
        <v>211</v>
      </c>
      <c r="B47" s="88" t="s">
        <v>212</v>
      </c>
      <c r="C47" s="259">
        <v>17000</v>
      </c>
      <c r="D47" s="264">
        <v>11942</v>
      </c>
      <c r="E47" s="261">
        <v>70.2470588235294</v>
      </c>
      <c r="F47" s="262">
        <v>0</v>
      </c>
    </row>
    <row r="48" spans="1:6" ht="25.5">
      <c r="A48" s="265" t="s">
        <v>213</v>
      </c>
      <c r="B48" s="88" t="s">
        <v>214</v>
      </c>
      <c r="C48" s="259">
        <v>114700</v>
      </c>
      <c r="D48" s="264">
        <v>56370</v>
      </c>
      <c r="E48" s="261">
        <v>49.14559721011334</v>
      </c>
      <c r="F48" s="262">
        <v>0</v>
      </c>
    </row>
    <row r="49" spans="1:6" ht="12.75">
      <c r="A49" s="78"/>
      <c r="B49" s="78" t="s">
        <v>215</v>
      </c>
      <c r="C49" s="257">
        <v>617087</v>
      </c>
      <c r="D49" s="258">
        <v>573518</v>
      </c>
      <c r="E49" s="76">
        <v>92.93956929898053</v>
      </c>
      <c r="F49" s="257">
        <v>66150</v>
      </c>
    </row>
    <row r="50" spans="1:6" ht="12.75">
      <c r="A50" s="71" t="s">
        <v>216</v>
      </c>
      <c r="B50" s="82" t="s">
        <v>217</v>
      </c>
      <c r="C50" s="259">
        <v>39922</v>
      </c>
      <c r="D50" s="263">
        <v>47565</v>
      </c>
      <c r="E50" s="261">
        <v>119.1448324232253</v>
      </c>
      <c r="F50" s="262">
        <v>10144</v>
      </c>
    </row>
    <row r="51" spans="1:6" ht="12.75" customHeight="1">
      <c r="A51" s="71" t="s">
        <v>218</v>
      </c>
      <c r="B51" s="82" t="s">
        <v>219</v>
      </c>
      <c r="C51" s="259">
        <v>442194</v>
      </c>
      <c r="D51" s="263">
        <v>407853</v>
      </c>
      <c r="E51" s="261">
        <v>92.23395161399748</v>
      </c>
      <c r="F51" s="262">
        <v>39134</v>
      </c>
    </row>
    <row r="52" spans="1:6" ht="25.5">
      <c r="A52" s="71" t="s">
        <v>220</v>
      </c>
      <c r="B52" s="97" t="s">
        <v>221</v>
      </c>
      <c r="C52" s="259">
        <v>134971</v>
      </c>
      <c r="D52" s="263">
        <v>118100</v>
      </c>
      <c r="E52" s="261">
        <v>87.50027783746138</v>
      </c>
      <c r="F52" s="262">
        <v>16872</v>
      </c>
    </row>
    <row r="53" spans="1:6" ht="12.75">
      <c r="A53" s="78"/>
      <c r="B53" s="78" t="s">
        <v>222</v>
      </c>
      <c r="C53" s="257">
        <v>300000</v>
      </c>
      <c r="D53" s="258">
        <v>0</v>
      </c>
      <c r="E53" s="76">
        <v>0</v>
      </c>
      <c r="F53" s="262">
        <v>0</v>
      </c>
    </row>
    <row r="54" spans="1:6" ht="25.5">
      <c r="A54" s="71" t="s">
        <v>223</v>
      </c>
      <c r="B54" s="88" t="s">
        <v>224</v>
      </c>
      <c r="C54" s="259">
        <v>300000</v>
      </c>
      <c r="D54" s="263">
        <v>0</v>
      </c>
      <c r="E54" s="261">
        <v>0</v>
      </c>
      <c r="F54" s="262">
        <v>0</v>
      </c>
    </row>
    <row r="55" spans="1:6" ht="12.75">
      <c r="A55" s="78"/>
      <c r="B55" s="78" t="s">
        <v>225</v>
      </c>
      <c r="C55" s="257">
        <v>11883162</v>
      </c>
      <c r="D55" s="258">
        <v>15410727</v>
      </c>
      <c r="E55" s="76">
        <v>129.68540696491388</v>
      </c>
      <c r="F55" s="257">
        <v>1383266</v>
      </c>
    </row>
    <row r="56" spans="1:6" ht="12.75">
      <c r="A56" s="71" t="s">
        <v>226</v>
      </c>
      <c r="B56" s="88" t="s">
        <v>227</v>
      </c>
      <c r="C56" s="259">
        <v>65000</v>
      </c>
      <c r="D56" s="263">
        <v>68497</v>
      </c>
      <c r="E56" s="261">
        <v>105.38</v>
      </c>
      <c r="F56" s="262">
        <v>3709</v>
      </c>
    </row>
    <row r="57" spans="1:6" ht="12.75">
      <c r="A57" s="71" t="s">
        <v>228</v>
      </c>
      <c r="B57" s="82" t="s">
        <v>229</v>
      </c>
      <c r="C57" s="259">
        <v>2640000</v>
      </c>
      <c r="D57" s="263">
        <v>3734790</v>
      </c>
      <c r="E57" s="261">
        <v>141.46931818181818</v>
      </c>
      <c r="F57" s="262">
        <v>323531</v>
      </c>
    </row>
    <row r="58" spans="1:6" ht="12.75">
      <c r="A58" s="71" t="s">
        <v>230</v>
      </c>
      <c r="B58" s="88" t="s">
        <v>231</v>
      </c>
      <c r="C58" s="259">
        <v>30000</v>
      </c>
      <c r="D58" s="263">
        <v>42780</v>
      </c>
      <c r="E58" s="261">
        <v>142.6</v>
      </c>
      <c r="F58" s="262">
        <v>4015</v>
      </c>
    </row>
    <row r="59" spans="1:6" ht="12.75">
      <c r="A59" s="71" t="s">
        <v>232</v>
      </c>
      <c r="B59" s="82" t="s">
        <v>233</v>
      </c>
      <c r="C59" s="259">
        <v>30000</v>
      </c>
      <c r="D59" s="263">
        <v>32248</v>
      </c>
      <c r="E59" s="261">
        <v>107.49333333333333</v>
      </c>
      <c r="F59" s="262">
        <v>2465</v>
      </c>
    </row>
    <row r="60" spans="1:6" ht="12.75">
      <c r="A60" s="71" t="s">
        <v>234</v>
      </c>
      <c r="B60" s="82" t="s">
        <v>235</v>
      </c>
      <c r="C60" s="259">
        <v>2334240</v>
      </c>
      <c r="D60" s="263">
        <v>2538244</v>
      </c>
      <c r="E60" s="261">
        <v>108.73963259990404</v>
      </c>
      <c r="F60" s="262">
        <v>223635</v>
      </c>
    </row>
    <row r="61" spans="1:6" ht="25.5">
      <c r="A61" s="71" t="s">
        <v>236</v>
      </c>
      <c r="B61" s="88" t="s">
        <v>237</v>
      </c>
      <c r="C61" s="259">
        <v>1000</v>
      </c>
      <c r="D61" s="263">
        <v>250</v>
      </c>
      <c r="E61" s="261">
        <v>25</v>
      </c>
      <c r="F61" s="262">
        <v>0</v>
      </c>
    </row>
    <row r="62" spans="1:6" ht="12.75">
      <c r="A62" s="71" t="s">
        <v>238</v>
      </c>
      <c r="B62" s="88" t="s">
        <v>239</v>
      </c>
      <c r="C62" s="259">
        <v>3068800</v>
      </c>
      <c r="D62" s="263">
        <v>3341596</v>
      </c>
      <c r="E62" s="261">
        <v>108.88933785192908</v>
      </c>
      <c r="F62" s="262">
        <v>317778</v>
      </c>
    </row>
    <row r="63" spans="1:6" ht="12.75">
      <c r="A63" s="71" t="s">
        <v>240</v>
      </c>
      <c r="B63" s="82" t="s">
        <v>241</v>
      </c>
      <c r="C63" s="259">
        <v>730000</v>
      </c>
      <c r="D63" s="263">
        <v>908544</v>
      </c>
      <c r="E63" s="261">
        <v>124.45808219178083</v>
      </c>
      <c r="F63" s="262">
        <v>68284</v>
      </c>
    </row>
    <row r="64" spans="1:6" ht="25.5">
      <c r="A64" s="71" t="s">
        <v>242</v>
      </c>
      <c r="B64" s="88" t="s">
        <v>243</v>
      </c>
      <c r="C64" s="259">
        <v>330000</v>
      </c>
      <c r="D64" s="263">
        <v>439246</v>
      </c>
      <c r="E64" s="261">
        <v>133.1048484848485</v>
      </c>
      <c r="F64" s="262">
        <v>72105</v>
      </c>
    </row>
    <row r="65" spans="1:6" ht="12.75">
      <c r="A65" s="71" t="s">
        <v>645</v>
      </c>
      <c r="B65" s="88" t="s">
        <v>244</v>
      </c>
      <c r="C65" s="259">
        <v>2159422</v>
      </c>
      <c r="D65" s="263">
        <v>2216346</v>
      </c>
      <c r="E65" s="261">
        <v>102.63607576471851</v>
      </c>
      <c r="F65" s="262">
        <v>195293</v>
      </c>
    </row>
    <row r="66" spans="1:6" ht="38.25">
      <c r="A66" s="71" t="s">
        <v>659</v>
      </c>
      <c r="B66" s="266" t="s">
        <v>245</v>
      </c>
      <c r="C66" s="259">
        <v>40200</v>
      </c>
      <c r="D66" s="263">
        <v>9885</v>
      </c>
      <c r="E66" s="261">
        <v>24.58955223880597</v>
      </c>
      <c r="F66" s="262">
        <v>710</v>
      </c>
    </row>
    <row r="67" spans="1:6" ht="12.75">
      <c r="A67" s="71" t="s">
        <v>246</v>
      </c>
      <c r="B67" s="82" t="s">
        <v>247</v>
      </c>
      <c r="C67" s="259">
        <v>452000</v>
      </c>
      <c r="D67" s="263">
        <v>2078076</v>
      </c>
      <c r="E67" s="261">
        <v>459.75132743362826</v>
      </c>
      <c r="F67" s="262">
        <v>171741</v>
      </c>
    </row>
    <row r="68" spans="1:6" ht="12.75">
      <c r="A68" s="71" t="s">
        <v>248</v>
      </c>
      <c r="B68" s="82" t="s">
        <v>249</v>
      </c>
      <c r="C68" s="259">
        <v>2500</v>
      </c>
      <c r="D68" s="263">
        <v>225</v>
      </c>
      <c r="E68" s="261">
        <v>9</v>
      </c>
      <c r="F68" s="262">
        <v>0</v>
      </c>
    </row>
    <row r="69" spans="1:6" ht="12.75">
      <c r="A69" s="78"/>
      <c r="B69" s="78" t="s">
        <v>250</v>
      </c>
      <c r="C69" s="39">
        <v>18000</v>
      </c>
      <c r="D69" s="267">
        <v>15735</v>
      </c>
      <c r="E69" s="76">
        <v>87.41666666666667</v>
      </c>
      <c r="F69" s="257">
        <v>1210</v>
      </c>
    </row>
    <row r="70" spans="1:6" ht="25.5">
      <c r="A70" s="71" t="s">
        <v>251</v>
      </c>
      <c r="B70" s="266" t="s">
        <v>252</v>
      </c>
      <c r="C70" s="259">
        <v>18000</v>
      </c>
      <c r="D70" s="263">
        <v>15735</v>
      </c>
      <c r="E70" s="261">
        <v>87.41666666666667</v>
      </c>
      <c r="F70" s="262">
        <v>1210</v>
      </c>
    </row>
    <row r="71" spans="1:6" ht="12.75">
      <c r="A71" s="71"/>
      <c r="B71" s="78" t="s">
        <v>253</v>
      </c>
      <c r="C71" s="39">
        <v>102000</v>
      </c>
      <c r="D71" s="267">
        <v>80204</v>
      </c>
      <c r="E71" s="76">
        <v>78.6313725490196</v>
      </c>
      <c r="F71" s="257">
        <v>25500</v>
      </c>
    </row>
    <row r="72" spans="1:6" ht="25.5">
      <c r="A72" s="71" t="s">
        <v>254</v>
      </c>
      <c r="B72" s="266" t="s">
        <v>255</v>
      </c>
      <c r="C72" s="259">
        <v>102000</v>
      </c>
      <c r="D72" s="263">
        <v>80204</v>
      </c>
      <c r="E72" s="261">
        <v>78.6313725490196</v>
      </c>
      <c r="F72" s="262">
        <v>25500</v>
      </c>
    </row>
    <row r="73" spans="1:6" ht="12.75">
      <c r="A73" s="78"/>
      <c r="B73" s="78" t="s">
        <v>256</v>
      </c>
      <c r="C73" s="39">
        <v>450000</v>
      </c>
      <c r="D73" s="267">
        <v>0</v>
      </c>
      <c r="E73" s="76">
        <v>0</v>
      </c>
      <c r="F73" s="257">
        <v>0</v>
      </c>
    </row>
    <row r="74" spans="1:6" ht="12.75">
      <c r="A74" s="71" t="s">
        <v>257</v>
      </c>
      <c r="B74" s="88" t="s">
        <v>258</v>
      </c>
      <c r="C74" s="259">
        <v>450000</v>
      </c>
      <c r="D74" s="263">
        <v>0</v>
      </c>
      <c r="E74" s="261">
        <v>0</v>
      </c>
      <c r="F74" s="262">
        <v>0</v>
      </c>
    </row>
    <row r="76" ht="12.75">
      <c r="A76" s="25" t="s">
        <v>259</v>
      </c>
    </row>
    <row r="80" spans="1:9" s="100" customFormat="1" ht="12.75">
      <c r="A80" s="106" t="s">
        <v>260</v>
      </c>
      <c r="B80" s="250"/>
      <c r="C80" s="248"/>
      <c r="D80" s="248"/>
      <c r="E80" s="268"/>
      <c r="F80" s="248" t="s">
        <v>1502</v>
      </c>
      <c r="G80" s="248"/>
      <c r="I80" s="269"/>
    </row>
    <row r="81" spans="1:9" s="100" customFormat="1" ht="12.75">
      <c r="A81" s="106"/>
      <c r="B81" s="250"/>
      <c r="C81" s="248"/>
      <c r="D81" s="248"/>
      <c r="E81" s="268"/>
      <c r="F81" s="248"/>
      <c r="G81" s="248"/>
      <c r="I81" s="269"/>
    </row>
    <row r="82" spans="1:8" s="100" customFormat="1" ht="12.75">
      <c r="A82" s="106"/>
      <c r="B82" s="270"/>
      <c r="C82" s="248"/>
      <c r="F82" s="248"/>
      <c r="G82" s="248"/>
      <c r="H82" s="271"/>
    </row>
    <row r="83" spans="1:8" s="100" customFormat="1" ht="12.75">
      <c r="A83" s="106"/>
      <c r="B83" s="270"/>
      <c r="C83" s="248"/>
      <c r="F83" s="271"/>
      <c r="G83" s="248"/>
      <c r="H83" s="271"/>
    </row>
    <row r="84" spans="1:8" s="100" customFormat="1" ht="12.75">
      <c r="A84" s="106"/>
      <c r="B84" s="270"/>
      <c r="C84" s="248"/>
      <c r="F84" s="271"/>
      <c r="G84" s="248"/>
      <c r="H84" s="271"/>
    </row>
    <row r="87" ht="12.75">
      <c r="A87" s="244" t="s">
        <v>261</v>
      </c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7480314960629921" right="0.5511811023622047" top="0.7874015748031497" bottom="0.5905511811023623" header="0.5118110236220472" footer="0.5118110236220472"/>
  <pageSetup cellComments="asDisplayed" firstPageNumber="9" useFirstPageNumber="1" horizontalDpi="600" verticalDpi="600" orientation="portrait" paperSize="9" scale="87" r:id="rId1"/>
  <headerFooter alignWithMargins="0">
    <oddFooter>&amp;C&amp;P</oddFooter>
  </headerFooter>
  <rowBreaks count="1" manualBreakCount="1">
    <brk id="4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9"/>
  <dimension ref="A1:AG622"/>
  <sheetViews>
    <sheetView zoomScaleSheetLayoutView="100" workbookViewId="0" topLeftCell="A1">
      <selection activeCell="B17" sqref="B17"/>
    </sheetView>
  </sheetViews>
  <sheetFormatPr defaultColWidth="9.140625" defaultRowHeight="17.25" customHeight="1"/>
  <cols>
    <col min="1" max="1" width="38.8515625" style="250" customWidth="1"/>
    <col min="2" max="2" width="12.140625" style="250" customWidth="1"/>
    <col min="3" max="3" width="12.28125" style="271" customWidth="1"/>
    <col min="4" max="4" width="12.57421875" style="279" bestFit="1" customWidth="1"/>
    <col min="5" max="5" width="7.7109375" style="250" customWidth="1"/>
    <col min="6" max="6" width="9.7109375" style="313" customWidth="1"/>
    <col min="7" max="7" width="11.28125" style="313" bestFit="1" customWidth="1"/>
    <col min="8" max="8" width="12.57421875" style="313" customWidth="1"/>
    <col min="9" max="16384" width="11.421875" style="250" customWidth="1"/>
  </cols>
  <sheetData>
    <row r="1" spans="1:26" ht="12.75">
      <c r="A1" s="1210" t="s">
        <v>1447</v>
      </c>
      <c r="B1" s="1210"/>
      <c r="C1" s="1210"/>
      <c r="D1" s="1210"/>
      <c r="E1" s="1210"/>
      <c r="F1" s="1210"/>
      <c r="G1" s="1210"/>
      <c r="H1" s="1210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</row>
    <row r="2" spans="1:26" ht="15" customHeight="1">
      <c r="A2" s="1209" t="s">
        <v>1448</v>
      </c>
      <c r="B2" s="1209"/>
      <c r="C2" s="1209"/>
      <c r="D2" s="1209"/>
      <c r="E2" s="1209"/>
      <c r="F2" s="1209"/>
      <c r="G2" s="1209"/>
      <c r="H2" s="1209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</row>
    <row r="3" spans="1:26" ht="3.75" customHeight="1">
      <c r="A3" s="272"/>
      <c r="B3" s="272"/>
      <c r="C3" s="272"/>
      <c r="D3" s="272"/>
      <c r="E3" s="272"/>
      <c r="F3" s="272"/>
      <c r="G3" s="272"/>
      <c r="H3" s="272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</row>
    <row r="4" spans="1:8" s="108" customFormat="1" ht="12.75">
      <c r="A4" s="1208" t="s">
        <v>1449</v>
      </c>
      <c r="B4" s="1208"/>
      <c r="C4" s="1208"/>
      <c r="D4" s="1208"/>
      <c r="E4" s="1208"/>
      <c r="F4" s="1208"/>
      <c r="G4" s="1208"/>
      <c r="H4" s="1208"/>
    </row>
    <row r="5" spans="1:26" ht="17.25" customHeight="1">
      <c r="A5" s="273" t="s">
        <v>262</v>
      </c>
      <c r="B5" s="274"/>
      <c r="C5" s="276"/>
      <c r="D5" s="277"/>
      <c r="E5" s="274"/>
      <c r="F5" s="278"/>
      <c r="G5" s="278"/>
      <c r="H5" s="279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</row>
    <row r="6" spans="1:26" ht="14.25" customHeight="1">
      <c r="A6" s="1212" t="s">
        <v>263</v>
      </c>
      <c r="B6" s="1212"/>
      <c r="C6" s="1212"/>
      <c r="D6" s="1212"/>
      <c r="E6" s="1212"/>
      <c r="F6" s="1212"/>
      <c r="G6" s="1212"/>
      <c r="H6" s="1212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</row>
    <row r="7" spans="1:26" ht="17.25" customHeight="1">
      <c r="A7" s="1213" t="s">
        <v>264</v>
      </c>
      <c r="B7" s="1213"/>
      <c r="C7" s="1213"/>
      <c r="D7" s="1213"/>
      <c r="E7" s="1213"/>
      <c r="F7" s="1213"/>
      <c r="G7" s="1213"/>
      <c r="H7" s="1213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</row>
    <row r="8" spans="1:26" ht="13.5" customHeight="1">
      <c r="A8" s="1214" t="s">
        <v>265</v>
      </c>
      <c r="B8" s="1214"/>
      <c r="C8" s="1214"/>
      <c r="D8" s="1214"/>
      <c r="E8" s="1214"/>
      <c r="F8" s="1214"/>
      <c r="G8" s="1214"/>
      <c r="H8" s="1214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</row>
    <row r="9" spans="1:26" ht="14.25" customHeight="1">
      <c r="A9" s="1215" t="s">
        <v>266</v>
      </c>
      <c r="B9" s="1215"/>
      <c r="C9" s="1215"/>
      <c r="D9" s="1215"/>
      <c r="E9" s="1215"/>
      <c r="F9" s="1215"/>
      <c r="G9" s="1215"/>
      <c r="H9" s="1215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</row>
    <row r="10" spans="1:26" ht="12.75">
      <c r="A10" s="1211" t="s">
        <v>267</v>
      </c>
      <c r="B10" s="1211"/>
      <c r="C10" s="1211"/>
      <c r="D10" s="1211"/>
      <c r="E10" s="1211"/>
      <c r="F10" s="1211"/>
      <c r="G10" s="1211"/>
      <c r="H10" s="1211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</row>
    <row r="11" spans="1:26" s="283" customFormat="1" ht="12.75">
      <c r="A11" s="282" t="s">
        <v>1454</v>
      </c>
      <c r="B11" s="246"/>
      <c r="C11" s="246"/>
      <c r="D11" s="247"/>
      <c r="E11" s="246"/>
      <c r="F11" s="249"/>
      <c r="H11" s="284" t="s">
        <v>268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4.25" customHeight="1">
      <c r="A12" s="285"/>
      <c r="B12" s="285"/>
      <c r="C12" s="285"/>
      <c r="D12" s="285"/>
      <c r="E12" s="285"/>
      <c r="F12" s="285"/>
      <c r="G12" s="285"/>
      <c r="H12" s="271" t="s">
        <v>269</v>
      </c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</row>
    <row r="13" spans="1:26" ht="15.75">
      <c r="A13" s="285"/>
      <c r="B13" s="285"/>
      <c r="C13" s="285"/>
      <c r="D13" s="285"/>
      <c r="E13" s="285"/>
      <c r="F13" s="285"/>
      <c r="G13" s="285"/>
      <c r="H13" s="286" t="s">
        <v>433</v>
      </c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</row>
    <row r="14" spans="1:26" ht="102">
      <c r="A14" s="287" t="s">
        <v>1457</v>
      </c>
      <c r="B14" s="287" t="s">
        <v>435</v>
      </c>
      <c r="C14" s="287" t="s">
        <v>270</v>
      </c>
      <c r="D14" s="287" t="s">
        <v>436</v>
      </c>
      <c r="E14" s="287" t="s">
        <v>271</v>
      </c>
      <c r="F14" s="287" t="s">
        <v>272</v>
      </c>
      <c r="G14" s="287" t="s">
        <v>273</v>
      </c>
      <c r="H14" s="287" t="s">
        <v>1461</v>
      </c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</row>
    <row r="15" spans="1:26" ht="12" customHeight="1">
      <c r="A15" s="287">
        <v>1</v>
      </c>
      <c r="B15" s="287">
        <v>2</v>
      </c>
      <c r="C15" s="287">
        <v>3</v>
      </c>
      <c r="D15" s="287">
        <v>4</v>
      </c>
      <c r="E15" s="287">
        <v>5</v>
      </c>
      <c r="F15" s="287">
        <v>6</v>
      </c>
      <c r="G15" s="287">
        <v>7</v>
      </c>
      <c r="H15" s="221">
        <v>8</v>
      </c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</row>
    <row r="16" spans="1:26" ht="13.5" customHeight="1">
      <c r="A16" s="288" t="s">
        <v>274</v>
      </c>
      <c r="B16" s="289">
        <v>2467367975</v>
      </c>
      <c r="C16" s="290" t="s">
        <v>1464</v>
      </c>
      <c r="D16" s="289">
        <v>2130078688</v>
      </c>
      <c r="E16" s="291">
        <v>86.32999656243005</v>
      </c>
      <c r="F16" s="292" t="s">
        <v>1464</v>
      </c>
      <c r="G16" s="292" t="s">
        <v>1464</v>
      </c>
      <c r="H16" s="289">
        <v>218530839</v>
      </c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</row>
    <row r="17" spans="1:26" ht="12.75" customHeight="1">
      <c r="A17" s="293" t="s">
        <v>275</v>
      </c>
      <c r="B17" s="294">
        <v>2728608726</v>
      </c>
      <c r="C17" s="294">
        <v>2474942172</v>
      </c>
      <c r="D17" s="294">
        <v>2476417411</v>
      </c>
      <c r="E17" s="291">
        <v>90.75751269879946</v>
      </c>
      <c r="F17" s="295">
        <v>100.05960700887036</v>
      </c>
      <c r="G17" s="294">
        <v>395619758</v>
      </c>
      <c r="H17" s="294">
        <v>446656011</v>
      </c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</row>
    <row r="18" spans="1:26" ht="12" customHeight="1">
      <c r="A18" s="297" t="s">
        <v>276</v>
      </c>
      <c r="B18" s="298">
        <v>2462578546</v>
      </c>
      <c r="C18" s="298">
        <v>2228722375</v>
      </c>
      <c r="D18" s="298">
        <v>2228722375</v>
      </c>
      <c r="E18" s="299">
        <v>90.50360560560166</v>
      </c>
      <c r="F18" s="300">
        <v>100</v>
      </c>
      <c r="G18" s="298">
        <v>413678998</v>
      </c>
      <c r="H18" s="298">
        <v>413534914</v>
      </c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</row>
    <row r="19" spans="1:26" ht="12.75" customHeight="1">
      <c r="A19" s="297" t="s">
        <v>277</v>
      </c>
      <c r="B19" s="298">
        <v>117560316</v>
      </c>
      <c r="C19" s="298">
        <v>106070995</v>
      </c>
      <c r="D19" s="298">
        <v>99776971</v>
      </c>
      <c r="E19" s="299">
        <v>84.87300340363154</v>
      </c>
      <c r="F19" s="300">
        <v>94.06621574540712</v>
      </c>
      <c r="G19" s="298">
        <v>13497679</v>
      </c>
      <c r="H19" s="298">
        <v>7910582</v>
      </c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</row>
    <row r="20" spans="1:26" ht="12" customHeight="1">
      <c r="A20" s="297" t="s">
        <v>278</v>
      </c>
      <c r="B20" s="298">
        <v>148469864</v>
      </c>
      <c r="C20" s="298">
        <v>140148802</v>
      </c>
      <c r="D20" s="298">
        <v>147918065</v>
      </c>
      <c r="E20" s="299">
        <v>99.62834275917434</v>
      </c>
      <c r="F20" s="300">
        <v>105.54358145708586</v>
      </c>
      <c r="G20" s="298">
        <v>-31556919</v>
      </c>
      <c r="H20" s="298">
        <v>25210515</v>
      </c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</row>
    <row r="21" spans="1:26" s="303" customFormat="1" ht="13.5" customHeight="1">
      <c r="A21" s="288" t="s">
        <v>279</v>
      </c>
      <c r="B21" s="258">
        <v>2744448605</v>
      </c>
      <c r="C21" s="258">
        <v>2492060159</v>
      </c>
      <c r="D21" s="258">
        <v>2136175769</v>
      </c>
      <c r="E21" s="291">
        <v>77.83624605351281</v>
      </c>
      <c r="F21" s="301">
        <v>85.71926970884975</v>
      </c>
      <c r="G21" s="258">
        <v>387267781</v>
      </c>
      <c r="H21" s="258">
        <v>352070345</v>
      </c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</row>
    <row r="22" spans="1:33" s="108" customFormat="1" ht="12.75" customHeight="1">
      <c r="A22" s="304" t="s">
        <v>280</v>
      </c>
      <c r="B22" s="264">
        <v>2381337762</v>
      </c>
      <c r="C22" s="264">
        <v>2153637205</v>
      </c>
      <c r="D22" s="264">
        <v>1887669699</v>
      </c>
      <c r="E22" s="299">
        <v>79.2692968264449</v>
      </c>
      <c r="F22" s="300">
        <v>87.65031058237128</v>
      </c>
      <c r="G22" s="264">
        <v>370506456</v>
      </c>
      <c r="H22" s="264">
        <v>300334625</v>
      </c>
      <c r="AA22" s="250"/>
      <c r="AB22" s="250"/>
      <c r="AC22" s="250"/>
      <c r="AD22" s="250"/>
      <c r="AE22" s="250"/>
      <c r="AF22" s="250"/>
      <c r="AG22" s="250"/>
    </row>
    <row r="23" spans="1:33" s="108" customFormat="1" ht="12.75" customHeight="1">
      <c r="A23" s="304" t="s">
        <v>281</v>
      </c>
      <c r="B23" s="264">
        <v>985614845</v>
      </c>
      <c r="C23" s="264">
        <v>887634576</v>
      </c>
      <c r="D23" s="264">
        <v>792437820</v>
      </c>
      <c r="E23" s="299">
        <v>80.40035354784048</v>
      </c>
      <c r="F23" s="300">
        <v>89.27523120730709</v>
      </c>
      <c r="G23" s="264">
        <v>139155536</v>
      </c>
      <c r="H23" s="264">
        <v>117439311</v>
      </c>
      <c r="AA23" s="250"/>
      <c r="AB23" s="250"/>
      <c r="AC23" s="250"/>
      <c r="AD23" s="250"/>
      <c r="AE23" s="250"/>
      <c r="AF23" s="250"/>
      <c r="AG23" s="250"/>
    </row>
    <row r="24" spans="1:33" s="108" customFormat="1" ht="12.75" customHeight="1">
      <c r="A24" s="306" t="s">
        <v>282</v>
      </c>
      <c r="B24" s="307">
        <v>423532595</v>
      </c>
      <c r="C24" s="307">
        <v>378397485</v>
      </c>
      <c r="D24" s="307">
        <v>355564008</v>
      </c>
      <c r="E24" s="308">
        <v>83.95198201923513</v>
      </c>
      <c r="F24" s="309">
        <v>93.96574292770471</v>
      </c>
      <c r="G24" s="307">
        <v>49819532</v>
      </c>
      <c r="H24" s="307">
        <v>46251076</v>
      </c>
      <c r="AA24" s="250"/>
      <c r="AB24" s="250"/>
      <c r="AC24" s="250"/>
      <c r="AD24" s="250"/>
      <c r="AE24" s="250"/>
      <c r="AF24" s="250"/>
      <c r="AG24" s="250"/>
    </row>
    <row r="25" spans="1:33" s="108" customFormat="1" ht="12.75" customHeight="1">
      <c r="A25" s="304" t="s">
        <v>283</v>
      </c>
      <c r="B25" s="264">
        <v>58386617</v>
      </c>
      <c r="C25" s="264">
        <v>55037977</v>
      </c>
      <c r="D25" s="264">
        <v>51644135</v>
      </c>
      <c r="E25" s="299">
        <v>88.45200776061405</v>
      </c>
      <c r="F25" s="300">
        <v>93.83363600010226</v>
      </c>
      <c r="G25" s="264">
        <v>14477713</v>
      </c>
      <c r="H25" s="264">
        <v>11948001</v>
      </c>
      <c r="AA25" s="250"/>
      <c r="AB25" s="250"/>
      <c r="AC25" s="250"/>
      <c r="AD25" s="250"/>
      <c r="AE25" s="250"/>
      <c r="AF25" s="250"/>
      <c r="AG25" s="250"/>
    </row>
    <row r="26" spans="1:33" s="108" customFormat="1" ht="12.75" customHeight="1">
      <c r="A26" s="304" t="s">
        <v>284</v>
      </c>
      <c r="B26" s="264">
        <v>1337336300</v>
      </c>
      <c r="C26" s="264">
        <v>1210964652</v>
      </c>
      <c r="D26" s="264">
        <v>1043587744</v>
      </c>
      <c r="E26" s="299">
        <v>78.03480276427103</v>
      </c>
      <c r="F26" s="300">
        <v>86.17821686838138</v>
      </c>
      <c r="G26" s="264">
        <v>216873207</v>
      </c>
      <c r="H26" s="264">
        <v>170947313</v>
      </c>
      <c r="AA26" s="250"/>
      <c r="AB26" s="250"/>
      <c r="AC26" s="250"/>
      <c r="AD26" s="250"/>
      <c r="AE26" s="250"/>
      <c r="AF26" s="250"/>
      <c r="AG26" s="250"/>
    </row>
    <row r="27" spans="1:33" s="312" customFormat="1" ht="15" customHeight="1">
      <c r="A27" s="311" t="s">
        <v>285</v>
      </c>
      <c r="B27" s="307">
        <v>15618133</v>
      </c>
      <c r="C27" s="307">
        <v>11901758</v>
      </c>
      <c r="D27" s="307">
        <v>11895568</v>
      </c>
      <c r="E27" s="308">
        <v>76.16510885135887</v>
      </c>
      <c r="F27" s="309">
        <v>99.94799087664192</v>
      </c>
      <c r="G27" s="307">
        <v>1243745</v>
      </c>
      <c r="H27" s="307">
        <v>1305968</v>
      </c>
      <c r="AA27" s="313"/>
      <c r="AB27" s="313"/>
      <c r="AC27" s="313"/>
      <c r="AD27" s="313"/>
      <c r="AE27" s="313"/>
      <c r="AF27" s="313"/>
      <c r="AG27" s="313"/>
    </row>
    <row r="28" spans="1:33" s="312" customFormat="1" ht="12.75">
      <c r="A28" s="311" t="s">
        <v>286</v>
      </c>
      <c r="B28" s="307">
        <v>288909945</v>
      </c>
      <c r="C28" s="314" t="s">
        <v>1464</v>
      </c>
      <c r="D28" s="307">
        <v>235079161</v>
      </c>
      <c r="E28" s="308">
        <v>81.36762512623095</v>
      </c>
      <c r="F28" s="314" t="s">
        <v>1464</v>
      </c>
      <c r="G28" s="314" t="s">
        <v>1464</v>
      </c>
      <c r="H28" s="307">
        <v>28790764</v>
      </c>
      <c r="AA28" s="313"/>
      <c r="AB28" s="313"/>
      <c r="AC28" s="313"/>
      <c r="AD28" s="313"/>
      <c r="AE28" s="313"/>
      <c r="AF28" s="313"/>
      <c r="AG28" s="313"/>
    </row>
    <row r="29" spans="1:33" s="108" customFormat="1" ht="24.75" customHeight="1">
      <c r="A29" s="97" t="s">
        <v>287</v>
      </c>
      <c r="B29" s="264">
        <v>660421033</v>
      </c>
      <c r="C29" s="264">
        <v>598410018</v>
      </c>
      <c r="D29" s="264">
        <v>522679311</v>
      </c>
      <c r="E29" s="299">
        <v>79.1433471804645</v>
      </c>
      <c r="F29" s="300">
        <v>87.34467927975096</v>
      </c>
      <c r="G29" s="264">
        <v>118438988</v>
      </c>
      <c r="H29" s="264">
        <v>89646366</v>
      </c>
      <c r="AA29" s="250"/>
      <c r="AB29" s="250"/>
      <c r="AC29" s="250"/>
      <c r="AD29" s="250"/>
      <c r="AE29" s="250"/>
      <c r="AF29" s="250"/>
      <c r="AG29" s="250"/>
    </row>
    <row r="30" spans="1:33" s="312" customFormat="1" ht="12.75">
      <c r="A30" s="311" t="s">
        <v>286</v>
      </c>
      <c r="B30" s="307">
        <v>15179424</v>
      </c>
      <c r="C30" s="314" t="s">
        <v>1464</v>
      </c>
      <c r="D30" s="307">
        <v>13687680</v>
      </c>
      <c r="E30" s="308">
        <v>90.17259152916475</v>
      </c>
      <c r="F30" s="315" t="s">
        <v>1464</v>
      </c>
      <c r="G30" s="314" t="s">
        <v>1464</v>
      </c>
      <c r="H30" s="307">
        <v>-3470761</v>
      </c>
      <c r="AA30" s="313"/>
      <c r="AB30" s="313"/>
      <c r="AC30" s="313"/>
      <c r="AD30" s="313"/>
      <c r="AE30" s="313"/>
      <c r="AF30" s="313"/>
      <c r="AG30" s="313"/>
    </row>
    <row r="31" spans="1:33" s="108" customFormat="1" ht="12" customHeight="1">
      <c r="A31" s="304" t="s">
        <v>288</v>
      </c>
      <c r="B31" s="264">
        <v>129751249</v>
      </c>
      <c r="C31" s="264">
        <v>118425332</v>
      </c>
      <c r="D31" s="264">
        <v>115458385</v>
      </c>
      <c r="E31" s="299">
        <v>88.98441124061934</v>
      </c>
      <c r="F31" s="300">
        <v>97.49466862377047</v>
      </c>
      <c r="G31" s="264">
        <v>11369521</v>
      </c>
      <c r="H31" s="264">
        <v>11212616</v>
      </c>
      <c r="AA31" s="250"/>
      <c r="AB31" s="250"/>
      <c r="AC31" s="250"/>
      <c r="AD31" s="250"/>
      <c r="AE31" s="250"/>
      <c r="AF31" s="250"/>
      <c r="AG31" s="250"/>
    </row>
    <row r="32" spans="1:33" s="108" customFormat="1" ht="12" customHeight="1">
      <c r="A32" s="97" t="s">
        <v>289</v>
      </c>
      <c r="B32" s="264">
        <v>8200727</v>
      </c>
      <c r="C32" s="264">
        <v>7635716</v>
      </c>
      <c r="D32" s="264">
        <v>6629033</v>
      </c>
      <c r="E32" s="299">
        <v>80.83469916752503</v>
      </c>
      <c r="F32" s="300">
        <v>86.81612831069148</v>
      </c>
      <c r="G32" s="264">
        <v>-346009</v>
      </c>
      <c r="H32" s="264">
        <v>141281</v>
      </c>
      <c r="AA32" s="250"/>
      <c r="AB32" s="250"/>
      <c r="AC32" s="250"/>
      <c r="AD32" s="250"/>
      <c r="AE32" s="250"/>
      <c r="AF32" s="250"/>
      <c r="AG32" s="250"/>
    </row>
    <row r="33" spans="1:33" s="108" customFormat="1" ht="12.75" customHeight="1">
      <c r="A33" s="304" t="s">
        <v>290</v>
      </c>
      <c r="B33" s="264">
        <v>363110843</v>
      </c>
      <c r="C33" s="264">
        <v>338422954</v>
      </c>
      <c r="D33" s="264">
        <v>248506070</v>
      </c>
      <c r="E33" s="299">
        <v>68.43807470657107</v>
      </c>
      <c r="F33" s="300">
        <v>73.43061901173525</v>
      </c>
      <c r="G33" s="264">
        <v>16761325</v>
      </c>
      <c r="H33" s="264">
        <v>51735720</v>
      </c>
      <c r="AA33" s="250"/>
      <c r="AB33" s="250"/>
      <c r="AC33" s="250"/>
      <c r="AD33" s="250"/>
      <c r="AE33" s="250"/>
      <c r="AF33" s="250"/>
      <c r="AG33" s="250"/>
    </row>
    <row r="34" spans="1:33" s="108" customFormat="1" ht="12.75" customHeight="1">
      <c r="A34" s="304" t="s">
        <v>291</v>
      </c>
      <c r="B34" s="264">
        <v>149117714</v>
      </c>
      <c r="C34" s="264">
        <v>133884125</v>
      </c>
      <c r="D34" s="264">
        <v>90603128</v>
      </c>
      <c r="E34" s="299">
        <v>60.759466846440525</v>
      </c>
      <c r="F34" s="300">
        <v>67.67279391787487</v>
      </c>
      <c r="G34" s="264">
        <v>24650899</v>
      </c>
      <c r="H34" s="264">
        <v>19338202</v>
      </c>
      <c r="AA34" s="250"/>
      <c r="AB34" s="250"/>
      <c r="AC34" s="250"/>
      <c r="AD34" s="250"/>
      <c r="AE34" s="250"/>
      <c r="AF34" s="250"/>
      <c r="AG34" s="250"/>
    </row>
    <row r="35" spans="1:33" s="108" customFormat="1" ht="12.75" customHeight="1">
      <c r="A35" s="304" t="s">
        <v>292</v>
      </c>
      <c r="B35" s="264">
        <v>213993129</v>
      </c>
      <c r="C35" s="264">
        <v>204538829</v>
      </c>
      <c r="D35" s="264">
        <v>157902942</v>
      </c>
      <c r="E35" s="299">
        <v>73.78879066719941</v>
      </c>
      <c r="F35" s="300">
        <v>77.19949447838093</v>
      </c>
      <c r="G35" s="264">
        <v>-7889574</v>
      </c>
      <c r="H35" s="264">
        <v>32397518</v>
      </c>
      <c r="AA35" s="250"/>
      <c r="AB35" s="250"/>
      <c r="AC35" s="250"/>
      <c r="AD35" s="250"/>
      <c r="AE35" s="250"/>
      <c r="AF35" s="250"/>
      <c r="AG35" s="250"/>
    </row>
    <row r="36" spans="1:33" s="312" customFormat="1" ht="12.75" customHeight="1">
      <c r="A36" s="311" t="s">
        <v>286</v>
      </c>
      <c r="B36" s="307">
        <v>28799501</v>
      </c>
      <c r="C36" s="307">
        <v>28799501</v>
      </c>
      <c r="D36" s="307">
        <v>28799501</v>
      </c>
      <c r="E36" s="308">
        <v>100</v>
      </c>
      <c r="F36" s="309">
        <v>100</v>
      </c>
      <c r="G36" s="307">
        <v>20626427</v>
      </c>
      <c r="H36" s="307">
        <v>20626427</v>
      </c>
      <c r="AA36" s="313"/>
      <c r="AB36" s="313"/>
      <c r="AC36" s="313"/>
      <c r="AD36" s="313"/>
      <c r="AE36" s="313"/>
      <c r="AF36" s="313"/>
      <c r="AG36" s="313"/>
    </row>
    <row r="37" spans="1:26" ht="12.75" customHeight="1">
      <c r="A37" s="316" t="s">
        <v>293</v>
      </c>
      <c r="B37" s="263">
        <v>28593678</v>
      </c>
      <c r="C37" s="317" t="s">
        <v>1464</v>
      </c>
      <c r="D37" s="263">
        <v>-4181098</v>
      </c>
      <c r="E37" s="318" t="s">
        <v>1464</v>
      </c>
      <c r="F37" s="319" t="s">
        <v>1464</v>
      </c>
      <c r="G37" s="317" t="s">
        <v>1464</v>
      </c>
      <c r="H37" s="263">
        <v>-18153123</v>
      </c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</row>
    <row r="38" spans="1:26" s="303" customFormat="1" ht="13.5" customHeight="1">
      <c r="A38" s="293" t="s">
        <v>294</v>
      </c>
      <c r="B38" s="258">
        <v>-305674308</v>
      </c>
      <c r="C38" s="290" t="s">
        <v>1464</v>
      </c>
      <c r="D38" s="258">
        <v>-1915983</v>
      </c>
      <c r="E38" s="320" t="s">
        <v>1464</v>
      </c>
      <c r="F38" s="292" t="s">
        <v>1464</v>
      </c>
      <c r="G38" s="292" t="s">
        <v>1464</v>
      </c>
      <c r="H38" s="294">
        <v>-115386383</v>
      </c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</row>
    <row r="39" spans="1:26" s="303" customFormat="1" ht="13.5" customHeight="1">
      <c r="A39" s="293" t="s">
        <v>295</v>
      </c>
      <c r="B39" s="258">
        <v>305674308</v>
      </c>
      <c r="C39" s="290" t="s">
        <v>1464</v>
      </c>
      <c r="D39" s="258">
        <v>1915983</v>
      </c>
      <c r="E39" s="320" t="s">
        <v>1464</v>
      </c>
      <c r="F39" s="292" t="s">
        <v>1464</v>
      </c>
      <c r="G39" s="292" t="s">
        <v>1464</v>
      </c>
      <c r="H39" s="258">
        <v>115386383</v>
      </c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</row>
    <row r="40" spans="1:26" s="303" customFormat="1" ht="25.5">
      <c r="A40" s="297" t="s">
        <v>296</v>
      </c>
      <c r="B40" s="263">
        <v>1050000</v>
      </c>
      <c r="C40" s="317" t="s">
        <v>1464</v>
      </c>
      <c r="D40" s="263">
        <v>48989000</v>
      </c>
      <c r="E40" s="318" t="s">
        <v>1464</v>
      </c>
      <c r="F40" s="319" t="s">
        <v>1464</v>
      </c>
      <c r="G40" s="317" t="s">
        <v>1464</v>
      </c>
      <c r="H40" s="263">
        <v>47939000</v>
      </c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</row>
    <row r="41" spans="1:26" ht="12.75">
      <c r="A41" s="316" t="s">
        <v>297</v>
      </c>
      <c r="B41" s="263">
        <v>291802022</v>
      </c>
      <c r="C41" s="317" t="s">
        <v>1464</v>
      </c>
      <c r="D41" s="263">
        <v>-61376932</v>
      </c>
      <c r="E41" s="318" t="s">
        <v>1464</v>
      </c>
      <c r="F41" s="319" t="s">
        <v>1464</v>
      </c>
      <c r="G41" s="317" t="s">
        <v>1464</v>
      </c>
      <c r="H41" s="263">
        <v>76559063</v>
      </c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</row>
    <row r="42" spans="1:26" ht="38.25" customHeight="1">
      <c r="A42" s="321" t="s">
        <v>298</v>
      </c>
      <c r="B42" s="263">
        <v>5988269</v>
      </c>
      <c r="C42" s="263">
        <v>4967058</v>
      </c>
      <c r="D42" s="263">
        <v>4967058</v>
      </c>
      <c r="E42" s="318" t="s">
        <v>1464</v>
      </c>
      <c r="F42" s="319" t="s">
        <v>1464</v>
      </c>
      <c r="G42" s="263">
        <v>3084932</v>
      </c>
      <c r="H42" s="263">
        <v>3084932</v>
      </c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</row>
    <row r="43" spans="1:26" ht="28.5" customHeight="1">
      <c r="A43" s="97" t="s">
        <v>299</v>
      </c>
      <c r="B43" s="263">
        <v>6834017</v>
      </c>
      <c r="C43" s="263">
        <v>9336857</v>
      </c>
      <c r="D43" s="263">
        <v>9336857</v>
      </c>
      <c r="E43" s="318" t="s">
        <v>1464</v>
      </c>
      <c r="F43" s="319" t="s">
        <v>1464</v>
      </c>
      <c r="G43" s="263">
        <v>-12196612</v>
      </c>
      <c r="H43" s="263">
        <v>-12196612</v>
      </c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</row>
    <row r="44" spans="1:26" ht="16.5" customHeight="1">
      <c r="A44" s="97"/>
      <c r="B44" s="263"/>
      <c r="C44" s="263"/>
      <c r="D44" s="263"/>
      <c r="E44" s="318"/>
      <c r="F44" s="319"/>
      <c r="G44" s="263"/>
      <c r="H44" s="263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</row>
    <row r="45" spans="1:26" ht="13.5" customHeight="1">
      <c r="A45" s="288" t="s">
        <v>300</v>
      </c>
      <c r="B45" s="258"/>
      <c r="C45" s="322"/>
      <c r="D45" s="258"/>
      <c r="E45" s="291"/>
      <c r="F45" s="322"/>
      <c r="G45" s="322"/>
      <c r="H45" s="292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</row>
    <row r="46" spans="1:33" s="108" customFormat="1" ht="12.75" customHeight="1">
      <c r="A46" s="293" t="s">
        <v>275</v>
      </c>
      <c r="B46" s="258">
        <v>2095322</v>
      </c>
      <c r="C46" s="258">
        <v>1804020</v>
      </c>
      <c r="D46" s="258">
        <v>1804020</v>
      </c>
      <c r="E46" s="291">
        <v>86.09750673166225</v>
      </c>
      <c r="F46" s="295">
        <v>100</v>
      </c>
      <c r="G46" s="258">
        <v>240466</v>
      </c>
      <c r="H46" s="258">
        <v>240466</v>
      </c>
      <c r="AA46" s="250"/>
      <c r="AB46" s="250"/>
      <c r="AC46" s="250"/>
      <c r="AD46" s="250"/>
      <c r="AE46" s="250"/>
      <c r="AF46" s="250"/>
      <c r="AG46" s="250"/>
    </row>
    <row r="47" spans="1:33" s="108" customFormat="1" ht="12.75" customHeight="1">
      <c r="A47" s="297" t="s">
        <v>276</v>
      </c>
      <c r="B47" s="263">
        <v>2095322</v>
      </c>
      <c r="C47" s="263">
        <v>1804020</v>
      </c>
      <c r="D47" s="263">
        <v>1804020</v>
      </c>
      <c r="E47" s="299">
        <v>86.09750673166225</v>
      </c>
      <c r="F47" s="300">
        <v>100</v>
      </c>
      <c r="G47" s="264">
        <v>240466</v>
      </c>
      <c r="H47" s="264">
        <v>240466</v>
      </c>
      <c r="AA47" s="250"/>
      <c r="AB47" s="250"/>
      <c r="AC47" s="250"/>
      <c r="AD47" s="250"/>
      <c r="AE47" s="250"/>
      <c r="AF47" s="250"/>
      <c r="AG47" s="250"/>
    </row>
    <row r="48" spans="1:33" s="108" customFormat="1" ht="12.75" customHeight="1">
      <c r="A48" s="323" t="s">
        <v>279</v>
      </c>
      <c r="B48" s="258">
        <v>2095322</v>
      </c>
      <c r="C48" s="258">
        <v>1804020</v>
      </c>
      <c r="D48" s="258">
        <v>1782529</v>
      </c>
      <c r="E48" s="291">
        <v>85.07184098673139</v>
      </c>
      <c r="F48" s="295">
        <v>98.80871608962207</v>
      </c>
      <c r="G48" s="258">
        <v>240466</v>
      </c>
      <c r="H48" s="258">
        <v>254967</v>
      </c>
      <c r="AA48" s="250"/>
      <c r="AB48" s="250"/>
      <c r="AC48" s="250"/>
      <c r="AD48" s="250"/>
      <c r="AE48" s="250"/>
      <c r="AF48" s="250"/>
      <c r="AG48" s="250"/>
    </row>
    <row r="49" spans="1:33" s="108" customFormat="1" ht="12.75" customHeight="1">
      <c r="A49" s="304" t="s">
        <v>301</v>
      </c>
      <c r="B49" s="263">
        <v>2075322</v>
      </c>
      <c r="C49" s="263">
        <v>1784020</v>
      </c>
      <c r="D49" s="263">
        <v>1764130</v>
      </c>
      <c r="E49" s="299">
        <v>85.0051220967156</v>
      </c>
      <c r="F49" s="300">
        <v>98.88510218495308</v>
      </c>
      <c r="G49" s="263">
        <v>239466</v>
      </c>
      <c r="H49" s="263">
        <v>253799</v>
      </c>
      <c r="AA49" s="250"/>
      <c r="AB49" s="250"/>
      <c r="AC49" s="250"/>
      <c r="AD49" s="250"/>
      <c r="AE49" s="250"/>
      <c r="AF49" s="250"/>
      <c r="AG49" s="250"/>
    </row>
    <row r="50" spans="1:33" s="108" customFormat="1" ht="12.75" customHeight="1">
      <c r="A50" s="304" t="s">
        <v>302</v>
      </c>
      <c r="B50" s="263">
        <v>2063322</v>
      </c>
      <c r="C50" s="263">
        <v>1773020</v>
      </c>
      <c r="D50" s="263">
        <v>1753130</v>
      </c>
      <c r="E50" s="299">
        <v>84.9663794599195</v>
      </c>
      <c r="F50" s="300">
        <v>98.87818524325726</v>
      </c>
      <c r="G50" s="264">
        <v>238466</v>
      </c>
      <c r="H50" s="264">
        <v>252049</v>
      </c>
      <c r="AA50" s="250"/>
      <c r="AB50" s="250"/>
      <c r="AC50" s="250"/>
      <c r="AD50" s="250"/>
      <c r="AE50" s="250"/>
      <c r="AF50" s="250"/>
      <c r="AG50" s="250"/>
    </row>
    <row r="51" spans="1:33" s="312" customFormat="1" ht="12.75" customHeight="1">
      <c r="A51" s="306" t="s">
        <v>282</v>
      </c>
      <c r="B51" s="91">
        <v>690866</v>
      </c>
      <c r="C51" s="91">
        <v>573482</v>
      </c>
      <c r="D51" s="91">
        <v>572704</v>
      </c>
      <c r="E51" s="308">
        <v>82.89653854727256</v>
      </c>
      <c r="F51" s="309">
        <v>99.86433750318231</v>
      </c>
      <c r="G51" s="307">
        <v>67068</v>
      </c>
      <c r="H51" s="307">
        <v>71872</v>
      </c>
      <c r="AA51" s="313"/>
      <c r="AB51" s="313"/>
      <c r="AC51" s="313"/>
      <c r="AD51" s="313"/>
      <c r="AE51" s="313"/>
      <c r="AF51" s="313"/>
      <c r="AG51" s="313"/>
    </row>
    <row r="52" spans="1:33" s="108" customFormat="1" ht="12.75" customHeight="1">
      <c r="A52" s="304" t="s">
        <v>284</v>
      </c>
      <c r="B52" s="263">
        <v>12000</v>
      </c>
      <c r="C52" s="263">
        <v>11000</v>
      </c>
      <c r="D52" s="263">
        <v>11000</v>
      </c>
      <c r="E52" s="299">
        <v>91.66666666666666</v>
      </c>
      <c r="F52" s="300">
        <v>100</v>
      </c>
      <c r="G52" s="264">
        <v>1000</v>
      </c>
      <c r="H52" s="264">
        <v>1750</v>
      </c>
      <c r="AA52" s="250"/>
      <c r="AB52" s="250"/>
      <c r="AC52" s="250"/>
      <c r="AD52" s="250"/>
      <c r="AE52" s="250"/>
      <c r="AF52" s="250"/>
      <c r="AG52" s="250"/>
    </row>
    <row r="53" spans="1:33" s="108" customFormat="1" ht="12.75" customHeight="1">
      <c r="A53" s="304" t="s">
        <v>288</v>
      </c>
      <c r="B53" s="263">
        <v>12000</v>
      </c>
      <c r="C53" s="263">
        <v>11000</v>
      </c>
      <c r="D53" s="263">
        <v>11000</v>
      </c>
      <c r="E53" s="299">
        <v>91.66666666666666</v>
      </c>
      <c r="F53" s="300">
        <v>100</v>
      </c>
      <c r="G53" s="264">
        <v>1000</v>
      </c>
      <c r="H53" s="264">
        <v>1750</v>
      </c>
      <c r="AA53" s="250"/>
      <c r="AB53" s="250"/>
      <c r="AC53" s="250"/>
      <c r="AD53" s="250"/>
      <c r="AE53" s="250"/>
      <c r="AF53" s="250"/>
      <c r="AG53" s="250"/>
    </row>
    <row r="54" spans="1:33" s="108" customFormat="1" ht="12.75" customHeight="1">
      <c r="A54" s="304" t="s">
        <v>290</v>
      </c>
      <c r="B54" s="263">
        <v>20000</v>
      </c>
      <c r="C54" s="263">
        <v>20000</v>
      </c>
      <c r="D54" s="263">
        <v>18399</v>
      </c>
      <c r="E54" s="299">
        <v>91.995</v>
      </c>
      <c r="F54" s="300">
        <v>91.995</v>
      </c>
      <c r="G54" s="263">
        <v>1000</v>
      </c>
      <c r="H54" s="263">
        <v>1168</v>
      </c>
      <c r="AA54" s="250"/>
      <c r="AB54" s="250"/>
      <c r="AC54" s="250"/>
      <c r="AD54" s="250"/>
      <c r="AE54" s="250"/>
      <c r="AF54" s="250"/>
      <c r="AG54" s="250"/>
    </row>
    <row r="55" spans="1:33" s="108" customFormat="1" ht="12.75" customHeight="1">
      <c r="A55" s="304" t="s">
        <v>291</v>
      </c>
      <c r="B55" s="263">
        <v>20000</v>
      </c>
      <c r="C55" s="263">
        <v>20000</v>
      </c>
      <c r="D55" s="263">
        <v>18399</v>
      </c>
      <c r="E55" s="299">
        <v>91.995</v>
      </c>
      <c r="F55" s="300">
        <v>91.995</v>
      </c>
      <c r="G55" s="264">
        <v>1000</v>
      </c>
      <c r="H55" s="264">
        <v>1168</v>
      </c>
      <c r="AA55" s="250"/>
      <c r="AB55" s="250"/>
      <c r="AC55" s="250"/>
      <c r="AD55" s="250"/>
      <c r="AE55" s="250"/>
      <c r="AF55" s="250"/>
      <c r="AG55" s="250"/>
    </row>
    <row r="56" spans="1:33" s="108" customFormat="1" ht="12.75" customHeight="1">
      <c r="A56" s="304"/>
      <c r="B56" s="263"/>
      <c r="C56" s="263"/>
      <c r="D56" s="263"/>
      <c r="E56" s="299"/>
      <c r="F56" s="300"/>
      <c r="G56" s="263"/>
      <c r="H56" s="263"/>
      <c r="AA56" s="250"/>
      <c r="AB56" s="250"/>
      <c r="AC56" s="250"/>
      <c r="AD56" s="250"/>
      <c r="AE56" s="250"/>
      <c r="AF56" s="250"/>
      <c r="AG56" s="250"/>
    </row>
    <row r="57" spans="1:26" ht="13.5" customHeight="1">
      <c r="A57" s="288" t="s">
        <v>303</v>
      </c>
      <c r="B57" s="258"/>
      <c r="C57" s="322"/>
      <c r="D57" s="258"/>
      <c r="E57" s="291"/>
      <c r="F57" s="322"/>
      <c r="G57" s="322"/>
      <c r="H57" s="292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</row>
    <row r="58" spans="1:33" s="108" customFormat="1" ht="12.75" customHeight="1">
      <c r="A58" s="293" t="s">
        <v>275</v>
      </c>
      <c r="B58" s="258">
        <v>10837615</v>
      </c>
      <c r="C58" s="258">
        <v>9903749</v>
      </c>
      <c r="D58" s="258">
        <v>9952673</v>
      </c>
      <c r="E58" s="291">
        <v>91.83453185963886</v>
      </c>
      <c r="F58" s="295">
        <v>100.49399474885723</v>
      </c>
      <c r="G58" s="258">
        <v>1213082</v>
      </c>
      <c r="H58" s="258">
        <v>1215558</v>
      </c>
      <c r="AA58" s="250"/>
      <c r="AB58" s="250"/>
      <c r="AC58" s="250"/>
      <c r="AD58" s="250"/>
      <c r="AE58" s="250"/>
      <c r="AF58" s="250"/>
      <c r="AG58" s="250"/>
    </row>
    <row r="59" spans="1:33" s="108" customFormat="1" ht="12.75" customHeight="1">
      <c r="A59" s="297" t="s">
        <v>276</v>
      </c>
      <c r="B59" s="263">
        <v>10578615</v>
      </c>
      <c r="C59" s="263">
        <v>9666336</v>
      </c>
      <c r="D59" s="263">
        <v>9666336</v>
      </c>
      <c r="E59" s="299">
        <v>91.3761962222843</v>
      </c>
      <c r="F59" s="300">
        <v>100</v>
      </c>
      <c r="G59" s="264">
        <v>1191499</v>
      </c>
      <c r="H59" s="264">
        <v>1191499</v>
      </c>
      <c r="AA59" s="250"/>
      <c r="AB59" s="250"/>
      <c r="AC59" s="250"/>
      <c r="AD59" s="250"/>
      <c r="AE59" s="250"/>
      <c r="AF59" s="250"/>
      <c r="AG59" s="250"/>
    </row>
    <row r="60" spans="1:33" s="108" customFormat="1" ht="13.5" customHeight="1">
      <c r="A60" s="297" t="s">
        <v>277</v>
      </c>
      <c r="B60" s="263">
        <v>259000</v>
      </c>
      <c r="C60" s="263">
        <v>237413</v>
      </c>
      <c r="D60" s="263">
        <v>286337</v>
      </c>
      <c r="E60" s="299">
        <v>110.55482625482624</v>
      </c>
      <c r="F60" s="300">
        <v>120.6071276636073</v>
      </c>
      <c r="G60" s="264">
        <v>21583</v>
      </c>
      <c r="H60" s="264">
        <v>24059</v>
      </c>
      <c r="AA60" s="250"/>
      <c r="AB60" s="250"/>
      <c r="AC60" s="250"/>
      <c r="AD60" s="250"/>
      <c r="AE60" s="250"/>
      <c r="AF60" s="250"/>
      <c r="AG60" s="250"/>
    </row>
    <row r="61" spans="1:33" s="108" customFormat="1" ht="12.75" customHeight="1">
      <c r="A61" s="323" t="s">
        <v>304</v>
      </c>
      <c r="B61" s="258">
        <v>10881971</v>
      </c>
      <c r="C61" s="258">
        <v>9944549</v>
      </c>
      <c r="D61" s="258">
        <v>8835706</v>
      </c>
      <c r="E61" s="291">
        <v>81.19582380802154</v>
      </c>
      <c r="F61" s="295">
        <v>88.84974069713971</v>
      </c>
      <c r="G61" s="258">
        <v>1253882</v>
      </c>
      <c r="H61" s="258">
        <v>1016561</v>
      </c>
      <c r="AA61" s="250"/>
      <c r="AB61" s="250"/>
      <c r="AC61" s="250"/>
      <c r="AD61" s="250"/>
      <c r="AE61" s="250"/>
      <c r="AF61" s="250"/>
      <c r="AG61" s="250"/>
    </row>
    <row r="62" spans="1:33" s="108" customFormat="1" ht="12.75" customHeight="1">
      <c r="A62" s="304" t="s">
        <v>301</v>
      </c>
      <c r="B62" s="263">
        <v>10399323</v>
      </c>
      <c r="C62" s="263">
        <v>9468560</v>
      </c>
      <c r="D62" s="263">
        <v>8472586</v>
      </c>
      <c r="E62" s="299">
        <v>81.47247662179548</v>
      </c>
      <c r="F62" s="300">
        <v>89.48125163699655</v>
      </c>
      <c r="G62" s="263">
        <v>1188103</v>
      </c>
      <c r="H62" s="263">
        <v>988956</v>
      </c>
      <c r="AA62" s="250"/>
      <c r="AB62" s="250"/>
      <c r="AC62" s="250"/>
      <c r="AD62" s="250"/>
      <c r="AE62" s="250"/>
      <c r="AF62" s="250"/>
      <c r="AG62" s="250"/>
    </row>
    <row r="63" spans="1:33" s="108" customFormat="1" ht="12.75" customHeight="1">
      <c r="A63" s="304" t="s">
        <v>302</v>
      </c>
      <c r="B63" s="263">
        <v>10303736</v>
      </c>
      <c r="C63" s="263">
        <v>9372973</v>
      </c>
      <c r="D63" s="263">
        <v>8380015</v>
      </c>
      <c r="E63" s="299">
        <v>81.32986908826079</v>
      </c>
      <c r="F63" s="300">
        <v>89.40615746999377</v>
      </c>
      <c r="G63" s="264">
        <v>1188103</v>
      </c>
      <c r="H63" s="264">
        <v>988956</v>
      </c>
      <c r="AA63" s="250"/>
      <c r="AB63" s="250"/>
      <c r="AC63" s="250"/>
      <c r="AD63" s="250"/>
      <c r="AE63" s="250"/>
      <c r="AF63" s="250"/>
      <c r="AG63" s="250"/>
    </row>
    <row r="64" spans="1:33" s="312" customFormat="1" ht="12" customHeight="1">
      <c r="A64" s="306" t="s">
        <v>282</v>
      </c>
      <c r="B64" s="91">
        <v>6107640</v>
      </c>
      <c r="C64" s="91">
        <v>5581091</v>
      </c>
      <c r="D64" s="91">
        <v>5200766</v>
      </c>
      <c r="E64" s="308">
        <v>85.1518098643666</v>
      </c>
      <c r="F64" s="309">
        <v>93.18547215947562</v>
      </c>
      <c r="G64" s="307">
        <v>755442</v>
      </c>
      <c r="H64" s="307">
        <v>671741</v>
      </c>
      <c r="AA64" s="313"/>
      <c r="AB64" s="313"/>
      <c r="AC64" s="313"/>
      <c r="AD64" s="313"/>
      <c r="AE64" s="313"/>
      <c r="AF64" s="313"/>
      <c r="AG64" s="313"/>
    </row>
    <row r="65" spans="1:33" s="108" customFormat="1" ht="12.75" customHeight="1">
      <c r="A65" s="304" t="s">
        <v>284</v>
      </c>
      <c r="B65" s="263">
        <v>95587</v>
      </c>
      <c r="C65" s="263">
        <v>95587</v>
      </c>
      <c r="D65" s="263">
        <v>92571</v>
      </c>
      <c r="E65" s="299">
        <v>96.84475922458074</v>
      </c>
      <c r="F65" s="300">
        <v>96.84475922458074</v>
      </c>
      <c r="G65" s="264">
        <v>0</v>
      </c>
      <c r="H65" s="264">
        <v>0</v>
      </c>
      <c r="AA65" s="250"/>
      <c r="AB65" s="250"/>
      <c r="AC65" s="250"/>
      <c r="AD65" s="250"/>
      <c r="AE65" s="250"/>
      <c r="AF65" s="250"/>
      <c r="AG65" s="250"/>
    </row>
    <row r="66" spans="1:33" s="108" customFormat="1" ht="12" customHeight="1">
      <c r="A66" s="97" t="s">
        <v>289</v>
      </c>
      <c r="B66" s="263">
        <v>95587</v>
      </c>
      <c r="C66" s="263">
        <v>95587</v>
      </c>
      <c r="D66" s="263">
        <v>92571</v>
      </c>
      <c r="E66" s="299">
        <v>96.84475922458074</v>
      </c>
      <c r="F66" s="300">
        <v>96.84475922458074</v>
      </c>
      <c r="G66" s="264">
        <v>0</v>
      </c>
      <c r="H66" s="264">
        <v>0</v>
      </c>
      <c r="AA66" s="250"/>
      <c r="AB66" s="250"/>
      <c r="AC66" s="250"/>
      <c r="AD66" s="250"/>
      <c r="AE66" s="250"/>
      <c r="AF66" s="250"/>
      <c r="AG66" s="250"/>
    </row>
    <row r="67" spans="1:33" s="108" customFormat="1" ht="12.75" customHeight="1">
      <c r="A67" s="304" t="s">
        <v>290</v>
      </c>
      <c r="B67" s="263">
        <v>482648</v>
      </c>
      <c r="C67" s="263">
        <v>475989</v>
      </c>
      <c r="D67" s="263">
        <v>363120</v>
      </c>
      <c r="E67" s="299">
        <v>75.23495383799373</v>
      </c>
      <c r="F67" s="300">
        <v>76.28747723161669</v>
      </c>
      <c r="G67" s="264">
        <v>65779</v>
      </c>
      <c r="H67" s="264">
        <v>27605</v>
      </c>
      <c r="AA67" s="250"/>
      <c r="AB67" s="250"/>
      <c r="AC67" s="250"/>
      <c r="AD67" s="250"/>
      <c r="AE67" s="250"/>
      <c r="AF67" s="250"/>
      <c r="AG67" s="250"/>
    </row>
    <row r="68" spans="1:33" s="108" customFormat="1" ht="12.75">
      <c r="A68" s="304" t="s">
        <v>291</v>
      </c>
      <c r="B68" s="263">
        <v>482648</v>
      </c>
      <c r="C68" s="263">
        <v>475989</v>
      </c>
      <c r="D68" s="263">
        <v>363120</v>
      </c>
      <c r="E68" s="299">
        <v>75.23495383799373</v>
      </c>
      <c r="F68" s="300">
        <v>76.28747723161669</v>
      </c>
      <c r="G68" s="264">
        <v>65779</v>
      </c>
      <c r="H68" s="264">
        <v>27605</v>
      </c>
      <c r="AA68" s="250"/>
      <c r="AB68" s="250"/>
      <c r="AC68" s="250"/>
      <c r="AD68" s="250"/>
      <c r="AE68" s="250"/>
      <c r="AF68" s="250"/>
      <c r="AG68" s="250"/>
    </row>
    <row r="69" spans="1:33" s="108" customFormat="1" ht="12.75">
      <c r="A69" s="324" t="s">
        <v>294</v>
      </c>
      <c r="B69" s="263">
        <v>-44356</v>
      </c>
      <c r="C69" s="263">
        <v>-40800</v>
      </c>
      <c r="D69" s="263">
        <v>1116967</v>
      </c>
      <c r="E69" s="318" t="s">
        <v>1464</v>
      </c>
      <c r="F69" s="319" t="s">
        <v>1464</v>
      </c>
      <c r="G69" s="263">
        <v>-40800</v>
      </c>
      <c r="H69" s="263">
        <v>198997</v>
      </c>
      <c r="AA69" s="250"/>
      <c r="AB69" s="250"/>
      <c r="AC69" s="250"/>
      <c r="AD69" s="250"/>
      <c r="AE69" s="250"/>
      <c r="AF69" s="250"/>
      <c r="AG69" s="250"/>
    </row>
    <row r="70" spans="1:33" s="108" customFormat="1" ht="38.25">
      <c r="A70" s="321" t="s">
        <v>298</v>
      </c>
      <c r="B70" s="263">
        <v>44356</v>
      </c>
      <c r="C70" s="263">
        <v>40800</v>
      </c>
      <c r="D70" s="263">
        <v>40800</v>
      </c>
      <c r="E70" s="318" t="s">
        <v>1464</v>
      </c>
      <c r="F70" s="319" t="s">
        <v>1464</v>
      </c>
      <c r="G70" s="264">
        <v>40800</v>
      </c>
      <c r="H70" s="264">
        <v>40800</v>
      </c>
      <c r="AA70" s="250"/>
      <c r="AB70" s="250"/>
      <c r="AC70" s="250"/>
      <c r="AD70" s="250"/>
      <c r="AE70" s="250"/>
      <c r="AF70" s="250"/>
      <c r="AG70" s="250"/>
    </row>
    <row r="71" spans="1:33" s="108" customFormat="1" ht="12.75">
      <c r="A71" s="304"/>
      <c r="B71" s="263"/>
      <c r="C71" s="263"/>
      <c r="D71" s="263"/>
      <c r="E71" s="299"/>
      <c r="F71" s="300"/>
      <c r="G71" s="263"/>
      <c r="H71" s="263"/>
      <c r="AA71" s="250"/>
      <c r="AB71" s="250"/>
      <c r="AC71" s="250"/>
      <c r="AD71" s="250"/>
      <c r="AE71" s="250"/>
      <c r="AF71" s="250"/>
      <c r="AG71" s="250"/>
    </row>
    <row r="72" spans="1:26" ht="13.5" customHeight="1">
      <c r="A72" s="288" t="s">
        <v>306</v>
      </c>
      <c r="B72" s="258"/>
      <c r="C72" s="322"/>
      <c r="D72" s="258"/>
      <c r="E72" s="291"/>
      <c r="F72" s="322"/>
      <c r="G72" s="322"/>
      <c r="H72" s="292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</row>
    <row r="73" spans="1:33" s="108" customFormat="1" ht="12.75" customHeight="1">
      <c r="A73" s="293" t="s">
        <v>275</v>
      </c>
      <c r="B73" s="258">
        <v>8968169</v>
      </c>
      <c r="C73" s="258">
        <v>8018443</v>
      </c>
      <c r="D73" s="258">
        <v>7786420</v>
      </c>
      <c r="E73" s="291">
        <v>86.82285090747062</v>
      </c>
      <c r="F73" s="295">
        <v>97.10638337143507</v>
      </c>
      <c r="G73" s="258">
        <v>742323</v>
      </c>
      <c r="H73" s="258">
        <v>948659</v>
      </c>
      <c r="AA73" s="250"/>
      <c r="AB73" s="250"/>
      <c r="AC73" s="250"/>
      <c r="AD73" s="250"/>
      <c r="AE73" s="250"/>
      <c r="AF73" s="250"/>
      <c r="AG73" s="250"/>
    </row>
    <row r="74" spans="1:33" s="108" customFormat="1" ht="12.75" customHeight="1">
      <c r="A74" s="297" t="s">
        <v>276</v>
      </c>
      <c r="B74" s="263">
        <v>7680043</v>
      </c>
      <c r="C74" s="263">
        <v>6760642</v>
      </c>
      <c r="D74" s="263">
        <v>6760642</v>
      </c>
      <c r="E74" s="299">
        <v>88.0286998393108</v>
      </c>
      <c r="F74" s="300">
        <v>100</v>
      </c>
      <c r="G74" s="264">
        <v>937352</v>
      </c>
      <c r="H74" s="264">
        <v>937352</v>
      </c>
      <c r="AA74" s="250"/>
      <c r="AB74" s="250"/>
      <c r="AC74" s="250"/>
      <c r="AD74" s="250"/>
      <c r="AE74" s="250"/>
      <c r="AF74" s="250"/>
      <c r="AG74" s="250"/>
    </row>
    <row r="75" spans="1:33" s="108" customFormat="1" ht="13.5" customHeight="1">
      <c r="A75" s="297" t="s">
        <v>277</v>
      </c>
      <c r="B75" s="263">
        <v>710180</v>
      </c>
      <c r="C75" s="263">
        <v>702345</v>
      </c>
      <c r="D75" s="263">
        <v>557057</v>
      </c>
      <c r="E75" s="299">
        <v>78.43884648962235</v>
      </c>
      <c r="F75" s="300">
        <v>79.31386996419138</v>
      </c>
      <c r="G75" s="264">
        <v>72498</v>
      </c>
      <c r="H75" s="264">
        <v>11307</v>
      </c>
      <c r="AA75" s="250"/>
      <c r="AB75" s="250"/>
      <c r="AC75" s="250"/>
      <c r="AD75" s="250"/>
      <c r="AE75" s="250"/>
      <c r="AF75" s="250"/>
      <c r="AG75" s="250"/>
    </row>
    <row r="76" spans="1:33" s="108" customFormat="1" ht="12.75" customHeight="1">
      <c r="A76" s="297" t="s">
        <v>278</v>
      </c>
      <c r="B76" s="263">
        <v>577946</v>
      </c>
      <c r="C76" s="263">
        <v>555456</v>
      </c>
      <c r="D76" s="263">
        <v>468721</v>
      </c>
      <c r="E76" s="299">
        <v>81.10117554235171</v>
      </c>
      <c r="F76" s="300">
        <v>84.38490177439797</v>
      </c>
      <c r="G76" s="264">
        <v>-267527</v>
      </c>
      <c r="H76" s="264">
        <v>0</v>
      </c>
      <c r="AA76" s="250"/>
      <c r="AB76" s="250"/>
      <c r="AC76" s="250"/>
      <c r="AD76" s="250"/>
      <c r="AE76" s="250"/>
      <c r="AF76" s="250"/>
      <c r="AG76" s="250"/>
    </row>
    <row r="77" spans="1:33" s="108" customFormat="1" ht="12.75" customHeight="1">
      <c r="A77" s="323" t="s">
        <v>304</v>
      </c>
      <c r="B77" s="258">
        <v>8968462</v>
      </c>
      <c r="C77" s="258">
        <v>8018736</v>
      </c>
      <c r="D77" s="258">
        <v>7358420</v>
      </c>
      <c r="E77" s="291">
        <v>82.04773572101884</v>
      </c>
      <c r="F77" s="295">
        <v>91.76533558406213</v>
      </c>
      <c r="G77" s="258">
        <v>742616</v>
      </c>
      <c r="H77" s="258">
        <v>855365</v>
      </c>
      <c r="AA77" s="250"/>
      <c r="AB77" s="250"/>
      <c r="AC77" s="250"/>
      <c r="AD77" s="250"/>
      <c r="AE77" s="250"/>
      <c r="AF77" s="250"/>
      <c r="AG77" s="250"/>
    </row>
    <row r="78" spans="1:33" s="108" customFormat="1" ht="12.75" customHeight="1">
      <c r="A78" s="304" t="s">
        <v>307</v>
      </c>
      <c r="B78" s="263">
        <v>8108486</v>
      </c>
      <c r="C78" s="263">
        <v>7275242</v>
      </c>
      <c r="D78" s="263">
        <v>6851440</v>
      </c>
      <c r="E78" s="299">
        <v>84.49715520258653</v>
      </c>
      <c r="F78" s="300">
        <v>94.17473673040703</v>
      </c>
      <c r="G78" s="263">
        <v>757675</v>
      </c>
      <c r="H78" s="263">
        <v>838181</v>
      </c>
      <c r="AA78" s="250"/>
      <c r="AB78" s="250"/>
      <c r="AC78" s="250"/>
      <c r="AD78" s="250"/>
      <c r="AE78" s="250"/>
      <c r="AF78" s="250"/>
      <c r="AG78" s="250"/>
    </row>
    <row r="79" spans="1:33" s="108" customFormat="1" ht="12.75" customHeight="1">
      <c r="A79" s="304" t="s">
        <v>302</v>
      </c>
      <c r="B79" s="263">
        <v>8103201</v>
      </c>
      <c r="C79" s="263">
        <v>7269957</v>
      </c>
      <c r="D79" s="263">
        <v>6846377</v>
      </c>
      <c r="E79" s="299">
        <v>84.48978372867711</v>
      </c>
      <c r="F79" s="300">
        <v>94.17355563451063</v>
      </c>
      <c r="G79" s="264">
        <v>759540</v>
      </c>
      <c r="H79" s="264">
        <v>838181</v>
      </c>
      <c r="AA79" s="250"/>
      <c r="AB79" s="250"/>
      <c r="AC79" s="250"/>
      <c r="AD79" s="250"/>
      <c r="AE79" s="250"/>
      <c r="AF79" s="250"/>
      <c r="AG79" s="250"/>
    </row>
    <row r="80" spans="1:33" s="312" customFormat="1" ht="12.75" customHeight="1">
      <c r="A80" s="306" t="s">
        <v>282</v>
      </c>
      <c r="B80" s="91">
        <v>3992525</v>
      </c>
      <c r="C80" s="91">
        <v>3523567</v>
      </c>
      <c r="D80" s="91">
        <v>3424974</v>
      </c>
      <c r="E80" s="308">
        <v>85.7846600835311</v>
      </c>
      <c r="F80" s="309">
        <v>97.20189796305846</v>
      </c>
      <c r="G80" s="307">
        <v>400978</v>
      </c>
      <c r="H80" s="307">
        <v>484080</v>
      </c>
      <c r="AA80" s="313"/>
      <c r="AB80" s="313"/>
      <c r="AC80" s="313"/>
      <c r="AD80" s="313"/>
      <c r="AE80" s="313"/>
      <c r="AF80" s="313"/>
      <c r="AG80" s="313"/>
    </row>
    <row r="81" spans="1:33" s="108" customFormat="1" ht="12.75" customHeight="1">
      <c r="A81" s="304" t="s">
        <v>284</v>
      </c>
      <c r="B81" s="263">
        <v>5285</v>
      </c>
      <c r="C81" s="263">
        <v>5285</v>
      </c>
      <c r="D81" s="263">
        <v>5063</v>
      </c>
      <c r="E81" s="299">
        <v>95.79943235572375</v>
      </c>
      <c r="F81" s="300">
        <v>95.79943235572375</v>
      </c>
      <c r="G81" s="264">
        <v>-1865</v>
      </c>
      <c r="H81" s="264">
        <v>0</v>
      </c>
      <c r="AA81" s="250"/>
      <c r="AB81" s="250"/>
      <c r="AC81" s="250"/>
      <c r="AD81" s="250"/>
      <c r="AE81" s="250"/>
      <c r="AF81" s="250"/>
      <c r="AG81" s="250"/>
    </row>
    <row r="82" spans="1:33" s="108" customFormat="1" ht="12.75" customHeight="1">
      <c r="A82" s="97" t="s">
        <v>289</v>
      </c>
      <c r="B82" s="263">
        <v>5285</v>
      </c>
      <c r="C82" s="263">
        <v>5285</v>
      </c>
      <c r="D82" s="263">
        <v>5063</v>
      </c>
      <c r="E82" s="299">
        <v>95.79943235572375</v>
      </c>
      <c r="F82" s="300">
        <v>95.79943235572375</v>
      </c>
      <c r="G82" s="264">
        <v>-1865</v>
      </c>
      <c r="H82" s="264">
        <v>0</v>
      </c>
      <c r="AA82" s="250"/>
      <c r="AB82" s="250"/>
      <c r="AC82" s="250"/>
      <c r="AD82" s="250"/>
      <c r="AE82" s="250"/>
      <c r="AF82" s="250"/>
      <c r="AG82" s="250"/>
    </row>
    <row r="83" spans="1:33" s="108" customFormat="1" ht="12.75" customHeight="1">
      <c r="A83" s="304" t="s">
        <v>290</v>
      </c>
      <c r="B83" s="263">
        <v>859976</v>
      </c>
      <c r="C83" s="263">
        <v>743494</v>
      </c>
      <c r="D83" s="263">
        <v>506980</v>
      </c>
      <c r="E83" s="299">
        <v>58.95280798533913</v>
      </c>
      <c r="F83" s="300">
        <v>68.18884886764386</v>
      </c>
      <c r="G83" s="263">
        <v>-15059</v>
      </c>
      <c r="H83" s="263">
        <v>17184</v>
      </c>
      <c r="AA83" s="250"/>
      <c r="AB83" s="250"/>
      <c r="AC83" s="250"/>
      <c r="AD83" s="250"/>
      <c r="AE83" s="250"/>
      <c r="AF83" s="250"/>
      <c r="AG83" s="250"/>
    </row>
    <row r="84" spans="1:33" s="108" customFormat="1" ht="12.75" customHeight="1">
      <c r="A84" s="304" t="s">
        <v>291</v>
      </c>
      <c r="B84" s="263">
        <v>859976</v>
      </c>
      <c r="C84" s="263">
        <v>743494</v>
      </c>
      <c r="D84" s="263">
        <v>506980</v>
      </c>
      <c r="E84" s="299">
        <v>58.95280798533913</v>
      </c>
      <c r="F84" s="300">
        <v>68.18884886764386</v>
      </c>
      <c r="G84" s="264">
        <v>-15059</v>
      </c>
      <c r="H84" s="264">
        <v>17184</v>
      </c>
      <c r="AA84" s="250"/>
      <c r="AB84" s="250"/>
      <c r="AC84" s="250"/>
      <c r="AD84" s="250"/>
      <c r="AE84" s="250"/>
      <c r="AF84" s="250"/>
      <c r="AG84" s="250"/>
    </row>
    <row r="85" spans="1:33" s="108" customFormat="1" ht="12.75" customHeight="1">
      <c r="A85" s="324" t="s">
        <v>294</v>
      </c>
      <c r="B85" s="263">
        <v>-293</v>
      </c>
      <c r="C85" s="263">
        <v>-293</v>
      </c>
      <c r="D85" s="263">
        <v>428000</v>
      </c>
      <c r="E85" s="318" t="s">
        <v>1464</v>
      </c>
      <c r="F85" s="319" t="s">
        <v>1464</v>
      </c>
      <c r="G85" s="263">
        <v>-293</v>
      </c>
      <c r="H85" s="263">
        <v>93294</v>
      </c>
      <c r="AA85" s="250"/>
      <c r="AB85" s="250"/>
      <c r="AC85" s="250"/>
      <c r="AD85" s="250"/>
      <c r="AE85" s="250"/>
      <c r="AF85" s="250"/>
      <c r="AG85" s="250"/>
    </row>
    <row r="86" spans="1:33" s="108" customFormat="1" ht="38.25">
      <c r="A86" s="321" t="s">
        <v>298</v>
      </c>
      <c r="B86" s="263">
        <v>293</v>
      </c>
      <c r="C86" s="263">
        <v>293</v>
      </c>
      <c r="D86" s="263">
        <v>293</v>
      </c>
      <c r="E86" s="318" t="s">
        <v>1464</v>
      </c>
      <c r="F86" s="319" t="s">
        <v>1464</v>
      </c>
      <c r="G86" s="264">
        <v>293</v>
      </c>
      <c r="H86" s="264">
        <v>293</v>
      </c>
      <c r="AA86" s="250"/>
      <c r="AB86" s="250"/>
      <c r="AC86" s="250"/>
      <c r="AD86" s="250"/>
      <c r="AE86" s="250"/>
      <c r="AF86" s="250"/>
      <c r="AG86" s="250"/>
    </row>
    <row r="87" spans="1:33" s="108" customFormat="1" ht="12.75" customHeight="1">
      <c r="A87" s="304"/>
      <c r="B87" s="263"/>
      <c r="C87" s="263"/>
      <c r="D87" s="263"/>
      <c r="E87" s="299"/>
      <c r="F87" s="300"/>
      <c r="G87" s="263"/>
      <c r="H87" s="263"/>
      <c r="AA87" s="250"/>
      <c r="AB87" s="250"/>
      <c r="AC87" s="250"/>
      <c r="AD87" s="250"/>
      <c r="AE87" s="250"/>
      <c r="AF87" s="250"/>
      <c r="AG87" s="250"/>
    </row>
    <row r="88" spans="1:26" ht="13.5" customHeight="1">
      <c r="A88" s="288" t="s">
        <v>308</v>
      </c>
      <c r="B88" s="258"/>
      <c r="C88" s="322"/>
      <c r="D88" s="258"/>
      <c r="E88" s="291"/>
      <c r="F88" s="322"/>
      <c r="G88" s="322"/>
      <c r="H88" s="292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</row>
    <row r="89" spans="1:33" s="108" customFormat="1" ht="12.75" customHeight="1">
      <c r="A89" s="293" t="s">
        <v>275</v>
      </c>
      <c r="B89" s="258">
        <v>176076050</v>
      </c>
      <c r="C89" s="258">
        <v>158380675</v>
      </c>
      <c r="D89" s="258">
        <v>158232001</v>
      </c>
      <c r="E89" s="291">
        <v>89.8657148431033</v>
      </c>
      <c r="F89" s="295">
        <v>99.90612869909792</v>
      </c>
      <c r="G89" s="258">
        <v>27661338</v>
      </c>
      <c r="H89" s="258">
        <v>27770972</v>
      </c>
      <c r="AA89" s="250"/>
      <c r="AB89" s="250"/>
      <c r="AC89" s="250"/>
      <c r="AD89" s="250"/>
      <c r="AE89" s="250"/>
      <c r="AF89" s="250"/>
      <c r="AG89" s="250"/>
    </row>
    <row r="90" spans="1:33" s="108" customFormat="1" ht="12.75" customHeight="1">
      <c r="A90" s="297" t="s">
        <v>276</v>
      </c>
      <c r="B90" s="263">
        <v>173608025</v>
      </c>
      <c r="C90" s="263">
        <v>156985104</v>
      </c>
      <c r="D90" s="263">
        <v>156985104</v>
      </c>
      <c r="E90" s="299">
        <v>90.42502729928528</v>
      </c>
      <c r="F90" s="300">
        <v>100</v>
      </c>
      <c r="G90" s="264">
        <v>27506130</v>
      </c>
      <c r="H90" s="264">
        <v>27506130</v>
      </c>
      <c r="AA90" s="250"/>
      <c r="AB90" s="250"/>
      <c r="AC90" s="250"/>
      <c r="AD90" s="250"/>
      <c r="AE90" s="250"/>
      <c r="AF90" s="250"/>
      <c r="AG90" s="250"/>
    </row>
    <row r="91" spans="1:33" s="108" customFormat="1" ht="12.75" customHeight="1">
      <c r="A91" s="297" t="s">
        <v>277</v>
      </c>
      <c r="B91" s="263">
        <v>1304445</v>
      </c>
      <c r="C91" s="263">
        <v>1209425</v>
      </c>
      <c r="D91" s="263">
        <v>1119646</v>
      </c>
      <c r="E91" s="299">
        <v>85.83313209832534</v>
      </c>
      <c r="F91" s="300">
        <v>92.57672034231142</v>
      </c>
      <c r="G91" s="264">
        <v>155208</v>
      </c>
      <c r="H91" s="264">
        <v>137591</v>
      </c>
      <c r="AA91" s="250"/>
      <c r="AB91" s="250"/>
      <c r="AC91" s="250"/>
      <c r="AD91" s="250"/>
      <c r="AE91" s="250"/>
      <c r="AF91" s="250"/>
      <c r="AG91" s="250"/>
    </row>
    <row r="92" spans="1:33" s="108" customFormat="1" ht="12.75" customHeight="1">
      <c r="A92" s="297" t="s">
        <v>278</v>
      </c>
      <c r="B92" s="263">
        <v>1163580</v>
      </c>
      <c r="C92" s="263">
        <v>186146</v>
      </c>
      <c r="D92" s="263">
        <v>127251</v>
      </c>
      <c r="E92" s="299">
        <v>10.936162532872686</v>
      </c>
      <c r="F92" s="300">
        <v>0</v>
      </c>
      <c r="G92" s="264">
        <v>0</v>
      </c>
      <c r="H92" s="264">
        <v>127251</v>
      </c>
      <c r="AA92" s="250"/>
      <c r="AB92" s="250"/>
      <c r="AC92" s="250"/>
      <c r="AD92" s="250"/>
      <c r="AE92" s="250"/>
      <c r="AF92" s="250"/>
      <c r="AG92" s="250"/>
    </row>
    <row r="93" spans="1:33" s="108" customFormat="1" ht="12.75" customHeight="1">
      <c r="A93" s="323" t="s">
        <v>304</v>
      </c>
      <c r="B93" s="258">
        <v>176092886</v>
      </c>
      <c r="C93" s="258">
        <v>158394487</v>
      </c>
      <c r="D93" s="258">
        <v>127215323</v>
      </c>
      <c r="E93" s="291">
        <v>72.24330629688242</v>
      </c>
      <c r="F93" s="295">
        <v>80.31549923830367</v>
      </c>
      <c r="G93" s="258">
        <v>27675150</v>
      </c>
      <c r="H93" s="258">
        <v>15604605</v>
      </c>
      <c r="AA93" s="250"/>
      <c r="AB93" s="250"/>
      <c r="AC93" s="250"/>
      <c r="AD93" s="250"/>
      <c r="AE93" s="250"/>
      <c r="AF93" s="250"/>
      <c r="AG93" s="250"/>
    </row>
    <row r="94" spans="1:33" s="108" customFormat="1" ht="12.75" customHeight="1">
      <c r="A94" s="325" t="s">
        <v>307</v>
      </c>
      <c r="B94" s="263">
        <v>127632720</v>
      </c>
      <c r="C94" s="263">
        <v>115625044</v>
      </c>
      <c r="D94" s="263">
        <v>97250912</v>
      </c>
      <c r="E94" s="299">
        <v>76.19590963821817</v>
      </c>
      <c r="F94" s="300">
        <v>84.10886485803196</v>
      </c>
      <c r="G94" s="263">
        <v>17335069</v>
      </c>
      <c r="H94" s="263">
        <v>11101867</v>
      </c>
      <c r="AA94" s="250"/>
      <c r="AB94" s="250"/>
      <c r="AC94" s="250"/>
      <c r="AD94" s="250"/>
      <c r="AE94" s="250"/>
      <c r="AF94" s="250"/>
      <c r="AG94" s="250"/>
    </row>
    <row r="95" spans="1:33" s="108" customFormat="1" ht="12.75" customHeight="1">
      <c r="A95" s="304" t="s">
        <v>281</v>
      </c>
      <c r="B95" s="263">
        <v>119615417</v>
      </c>
      <c r="C95" s="263">
        <v>108285291</v>
      </c>
      <c r="D95" s="263">
        <v>91054287</v>
      </c>
      <c r="E95" s="299">
        <v>76.1225344388508</v>
      </c>
      <c r="F95" s="300">
        <v>84.0874011226511</v>
      </c>
      <c r="G95" s="264">
        <v>17333895</v>
      </c>
      <c r="H95" s="264">
        <v>10587710</v>
      </c>
      <c r="AA95" s="250"/>
      <c r="AB95" s="250"/>
      <c r="AC95" s="250"/>
      <c r="AD95" s="250"/>
      <c r="AE95" s="250"/>
      <c r="AF95" s="250"/>
      <c r="AG95" s="250"/>
    </row>
    <row r="96" spans="1:33" s="312" customFormat="1" ht="12.75" customHeight="1">
      <c r="A96" s="306" t="s">
        <v>282</v>
      </c>
      <c r="B96" s="91">
        <v>43927707</v>
      </c>
      <c r="C96" s="91">
        <v>38863501</v>
      </c>
      <c r="D96" s="91">
        <v>37975404</v>
      </c>
      <c r="E96" s="308">
        <v>86.44977530923707</v>
      </c>
      <c r="F96" s="309">
        <v>97.71483016931491</v>
      </c>
      <c r="G96" s="307">
        <v>4849060</v>
      </c>
      <c r="H96" s="307">
        <v>4394584</v>
      </c>
      <c r="AA96" s="313"/>
      <c r="AB96" s="313"/>
      <c r="AC96" s="313"/>
      <c r="AD96" s="313"/>
      <c r="AE96" s="313"/>
      <c r="AF96" s="313"/>
      <c r="AG96" s="313"/>
    </row>
    <row r="97" spans="1:33" s="108" customFormat="1" ht="12.75" customHeight="1">
      <c r="A97" s="304" t="s">
        <v>284</v>
      </c>
      <c r="B97" s="263">
        <v>8017303</v>
      </c>
      <c r="C97" s="263">
        <v>7339753</v>
      </c>
      <c r="D97" s="263">
        <v>6196625</v>
      </c>
      <c r="E97" s="299">
        <v>77.29064250159935</v>
      </c>
      <c r="F97" s="300">
        <v>84.42552494613919</v>
      </c>
      <c r="G97" s="264">
        <v>1174</v>
      </c>
      <c r="H97" s="264">
        <v>514157</v>
      </c>
      <c r="AA97" s="250"/>
      <c r="AB97" s="250"/>
      <c r="AC97" s="250"/>
      <c r="AD97" s="250"/>
      <c r="AE97" s="250"/>
      <c r="AF97" s="250"/>
      <c r="AG97" s="250"/>
    </row>
    <row r="98" spans="1:33" s="312" customFormat="1" ht="12.75" customHeight="1">
      <c r="A98" s="311" t="s">
        <v>285</v>
      </c>
      <c r="B98" s="91">
        <v>12080</v>
      </c>
      <c r="C98" s="307">
        <v>12080</v>
      </c>
      <c r="D98" s="307">
        <v>12080</v>
      </c>
      <c r="E98" s="308">
        <v>100</v>
      </c>
      <c r="F98" s="315" t="s">
        <v>1464</v>
      </c>
      <c r="G98" s="307">
        <v>-56103</v>
      </c>
      <c r="H98" s="307">
        <v>0</v>
      </c>
      <c r="AA98" s="313"/>
      <c r="AB98" s="313"/>
      <c r="AC98" s="313"/>
      <c r="AD98" s="313"/>
      <c r="AE98" s="313"/>
      <c r="AF98" s="313"/>
      <c r="AG98" s="313"/>
    </row>
    <row r="99" spans="1:33" s="108" customFormat="1" ht="24.75" customHeight="1">
      <c r="A99" s="97" t="s">
        <v>287</v>
      </c>
      <c r="B99" s="263">
        <v>4319982</v>
      </c>
      <c r="C99" s="263">
        <v>3988693</v>
      </c>
      <c r="D99" s="263">
        <v>3316667</v>
      </c>
      <c r="E99" s="299">
        <v>76.77501896998645</v>
      </c>
      <c r="F99" s="300">
        <v>83.151724136202</v>
      </c>
      <c r="G99" s="264">
        <v>326138</v>
      </c>
      <c r="H99" s="264">
        <v>238974</v>
      </c>
      <c r="AA99" s="250"/>
      <c r="AB99" s="250"/>
      <c r="AC99" s="250"/>
      <c r="AD99" s="250"/>
      <c r="AE99" s="250"/>
      <c r="AF99" s="250"/>
      <c r="AG99" s="250"/>
    </row>
    <row r="100" spans="1:33" s="108" customFormat="1" ht="12.75" customHeight="1">
      <c r="A100" s="304" t="s">
        <v>288</v>
      </c>
      <c r="B100" s="263">
        <v>2145682</v>
      </c>
      <c r="C100" s="263">
        <v>1975092</v>
      </c>
      <c r="D100" s="263">
        <v>1973513</v>
      </c>
      <c r="E100" s="299">
        <v>91.97602440622609</v>
      </c>
      <c r="F100" s="300">
        <v>99.9200543569616</v>
      </c>
      <c r="G100" s="264">
        <v>178592</v>
      </c>
      <c r="H100" s="264">
        <v>187568</v>
      </c>
      <c r="AA100" s="250"/>
      <c r="AB100" s="250"/>
      <c r="AC100" s="250"/>
      <c r="AD100" s="250"/>
      <c r="AE100" s="250"/>
      <c r="AF100" s="250"/>
      <c r="AG100" s="250"/>
    </row>
    <row r="101" spans="1:33" s="108" customFormat="1" ht="12" customHeight="1">
      <c r="A101" s="97" t="s">
        <v>289</v>
      </c>
      <c r="B101" s="263">
        <v>1531559</v>
      </c>
      <c r="C101" s="263">
        <v>1355888</v>
      </c>
      <c r="D101" s="263">
        <v>892364</v>
      </c>
      <c r="E101" s="299">
        <v>58.26507499874312</v>
      </c>
      <c r="F101" s="300">
        <v>65.81399053609147</v>
      </c>
      <c r="G101" s="264">
        <v>-407453</v>
      </c>
      <c r="H101" s="264">
        <v>85614</v>
      </c>
      <c r="AA101" s="250"/>
      <c r="AB101" s="250"/>
      <c r="AC101" s="250"/>
      <c r="AD101" s="250"/>
      <c r="AE101" s="250"/>
      <c r="AF101" s="250"/>
      <c r="AG101" s="250"/>
    </row>
    <row r="102" spans="1:33" s="108" customFormat="1" ht="13.5" customHeight="1">
      <c r="A102" s="304" t="s">
        <v>290</v>
      </c>
      <c r="B102" s="263">
        <v>48460166</v>
      </c>
      <c r="C102" s="263">
        <v>42769443</v>
      </c>
      <c r="D102" s="263">
        <v>29964411</v>
      </c>
      <c r="E102" s="299">
        <v>61.83307543766977</v>
      </c>
      <c r="F102" s="300">
        <v>70.0603255459745</v>
      </c>
      <c r="G102" s="263">
        <v>10340081</v>
      </c>
      <c r="H102" s="263">
        <v>4502738</v>
      </c>
      <c r="AA102" s="250"/>
      <c r="AB102" s="250"/>
      <c r="AC102" s="250"/>
      <c r="AD102" s="250"/>
      <c r="AE102" s="250"/>
      <c r="AF102" s="250"/>
      <c r="AG102" s="250"/>
    </row>
    <row r="103" spans="1:33" s="108" customFormat="1" ht="13.5" customHeight="1">
      <c r="A103" s="304" t="s">
        <v>291</v>
      </c>
      <c r="B103" s="263">
        <v>32735932</v>
      </c>
      <c r="C103" s="263">
        <v>27221209</v>
      </c>
      <c r="D103" s="263">
        <v>18269582</v>
      </c>
      <c r="E103" s="299">
        <v>55.80895634802761</v>
      </c>
      <c r="F103" s="300">
        <v>67.11524826101589</v>
      </c>
      <c r="G103" s="264">
        <v>9462543</v>
      </c>
      <c r="H103" s="264">
        <v>3794713</v>
      </c>
      <c r="AA103" s="250"/>
      <c r="AB103" s="250"/>
      <c r="AC103" s="250"/>
      <c r="AD103" s="250"/>
      <c r="AE103" s="250"/>
      <c r="AF103" s="250"/>
      <c r="AG103" s="250"/>
    </row>
    <row r="104" spans="1:33" s="108" customFormat="1" ht="13.5" customHeight="1">
      <c r="A104" s="304" t="s">
        <v>292</v>
      </c>
      <c r="B104" s="263">
        <v>15724234</v>
      </c>
      <c r="C104" s="263">
        <v>15548234</v>
      </c>
      <c r="D104" s="263">
        <v>11694829</v>
      </c>
      <c r="E104" s="299">
        <v>74.37455458879587</v>
      </c>
      <c r="F104" s="300">
        <v>75.21644580342694</v>
      </c>
      <c r="G104" s="264">
        <v>877538</v>
      </c>
      <c r="H104" s="264">
        <v>708025</v>
      </c>
      <c r="AA104" s="250"/>
      <c r="AB104" s="250"/>
      <c r="AC104" s="250"/>
      <c r="AD104" s="250"/>
      <c r="AE104" s="250"/>
      <c r="AF104" s="250"/>
      <c r="AG104" s="250"/>
    </row>
    <row r="105" spans="1:33" s="108" customFormat="1" ht="13.5" customHeight="1">
      <c r="A105" s="324" t="s">
        <v>294</v>
      </c>
      <c r="B105" s="263">
        <v>-16836</v>
      </c>
      <c r="C105" s="263">
        <v>-13812</v>
      </c>
      <c r="D105" s="263">
        <v>31016678</v>
      </c>
      <c r="E105" s="318" t="s">
        <v>1464</v>
      </c>
      <c r="F105" s="319" t="s">
        <v>1464</v>
      </c>
      <c r="G105" s="263">
        <v>-13812</v>
      </c>
      <c r="H105" s="263">
        <v>12166367</v>
      </c>
      <c r="AA105" s="250"/>
      <c r="AB105" s="250"/>
      <c r="AC105" s="250"/>
      <c r="AD105" s="250"/>
      <c r="AE105" s="250"/>
      <c r="AF105" s="250"/>
      <c r="AG105" s="250"/>
    </row>
    <row r="106" spans="1:33" s="108" customFormat="1" ht="38.25">
      <c r="A106" s="321" t="s">
        <v>298</v>
      </c>
      <c r="B106" s="263">
        <v>16836</v>
      </c>
      <c r="C106" s="263">
        <v>13812</v>
      </c>
      <c r="D106" s="263">
        <v>13812</v>
      </c>
      <c r="E106" s="318" t="s">
        <v>1464</v>
      </c>
      <c r="F106" s="319" t="s">
        <v>1464</v>
      </c>
      <c r="G106" s="264">
        <v>13812</v>
      </c>
      <c r="H106" s="264">
        <v>13812</v>
      </c>
      <c r="AA106" s="250"/>
      <c r="AB106" s="250"/>
      <c r="AC106" s="250"/>
      <c r="AD106" s="250"/>
      <c r="AE106" s="250"/>
      <c r="AF106" s="250"/>
      <c r="AG106" s="250"/>
    </row>
    <row r="107" spans="1:33" s="108" customFormat="1" ht="13.5" customHeight="1">
      <c r="A107" s="304"/>
      <c r="B107" s="263"/>
      <c r="C107" s="263"/>
      <c r="D107" s="263"/>
      <c r="E107" s="299"/>
      <c r="F107" s="300"/>
      <c r="G107" s="263"/>
      <c r="H107" s="263"/>
      <c r="AA107" s="250"/>
      <c r="AB107" s="250"/>
      <c r="AC107" s="250"/>
      <c r="AD107" s="250"/>
      <c r="AE107" s="250"/>
      <c r="AF107" s="250"/>
      <c r="AG107" s="250"/>
    </row>
    <row r="108" spans="1:26" ht="13.5" customHeight="1">
      <c r="A108" s="288" t="s">
        <v>309</v>
      </c>
      <c r="B108" s="258"/>
      <c r="C108" s="322"/>
      <c r="D108" s="258"/>
      <c r="E108" s="291"/>
      <c r="F108" s="322"/>
      <c r="G108" s="322"/>
      <c r="H108" s="292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</row>
    <row r="109" spans="1:33" s="108" customFormat="1" ht="12.75" customHeight="1">
      <c r="A109" s="293" t="s">
        <v>275</v>
      </c>
      <c r="B109" s="258">
        <v>28153365</v>
      </c>
      <c r="C109" s="258">
        <v>24165038</v>
      </c>
      <c r="D109" s="258">
        <v>23993490</v>
      </c>
      <c r="E109" s="291">
        <v>85.22423518467508</v>
      </c>
      <c r="F109" s="295">
        <v>99.29009836442219</v>
      </c>
      <c r="G109" s="258">
        <v>3815209</v>
      </c>
      <c r="H109" s="258">
        <v>3713612</v>
      </c>
      <c r="AA109" s="250"/>
      <c r="AB109" s="250"/>
      <c r="AC109" s="250"/>
      <c r="AD109" s="250"/>
      <c r="AE109" s="250"/>
      <c r="AF109" s="250"/>
      <c r="AG109" s="250"/>
    </row>
    <row r="110" spans="1:33" s="108" customFormat="1" ht="12.75" customHeight="1">
      <c r="A110" s="297" t="s">
        <v>276</v>
      </c>
      <c r="B110" s="263">
        <v>26918833</v>
      </c>
      <c r="C110" s="263">
        <v>23094507</v>
      </c>
      <c r="D110" s="263">
        <v>23094507</v>
      </c>
      <c r="E110" s="299">
        <v>85.79312112081531</v>
      </c>
      <c r="F110" s="300">
        <v>100</v>
      </c>
      <c r="G110" s="264">
        <v>3683109</v>
      </c>
      <c r="H110" s="264">
        <v>3683109</v>
      </c>
      <c r="AA110" s="250"/>
      <c r="AB110" s="250"/>
      <c r="AC110" s="250"/>
      <c r="AD110" s="250"/>
      <c r="AE110" s="250"/>
      <c r="AF110" s="250"/>
      <c r="AG110" s="250"/>
    </row>
    <row r="111" spans="1:26" ht="13.5" customHeight="1">
      <c r="A111" s="297" t="s">
        <v>277</v>
      </c>
      <c r="B111" s="263">
        <v>443631</v>
      </c>
      <c r="C111" s="263">
        <v>352531</v>
      </c>
      <c r="D111" s="263">
        <v>143095</v>
      </c>
      <c r="E111" s="299">
        <v>32.25541046500358</v>
      </c>
      <c r="F111" s="300">
        <v>40.59075655757933</v>
      </c>
      <c r="G111" s="264">
        <v>52100</v>
      </c>
      <c r="H111" s="264">
        <v>30503</v>
      </c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</row>
    <row r="112" spans="1:26" ht="13.5" customHeight="1">
      <c r="A112" s="297" t="s">
        <v>278</v>
      </c>
      <c r="B112" s="263">
        <v>790901</v>
      </c>
      <c r="C112" s="263">
        <v>718000</v>
      </c>
      <c r="D112" s="263">
        <v>755888</v>
      </c>
      <c r="E112" s="299">
        <v>95.5730236780583</v>
      </c>
      <c r="F112" s="300">
        <v>105.27688022284123</v>
      </c>
      <c r="G112" s="264">
        <v>80000</v>
      </c>
      <c r="H112" s="264">
        <v>0</v>
      </c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</row>
    <row r="113" spans="1:33" s="108" customFormat="1" ht="12.75" customHeight="1">
      <c r="A113" s="323" t="s">
        <v>304</v>
      </c>
      <c r="B113" s="258">
        <v>28153365</v>
      </c>
      <c r="C113" s="258">
        <v>24165038</v>
      </c>
      <c r="D113" s="258">
        <v>22132782</v>
      </c>
      <c r="E113" s="291">
        <v>78.615050101471</v>
      </c>
      <c r="F113" s="295">
        <v>91.59009805819466</v>
      </c>
      <c r="G113" s="258">
        <v>3815209</v>
      </c>
      <c r="H113" s="258">
        <v>2424690</v>
      </c>
      <c r="AA113" s="250"/>
      <c r="AB113" s="250"/>
      <c r="AC113" s="250"/>
      <c r="AD113" s="250"/>
      <c r="AE113" s="250"/>
      <c r="AF113" s="250"/>
      <c r="AG113" s="250"/>
    </row>
    <row r="114" spans="1:33" s="108" customFormat="1" ht="12.75" customHeight="1">
      <c r="A114" s="325" t="s">
        <v>307</v>
      </c>
      <c r="B114" s="263">
        <v>25817886</v>
      </c>
      <c r="C114" s="263">
        <v>22049676</v>
      </c>
      <c r="D114" s="263">
        <v>20943706</v>
      </c>
      <c r="E114" s="299">
        <v>81.12091749107576</v>
      </c>
      <c r="F114" s="300">
        <v>94.98418933684106</v>
      </c>
      <c r="G114" s="263">
        <v>3006028</v>
      </c>
      <c r="H114" s="263">
        <v>2204035</v>
      </c>
      <c r="AA114" s="250"/>
      <c r="AB114" s="250"/>
      <c r="AC114" s="250"/>
      <c r="AD114" s="250"/>
      <c r="AE114" s="250"/>
      <c r="AF114" s="250"/>
      <c r="AG114" s="250"/>
    </row>
    <row r="115" spans="1:33" s="108" customFormat="1" ht="12.75" customHeight="1">
      <c r="A115" s="304" t="s">
        <v>281</v>
      </c>
      <c r="B115" s="263">
        <v>24390676</v>
      </c>
      <c r="C115" s="263">
        <v>20959181</v>
      </c>
      <c r="D115" s="263">
        <v>20281388</v>
      </c>
      <c r="E115" s="299">
        <v>83.15221767531168</v>
      </c>
      <c r="F115" s="300">
        <v>96.76612840931142</v>
      </c>
      <c r="G115" s="264">
        <v>2600433</v>
      </c>
      <c r="H115" s="264">
        <v>2202150</v>
      </c>
      <c r="AA115" s="250"/>
      <c r="AB115" s="250"/>
      <c r="AC115" s="250"/>
      <c r="AD115" s="250"/>
      <c r="AE115" s="250"/>
      <c r="AF115" s="250"/>
      <c r="AG115" s="250"/>
    </row>
    <row r="116" spans="1:33" s="312" customFormat="1" ht="12.75" customHeight="1">
      <c r="A116" s="306" t="s">
        <v>282</v>
      </c>
      <c r="B116" s="91">
        <v>10529802</v>
      </c>
      <c r="C116" s="91">
        <v>9178408</v>
      </c>
      <c r="D116" s="91">
        <v>8823360</v>
      </c>
      <c r="E116" s="308">
        <v>83.79416820943072</v>
      </c>
      <c r="F116" s="309">
        <v>96.13170388590265</v>
      </c>
      <c r="G116" s="307">
        <v>1300058</v>
      </c>
      <c r="H116" s="307">
        <v>960103</v>
      </c>
      <c r="AA116" s="313"/>
      <c r="AB116" s="313"/>
      <c r="AC116" s="313"/>
      <c r="AD116" s="313"/>
      <c r="AE116" s="313"/>
      <c r="AF116" s="313"/>
      <c r="AG116" s="313"/>
    </row>
    <row r="117" spans="1:33" s="312" customFormat="1" ht="12.75" customHeight="1">
      <c r="A117" s="304" t="s">
        <v>310</v>
      </c>
      <c r="B117" s="263">
        <v>250965</v>
      </c>
      <c r="C117" s="263">
        <v>250965</v>
      </c>
      <c r="D117" s="263">
        <v>0</v>
      </c>
      <c r="E117" s="308">
        <v>0</v>
      </c>
      <c r="F117" s="309">
        <v>0</v>
      </c>
      <c r="G117" s="264">
        <v>250965</v>
      </c>
      <c r="H117" s="264">
        <v>0</v>
      </c>
      <c r="AA117" s="313"/>
      <c r="AB117" s="313"/>
      <c r="AC117" s="313"/>
      <c r="AD117" s="313"/>
      <c r="AE117" s="313"/>
      <c r="AF117" s="313"/>
      <c r="AG117" s="313"/>
    </row>
    <row r="118" spans="1:33" s="108" customFormat="1" ht="12.75" customHeight="1">
      <c r="A118" s="304" t="s">
        <v>284</v>
      </c>
      <c r="B118" s="263">
        <v>1176245</v>
      </c>
      <c r="C118" s="263">
        <v>839530</v>
      </c>
      <c r="D118" s="263">
        <v>662318</v>
      </c>
      <c r="E118" s="308">
        <v>56.307827025832204</v>
      </c>
      <c r="F118" s="309">
        <v>78.89152263766631</v>
      </c>
      <c r="G118" s="264">
        <v>154630</v>
      </c>
      <c r="H118" s="264">
        <v>1885</v>
      </c>
      <c r="AA118" s="250"/>
      <c r="AB118" s="250"/>
      <c r="AC118" s="250"/>
      <c r="AD118" s="250"/>
      <c r="AE118" s="250"/>
      <c r="AF118" s="250"/>
      <c r="AG118" s="250"/>
    </row>
    <row r="119" spans="1:33" s="312" customFormat="1" ht="12.75" customHeight="1">
      <c r="A119" s="311" t="s">
        <v>285</v>
      </c>
      <c r="B119" s="91">
        <v>14280</v>
      </c>
      <c r="C119" s="307">
        <v>13090</v>
      </c>
      <c r="D119" s="307">
        <v>6900</v>
      </c>
      <c r="E119" s="308">
        <v>48.319327731092436</v>
      </c>
      <c r="F119" s="309">
        <v>52.711993888464484</v>
      </c>
      <c r="G119" s="307">
        <v>1190</v>
      </c>
      <c r="H119" s="307">
        <v>1460</v>
      </c>
      <c r="AA119" s="313"/>
      <c r="AB119" s="313"/>
      <c r="AC119" s="313"/>
      <c r="AD119" s="313"/>
      <c r="AE119" s="313"/>
      <c r="AF119" s="313"/>
      <c r="AG119" s="313"/>
    </row>
    <row r="120" spans="1:33" s="312" customFormat="1" ht="25.5">
      <c r="A120" s="97" t="s">
        <v>287</v>
      </c>
      <c r="B120" s="263">
        <v>333890</v>
      </c>
      <c r="C120" s="264">
        <v>0</v>
      </c>
      <c r="D120" s="264">
        <v>0</v>
      </c>
      <c r="E120" s="299">
        <v>0</v>
      </c>
      <c r="F120" s="300">
        <v>0</v>
      </c>
      <c r="G120" s="264">
        <v>0</v>
      </c>
      <c r="H120" s="264">
        <v>0</v>
      </c>
      <c r="AA120" s="313"/>
      <c r="AB120" s="313"/>
      <c r="AC120" s="313"/>
      <c r="AD120" s="313"/>
      <c r="AE120" s="313"/>
      <c r="AF120" s="313"/>
      <c r="AG120" s="313"/>
    </row>
    <row r="121" spans="1:33" s="108" customFormat="1" ht="12.75" customHeight="1">
      <c r="A121" s="97" t="s">
        <v>289</v>
      </c>
      <c r="B121" s="263">
        <v>828075</v>
      </c>
      <c r="C121" s="264">
        <v>826440</v>
      </c>
      <c r="D121" s="264">
        <v>655418</v>
      </c>
      <c r="E121" s="299">
        <v>79.14959393774718</v>
      </c>
      <c r="F121" s="300">
        <v>79.30618072697354</v>
      </c>
      <c r="G121" s="264">
        <v>153440</v>
      </c>
      <c r="H121" s="264">
        <v>426</v>
      </c>
      <c r="AA121" s="250"/>
      <c r="AB121" s="250"/>
      <c r="AC121" s="250"/>
      <c r="AD121" s="250"/>
      <c r="AE121" s="250"/>
      <c r="AF121" s="250"/>
      <c r="AG121" s="250"/>
    </row>
    <row r="122" spans="1:33" s="108" customFormat="1" ht="12.75" customHeight="1">
      <c r="A122" s="325" t="s">
        <v>290</v>
      </c>
      <c r="B122" s="263">
        <v>2335479</v>
      </c>
      <c r="C122" s="263">
        <v>2115362</v>
      </c>
      <c r="D122" s="263">
        <v>1189076</v>
      </c>
      <c r="E122" s="299">
        <v>50.91358132528702</v>
      </c>
      <c r="F122" s="300">
        <v>56.21146640622266</v>
      </c>
      <c r="G122" s="263">
        <v>809181</v>
      </c>
      <c r="H122" s="263">
        <v>220655</v>
      </c>
      <c r="AA122" s="250"/>
      <c r="AB122" s="250"/>
      <c r="AC122" s="250"/>
      <c r="AD122" s="250"/>
      <c r="AE122" s="250"/>
      <c r="AF122" s="250"/>
      <c r="AG122" s="250"/>
    </row>
    <row r="123" spans="1:33" s="108" customFormat="1" ht="12" customHeight="1">
      <c r="A123" s="304" t="s">
        <v>291</v>
      </c>
      <c r="B123" s="263">
        <v>2335479</v>
      </c>
      <c r="C123" s="263">
        <v>2115362</v>
      </c>
      <c r="D123" s="263">
        <v>1189076</v>
      </c>
      <c r="E123" s="299">
        <v>50.91358132528702</v>
      </c>
      <c r="F123" s="300">
        <v>56.21146640622266</v>
      </c>
      <c r="G123" s="264">
        <v>809181</v>
      </c>
      <c r="H123" s="264">
        <v>220655</v>
      </c>
      <c r="AA123" s="250"/>
      <c r="AB123" s="250"/>
      <c r="AC123" s="250"/>
      <c r="AD123" s="250"/>
      <c r="AE123" s="250"/>
      <c r="AF123" s="250"/>
      <c r="AG123" s="250"/>
    </row>
    <row r="124" spans="1:33" s="108" customFormat="1" ht="12" customHeight="1">
      <c r="A124" s="304"/>
      <c r="B124" s="263"/>
      <c r="C124" s="263"/>
      <c r="D124" s="263"/>
      <c r="E124" s="299"/>
      <c r="F124" s="300"/>
      <c r="G124" s="263"/>
      <c r="H124" s="263"/>
      <c r="AA124" s="250"/>
      <c r="AB124" s="250"/>
      <c r="AC124" s="250"/>
      <c r="AD124" s="250"/>
      <c r="AE124" s="250"/>
      <c r="AF124" s="250"/>
      <c r="AG124" s="250"/>
    </row>
    <row r="125" spans="1:26" ht="13.5" customHeight="1">
      <c r="A125" s="288" t="s">
        <v>311</v>
      </c>
      <c r="B125" s="258"/>
      <c r="C125" s="322"/>
      <c r="D125" s="258"/>
      <c r="E125" s="291"/>
      <c r="F125" s="322"/>
      <c r="G125" s="322"/>
      <c r="H125" s="292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</row>
    <row r="126" spans="1:33" s="108" customFormat="1" ht="12.75" customHeight="1">
      <c r="A126" s="293" t="s">
        <v>275</v>
      </c>
      <c r="B126" s="258">
        <v>63043247</v>
      </c>
      <c r="C126" s="258">
        <v>60479456</v>
      </c>
      <c r="D126" s="258">
        <v>60091792</v>
      </c>
      <c r="E126" s="291">
        <v>95.31836455060761</v>
      </c>
      <c r="F126" s="295">
        <v>99.35901539855121</v>
      </c>
      <c r="G126" s="258">
        <v>8562787</v>
      </c>
      <c r="H126" s="258">
        <v>8892441</v>
      </c>
      <c r="AA126" s="250"/>
      <c r="AB126" s="250"/>
      <c r="AC126" s="250"/>
      <c r="AD126" s="250"/>
      <c r="AE126" s="250"/>
      <c r="AF126" s="250"/>
      <c r="AG126" s="250"/>
    </row>
    <row r="127" spans="1:33" s="108" customFormat="1" ht="12.75" customHeight="1">
      <c r="A127" s="297" t="s">
        <v>276</v>
      </c>
      <c r="B127" s="263">
        <v>57019277</v>
      </c>
      <c r="C127" s="263">
        <v>54915418</v>
      </c>
      <c r="D127" s="263">
        <v>54915418</v>
      </c>
      <c r="E127" s="299">
        <v>96.310267140006</v>
      </c>
      <c r="F127" s="300">
        <v>100</v>
      </c>
      <c r="G127" s="264">
        <v>8772771</v>
      </c>
      <c r="H127" s="264">
        <v>8772771</v>
      </c>
      <c r="AA127" s="250"/>
      <c r="AB127" s="250"/>
      <c r="AC127" s="250"/>
      <c r="AD127" s="250"/>
      <c r="AE127" s="250"/>
      <c r="AF127" s="250"/>
      <c r="AG127" s="250"/>
    </row>
    <row r="128" spans="1:33" s="108" customFormat="1" ht="25.5">
      <c r="A128" s="297" t="s">
        <v>312</v>
      </c>
      <c r="B128" s="263">
        <v>40346</v>
      </c>
      <c r="C128" s="263">
        <v>40346</v>
      </c>
      <c r="D128" s="263">
        <v>7700</v>
      </c>
      <c r="E128" s="299">
        <v>19.084915481088583</v>
      </c>
      <c r="F128" s="300">
        <v>19.084915481088583</v>
      </c>
      <c r="G128" s="264">
        <v>7387</v>
      </c>
      <c r="H128" s="264">
        <v>0</v>
      </c>
      <c r="AA128" s="250"/>
      <c r="AB128" s="250"/>
      <c r="AC128" s="250"/>
      <c r="AD128" s="250"/>
      <c r="AE128" s="250"/>
      <c r="AF128" s="250"/>
      <c r="AG128" s="250"/>
    </row>
    <row r="129" spans="1:33" s="108" customFormat="1" ht="12.75" customHeight="1">
      <c r="A129" s="297" t="s">
        <v>277</v>
      </c>
      <c r="B129" s="263">
        <v>3465960</v>
      </c>
      <c r="C129" s="263">
        <v>3211419</v>
      </c>
      <c r="D129" s="263">
        <v>2948476</v>
      </c>
      <c r="E129" s="299">
        <v>85.06953340488637</v>
      </c>
      <c r="F129" s="300">
        <v>91.81224872867726</v>
      </c>
      <c r="G129" s="264">
        <v>171384</v>
      </c>
      <c r="H129" s="264">
        <v>101559</v>
      </c>
      <c r="AA129" s="250"/>
      <c r="AB129" s="250"/>
      <c r="AC129" s="250"/>
      <c r="AD129" s="250"/>
      <c r="AE129" s="250"/>
      <c r="AF129" s="250"/>
      <c r="AG129" s="250"/>
    </row>
    <row r="130" spans="1:33" s="108" customFormat="1" ht="12.75" customHeight="1">
      <c r="A130" s="297" t="s">
        <v>278</v>
      </c>
      <c r="B130" s="263">
        <v>2394065</v>
      </c>
      <c r="C130" s="263">
        <v>2188674</v>
      </c>
      <c r="D130" s="263">
        <v>2196625</v>
      </c>
      <c r="E130" s="299">
        <v>91.75293903883144</v>
      </c>
      <c r="F130" s="300">
        <v>100.36327931889355</v>
      </c>
      <c r="G130" s="264">
        <v>-388755</v>
      </c>
      <c r="H130" s="264">
        <v>18111</v>
      </c>
      <c r="AA130" s="250"/>
      <c r="AB130" s="250"/>
      <c r="AC130" s="250"/>
      <c r="AD130" s="250"/>
      <c r="AE130" s="250"/>
      <c r="AF130" s="250"/>
      <c r="AG130" s="250"/>
    </row>
    <row r="131" spans="1:33" s="108" customFormat="1" ht="12.75" customHeight="1">
      <c r="A131" s="297" t="s">
        <v>313</v>
      </c>
      <c r="B131" s="263">
        <v>123599</v>
      </c>
      <c r="C131" s="263">
        <v>123599</v>
      </c>
      <c r="D131" s="263">
        <v>23573</v>
      </c>
      <c r="E131" s="299">
        <v>19.072160777999823</v>
      </c>
      <c r="F131" s="300">
        <v>19.072160777999823</v>
      </c>
      <c r="G131" s="264">
        <v>0</v>
      </c>
      <c r="H131" s="264">
        <v>0</v>
      </c>
      <c r="AA131" s="250"/>
      <c r="AB131" s="250"/>
      <c r="AC131" s="250"/>
      <c r="AD131" s="250"/>
      <c r="AE131" s="250"/>
      <c r="AF131" s="250"/>
      <c r="AG131" s="250"/>
    </row>
    <row r="132" spans="1:33" s="108" customFormat="1" ht="12.75" customHeight="1">
      <c r="A132" s="323" t="s">
        <v>304</v>
      </c>
      <c r="B132" s="258">
        <v>63374371</v>
      </c>
      <c r="C132" s="258">
        <v>60638340</v>
      </c>
      <c r="D132" s="258">
        <v>44384347</v>
      </c>
      <c r="E132" s="291">
        <v>70.03516768631913</v>
      </c>
      <c r="F132" s="295">
        <v>73.19518806088689</v>
      </c>
      <c r="G132" s="258">
        <v>9106449</v>
      </c>
      <c r="H132" s="258">
        <v>4997533</v>
      </c>
      <c r="AA132" s="250"/>
      <c r="AB132" s="250"/>
      <c r="AC132" s="250"/>
      <c r="AD132" s="250"/>
      <c r="AE132" s="250"/>
      <c r="AF132" s="250"/>
      <c r="AG132" s="250"/>
    </row>
    <row r="133" spans="1:33" s="108" customFormat="1" ht="12.75" customHeight="1">
      <c r="A133" s="304" t="s">
        <v>307</v>
      </c>
      <c r="B133" s="263">
        <v>59469176</v>
      </c>
      <c r="C133" s="263">
        <v>56862264</v>
      </c>
      <c r="D133" s="263">
        <v>43336194</v>
      </c>
      <c r="E133" s="299">
        <v>72.8716907057868</v>
      </c>
      <c r="F133" s="300">
        <v>76.21257219023147</v>
      </c>
      <c r="G133" s="263">
        <v>6932415</v>
      </c>
      <c r="H133" s="263">
        <v>4491502</v>
      </c>
      <c r="AA133" s="250"/>
      <c r="AB133" s="250"/>
      <c r="AC133" s="250"/>
      <c r="AD133" s="250"/>
      <c r="AE133" s="250"/>
      <c r="AF133" s="250"/>
      <c r="AG133" s="250"/>
    </row>
    <row r="134" spans="1:33" s="108" customFormat="1" ht="12.75" customHeight="1">
      <c r="A134" s="304" t="s">
        <v>281</v>
      </c>
      <c r="B134" s="263">
        <v>25117199</v>
      </c>
      <c r="C134" s="263">
        <v>22535070</v>
      </c>
      <c r="D134" s="263">
        <v>16926277</v>
      </c>
      <c r="E134" s="299">
        <v>67.38919017204108</v>
      </c>
      <c r="F134" s="300">
        <v>75.11082503848446</v>
      </c>
      <c r="G134" s="264">
        <v>2800497</v>
      </c>
      <c r="H134" s="264">
        <v>2052580</v>
      </c>
      <c r="AA134" s="250"/>
      <c r="AB134" s="250"/>
      <c r="AC134" s="250"/>
      <c r="AD134" s="250"/>
      <c r="AE134" s="250"/>
      <c r="AF134" s="250"/>
      <c r="AG134" s="250"/>
    </row>
    <row r="135" spans="1:33" s="312" customFormat="1" ht="12.75" customHeight="1">
      <c r="A135" s="306" t="s">
        <v>282</v>
      </c>
      <c r="B135" s="91">
        <v>10214309</v>
      </c>
      <c r="C135" s="91">
        <v>9162670</v>
      </c>
      <c r="D135" s="91">
        <v>8144757</v>
      </c>
      <c r="E135" s="308">
        <v>79.73869793835296</v>
      </c>
      <c r="F135" s="309">
        <v>88.89065086923354</v>
      </c>
      <c r="G135" s="307">
        <v>1416214</v>
      </c>
      <c r="H135" s="307">
        <v>1018329</v>
      </c>
      <c r="AA135" s="313"/>
      <c r="AB135" s="313"/>
      <c r="AC135" s="313"/>
      <c r="AD135" s="313"/>
      <c r="AE135" s="313"/>
      <c r="AF135" s="313"/>
      <c r="AG135" s="313"/>
    </row>
    <row r="136" spans="1:33" s="108" customFormat="1" ht="12.75" customHeight="1">
      <c r="A136" s="304" t="s">
        <v>284</v>
      </c>
      <c r="B136" s="263">
        <v>34351977</v>
      </c>
      <c r="C136" s="263">
        <v>34327194</v>
      </c>
      <c r="D136" s="263">
        <v>26409917</v>
      </c>
      <c r="E136" s="299">
        <v>76.88034083162084</v>
      </c>
      <c r="F136" s="300">
        <v>76.93584567384097</v>
      </c>
      <c r="G136" s="264">
        <v>4131918</v>
      </c>
      <c r="H136" s="264">
        <v>2438922</v>
      </c>
      <c r="AA136" s="250"/>
      <c r="AB136" s="250"/>
      <c r="AC136" s="250"/>
      <c r="AD136" s="250"/>
      <c r="AE136" s="250"/>
      <c r="AF136" s="250"/>
      <c r="AG136" s="250"/>
    </row>
    <row r="137" spans="1:33" s="108" customFormat="1" ht="12.75" customHeight="1">
      <c r="A137" s="311" t="s">
        <v>286</v>
      </c>
      <c r="B137" s="91">
        <v>7000000</v>
      </c>
      <c r="C137" s="314" t="s">
        <v>1464</v>
      </c>
      <c r="D137" s="91">
        <v>7000000</v>
      </c>
      <c r="E137" s="308">
        <v>0</v>
      </c>
      <c r="F137" s="315" t="s">
        <v>1464</v>
      </c>
      <c r="G137" s="314" t="s">
        <v>1464</v>
      </c>
      <c r="H137" s="307">
        <v>0</v>
      </c>
      <c r="AA137" s="250"/>
      <c r="AB137" s="250"/>
      <c r="AC137" s="250"/>
      <c r="AD137" s="250"/>
      <c r="AE137" s="250"/>
      <c r="AF137" s="250"/>
      <c r="AG137" s="250"/>
    </row>
    <row r="138" spans="1:33" s="108" customFormat="1" ht="26.25" customHeight="1">
      <c r="A138" s="97" t="s">
        <v>287</v>
      </c>
      <c r="B138" s="263">
        <v>26745469</v>
      </c>
      <c r="C138" s="263">
        <v>26732686</v>
      </c>
      <c r="D138" s="263">
        <v>18984746</v>
      </c>
      <c r="E138" s="299">
        <v>70.98303641637392</v>
      </c>
      <c r="F138" s="300">
        <v>71.01697898969076</v>
      </c>
      <c r="G138" s="264">
        <v>4045019</v>
      </c>
      <c r="H138" s="264">
        <v>2405193</v>
      </c>
      <c r="AA138" s="250"/>
      <c r="AB138" s="250"/>
      <c r="AC138" s="250"/>
      <c r="AD138" s="250"/>
      <c r="AE138" s="250"/>
      <c r="AF138" s="250"/>
      <c r="AG138" s="250"/>
    </row>
    <row r="139" spans="1:33" s="108" customFormat="1" ht="12.75">
      <c r="A139" s="97" t="s">
        <v>289</v>
      </c>
      <c r="B139" s="263">
        <v>472934</v>
      </c>
      <c r="C139" s="263">
        <v>460934</v>
      </c>
      <c r="D139" s="263">
        <v>425171</v>
      </c>
      <c r="E139" s="299">
        <v>89.90070496094592</v>
      </c>
      <c r="F139" s="300">
        <v>92.24118854326215</v>
      </c>
      <c r="G139" s="264">
        <v>45127</v>
      </c>
      <c r="H139" s="264">
        <v>33728</v>
      </c>
      <c r="AA139" s="250"/>
      <c r="AB139" s="250"/>
      <c r="AC139" s="250"/>
      <c r="AD139" s="250"/>
      <c r="AE139" s="250"/>
      <c r="AF139" s="250"/>
      <c r="AG139" s="250"/>
    </row>
    <row r="140" spans="1:33" s="108" customFormat="1" ht="12.75" customHeight="1">
      <c r="A140" s="304" t="s">
        <v>290</v>
      </c>
      <c r="B140" s="263">
        <v>3905195</v>
      </c>
      <c r="C140" s="263">
        <v>3776076</v>
      </c>
      <c r="D140" s="263">
        <v>1048153</v>
      </c>
      <c r="E140" s="299">
        <v>26.839965737946503</v>
      </c>
      <c r="F140" s="300">
        <v>27.757730511779954</v>
      </c>
      <c r="G140" s="263">
        <v>2174034</v>
      </c>
      <c r="H140" s="263">
        <v>506031</v>
      </c>
      <c r="AA140" s="250"/>
      <c r="AB140" s="250"/>
      <c r="AC140" s="250"/>
      <c r="AD140" s="250"/>
      <c r="AE140" s="250"/>
      <c r="AF140" s="250"/>
      <c r="AG140" s="250"/>
    </row>
    <row r="141" spans="1:33" s="108" customFormat="1" ht="12" customHeight="1">
      <c r="A141" s="304" t="s">
        <v>291</v>
      </c>
      <c r="B141" s="263">
        <v>3905195</v>
      </c>
      <c r="C141" s="263">
        <v>3776076</v>
      </c>
      <c r="D141" s="263">
        <v>1048153</v>
      </c>
      <c r="E141" s="299">
        <v>26.839965737946503</v>
      </c>
      <c r="F141" s="300">
        <v>27.757730511779954</v>
      </c>
      <c r="G141" s="264">
        <v>2174034</v>
      </c>
      <c r="H141" s="264">
        <v>506031</v>
      </c>
      <c r="AA141" s="250"/>
      <c r="AB141" s="250"/>
      <c r="AC141" s="250"/>
      <c r="AD141" s="250"/>
      <c r="AE141" s="250"/>
      <c r="AF141" s="250"/>
      <c r="AG141" s="250"/>
    </row>
    <row r="142" spans="1:33" s="108" customFormat="1" ht="12" customHeight="1">
      <c r="A142" s="324" t="s">
        <v>294</v>
      </c>
      <c r="B142" s="263">
        <v>-331124</v>
      </c>
      <c r="C142" s="263">
        <v>-158884</v>
      </c>
      <c r="D142" s="263">
        <v>15707445</v>
      </c>
      <c r="E142" s="318" t="s">
        <v>1464</v>
      </c>
      <c r="F142" s="318" t="s">
        <v>1464</v>
      </c>
      <c r="G142" s="263">
        <v>-543662</v>
      </c>
      <c r="H142" s="263">
        <v>3894908</v>
      </c>
      <c r="AA142" s="250"/>
      <c r="AB142" s="250"/>
      <c r="AC142" s="250"/>
      <c r="AD142" s="250"/>
      <c r="AE142" s="250"/>
      <c r="AF142" s="250"/>
      <c r="AG142" s="250"/>
    </row>
    <row r="143" spans="1:33" s="108" customFormat="1" ht="39" customHeight="1">
      <c r="A143" s="321" t="s">
        <v>298</v>
      </c>
      <c r="B143" s="263">
        <v>239322</v>
      </c>
      <c r="C143" s="263">
        <v>67082</v>
      </c>
      <c r="D143" s="263">
        <v>67082</v>
      </c>
      <c r="E143" s="318" t="s">
        <v>1464</v>
      </c>
      <c r="F143" s="319" t="s">
        <v>1464</v>
      </c>
      <c r="G143" s="264">
        <v>543662</v>
      </c>
      <c r="H143" s="264">
        <v>543662</v>
      </c>
      <c r="AA143" s="250"/>
      <c r="AB143" s="250"/>
      <c r="AC143" s="250"/>
      <c r="AD143" s="250"/>
      <c r="AE143" s="250"/>
      <c r="AF143" s="250"/>
      <c r="AG143" s="250"/>
    </row>
    <row r="144" spans="1:33" s="108" customFormat="1" ht="26.25" customHeight="1">
      <c r="A144" s="97" t="s">
        <v>299</v>
      </c>
      <c r="B144" s="263">
        <v>91802</v>
      </c>
      <c r="C144" s="263">
        <v>91802</v>
      </c>
      <c r="D144" s="263">
        <v>91802</v>
      </c>
      <c r="E144" s="318" t="s">
        <v>1464</v>
      </c>
      <c r="F144" s="319" t="s">
        <v>1464</v>
      </c>
      <c r="G144" s="264">
        <v>0</v>
      </c>
      <c r="H144" s="264">
        <v>0</v>
      </c>
      <c r="AA144" s="250"/>
      <c r="AB144" s="250"/>
      <c r="AC144" s="250"/>
      <c r="AD144" s="250"/>
      <c r="AE144" s="250"/>
      <c r="AF144" s="250"/>
      <c r="AG144" s="250"/>
    </row>
    <row r="145" spans="1:33" s="108" customFormat="1" ht="12.75">
      <c r="A145" s="321"/>
      <c r="B145" s="263"/>
      <c r="C145" s="263"/>
      <c r="D145" s="263"/>
      <c r="E145" s="318"/>
      <c r="F145" s="319"/>
      <c r="G145" s="263"/>
      <c r="H145" s="263"/>
      <c r="AA145" s="250"/>
      <c r="AB145" s="250"/>
      <c r="AC145" s="250"/>
      <c r="AD145" s="250"/>
      <c r="AE145" s="250"/>
      <c r="AF145" s="250"/>
      <c r="AG145" s="250"/>
    </row>
    <row r="146" spans="1:26" ht="13.5" customHeight="1">
      <c r="A146" s="288" t="s">
        <v>314</v>
      </c>
      <c r="B146" s="258"/>
      <c r="C146" s="322"/>
      <c r="D146" s="258"/>
      <c r="E146" s="291"/>
      <c r="F146" s="322"/>
      <c r="G146" s="322"/>
      <c r="H146" s="322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</row>
    <row r="147" spans="1:33" s="108" customFormat="1" ht="12.75" customHeight="1">
      <c r="A147" s="293" t="s">
        <v>275</v>
      </c>
      <c r="B147" s="258">
        <v>398727639</v>
      </c>
      <c r="C147" s="258">
        <v>389413124</v>
      </c>
      <c r="D147" s="258">
        <v>385094683</v>
      </c>
      <c r="E147" s="291">
        <v>96.58088512895891</v>
      </c>
      <c r="F147" s="295">
        <v>98.89103865949829</v>
      </c>
      <c r="G147" s="258">
        <v>78713807</v>
      </c>
      <c r="H147" s="258">
        <v>79832298</v>
      </c>
      <c r="AA147" s="250"/>
      <c r="AB147" s="250"/>
      <c r="AC147" s="250"/>
      <c r="AD147" s="250"/>
      <c r="AE147" s="250"/>
      <c r="AF147" s="250"/>
      <c r="AG147" s="250"/>
    </row>
    <row r="148" spans="1:33" s="108" customFormat="1" ht="12.75" customHeight="1">
      <c r="A148" s="297" t="s">
        <v>276</v>
      </c>
      <c r="B148" s="263">
        <v>378753453</v>
      </c>
      <c r="C148" s="263">
        <v>370773414</v>
      </c>
      <c r="D148" s="263">
        <v>370773414</v>
      </c>
      <c r="E148" s="299">
        <v>97.89307821835224</v>
      </c>
      <c r="F148" s="300">
        <v>100</v>
      </c>
      <c r="G148" s="264">
        <v>78400888</v>
      </c>
      <c r="H148" s="264">
        <v>78400888</v>
      </c>
      <c r="AA148" s="250"/>
      <c r="AB148" s="250"/>
      <c r="AC148" s="250"/>
      <c r="AD148" s="250"/>
      <c r="AE148" s="250"/>
      <c r="AF148" s="250"/>
      <c r="AG148" s="250"/>
    </row>
    <row r="149" spans="1:33" s="108" customFormat="1" ht="12.75" customHeight="1">
      <c r="A149" s="297" t="s">
        <v>277</v>
      </c>
      <c r="B149" s="263">
        <v>5242235</v>
      </c>
      <c r="C149" s="263">
        <v>4332857</v>
      </c>
      <c r="D149" s="263">
        <v>2937882</v>
      </c>
      <c r="E149" s="299">
        <v>56.0425467381756</v>
      </c>
      <c r="F149" s="300">
        <v>67.8047302276535</v>
      </c>
      <c r="G149" s="264">
        <v>464159</v>
      </c>
      <c r="H149" s="264">
        <v>178401</v>
      </c>
      <c r="AA149" s="250"/>
      <c r="AB149" s="250"/>
      <c r="AC149" s="250"/>
      <c r="AD149" s="250"/>
      <c r="AE149" s="250"/>
      <c r="AF149" s="250"/>
      <c r="AG149" s="250"/>
    </row>
    <row r="150" spans="1:33" s="108" customFormat="1" ht="12.75" customHeight="1">
      <c r="A150" s="297" t="s">
        <v>278</v>
      </c>
      <c r="B150" s="263">
        <v>14731951</v>
      </c>
      <c r="C150" s="263">
        <v>14306853</v>
      </c>
      <c r="D150" s="263">
        <v>11383387</v>
      </c>
      <c r="E150" s="299">
        <v>77.27005744181473</v>
      </c>
      <c r="F150" s="300">
        <v>79.56597443197326</v>
      </c>
      <c r="G150" s="264">
        <v>-151240</v>
      </c>
      <c r="H150" s="264">
        <v>1253009</v>
      </c>
      <c r="AA150" s="250"/>
      <c r="AB150" s="250"/>
      <c r="AC150" s="250"/>
      <c r="AD150" s="250"/>
      <c r="AE150" s="250"/>
      <c r="AF150" s="250"/>
      <c r="AG150" s="250"/>
    </row>
    <row r="151" spans="1:33" s="108" customFormat="1" ht="12.75" customHeight="1">
      <c r="A151" s="323" t="s">
        <v>304</v>
      </c>
      <c r="B151" s="258">
        <v>399333853</v>
      </c>
      <c r="C151" s="258">
        <v>389854298</v>
      </c>
      <c r="D151" s="258">
        <v>274764461</v>
      </c>
      <c r="E151" s="291">
        <v>68.80570202997541</v>
      </c>
      <c r="F151" s="295">
        <v>70.47875639939718</v>
      </c>
      <c r="G151" s="258">
        <v>78905040</v>
      </c>
      <c r="H151" s="258">
        <v>54790505</v>
      </c>
      <c r="AA151" s="250"/>
      <c r="AB151" s="250"/>
      <c r="AC151" s="250"/>
      <c r="AD151" s="250"/>
      <c r="AE151" s="250"/>
      <c r="AF151" s="250"/>
      <c r="AG151" s="250"/>
    </row>
    <row r="152" spans="1:33" s="108" customFormat="1" ht="12.75" customHeight="1">
      <c r="A152" s="304" t="s">
        <v>280</v>
      </c>
      <c r="B152" s="263">
        <v>362599595</v>
      </c>
      <c r="C152" s="263">
        <v>354739139</v>
      </c>
      <c r="D152" s="263">
        <v>259039734</v>
      </c>
      <c r="E152" s="299">
        <v>71.43960930237664</v>
      </c>
      <c r="F152" s="300">
        <v>73.02259759952791</v>
      </c>
      <c r="G152" s="263">
        <v>76185606</v>
      </c>
      <c r="H152" s="263">
        <v>53207351</v>
      </c>
      <c r="AA152" s="250"/>
      <c r="AB152" s="250"/>
      <c r="AC152" s="250"/>
      <c r="AD152" s="250"/>
      <c r="AE152" s="250"/>
      <c r="AF152" s="250"/>
      <c r="AG152" s="250"/>
    </row>
    <row r="153" spans="1:33" s="108" customFormat="1" ht="12.75" customHeight="1">
      <c r="A153" s="304" t="s">
        <v>281</v>
      </c>
      <c r="B153" s="263">
        <v>83871680</v>
      </c>
      <c r="C153" s="263">
        <v>76614835</v>
      </c>
      <c r="D153" s="263">
        <v>63101545</v>
      </c>
      <c r="E153" s="299">
        <v>75.2358185742792</v>
      </c>
      <c r="F153" s="300">
        <v>82.36204515744242</v>
      </c>
      <c r="G153" s="264">
        <v>9852478</v>
      </c>
      <c r="H153" s="264">
        <v>8176376</v>
      </c>
      <c r="AA153" s="250"/>
      <c r="AB153" s="250"/>
      <c r="AC153" s="250"/>
      <c r="AD153" s="250"/>
      <c r="AE153" s="250"/>
      <c r="AF153" s="250"/>
      <c r="AG153" s="250"/>
    </row>
    <row r="154" spans="1:33" s="312" customFormat="1" ht="12.75" customHeight="1">
      <c r="A154" s="306" t="s">
        <v>282</v>
      </c>
      <c r="B154" s="91">
        <v>39353893</v>
      </c>
      <c r="C154" s="91">
        <v>35940851</v>
      </c>
      <c r="D154" s="91">
        <v>32949313</v>
      </c>
      <c r="E154" s="308">
        <v>83.72567613577645</v>
      </c>
      <c r="F154" s="309">
        <v>91.67649647472176</v>
      </c>
      <c r="G154" s="307">
        <v>5926708</v>
      </c>
      <c r="H154" s="307">
        <v>4032581</v>
      </c>
      <c r="AA154" s="313"/>
      <c r="AB154" s="313"/>
      <c r="AC154" s="313"/>
      <c r="AD154" s="313"/>
      <c r="AE154" s="313"/>
      <c r="AF154" s="313"/>
      <c r="AG154" s="313"/>
    </row>
    <row r="155" spans="1:33" s="108" customFormat="1" ht="12.75">
      <c r="A155" s="304" t="s">
        <v>310</v>
      </c>
      <c r="B155" s="263">
        <v>54280000</v>
      </c>
      <c r="C155" s="263">
        <v>51275767</v>
      </c>
      <c r="D155" s="263">
        <v>48751337</v>
      </c>
      <c r="E155" s="299">
        <v>89.8145486366986</v>
      </c>
      <c r="F155" s="300">
        <v>95.07675818871711</v>
      </c>
      <c r="G155" s="264">
        <v>14010693</v>
      </c>
      <c r="H155" s="264">
        <v>11740484</v>
      </c>
      <c r="AA155" s="250"/>
      <c r="AB155" s="250"/>
      <c r="AC155" s="250"/>
      <c r="AD155" s="250"/>
      <c r="AE155" s="250"/>
      <c r="AF155" s="250"/>
      <c r="AG155" s="250"/>
    </row>
    <row r="156" spans="1:33" s="108" customFormat="1" ht="12.75">
      <c r="A156" s="304" t="s">
        <v>284</v>
      </c>
      <c r="B156" s="264">
        <v>224447915</v>
      </c>
      <c r="C156" s="263">
        <v>226848537</v>
      </c>
      <c r="D156" s="263">
        <v>147186852</v>
      </c>
      <c r="E156" s="299">
        <v>65.5772863829009</v>
      </c>
      <c r="F156" s="300">
        <v>64.88331551373417</v>
      </c>
      <c r="G156" s="264">
        <v>52322435</v>
      </c>
      <c r="H156" s="264">
        <v>33290491</v>
      </c>
      <c r="AA156" s="250"/>
      <c r="AB156" s="250"/>
      <c r="AC156" s="250"/>
      <c r="AD156" s="250"/>
      <c r="AE156" s="250"/>
      <c r="AF156" s="250"/>
      <c r="AG156" s="250"/>
    </row>
    <row r="157" spans="1:33" s="312" customFormat="1" ht="12.75" customHeight="1">
      <c r="A157" s="311" t="s">
        <v>286</v>
      </c>
      <c r="B157" s="91">
        <v>4886255</v>
      </c>
      <c r="C157" s="314" t="s">
        <v>1464</v>
      </c>
      <c r="D157" s="91">
        <v>3162901</v>
      </c>
      <c r="E157" s="308">
        <v>64.7305758704775</v>
      </c>
      <c r="F157" s="315" t="s">
        <v>1464</v>
      </c>
      <c r="G157" s="314" t="s">
        <v>1464</v>
      </c>
      <c r="H157" s="307">
        <v>318668</v>
      </c>
      <c r="AA157" s="313"/>
      <c r="AB157" s="313"/>
      <c r="AC157" s="313"/>
      <c r="AD157" s="313"/>
      <c r="AE157" s="313"/>
      <c r="AF157" s="313"/>
      <c r="AG157" s="313"/>
    </row>
    <row r="158" spans="1:33" s="312" customFormat="1" ht="12.75" customHeight="1">
      <c r="A158" s="311" t="s">
        <v>286</v>
      </c>
      <c r="B158" s="91">
        <v>20081280</v>
      </c>
      <c r="C158" s="314" t="s">
        <v>1464</v>
      </c>
      <c r="D158" s="91">
        <v>3805289</v>
      </c>
      <c r="E158" s="308">
        <v>18.94943449819932</v>
      </c>
      <c r="F158" s="315" t="s">
        <v>1464</v>
      </c>
      <c r="G158" s="314" t="s">
        <v>1464</v>
      </c>
      <c r="H158" s="307">
        <v>357887</v>
      </c>
      <c r="AA158" s="313"/>
      <c r="AB158" s="313"/>
      <c r="AC158" s="313"/>
      <c r="AD158" s="313"/>
      <c r="AE158" s="313"/>
      <c r="AF158" s="313"/>
      <c r="AG158" s="313"/>
    </row>
    <row r="159" spans="1:33" s="108" customFormat="1" ht="24.75" customHeight="1">
      <c r="A159" s="97" t="s">
        <v>287</v>
      </c>
      <c r="B159" s="263">
        <v>13400386</v>
      </c>
      <c r="C159" s="263">
        <v>9352265</v>
      </c>
      <c r="D159" s="263">
        <v>8253994</v>
      </c>
      <c r="E159" s="299">
        <v>61.595195839881036</v>
      </c>
      <c r="F159" s="300">
        <v>88.25663088032685</v>
      </c>
      <c r="G159" s="264">
        <v>825800</v>
      </c>
      <c r="H159" s="264">
        <v>547631</v>
      </c>
      <c r="AA159" s="250"/>
      <c r="AB159" s="250"/>
      <c r="AC159" s="250"/>
      <c r="AD159" s="250"/>
      <c r="AE159" s="250"/>
      <c r="AF159" s="250"/>
      <c r="AG159" s="250"/>
    </row>
    <row r="160" spans="1:33" s="108" customFormat="1" ht="13.5" customHeight="1">
      <c r="A160" s="304" t="s">
        <v>288</v>
      </c>
      <c r="B160" s="263">
        <v>800000</v>
      </c>
      <c r="C160" s="263">
        <v>733334</v>
      </c>
      <c r="D160" s="263">
        <v>654619</v>
      </c>
      <c r="E160" s="299">
        <v>81.827375</v>
      </c>
      <c r="F160" s="300">
        <v>89.26614612168534</v>
      </c>
      <c r="G160" s="264">
        <v>66666</v>
      </c>
      <c r="H160" s="264">
        <v>45524</v>
      </c>
      <c r="AA160" s="250"/>
      <c r="AB160" s="250"/>
      <c r="AC160" s="250"/>
      <c r="AD160" s="250"/>
      <c r="AE160" s="250"/>
      <c r="AF160" s="250"/>
      <c r="AG160" s="250"/>
    </row>
    <row r="161" spans="1:33" s="108" customFormat="1" ht="12.75" customHeight="1">
      <c r="A161" s="97" t="s">
        <v>289</v>
      </c>
      <c r="B161" s="263">
        <v>3833900</v>
      </c>
      <c r="C161" s="263">
        <v>3833900</v>
      </c>
      <c r="D161" s="263">
        <v>3660737</v>
      </c>
      <c r="E161" s="299">
        <v>95.48337202326613</v>
      </c>
      <c r="F161" s="300">
        <v>95.48337202326613</v>
      </c>
      <c r="G161" s="264">
        <v>0</v>
      </c>
      <c r="H161" s="264">
        <v>0</v>
      </c>
      <c r="AA161" s="250"/>
      <c r="AB161" s="250"/>
      <c r="AC161" s="250"/>
      <c r="AD161" s="250"/>
      <c r="AE161" s="250"/>
      <c r="AF161" s="250"/>
      <c r="AG161" s="250"/>
    </row>
    <row r="162" spans="1:33" s="108" customFormat="1" ht="24" customHeight="1">
      <c r="A162" s="97" t="s">
        <v>315</v>
      </c>
      <c r="B162" s="263">
        <v>569458</v>
      </c>
      <c r="C162" s="264">
        <v>569458</v>
      </c>
      <c r="D162" s="263">
        <v>478812</v>
      </c>
      <c r="E162" s="299">
        <v>84.08205697347302</v>
      </c>
      <c r="F162" s="300">
        <v>84.08205697347302</v>
      </c>
      <c r="G162" s="264">
        <v>7387</v>
      </c>
      <c r="H162" s="264">
        <v>90959</v>
      </c>
      <c r="AA162" s="250"/>
      <c r="AB162" s="250"/>
      <c r="AC162" s="250"/>
      <c r="AD162" s="250"/>
      <c r="AE162" s="250"/>
      <c r="AF162" s="250"/>
      <c r="AG162" s="250"/>
    </row>
    <row r="163" spans="1:33" s="108" customFormat="1" ht="25.5" customHeight="1">
      <c r="A163" s="97" t="s">
        <v>316</v>
      </c>
      <c r="B163" s="263">
        <v>2224351</v>
      </c>
      <c r="C163" s="264">
        <v>2224351</v>
      </c>
      <c r="D163" s="263">
        <v>1870567</v>
      </c>
      <c r="E163" s="299">
        <v>84.09495623667308</v>
      </c>
      <c r="F163" s="300">
        <v>84.09495623667308</v>
      </c>
      <c r="G163" s="264">
        <v>0</v>
      </c>
      <c r="H163" s="264">
        <v>400315</v>
      </c>
      <c r="AA163" s="250"/>
      <c r="AB163" s="250"/>
      <c r="AC163" s="250"/>
      <c r="AD163" s="250"/>
      <c r="AE163" s="250"/>
      <c r="AF163" s="250"/>
      <c r="AG163" s="250"/>
    </row>
    <row r="164" spans="1:33" s="108" customFormat="1" ht="12.75" customHeight="1">
      <c r="A164" s="304" t="s">
        <v>290</v>
      </c>
      <c r="B164" s="263">
        <v>36734258</v>
      </c>
      <c r="C164" s="263">
        <v>35115159</v>
      </c>
      <c r="D164" s="263">
        <v>15724727</v>
      </c>
      <c r="E164" s="299">
        <v>42.806709203163976</v>
      </c>
      <c r="F164" s="300">
        <v>44.7804522257752</v>
      </c>
      <c r="G164" s="263">
        <v>2719434</v>
      </c>
      <c r="H164" s="263">
        <v>1583154</v>
      </c>
      <c r="AA164" s="250"/>
      <c r="AB164" s="250"/>
      <c r="AC164" s="250"/>
      <c r="AD164" s="250"/>
      <c r="AE164" s="250"/>
      <c r="AF164" s="250"/>
      <c r="AG164" s="250"/>
    </row>
    <row r="165" spans="1:33" s="108" customFormat="1" ht="12.75" customHeight="1">
      <c r="A165" s="304" t="s">
        <v>291</v>
      </c>
      <c r="B165" s="263">
        <v>14634118</v>
      </c>
      <c r="C165" s="263">
        <v>13507899</v>
      </c>
      <c r="D165" s="263">
        <v>4783588</v>
      </c>
      <c r="E165" s="299">
        <v>32.68791463892802</v>
      </c>
      <c r="F165" s="300">
        <v>35.41326449065099</v>
      </c>
      <c r="G165" s="264">
        <v>1995988</v>
      </c>
      <c r="H165" s="264">
        <v>1583154</v>
      </c>
      <c r="AA165" s="250"/>
      <c r="AB165" s="250"/>
      <c r="AC165" s="250"/>
      <c r="AD165" s="250"/>
      <c r="AE165" s="250"/>
      <c r="AF165" s="250"/>
      <c r="AG165" s="250"/>
    </row>
    <row r="166" spans="1:33" s="108" customFormat="1" ht="12.75" customHeight="1">
      <c r="A166" s="304" t="s">
        <v>292</v>
      </c>
      <c r="B166" s="263">
        <v>22100140</v>
      </c>
      <c r="C166" s="263">
        <v>21607260</v>
      </c>
      <c r="D166" s="263">
        <v>10941139</v>
      </c>
      <c r="E166" s="299">
        <v>49.50710266993784</v>
      </c>
      <c r="F166" s="300">
        <v>50.63640183901151</v>
      </c>
      <c r="G166" s="264">
        <v>723446</v>
      </c>
      <c r="H166" s="264">
        <v>0</v>
      </c>
      <c r="AA166" s="250"/>
      <c r="AB166" s="250"/>
      <c r="AC166" s="250"/>
      <c r="AD166" s="250"/>
      <c r="AE166" s="250"/>
      <c r="AF166" s="250"/>
      <c r="AG166" s="250"/>
    </row>
    <row r="167" spans="1:33" s="108" customFormat="1" ht="12.75" customHeight="1">
      <c r="A167" s="316" t="s">
        <v>317</v>
      </c>
      <c r="B167" s="263">
        <v>28593678</v>
      </c>
      <c r="C167" s="317" t="s">
        <v>1464</v>
      </c>
      <c r="D167" s="326">
        <v>-4181098</v>
      </c>
      <c r="E167" s="318" t="s">
        <v>1464</v>
      </c>
      <c r="F167" s="319" t="s">
        <v>1464</v>
      </c>
      <c r="G167" s="317" t="s">
        <v>1464</v>
      </c>
      <c r="H167" s="264">
        <v>-18153123</v>
      </c>
      <c r="AA167" s="250"/>
      <c r="AB167" s="250"/>
      <c r="AC167" s="250"/>
      <c r="AD167" s="250"/>
      <c r="AE167" s="250"/>
      <c r="AF167" s="250"/>
      <c r="AG167" s="250"/>
    </row>
    <row r="168" spans="1:33" s="108" customFormat="1" ht="11.25" customHeight="1">
      <c r="A168" s="258" t="s">
        <v>294</v>
      </c>
      <c r="B168" s="263">
        <v>-29199892</v>
      </c>
      <c r="C168" s="263">
        <v>-441174</v>
      </c>
      <c r="D168" s="263">
        <v>114511320</v>
      </c>
      <c r="E168" s="318" t="s">
        <v>1464</v>
      </c>
      <c r="F168" s="319" t="s">
        <v>1464</v>
      </c>
      <c r="G168" s="263">
        <v>-191233</v>
      </c>
      <c r="H168" s="263">
        <v>25041793</v>
      </c>
      <c r="AA168" s="250"/>
      <c r="AB168" s="250"/>
      <c r="AC168" s="250"/>
      <c r="AD168" s="250"/>
      <c r="AE168" s="250"/>
      <c r="AF168" s="250"/>
      <c r="AG168" s="250"/>
    </row>
    <row r="169" spans="1:33" s="108" customFormat="1" ht="37.5" customHeight="1">
      <c r="A169" s="321" t="s">
        <v>298</v>
      </c>
      <c r="B169" s="263">
        <v>377006</v>
      </c>
      <c r="C169" s="263">
        <v>211966</v>
      </c>
      <c r="D169" s="263">
        <v>211966</v>
      </c>
      <c r="E169" s="318" t="s">
        <v>1464</v>
      </c>
      <c r="F169" s="319" t="s">
        <v>1464</v>
      </c>
      <c r="G169" s="264">
        <v>191233</v>
      </c>
      <c r="H169" s="264">
        <v>191233</v>
      </c>
      <c r="AA169" s="250"/>
      <c r="AB169" s="250"/>
      <c r="AC169" s="250"/>
      <c r="AD169" s="250"/>
      <c r="AE169" s="250"/>
      <c r="AF169" s="250"/>
      <c r="AG169" s="250"/>
    </row>
    <row r="170" spans="1:33" s="108" customFormat="1" ht="26.25" customHeight="1">
      <c r="A170" s="97" t="s">
        <v>299</v>
      </c>
      <c r="B170" s="263">
        <v>229208</v>
      </c>
      <c r="C170" s="263">
        <v>229208</v>
      </c>
      <c r="D170" s="263">
        <v>229208</v>
      </c>
      <c r="E170" s="318" t="s">
        <v>1464</v>
      </c>
      <c r="F170" s="319" t="s">
        <v>1464</v>
      </c>
      <c r="G170" s="264">
        <v>0</v>
      </c>
      <c r="H170" s="264">
        <v>0</v>
      </c>
      <c r="AA170" s="250"/>
      <c r="AB170" s="250"/>
      <c r="AC170" s="250"/>
      <c r="AD170" s="250"/>
      <c r="AE170" s="250"/>
      <c r="AF170" s="250"/>
      <c r="AG170" s="250"/>
    </row>
    <row r="171" spans="1:33" s="108" customFormat="1" ht="12.75">
      <c r="A171" s="324"/>
      <c r="B171" s="263"/>
      <c r="C171" s="263"/>
      <c r="D171" s="263"/>
      <c r="E171" s="318"/>
      <c r="F171" s="319"/>
      <c r="G171" s="263"/>
      <c r="H171" s="263"/>
      <c r="AA171" s="250"/>
      <c r="AB171" s="250"/>
      <c r="AC171" s="250"/>
      <c r="AD171" s="250"/>
      <c r="AE171" s="250"/>
      <c r="AF171" s="250"/>
      <c r="AG171" s="250"/>
    </row>
    <row r="172" spans="1:26" ht="13.5" customHeight="1">
      <c r="A172" s="288" t="s">
        <v>318</v>
      </c>
      <c r="B172" s="258"/>
      <c r="C172" s="322"/>
      <c r="D172" s="258"/>
      <c r="E172" s="291"/>
      <c r="F172" s="322"/>
      <c r="G172" s="322"/>
      <c r="H172" s="292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</row>
    <row r="173" spans="1:33" s="108" customFormat="1" ht="12.75" customHeight="1">
      <c r="A173" s="293" t="s">
        <v>275</v>
      </c>
      <c r="B173" s="258">
        <v>194969976</v>
      </c>
      <c r="C173" s="258">
        <v>175404618</v>
      </c>
      <c r="D173" s="258">
        <v>184045702</v>
      </c>
      <c r="E173" s="291">
        <v>94.39694550713799</v>
      </c>
      <c r="F173" s="295">
        <v>104.92637200692174</v>
      </c>
      <c r="G173" s="258">
        <v>24922133</v>
      </c>
      <c r="H173" s="258">
        <v>43103006</v>
      </c>
      <c r="AA173" s="250"/>
      <c r="AB173" s="250"/>
      <c r="AC173" s="250"/>
      <c r="AD173" s="250"/>
      <c r="AE173" s="250"/>
      <c r="AF173" s="250"/>
      <c r="AG173" s="250"/>
    </row>
    <row r="174" spans="1:33" s="108" customFormat="1" ht="12.75" customHeight="1">
      <c r="A174" s="297" t="s">
        <v>276</v>
      </c>
      <c r="B174" s="263">
        <v>150894776</v>
      </c>
      <c r="C174" s="263">
        <v>133318811</v>
      </c>
      <c r="D174" s="263">
        <v>133318811</v>
      </c>
      <c r="E174" s="299">
        <v>88.35217131705076</v>
      </c>
      <c r="F174" s="300">
        <v>100</v>
      </c>
      <c r="G174" s="264">
        <v>22880525</v>
      </c>
      <c r="H174" s="264">
        <v>22880525</v>
      </c>
      <c r="AA174" s="250"/>
      <c r="AB174" s="250"/>
      <c r="AC174" s="250"/>
      <c r="AD174" s="250"/>
      <c r="AE174" s="250"/>
      <c r="AF174" s="250"/>
      <c r="AG174" s="250"/>
    </row>
    <row r="175" spans="1:33" s="108" customFormat="1" ht="12.75">
      <c r="A175" s="297" t="s">
        <v>277</v>
      </c>
      <c r="B175" s="263">
        <v>13981117</v>
      </c>
      <c r="C175" s="263">
        <v>12912239</v>
      </c>
      <c r="D175" s="263">
        <v>8968184</v>
      </c>
      <c r="E175" s="299">
        <v>64.14497496873818</v>
      </c>
      <c r="F175" s="300">
        <v>69.45491018250203</v>
      </c>
      <c r="G175" s="264">
        <v>1045613</v>
      </c>
      <c r="H175" s="264">
        <v>846576</v>
      </c>
      <c r="AA175" s="250"/>
      <c r="AB175" s="250"/>
      <c r="AC175" s="250"/>
      <c r="AD175" s="250"/>
      <c r="AE175" s="250"/>
      <c r="AF175" s="250"/>
      <c r="AG175" s="250"/>
    </row>
    <row r="176" spans="1:33" s="108" customFormat="1" ht="12.75" customHeight="1">
      <c r="A176" s="297" t="s">
        <v>278</v>
      </c>
      <c r="B176" s="263">
        <v>30094083</v>
      </c>
      <c r="C176" s="263">
        <v>29173568</v>
      </c>
      <c r="D176" s="263">
        <v>41758707</v>
      </c>
      <c r="E176" s="299">
        <v>138.76052312343262</v>
      </c>
      <c r="F176" s="300">
        <v>143.1388406107885</v>
      </c>
      <c r="G176" s="264">
        <v>995995</v>
      </c>
      <c r="H176" s="264">
        <v>19375905</v>
      </c>
      <c r="AA176" s="250"/>
      <c r="AB176" s="250"/>
      <c r="AC176" s="250"/>
      <c r="AD176" s="250"/>
      <c r="AE176" s="250"/>
      <c r="AF176" s="250"/>
      <c r="AG176" s="250"/>
    </row>
    <row r="177" spans="1:33" s="108" customFormat="1" ht="12.75" customHeight="1">
      <c r="A177" s="323" t="s">
        <v>304</v>
      </c>
      <c r="B177" s="258">
        <v>195469976</v>
      </c>
      <c r="C177" s="258">
        <v>175930618</v>
      </c>
      <c r="D177" s="258">
        <v>155378290</v>
      </c>
      <c r="E177" s="291">
        <v>79.48959383920935</v>
      </c>
      <c r="F177" s="295">
        <v>88.31793565347449</v>
      </c>
      <c r="G177" s="258">
        <v>24906133</v>
      </c>
      <c r="H177" s="258">
        <v>22515367</v>
      </c>
      <c r="AA177" s="250"/>
      <c r="AB177" s="250"/>
      <c r="AC177" s="250"/>
      <c r="AD177" s="250"/>
      <c r="AE177" s="250"/>
      <c r="AF177" s="250"/>
      <c r="AG177" s="250"/>
    </row>
    <row r="178" spans="1:33" s="108" customFormat="1" ht="12.75" customHeight="1">
      <c r="A178" s="304" t="s">
        <v>280</v>
      </c>
      <c r="B178" s="263">
        <v>163404483</v>
      </c>
      <c r="C178" s="263">
        <v>145619174</v>
      </c>
      <c r="D178" s="263">
        <v>137703696</v>
      </c>
      <c r="E178" s="299">
        <v>84.2716757042706</v>
      </c>
      <c r="F178" s="300">
        <v>94.56426115972887</v>
      </c>
      <c r="G178" s="263">
        <v>22787588</v>
      </c>
      <c r="H178" s="263">
        <v>19177783</v>
      </c>
      <c r="AA178" s="250"/>
      <c r="AB178" s="250"/>
      <c r="AC178" s="250"/>
      <c r="AD178" s="250"/>
      <c r="AE178" s="250"/>
      <c r="AF178" s="250"/>
      <c r="AG178" s="250"/>
    </row>
    <row r="179" spans="1:33" s="108" customFormat="1" ht="12.75" customHeight="1">
      <c r="A179" s="304" t="s">
        <v>281</v>
      </c>
      <c r="B179" s="263">
        <v>158970868</v>
      </c>
      <c r="C179" s="263">
        <v>141719026</v>
      </c>
      <c r="D179" s="263">
        <v>133885124</v>
      </c>
      <c r="E179" s="299">
        <v>84.21991128588415</v>
      </c>
      <c r="F179" s="300">
        <v>94.47222986135961</v>
      </c>
      <c r="G179" s="264">
        <v>22342744</v>
      </c>
      <c r="H179" s="264">
        <v>18782079</v>
      </c>
      <c r="AA179" s="250"/>
      <c r="AB179" s="250"/>
      <c r="AC179" s="250"/>
      <c r="AD179" s="250"/>
      <c r="AE179" s="250"/>
      <c r="AF179" s="250"/>
      <c r="AG179" s="250"/>
    </row>
    <row r="180" spans="1:33" s="312" customFormat="1" ht="12" customHeight="1">
      <c r="A180" s="306" t="s">
        <v>282</v>
      </c>
      <c r="B180" s="91">
        <v>73436583</v>
      </c>
      <c r="C180" s="91">
        <v>66106555</v>
      </c>
      <c r="D180" s="91">
        <v>64680054</v>
      </c>
      <c r="E180" s="308">
        <v>88.0760669379184</v>
      </c>
      <c r="F180" s="309">
        <v>97.84211868248164</v>
      </c>
      <c r="G180" s="307">
        <v>11080927</v>
      </c>
      <c r="H180" s="307">
        <v>10127011</v>
      </c>
      <c r="AA180" s="313"/>
      <c r="AB180" s="313"/>
      <c r="AC180" s="313"/>
      <c r="AD180" s="313"/>
      <c r="AE180" s="313"/>
      <c r="AF180" s="313"/>
      <c r="AG180" s="313"/>
    </row>
    <row r="181" spans="1:33" s="108" customFormat="1" ht="12.75" customHeight="1">
      <c r="A181" s="304" t="s">
        <v>284</v>
      </c>
      <c r="B181" s="263">
        <v>4433615</v>
      </c>
      <c r="C181" s="263">
        <v>3900148</v>
      </c>
      <c r="D181" s="263">
        <v>3818572</v>
      </c>
      <c r="E181" s="299">
        <v>86.12773098250524</v>
      </c>
      <c r="F181" s="300">
        <v>97.90838706633697</v>
      </c>
      <c r="G181" s="264">
        <v>444844</v>
      </c>
      <c r="H181" s="264">
        <v>395704</v>
      </c>
      <c r="AA181" s="250"/>
      <c r="AB181" s="250"/>
      <c r="AC181" s="250"/>
      <c r="AD181" s="250"/>
      <c r="AE181" s="250"/>
      <c r="AF181" s="250"/>
      <c r="AG181" s="250"/>
    </row>
    <row r="182" spans="1:33" s="108" customFormat="1" ht="27" customHeight="1">
      <c r="A182" s="97" t="s">
        <v>287</v>
      </c>
      <c r="B182" s="263">
        <v>102801</v>
      </c>
      <c r="C182" s="263">
        <v>62801</v>
      </c>
      <c r="D182" s="263">
        <v>20801</v>
      </c>
      <c r="E182" s="299">
        <v>20.234238966547018</v>
      </c>
      <c r="F182" s="300">
        <v>33.12208404324772</v>
      </c>
      <c r="G182" s="264">
        <v>40401</v>
      </c>
      <c r="H182" s="264">
        <v>3401</v>
      </c>
      <c r="AA182" s="250"/>
      <c r="AB182" s="250"/>
      <c r="AC182" s="250"/>
      <c r="AD182" s="250"/>
      <c r="AE182" s="250"/>
      <c r="AF182" s="250"/>
      <c r="AG182" s="250"/>
    </row>
    <row r="183" spans="1:33" s="108" customFormat="1" ht="12.75" customHeight="1">
      <c r="A183" s="304" t="s">
        <v>288</v>
      </c>
      <c r="B183" s="263">
        <v>4275067</v>
      </c>
      <c r="C183" s="263">
        <v>3781600</v>
      </c>
      <c r="D183" s="263">
        <v>3746988</v>
      </c>
      <c r="E183" s="299">
        <v>87.6474684490325</v>
      </c>
      <c r="F183" s="300">
        <v>99.08472604188702</v>
      </c>
      <c r="G183" s="264">
        <v>409476</v>
      </c>
      <c r="H183" s="264">
        <v>392303</v>
      </c>
      <c r="AA183" s="250"/>
      <c r="AB183" s="250"/>
      <c r="AC183" s="250"/>
      <c r="AD183" s="250"/>
      <c r="AE183" s="250"/>
      <c r="AF183" s="250"/>
      <c r="AG183" s="250"/>
    </row>
    <row r="184" spans="1:33" s="108" customFormat="1" ht="12.75" customHeight="1">
      <c r="A184" s="97" t="s">
        <v>289</v>
      </c>
      <c r="B184" s="263">
        <v>55747</v>
      </c>
      <c r="C184" s="263">
        <v>55747</v>
      </c>
      <c r="D184" s="263">
        <v>50784</v>
      </c>
      <c r="E184" s="299">
        <v>91.09727877733332</v>
      </c>
      <c r="F184" s="300">
        <v>91.09727877733332</v>
      </c>
      <c r="G184" s="264">
        <v>-5033</v>
      </c>
      <c r="H184" s="264">
        <v>0</v>
      </c>
      <c r="AA184" s="250"/>
      <c r="AB184" s="250"/>
      <c r="AC184" s="250"/>
      <c r="AD184" s="250"/>
      <c r="AE184" s="250"/>
      <c r="AF184" s="250"/>
      <c r="AG184" s="250"/>
    </row>
    <row r="185" spans="1:33" s="108" customFormat="1" ht="12.75" customHeight="1">
      <c r="A185" s="304" t="s">
        <v>290</v>
      </c>
      <c r="B185" s="263">
        <v>32065493</v>
      </c>
      <c r="C185" s="263">
        <v>30311444</v>
      </c>
      <c r="D185" s="263">
        <v>17674594</v>
      </c>
      <c r="E185" s="299">
        <v>55.12029395587338</v>
      </c>
      <c r="F185" s="300">
        <v>58.30997032012068</v>
      </c>
      <c r="G185" s="263">
        <v>2118545</v>
      </c>
      <c r="H185" s="263">
        <v>3337584</v>
      </c>
      <c r="AA185" s="250"/>
      <c r="AB185" s="250"/>
      <c r="AC185" s="250"/>
      <c r="AD185" s="250"/>
      <c r="AE185" s="250"/>
      <c r="AF185" s="250"/>
      <c r="AG185" s="250"/>
    </row>
    <row r="186" spans="1:33" s="108" customFormat="1" ht="12.75" customHeight="1">
      <c r="A186" s="304" t="s">
        <v>291</v>
      </c>
      <c r="B186" s="263">
        <v>22278959</v>
      </c>
      <c r="C186" s="263">
        <v>21190669</v>
      </c>
      <c r="D186" s="263">
        <v>13516580</v>
      </c>
      <c r="E186" s="299">
        <v>60.669710824459976</v>
      </c>
      <c r="F186" s="300">
        <v>63.78552748853753</v>
      </c>
      <c r="G186" s="264">
        <v>926471</v>
      </c>
      <c r="H186" s="264">
        <v>2391261</v>
      </c>
      <c r="AA186" s="250"/>
      <c r="AB186" s="250"/>
      <c r="AC186" s="250"/>
      <c r="AD186" s="250"/>
      <c r="AE186" s="250"/>
      <c r="AF186" s="250"/>
      <c r="AG186" s="250"/>
    </row>
    <row r="187" spans="1:33" s="108" customFormat="1" ht="12.75">
      <c r="A187" s="304" t="s">
        <v>292</v>
      </c>
      <c r="B187" s="263">
        <v>9786534</v>
      </c>
      <c r="C187" s="263">
        <v>9120775</v>
      </c>
      <c r="D187" s="263">
        <v>4158014</v>
      </c>
      <c r="E187" s="299">
        <v>42.48709502260964</v>
      </c>
      <c r="F187" s="300">
        <v>45.58838475897059</v>
      </c>
      <c r="G187" s="264">
        <v>1192074</v>
      </c>
      <c r="H187" s="264">
        <v>946323</v>
      </c>
      <c r="AA187" s="250"/>
      <c r="AB187" s="250"/>
      <c r="AC187" s="250"/>
      <c r="AD187" s="250"/>
      <c r="AE187" s="250"/>
      <c r="AF187" s="250"/>
      <c r="AG187" s="250"/>
    </row>
    <row r="188" spans="1:33" s="108" customFormat="1" ht="12.75">
      <c r="A188" s="324" t="s">
        <v>294</v>
      </c>
      <c r="B188" s="263">
        <v>-500000</v>
      </c>
      <c r="C188" s="263">
        <v>-526000</v>
      </c>
      <c r="D188" s="263">
        <v>28667412</v>
      </c>
      <c r="E188" s="318" t="s">
        <v>1464</v>
      </c>
      <c r="F188" s="319" t="s">
        <v>1464</v>
      </c>
      <c r="G188" s="263">
        <v>16000</v>
      </c>
      <c r="H188" s="263">
        <v>20587639</v>
      </c>
      <c r="AA188" s="250"/>
      <c r="AB188" s="250"/>
      <c r="AC188" s="250"/>
      <c r="AD188" s="250"/>
      <c r="AE188" s="250"/>
      <c r="AF188" s="250"/>
      <c r="AG188" s="250"/>
    </row>
    <row r="189" spans="1:33" s="108" customFormat="1" ht="38.25">
      <c r="A189" s="321" t="s">
        <v>298</v>
      </c>
      <c r="B189" s="263">
        <v>500000</v>
      </c>
      <c r="C189" s="263">
        <v>526000</v>
      </c>
      <c r="D189" s="263">
        <v>526000</v>
      </c>
      <c r="E189" s="318" t="s">
        <v>1464</v>
      </c>
      <c r="F189" s="318" t="s">
        <v>1464</v>
      </c>
      <c r="G189" s="264">
        <v>-16000</v>
      </c>
      <c r="H189" s="264">
        <v>-16000</v>
      </c>
      <c r="AA189" s="250"/>
      <c r="AB189" s="250"/>
      <c r="AC189" s="250"/>
      <c r="AD189" s="250"/>
      <c r="AE189" s="250"/>
      <c r="AF189" s="250"/>
      <c r="AG189" s="250"/>
    </row>
    <row r="190" spans="1:33" s="108" customFormat="1" ht="12.75">
      <c r="A190" s="321"/>
      <c r="B190" s="263"/>
      <c r="C190" s="263"/>
      <c r="D190" s="263"/>
      <c r="E190" s="318"/>
      <c r="F190" s="318"/>
      <c r="G190" s="263"/>
      <c r="H190" s="263"/>
      <c r="AA190" s="250"/>
      <c r="AB190" s="250"/>
      <c r="AC190" s="250"/>
      <c r="AD190" s="250"/>
      <c r="AE190" s="250"/>
      <c r="AF190" s="250"/>
      <c r="AG190" s="250"/>
    </row>
    <row r="191" spans="1:26" ht="13.5" customHeight="1">
      <c r="A191" s="288" t="s">
        <v>319</v>
      </c>
      <c r="B191" s="258"/>
      <c r="C191" s="322"/>
      <c r="D191" s="258"/>
      <c r="E191" s="291"/>
      <c r="F191" s="322"/>
      <c r="G191" s="322"/>
      <c r="H191" s="322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</row>
    <row r="192" spans="1:33" s="108" customFormat="1" ht="12.75" customHeight="1">
      <c r="A192" s="293" t="s">
        <v>275</v>
      </c>
      <c r="B192" s="258">
        <v>212103604</v>
      </c>
      <c r="C192" s="258">
        <v>190561252</v>
      </c>
      <c r="D192" s="258">
        <v>189966318</v>
      </c>
      <c r="E192" s="291">
        <v>89.56298451204063</v>
      </c>
      <c r="F192" s="295">
        <v>99.68779907050569</v>
      </c>
      <c r="G192" s="258">
        <v>25386222</v>
      </c>
      <c r="H192" s="258">
        <v>23543078</v>
      </c>
      <c r="AA192" s="250"/>
      <c r="AB192" s="250"/>
      <c r="AC192" s="250"/>
      <c r="AD192" s="250"/>
      <c r="AE192" s="250"/>
      <c r="AF192" s="250"/>
      <c r="AG192" s="250"/>
    </row>
    <row r="193" spans="1:33" s="108" customFormat="1" ht="12.75" customHeight="1">
      <c r="A193" s="297" t="s">
        <v>276</v>
      </c>
      <c r="B193" s="263">
        <v>163120094</v>
      </c>
      <c r="C193" s="263">
        <v>145625820</v>
      </c>
      <c r="D193" s="263">
        <v>145625820</v>
      </c>
      <c r="E193" s="299">
        <v>89.2752182940748</v>
      </c>
      <c r="F193" s="300">
        <v>100</v>
      </c>
      <c r="G193" s="264">
        <v>20839769</v>
      </c>
      <c r="H193" s="264">
        <v>20839769</v>
      </c>
      <c r="AA193" s="250"/>
      <c r="AB193" s="250"/>
      <c r="AC193" s="250"/>
      <c r="AD193" s="250"/>
      <c r="AE193" s="250"/>
      <c r="AF193" s="250"/>
      <c r="AG193" s="250"/>
    </row>
    <row r="194" spans="1:33" s="108" customFormat="1" ht="12.75" customHeight="1">
      <c r="A194" s="297" t="s">
        <v>320</v>
      </c>
      <c r="B194" s="263">
        <v>529112</v>
      </c>
      <c r="C194" s="263">
        <v>529112</v>
      </c>
      <c r="D194" s="263">
        <v>471111</v>
      </c>
      <c r="E194" s="299">
        <v>89.03804865510516</v>
      </c>
      <c r="F194" s="300">
        <v>89.03804865510516</v>
      </c>
      <c r="G194" s="264">
        <v>0</v>
      </c>
      <c r="H194" s="264">
        <v>90958</v>
      </c>
      <c r="AA194" s="250"/>
      <c r="AB194" s="250"/>
      <c r="AC194" s="250"/>
      <c r="AD194" s="250"/>
      <c r="AE194" s="250"/>
      <c r="AF194" s="250"/>
      <c r="AG194" s="250"/>
    </row>
    <row r="195" spans="1:33" s="108" customFormat="1" ht="12.75" customHeight="1">
      <c r="A195" s="297" t="s">
        <v>277</v>
      </c>
      <c r="B195" s="263">
        <v>39297386</v>
      </c>
      <c r="C195" s="263">
        <v>35364547</v>
      </c>
      <c r="D195" s="263">
        <v>36796579</v>
      </c>
      <c r="E195" s="299">
        <v>93.63620012791691</v>
      </c>
      <c r="F195" s="300">
        <v>104.04934354171142</v>
      </c>
      <c r="G195" s="264">
        <v>4359529</v>
      </c>
      <c r="H195" s="264">
        <v>2097771</v>
      </c>
      <c r="AA195" s="250"/>
      <c r="AB195" s="250"/>
      <c r="AC195" s="250"/>
      <c r="AD195" s="250"/>
      <c r="AE195" s="250"/>
      <c r="AF195" s="250"/>
      <c r="AG195" s="250"/>
    </row>
    <row r="196" spans="1:33" s="108" customFormat="1" ht="12.75" customHeight="1">
      <c r="A196" s="297" t="s">
        <v>278</v>
      </c>
      <c r="B196" s="263">
        <v>7169185</v>
      </c>
      <c r="C196" s="263">
        <v>7053946</v>
      </c>
      <c r="D196" s="263">
        <v>5316153</v>
      </c>
      <c r="E196" s="299">
        <v>74.1528221129738</v>
      </c>
      <c r="F196" s="300">
        <v>75.36424293579792</v>
      </c>
      <c r="G196" s="264">
        <v>179293</v>
      </c>
      <c r="H196" s="264">
        <v>114264</v>
      </c>
      <c r="AA196" s="250"/>
      <c r="AB196" s="250"/>
      <c r="AC196" s="250"/>
      <c r="AD196" s="250"/>
      <c r="AE196" s="250"/>
      <c r="AF196" s="250"/>
      <c r="AG196" s="250"/>
    </row>
    <row r="197" spans="1:33" s="108" customFormat="1" ht="12.75" customHeight="1">
      <c r="A197" s="297" t="s">
        <v>321</v>
      </c>
      <c r="B197" s="263">
        <v>1987827</v>
      </c>
      <c r="C197" s="263">
        <v>1987827</v>
      </c>
      <c r="D197" s="263">
        <v>1756655</v>
      </c>
      <c r="E197" s="299">
        <v>88.37061776502684</v>
      </c>
      <c r="F197" s="300">
        <v>88.37061776502684</v>
      </c>
      <c r="G197" s="264">
        <v>7631</v>
      </c>
      <c r="H197" s="264">
        <v>400316</v>
      </c>
      <c r="AA197" s="250"/>
      <c r="AB197" s="250"/>
      <c r="AC197" s="250"/>
      <c r="AD197" s="250"/>
      <c r="AE197" s="250"/>
      <c r="AF197" s="250"/>
      <c r="AG197" s="250"/>
    </row>
    <row r="198" spans="1:33" s="108" customFormat="1" ht="12.75" customHeight="1">
      <c r="A198" s="323" t="s">
        <v>304</v>
      </c>
      <c r="B198" s="258">
        <v>216022893</v>
      </c>
      <c r="C198" s="258">
        <v>194146094</v>
      </c>
      <c r="D198" s="258">
        <v>159192664</v>
      </c>
      <c r="E198" s="291">
        <v>73.69249702622953</v>
      </c>
      <c r="F198" s="295">
        <v>81.99632592144759</v>
      </c>
      <c r="G198" s="258">
        <v>26415027</v>
      </c>
      <c r="H198" s="258">
        <v>23427945</v>
      </c>
      <c r="AA198" s="250"/>
      <c r="AB198" s="250"/>
      <c r="AC198" s="250"/>
      <c r="AD198" s="250"/>
      <c r="AE198" s="250"/>
      <c r="AF198" s="250"/>
      <c r="AG198" s="250"/>
    </row>
    <row r="199" spans="1:33" s="108" customFormat="1" ht="12.75" customHeight="1">
      <c r="A199" s="304" t="s">
        <v>307</v>
      </c>
      <c r="B199" s="263">
        <v>193646827</v>
      </c>
      <c r="C199" s="263">
        <v>173122498</v>
      </c>
      <c r="D199" s="263">
        <v>146619533</v>
      </c>
      <c r="E199" s="299">
        <v>75.71491630998942</v>
      </c>
      <c r="F199" s="300">
        <v>84.69120691638818</v>
      </c>
      <c r="G199" s="263">
        <v>21548684</v>
      </c>
      <c r="H199" s="263">
        <v>20492600</v>
      </c>
      <c r="AA199" s="250"/>
      <c r="AB199" s="250"/>
      <c r="AC199" s="250"/>
      <c r="AD199" s="250"/>
      <c r="AE199" s="250"/>
      <c r="AF199" s="250"/>
      <c r="AG199" s="250"/>
    </row>
    <row r="200" spans="1:33" s="108" customFormat="1" ht="12.75" customHeight="1">
      <c r="A200" s="304" t="s">
        <v>281</v>
      </c>
      <c r="B200" s="263">
        <v>148456073</v>
      </c>
      <c r="C200" s="263">
        <v>133491264</v>
      </c>
      <c r="D200" s="263">
        <v>114173270</v>
      </c>
      <c r="E200" s="299">
        <v>76.90710638695124</v>
      </c>
      <c r="F200" s="300">
        <v>85.5286455299427</v>
      </c>
      <c r="G200" s="264">
        <v>13273156</v>
      </c>
      <c r="H200" s="264">
        <v>14310007</v>
      </c>
      <c r="AA200" s="250"/>
      <c r="AB200" s="250"/>
      <c r="AC200" s="250"/>
      <c r="AD200" s="250"/>
      <c r="AE200" s="250"/>
      <c r="AF200" s="250"/>
      <c r="AG200" s="250"/>
    </row>
    <row r="201" spans="1:33" s="312" customFormat="1" ht="12.75" customHeight="1">
      <c r="A201" s="306" t="s">
        <v>282</v>
      </c>
      <c r="B201" s="91">
        <v>73382143</v>
      </c>
      <c r="C201" s="91">
        <v>66022679</v>
      </c>
      <c r="D201" s="91">
        <v>57346386</v>
      </c>
      <c r="E201" s="308">
        <v>78.14760329362417</v>
      </c>
      <c r="F201" s="309">
        <v>86.85861717304746</v>
      </c>
      <c r="G201" s="307">
        <v>5298701</v>
      </c>
      <c r="H201" s="307">
        <v>7569899</v>
      </c>
      <c r="AA201" s="313"/>
      <c r="AB201" s="313"/>
      <c r="AC201" s="313"/>
      <c r="AD201" s="313"/>
      <c r="AE201" s="313"/>
      <c r="AF201" s="313"/>
      <c r="AG201" s="313"/>
    </row>
    <row r="202" spans="1:33" s="108" customFormat="1" ht="12.75" customHeight="1">
      <c r="A202" s="304" t="s">
        <v>310</v>
      </c>
      <c r="B202" s="263">
        <v>1552226</v>
      </c>
      <c r="C202" s="263">
        <v>1552226</v>
      </c>
      <c r="D202" s="263">
        <v>1091985</v>
      </c>
      <c r="E202" s="299">
        <v>70.34961403816197</v>
      </c>
      <c r="F202" s="300">
        <v>70.34961403816197</v>
      </c>
      <c r="G202" s="264">
        <v>-58977</v>
      </c>
      <c r="H202" s="264">
        <v>71351</v>
      </c>
      <c r="AA202" s="250"/>
      <c r="AB202" s="250"/>
      <c r="AC202" s="250"/>
      <c r="AD202" s="250"/>
      <c r="AE202" s="250"/>
      <c r="AF202" s="250"/>
      <c r="AG202" s="250"/>
    </row>
    <row r="203" spans="1:33" s="108" customFormat="1" ht="12.75">
      <c r="A203" s="304" t="s">
        <v>284</v>
      </c>
      <c r="B203" s="263">
        <v>43638528</v>
      </c>
      <c r="C203" s="263">
        <v>38079008</v>
      </c>
      <c r="D203" s="263">
        <v>31354278</v>
      </c>
      <c r="E203" s="299">
        <v>71.84998999049648</v>
      </c>
      <c r="F203" s="300">
        <v>82.34005990912368</v>
      </c>
      <c r="G203" s="264">
        <v>8334505</v>
      </c>
      <c r="H203" s="264">
        <v>6111242</v>
      </c>
      <c r="AA203" s="250"/>
      <c r="AB203" s="250"/>
      <c r="AC203" s="250"/>
      <c r="AD203" s="250"/>
      <c r="AE203" s="250"/>
      <c r="AF203" s="250"/>
      <c r="AG203" s="250"/>
    </row>
    <row r="204" spans="1:33" s="312" customFormat="1" ht="12.75">
      <c r="A204" s="311" t="s">
        <v>286</v>
      </c>
      <c r="B204" s="91">
        <v>0</v>
      </c>
      <c r="C204" s="314" t="s">
        <v>1464</v>
      </c>
      <c r="D204" s="91"/>
      <c r="E204" s="308">
        <v>0</v>
      </c>
      <c r="F204" s="314" t="s">
        <v>1464</v>
      </c>
      <c r="G204" s="314" t="s">
        <v>1464</v>
      </c>
      <c r="H204" s="307">
        <v>-164977</v>
      </c>
      <c r="AA204" s="313"/>
      <c r="AB204" s="313"/>
      <c r="AC204" s="313"/>
      <c r="AD204" s="313"/>
      <c r="AE204" s="313"/>
      <c r="AF204" s="313"/>
      <c r="AG204" s="313"/>
    </row>
    <row r="205" spans="1:33" s="312" customFormat="1" ht="12.75">
      <c r="A205" s="311" t="s">
        <v>286</v>
      </c>
      <c r="B205" s="91">
        <v>1038838</v>
      </c>
      <c r="C205" s="314" t="s">
        <v>1464</v>
      </c>
      <c r="D205" s="91">
        <v>743244</v>
      </c>
      <c r="E205" s="308">
        <v>71.54570780044627</v>
      </c>
      <c r="F205" s="314" t="s">
        <v>1464</v>
      </c>
      <c r="G205" s="314" t="s">
        <v>1464</v>
      </c>
      <c r="H205" s="307">
        <v>258474</v>
      </c>
      <c r="AA205" s="313"/>
      <c r="AB205" s="313"/>
      <c r="AC205" s="313"/>
      <c r="AD205" s="313"/>
      <c r="AE205" s="313"/>
      <c r="AF205" s="313"/>
      <c r="AG205" s="313"/>
    </row>
    <row r="206" spans="1:33" s="108" customFormat="1" ht="26.25" customHeight="1">
      <c r="A206" s="97" t="s">
        <v>287</v>
      </c>
      <c r="B206" s="263">
        <v>31091225</v>
      </c>
      <c r="C206" s="263">
        <v>27228880</v>
      </c>
      <c r="D206" s="263">
        <v>22247146</v>
      </c>
      <c r="E206" s="299">
        <v>71.55442090171744</v>
      </c>
      <c r="F206" s="300">
        <v>81.70422727633307</v>
      </c>
      <c r="G206" s="264">
        <v>7106050</v>
      </c>
      <c r="H206" s="264">
        <v>5065614</v>
      </c>
      <c r="AA206" s="250"/>
      <c r="AB206" s="250"/>
      <c r="AC206" s="250"/>
      <c r="AD206" s="250"/>
      <c r="AE206" s="250"/>
      <c r="AF206" s="250"/>
      <c r="AG206" s="250"/>
    </row>
    <row r="207" spans="1:33" s="312" customFormat="1" ht="12.75">
      <c r="A207" s="311" t="s">
        <v>286</v>
      </c>
      <c r="B207" s="91">
        <v>4851227</v>
      </c>
      <c r="C207" s="314" t="s">
        <v>1464</v>
      </c>
      <c r="D207" s="91">
        <v>4373160</v>
      </c>
      <c r="E207" s="308">
        <v>90.14544155530137</v>
      </c>
      <c r="F207" s="315" t="s">
        <v>1464</v>
      </c>
      <c r="G207" s="314" t="s">
        <v>1464</v>
      </c>
      <c r="H207" s="307">
        <v>476102</v>
      </c>
      <c r="AA207" s="313"/>
      <c r="AB207" s="313"/>
      <c r="AC207" s="313"/>
      <c r="AD207" s="313"/>
      <c r="AE207" s="313"/>
      <c r="AF207" s="313"/>
      <c r="AG207" s="313"/>
    </row>
    <row r="208" spans="1:33" s="108" customFormat="1" ht="12.75" customHeight="1">
      <c r="A208" s="304" t="s">
        <v>288</v>
      </c>
      <c r="B208" s="263">
        <v>9336344</v>
      </c>
      <c r="C208" s="263">
        <v>8439619</v>
      </c>
      <c r="D208" s="263">
        <v>7786088</v>
      </c>
      <c r="E208" s="299">
        <v>83.39547043253762</v>
      </c>
      <c r="F208" s="300">
        <v>92.25639214282066</v>
      </c>
      <c r="G208" s="264">
        <v>938795</v>
      </c>
      <c r="H208" s="264">
        <v>952132</v>
      </c>
      <c r="AA208" s="250"/>
      <c r="AB208" s="250"/>
      <c r="AC208" s="250"/>
      <c r="AD208" s="250"/>
      <c r="AE208" s="250"/>
      <c r="AF208" s="250"/>
      <c r="AG208" s="250"/>
    </row>
    <row r="209" spans="1:33" s="108" customFormat="1" ht="12" customHeight="1">
      <c r="A209" s="97" t="s">
        <v>289</v>
      </c>
      <c r="B209" s="263">
        <v>41930</v>
      </c>
      <c r="C209" s="263">
        <v>41930</v>
      </c>
      <c r="D209" s="263">
        <v>32156</v>
      </c>
      <c r="E209" s="299">
        <v>76.68972096351061</v>
      </c>
      <c r="F209" s="300">
        <v>76.68972096351061</v>
      </c>
      <c r="G209" s="264">
        <v>8823</v>
      </c>
      <c r="H209" s="264">
        <v>0</v>
      </c>
      <c r="AA209" s="250"/>
      <c r="AB209" s="250"/>
      <c r="AC209" s="250"/>
      <c r="AD209" s="250"/>
      <c r="AE209" s="250"/>
      <c r="AF209" s="250"/>
      <c r="AG209" s="250"/>
    </row>
    <row r="210" spans="1:33" s="108" customFormat="1" ht="12.75" customHeight="1">
      <c r="A210" s="304" t="s">
        <v>290</v>
      </c>
      <c r="B210" s="263">
        <v>22376066</v>
      </c>
      <c r="C210" s="263">
        <v>21023596</v>
      </c>
      <c r="D210" s="263">
        <v>12573131</v>
      </c>
      <c r="E210" s="299">
        <v>56.19008721193439</v>
      </c>
      <c r="F210" s="300">
        <v>59.80485450728791</v>
      </c>
      <c r="G210" s="263">
        <v>4866343</v>
      </c>
      <c r="H210" s="263">
        <v>2935345</v>
      </c>
      <c r="AA210" s="250"/>
      <c r="AB210" s="250"/>
      <c r="AC210" s="250"/>
      <c r="AD210" s="250"/>
      <c r="AE210" s="250"/>
      <c r="AF210" s="250"/>
      <c r="AG210" s="250"/>
    </row>
    <row r="211" spans="1:33" s="108" customFormat="1" ht="12.75" customHeight="1">
      <c r="A211" s="304" t="s">
        <v>291</v>
      </c>
      <c r="B211" s="263">
        <v>18903646</v>
      </c>
      <c r="C211" s="263">
        <v>17958772</v>
      </c>
      <c r="D211" s="263">
        <v>12155872</v>
      </c>
      <c r="E211" s="299">
        <v>64.30437810779995</v>
      </c>
      <c r="F211" s="300">
        <v>67.68765704024752</v>
      </c>
      <c r="G211" s="264">
        <v>1801519</v>
      </c>
      <c r="H211" s="264">
        <v>2518086</v>
      </c>
      <c r="AA211" s="250"/>
      <c r="AB211" s="250"/>
      <c r="AC211" s="250"/>
      <c r="AD211" s="250"/>
      <c r="AE211" s="250"/>
      <c r="AF211" s="250"/>
      <c r="AG211" s="250"/>
    </row>
    <row r="212" spans="1:33" s="108" customFormat="1" ht="12.75" customHeight="1">
      <c r="A212" s="304" t="s">
        <v>292</v>
      </c>
      <c r="B212" s="263">
        <v>3472420</v>
      </c>
      <c r="C212" s="263">
        <v>3064824</v>
      </c>
      <c r="D212" s="263">
        <v>417259</v>
      </c>
      <c r="E212" s="299">
        <v>12.016374747294394</v>
      </c>
      <c r="F212" s="300">
        <v>13.614452249134047</v>
      </c>
      <c r="G212" s="264">
        <v>3064824</v>
      </c>
      <c r="H212" s="264">
        <v>417259</v>
      </c>
      <c r="AA212" s="250"/>
      <c r="AB212" s="250"/>
      <c r="AC212" s="250"/>
      <c r="AD212" s="250"/>
      <c r="AE212" s="250"/>
      <c r="AF212" s="250"/>
      <c r="AG212" s="250"/>
    </row>
    <row r="213" spans="1:33" s="108" customFormat="1" ht="12.75" customHeight="1">
      <c r="A213" s="304" t="s">
        <v>317</v>
      </c>
      <c r="B213" s="263">
        <v>-2754064</v>
      </c>
      <c r="C213" s="263">
        <v>-2564426</v>
      </c>
      <c r="D213" s="263">
        <v>-2063599</v>
      </c>
      <c r="E213" s="299">
        <v>0</v>
      </c>
      <c r="F213" s="300">
        <v>80.47021048764908</v>
      </c>
      <c r="G213" s="264">
        <v>-738190</v>
      </c>
      <c r="H213" s="264">
        <v>-151042</v>
      </c>
      <c r="AA213" s="250"/>
      <c r="AB213" s="250"/>
      <c r="AC213" s="250"/>
      <c r="AD213" s="250"/>
      <c r="AE213" s="250"/>
      <c r="AF213" s="250"/>
      <c r="AG213" s="250"/>
    </row>
    <row r="214" spans="1:33" s="108" customFormat="1" ht="12.75" customHeight="1">
      <c r="A214" s="304" t="s">
        <v>322</v>
      </c>
      <c r="B214" s="263">
        <v>263529</v>
      </c>
      <c r="C214" s="264">
        <v>249646</v>
      </c>
      <c r="D214" s="327">
        <v>60422</v>
      </c>
      <c r="E214" s="299">
        <v>22.928026896470595</v>
      </c>
      <c r="F214" s="300">
        <v>24.20307154931383</v>
      </c>
      <c r="G214" s="264">
        <v>13882</v>
      </c>
      <c r="H214" s="264">
        <v>1880</v>
      </c>
      <c r="AA214" s="250"/>
      <c r="AB214" s="250"/>
      <c r="AC214" s="250"/>
      <c r="AD214" s="250"/>
      <c r="AE214" s="250"/>
      <c r="AF214" s="250"/>
      <c r="AG214" s="250"/>
    </row>
    <row r="215" spans="1:33" s="108" customFormat="1" ht="12.75" customHeight="1">
      <c r="A215" s="304" t="s">
        <v>323</v>
      </c>
      <c r="B215" s="263">
        <v>3017593</v>
      </c>
      <c r="C215" s="264">
        <v>2814072</v>
      </c>
      <c r="D215" s="263">
        <v>2124021</v>
      </c>
      <c r="E215" s="299">
        <v>70.38792176413453</v>
      </c>
      <c r="F215" s="300">
        <v>75.47855918398676</v>
      </c>
      <c r="G215" s="264">
        <v>752072</v>
      </c>
      <c r="H215" s="264">
        <v>152922</v>
      </c>
      <c r="AA215" s="250"/>
      <c r="AB215" s="250"/>
      <c r="AC215" s="250"/>
      <c r="AD215" s="250"/>
      <c r="AE215" s="250"/>
      <c r="AF215" s="250"/>
      <c r="AG215" s="250"/>
    </row>
    <row r="216" spans="1:33" s="108" customFormat="1" ht="12.75" customHeight="1">
      <c r="A216" s="323" t="s">
        <v>294</v>
      </c>
      <c r="B216" s="263">
        <v>-1165225</v>
      </c>
      <c r="C216" s="263">
        <v>-1020416</v>
      </c>
      <c r="D216" s="263">
        <v>32837253</v>
      </c>
      <c r="E216" s="318" t="s">
        <v>1464</v>
      </c>
      <c r="F216" s="318" t="s">
        <v>1464</v>
      </c>
      <c r="G216" s="263">
        <v>-290615</v>
      </c>
      <c r="H216" s="263">
        <v>266175</v>
      </c>
      <c r="AA216" s="250"/>
      <c r="AB216" s="250"/>
      <c r="AC216" s="250"/>
      <c r="AD216" s="250"/>
      <c r="AE216" s="250"/>
      <c r="AF216" s="250"/>
      <c r="AG216" s="250"/>
    </row>
    <row r="217" spans="1:33" s="108" customFormat="1" ht="13.5" customHeight="1">
      <c r="A217" s="328" t="s">
        <v>482</v>
      </c>
      <c r="B217" s="263">
        <v>263529</v>
      </c>
      <c r="C217" s="263">
        <v>249646</v>
      </c>
      <c r="D217" s="263">
        <v>60422</v>
      </c>
      <c r="E217" s="318" t="s">
        <v>1464</v>
      </c>
      <c r="F217" s="318" t="s">
        <v>1464</v>
      </c>
      <c r="G217" s="263">
        <v>13882</v>
      </c>
      <c r="H217" s="263">
        <v>1880</v>
      </c>
      <c r="AA217" s="250"/>
      <c r="AB217" s="250"/>
      <c r="AC217" s="250"/>
      <c r="AD217" s="250"/>
      <c r="AE217" s="250"/>
      <c r="AF217" s="250"/>
      <c r="AG217" s="250"/>
    </row>
    <row r="218" spans="1:33" s="108" customFormat="1" ht="12.75" customHeight="1">
      <c r="A218" s="328" t="s">
        <v>324</v>
      </c>
      <c r="B218" s="263">
        <v>263529</v>
      </c>
      <c r="C218" s="264">
        <v>249646</v>
      </c>
      <c r="D218" s="264">
        <v>60422</v>
      </c>
      <c r="E218" s="318" t="s">
        <v>1464</v>
      </c>
      <c r="F218" s="318" t="s">
        <v>1464</v>
      </c>
      <c r="G218" s="264">
        <v>13882</v>
      </c>
      <c r="H218" s="264">
        <v>1880</v>
      </c>
      <c r="AA218" s="250"/>
      <c r="AB218" s="250"/>
      <c r="AC218" s="250"/>
      <c r="AD218" s="250"/>
      <c r="AE218" s="250"/>
      <c r="AF218" s="250"/>
      <c r="AG218" s="250"/>
    </row>
    <row r="219" spans="1:33" s="108" customFormat="1" ht="38.25">
      <c r="A219" s="321" t="s">
        <v>298</v>
      </c>
      <c r="B219" s="263">
        <v>608910</v>
      </c>
      <c r="C219" s="264">
        <v>477984</v>
      </c>
      <c r="D219" s="263">
        <v>477984</v>
      </c>
      <c r="E219" s="318" t="s">
        <v>1464</v>
      </c>
      <c r="F219" s="318" t="s">
        <v>1464</v>
      </c>
      <c r="G219" s="264">
        <v>276733</v>
      </c>
      <c r="H219" s="264">
        <v>276733</v>
      </c>
      <c r="AA219" s="250"/>
      <c r="AB219" s="250"/>
      <c r="AC219" s="250"/>
      <c r="AD219" s="250"/>
      <c r="AE219" s="250"/>
      <c r="AF219" s="250"/>
      <c r="AG219" s="250"/>
    </row>
    <row r="220" spans="1:33" s="108" customFormat="1" ht="26.25" customHeight="1">
      <c r="A220" s="97" t="s">
        <v>299</v>
      </c>
      <c r="B220" s="263">
        <v>292786</v>
      </c>
      <c r="C220" s="263">
        <v>292786</v>
      </c>
      <c r="D220" s="263">
        <v>292786</v>
      </c>
      <c r="E220" s="318" t="s">
        <v>1464</v>
      </c>
      <c r="F220" s="318" t="s">
        <v>1464</v>
      </c>
      <c r="G220" s="264">
        <v>0</v>
      </c>
      <c r="H220" s="264">
        <v>0</v>
      </c>
      <c r="AA220" s="250"/>
      <c r="AB220" s="250"/>
      <c r="AC220" s="250"/>
      <c r="AD220" s="250"/>
      <c r="AE220" s="250"/>
      <c r="AF220" s="250"/>
      <c r="AG220" s="250"/>
    </row>
    <row r="221" spans="1:33" s="108" customFormat="1" ht="14.25" customHeight="1">
      <c r="A221" s="97"/>
      <c r="B221" s="263"/>
      <c r="C221" s="264"/>
      <c r="D221" s="263"/>
      <c r="E221" s="318"/>
      <c r="F221" s="318"/>
      <c r="G221" s="263"/>
      <c r="H221" s="263"/>
      <c r="AA221" s="250"/>
      <c r="AB221" s="250"/>
      <c r="AC221" s="250"/>
      <c r="AD221" s="250"/>
      <c r="AE221" s="250"/>
      <c r="AF221" s="250"/>
      <c r="AG221" s="250"/>
    </row>
    <row r="222" spans="1:26" ht="13.5" customHeight="1">
      <c r="A222" s="288" t="s">
        <v>325</v>
      </c>
      <c r="B222" s="258"/>
      <c r="C222" s="322"/>
      <c r="D222" s="258"/>
      <c r="E222" s="291"/>
      <c r="F222" s="322"/>
      <c r="G222" s="322"/>
      <c r="H222" s="292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</row>
    <row r="223" spans="1:33" s="108" customFormat="1" ht="12.75" customHeight="1">
      <c r="A223" s="293" t="s">
        <v>275</v>
      </c>
      <c r="B223" s="258">
        <v>295791136</v>
      </c>
      <c r="C223" s="258">
        <v>254350957</v>
      </c>
      <c r="D223" s="258">
        <v>253424829</v>
      </c>
      <c r="E223" s="291">
        <v>85.67695179344386</v>
      </c>
      <c r="F223" s="295">
        <v>99.63588578123573</v>
      </c>
      <c r="G223" s="258">
        <v>57493416</v>
      </c>
      <c r="H223" s="258">
        <v>60665937</v>
      </c>
      <c r="AA223" s="250"/>
      <c r="AB223" s="250"/>
      <c r="AC223" s="250"/>
      <c r="AD223" s="250"/>
      <c r="AE223" s="250"/>
      <c r="AF223" s="250"/>
      <c r="AG223" s="250"/>
    </row>
    <row r="224" spans="1:33" s="108" customFormat="1" ht="12.75" customHeight="1">
      <c r="A224" s="297" t="s">
        <v>276</v>
      </c>
      <c r="B224" s="263">
        <v>274777074</v>
      </c>
      <c r="C224" s="263">
        <v>235430888</v>
      </c>
      <c r="D224" s="263">
        <v>235430888</v>
      </c>
      <c r="E224" s="299">
        <v>85.68068819307683</v>
      </c>
      <c r="F224" s="300">
        <v>100</v>
      </c>
      <c r="G224" s="264">
        <v>58962413</v>
      </c>
      <c r="H224" s="264">
        <v>58962413</v>
      </c>
      <c r="AA224" s="250"/>
      <c r="AB224" s="250"/>
      <c r="AC224" s="250"/>
      <c r="AD224" s="250"/>
      <c r="AE224" s="250"/>
      <c r="AF224" s="250"/>
      <c r="AG224" s="250"/>
    </row>
    <row r="225" spans="1:33" s="108" customFormat="1" ht="13.5" customHeight="1">
      <c r="A225" s="297" t="s">
        <v>277</v>
      </c>
      <c r="B225" s="263">
        <v>13410418</v>
      </c>
      <c r="C225" s="263">
        <v>12215249</v>
      </c>
      <c r="D225" s="263">
        <v>11008112</v>
      </c>
      <c r="E225" s="299">
        <v>82.08627053981465</v>
      </c>
      <c r="F225" s="300">
        <v>90.11778638323295</v>
      </c>
      <c r="G225" s="264">
        <v>1674459</v>
      </c>
      <c r="H225" s="264">
        <v>1123633</v>
      </c>
      <c r="AA225" s="250"/>
      <c r="AB225" s="250"/>
      <c r="AC225" s="250"/>
      <c r="AD225" s="250"/>
      <c r="AE225" s="250"/>
      <c r="AF225" s="250"/>
      <c r="AG225" s="250"/>
    </row>
    <row r="226" spans="1:33" s="108" customFormat="1" ht="12.75" customHeight="1">
      <c r="A226" s="297" t="s">
        <v>278</v>
      </c>
      <c r="B226" s="263">
        <v>7603644</v>
      </c>
      <c r="C226" s="263">
        <v>6704820</v>
      </c>
      <c r="D226" s="263">
        <v>6985829</v>
      </c>
      <c r="E226" s="299">
        <v>91.87475110618014</v>
      </c>
      <c r="F226" s="300">
        <v>104.19114905396415</v>
      </c>
      <c r="G226" s="264">
        <v>-3143456</v>
      </c>
      <c r="H226" s="264">
        <v>579891</v>
      </c>
      <c r="AA226" s="250"/>
      <c r="AB226" s="250"/>
      <c r="AC226" s="250"/>
      <c r="AD226" s="250"/>
      <c r="AE226" s="250"/>
      <c r="AF226" s="250"/>
      <c r="AG226" s="250"/>
    </row>
    <row r="227" spans="1:33" s="108" customFormat="1" ht="12.75" customHeight="1">
      <c r="A227" s="323" t="s">
        <v>304</v>
      </c>
      <c r="B227" s="258">
        <v>296224777</v>
      </c>
      <c r="C227" s="258">
        <v>254637804</v>
      </c>
      <c r="D227" s="258">
        <v>222415359</v>
      </c>
      <c r="E227" s="291">
        <v>75.08330709284323</v>
      </c>
      <c r="F227" s="295">
        <v>87.34577329295536</v>
      </c>
      <c r="G227" s="258">
        <v>57780263</v>
      </c>
      <c r="H227" s="258">
        <v>62352181</v>
      </c>
      <c r="AA227" s="250"/>
      <c r="AB227" s="250"/>
      <c r="AC227" s="250"/>
      <c r="AD227" s="250"/>
      <c r="AE227" s="250"/>
      <c r="AF227" s="250"/>
      <c r="AG227" s="250"/>
    </row>
    <row r="228" spans="1:26" ht="12.75" customHeight="1">
      <c r="A228" s="304" t="s">
        <v>307</v>
      </c>
      <c r="B228" s="263">
        <v>282401533</v>
      </c>
      <c r="C228" s="263">
        <v>242010745</v>
      </c>
      <c r="D228" s="263">
        <v>215138989</v>
      </c>
      <c r="E228" s="299">
        <v>76.18194799247071</v>
      </c>
      <c r="F228" s="300">
        <v>88.89646160132271</v>
      </c>
      <c r="G228" s="263">
        <v>55602929</v>
      </c>
      <c r="H228" s="263">
        <v>60730355</v>
      </c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</row>
    <row r="229" spans="1:26" ht="12.75" customHeight="1">
      <c r="A229" s="304" t="s">
        <v>281</v>
      </c>
      <c r="B229" s="263">
        <v>66061563</v>
      </c>
      <c r="C229" s="263">
        <v>57355169</v>
      </c>
      <c r="D229" s="263">
        <v>50072934</v>
      </c>
      <c r="E229" s="299">
        <v>75.79738008923586</v>
      </c>
      <c r="F229" s="300">
        <v>87.30326293694645</v>
      </c>
      <c r="G229" s="264">
        <v>8095236</v>
      </c>
      <c r="H229" s="264">
        <v>6907671</v>
      </c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</row>
    <row r="230" spans="1:26" s="313" customFormat="1" ht="12.75" customHeight="1">
      <c r="A230" s="306" t="s">
        <v>282</v>
      </c>
      <c r="B230" s="91">
        <v>30260041</v>
      </c>
      <c r="C230" s="91">
        <v>25962799</v>
      </c>
      <c r="D230" s="91">
        <v>24708088</v>
      </c>
      <c r="E230" s="308">
        <v>81.65252651177836</v>
      </c>
      <c r="F230" s="309">
        <v>95.16727375965897</v>
      </c>
      <c r="G230" s="307">
        <v>4462181</v>
      </c>
      <c r="H230" s="307">
        <v>3952593</v>
      </c>
      <c r="I230" s="312"/>
      <c r="J230" s="312"/>
      <c r="K230" s="312"/>
      <c r="L230" s="312"/>
      <c r="M230" s="312"/>
      <c r="N230" s="312"/>
      <c r="O230" s="312"/>
      <c r="P230" s="312"/>
      <c r="Q230" s="312"/>
      <c r="R230" s="312"/>
      <c r="S230" s="312"/>
      <c r="T230" s="312"/>
      <c r="U230" s="312"/>
      <c r="V230" s="312"/>
      <c r="W230" s="312"/>
      <c r="X230" s="312"/>
      <c r="Y230" s="312"/>
      <c r="Z230" s="312"/>
    </row>
    <row r="231" spans="1:26" ht="12.75" customHeight="1">
      <c r="A231" s="304" t="s">
        <v>310</v>
      </c>
      <c r="B231" s="263">
        <v>2089</v>
      </c>
      <c r="C231" s="263">
        <v>2089</v>
      </c>
      <c r="D231" s="263">
        <v>2087</v>
      </c>
      <c r="E231" s="299">
        <v>99.90426041168024</v>
      </c>
      <c r="F231" s="309">
        <v>99.90426041168024</v>
      </c>
      <c r="G231" s="264">
        <v>0</v>
      </c>
      <c r="H231" s="264">
        <v>0</v>
      </c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</row>
    <row r="232" spans="1:26" ht="12.75" customHeight="1">
      <c r="A232" s="304" t="s">
        <v>284</v>
      </c>
      <c r="B232" s="263">
        <v>216337881</v>
      </c>
      <c r="C232" s="263">
        <v>184653487</v>
      </c>
      <c r="D232" s="263">
        <v>165063968</v>
      </c>
      <c r="E232" s="299">
        <v>76.29915169595287</v>
      </c>
      <c r="F232" s="300">
        <v>89.3912000697826</v>
      </c>
      <c r="G232" s="264">
        <v>47507693</v>
      </c>
      <c r="H232" s="264">
        <v>53822684</v>
      </c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</row>
    <row r="233" spans="1:26" ht="12.75" customHeight="1">
      <c r="A233" s="311" t="s">
        <v>286</v>
      </c>
      <c r="B233" s="91">
        <v>0</v>
      </c>
      <c r="C233" s="314" t="s">
        <v>1464</v>
      </c>
      <c r="D233" s="91">
        <v>599287</v>
      </c>
      <c r="E233" s="308">
        <v>0</v>
      </c>
      <c r="F233" s="315" t="s">
        <v>1464</v>
      </c>
      <c r="G233" s="314" t="s">
        <v>1464</v>
      </c>
      <c r="H233" s="307">
        <v>18108</v>
      </c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</row>
    <row r="234" spans="1:26" ht="25.5" customHeight="1">
      <c r="A234" s="97" t="s">
        <v>287</v>
      </c>
      <c r="B234" s="263">
        <v>152066108</v>
      </c>
      <c r="C234" s="263">
        <v>151698847</v>
      </c>
      <c r="D234" s="263">
        <v>137529661</v>
      </c>
      <c r="E234" s="299">
        <v>0</v>
      </c>
      <c r="F234" s="300">
        <v>90.65966137501361</v>
      </c>
      <c r="G234" s="264">
        <v>47235776</v>
      </c>
      <c r="H234" s="264">
        <v>50917067</v>
      </c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</row>
    <row r="235" spans="1:26" ht="12.75" customHeight="1">
      <c r="A235" s="304" t="s">
        <v>288</v>
      </c>
      <c r="B235" s="263">
        <v>636681</v>
      </c>
      <c r="C235" s="263">
        <v>543681</v>
      </c>
      <c r="D235" s="263">
        <v>513411</v>
      </c>
      <c r="E235" s="299">
        <v>80.63865577895368</v>
      </c>
      <c r="F235" s="300">
        <v>94.43239693864601</v>
      </c>
      <c r="G235" s="264">
        <v>62210</v>
      </c>
      <c r="H235" s="264">
        <v>66459</v>
      </c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</row>
    <row r="236" spans="1:26" ht="12.75">
      <c r="A236" s="97" t="s">
        <v>289</v>
      </c>
      <c r="B236" s="263">
        <v>549510</v>
      </c>
      <c r="C236" s="263">
        <v>192305</v>
      </c>
      <c r="D236" s="263">
        <v>147749</v>
      </c>
      <c r="E236" s="299">
        <v>26.887408782369747</v>
      </c>
      <c r="F236" s="300">
        <v>76.83055562777878</v>
      </c>
      <c r="G236" s="264">
        <v>32869</v>
      </c>
      <c r="H236" s="264">
        <v>13325</v>
      </c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</row>
    <row r="237" spans="1:26" ht="12.75" customHeight="1">
      <c r="A237" s="304" t="s">
        <v>290</v>
      </c>
      <c r="B237" s="263">
        <v>13823244</v>
      </c>
      <c r="C237" s="263">
        <v>12627059</v>
      </c>
      <c r="D237" s="263">
        <v>7276370</v>
      </c>
      <c r="E237" s="299">
        <v>52.63865703303797</v>
      </c>
      <c r="F237" s="300">
        <v>57.62521581628787</v>
      </c>
      <c r="G237" s="263">
        <v>2177334</v>
      </c>
      <c r="H237" s="263">
        <v>1621826</v>
      </c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</row>
    <row r="238" spans="1:26" ht="12.75" customHeight="1">
      <c r="A238" s="304" t="s">
        <v>291</v>
      </c>
      <c r="B238" s="263">
        <v>10548338</v>
      </c>
      <c r="C238" s="263">
        <v>9770005</v>
      </c>
      <c r="D238" s="263">
        <v>5516423</v>
      </c>
      <c r="E238" s="299">
        <v>52.29660824292889</v>
      </c>
      <c r="F238" s="300">
        <v>56.46284725545176</v>
      </c>
      <c r="G238" s="264">
        <v>1560714</v>
      </c>
      <c r="H238" s="264">
        <v>1153335</v>
      </c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</row>
    <row r="239" spans="1:26" ht="12.75">
      <c r="A239" s="304" t="s">
        <v>292</v>
      </c>
      <c r="B239" s="263">
        <v>3274906</v>
      </c>
      <c r="C239" s="263">
        <v>2857054</v>
      </c>
      <c r="D239" s="263">
        <v>1759947</v>
      </c>
      <c r="E239" s="299">
        <v>53.740382166694246</v>
      </c>
      <c r="F239" s="300">
        <v>61.600060761889694</v>
      </c>
      <c r="G239" s="264">
        <v>616620</v>
      </c>
      <c r="H239" s="264">
        <v>468491</v>
      </c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</row>
    <row r="240" spans="1:26" ht="12.75">
      <c r="A240" s="324" t="s">
        <v>294</v>
      </c>
      <c r="B240" s="263">
        <v>-433641</v>
      </c>
      <c r="C240" s="263">
        <v>-286847</v>
      </c>
      <c r="D240" s="263">
        <v>31009470</v>
      </c>
      <c r="E240" s="318" t="s">
        <v>1464</v>
      </c>
      <c r="F240" s="319" t="s">
        <v>1464</v>
      </c>
      <c r="G240" s="263">
        <v>-286847</v>
      </c>
      <c r="H240" s="263">
        <v>-1686244</v>
      </c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</row>
    <row r="241" spans="1:26" ht="38.25">
      <c r="A241" s="321" t="s">
        <v>298</v>
      </c>
      <c r="B241" s="263">
        <v>433641</v>
      </c>
      <c r="C241" s="263">
        <v>286847</v>
      </c>
      <c r="D241" s="263">
        <v>286847</v>
      </c>
      <c r="E241" s="318" t="s">
        <v>1464</v>
      </c>
      <c r="F241" s="319" t="s">
        <v>1464</v>
      </c>
      <c r="G241" s="264">
        <v>286847</v>
      </c>
      <c r="H241" s="264">
        <v>286847</v>
      </c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</row>
    <row r="242" spans="1:26" ht="12.75">
      <c r="A242" s="304"/>
      <c r="B242" s="263"/>
      <c r="C242" s="263"/>
      <c r="D242" s="263"/>
      <c r="E242" s="299"/>
      <c r="F242" s="300"/>
      <c r="G242" s="263"/>
      <c r="H242" s="263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</row>
    <row r="243" spans="1:26" ht="13.5" customHeight="1">
      <c r="A243" s="288" t="s">
        <v>326</v>
      </c>
      <c r="B243" s="258"/>
      <c r="C243" s="322"/>
      <c r="D243" s="258"/>
      <c r="E243" s="291"/>
      <c r="F243" s="322"/>
      <c r="G243" s="322"/>
      <c r="H243" s="292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</row>
    <row r="244" spans="1:26" ht="12.75" customHeight="1">
      <c r="A244" s="293" t="s">
        <v>275</v>
      </c>
      <c r="B244" s="258">
        <v>281203300</v>
      </c>
      <c r="C244" s="258">
        <v>264328502</v>
      </c>
      <c r="D244" s="258">
        <v>264397966</v>
      </c>
      <c r="E244" s="291">
        <v>94.02377781484073</v>
      </c>
      <c r="F244" s="295">
        <v>100.02627942105163</v>
      </c>
      <c r="G244" s="258">
        <v>23191681</v>
      </c>
      <c r="H244" s="258">
        <v>43066627</v>
      </c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</row>
    <row r="245" spans="1:26" ht="12.75" customHeight="1">
      <c r="A245" s="297" t="s">
        <v>276</v>
      </c>
      <c r="B245" s="263">
        <v>228083459</v>
      </c>
      <c r="C245" s="263">
        <v>211375389</v>
      </c>
      <c r="D245" s="263">
        <v>211375389</v>
      </c>
      <c r="E245" s="299">
        <v>92.67458057973418</v>
      </c>
      <c r="F245" s="300">
        <v>100</v>
      </c>
      <c r="G245" s="264">
        <v>42843191</v>
      </c>
      <c r="H245" s="264">
        <v>42843191</v>
      </c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</row>
    <row r="246" spans="1:26" ht="12.75" customHeight="1">
      <c r="A246" s="297" t="s">
        <v>277</v>
      </c>
      <c r="B246" s="263">
        <v>1567640</v>
      </c>
      <c r="C246" s="263">
        <v>1400912</v>
      </c>
      <c r="D246" s="263">
        <v>1483033</v>
      </c>
      <c r="E246" s="299">
        <v>94.60290627950295</v>
      </c>
      <c r="F246" s="300">
        <v>105.86196706145712</v>
      </c>
      <c r="G246" s="264">
        <v>166838</v>
      </c>
      <c r="H246" s="264">
        <v>137976</v>
      </c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</row>
    <row r="247" spans="1:26" ht="12.75">
      <c r="A247" s="297" t="s">
        <v>278</v>
      </c>
      <c r="B247" s="263">
        <v>51552201</v>
      </c>
      <c r="C247" s="263">
        <v>51552201</v>
      </c>
      <c r="D247" s="263">
        <v>51539544</v>
      </c>
      <c r="E247" s="299">
        <v>99.97544818697459</v>
      </c>
      <c r="F247" s="300">
        <v>99.97544818697459</v>
      </c>
      <c r="G247" s="264">
        <v>-19818348</v>
      </c>
      <c r="H247" s="264">
        <v>85460</v>
      </c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</row>
    <row r="248" spans="1:26" ht="12.75" customHeight="1">
      <c r="A248" s="323" t="s">
        <v>304</v>
      </c>
      <c r="B248" s="258">
        <v>288524215</v>
      </c>
      <c r="C248" s="258">
        <v>271613005</v>
      </c>
      <c r="D248" s="258">
        <v>243672557</v>
      </c>
      <c r="E248" s="291">
        <v>84.45480286637293</v>
      </c>
      <c r="F248" s="295">
        <v>89.71314057660825</v>
      </c>
      <c r="G248" s="258">
        <v>16297729</v>
      </c>
      <c r="H248" s="258">
        <v>46469271</v>
      </c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</row>
    <row r="249" spans="1:26" ht="12.75" customHeight="1">
      <c r="A249" s="304" t="s">
        <v>307</v>
      </c>
      <c r="B249" s="263">
        <v>145543369</v>
      </c>
      <c r="C249" s="263">
        <v>135541956</v>
      </c>
      <c r="D249" s="263">
        <v>132506862</v>
      </c>
      <c r="E249" s="299">
        <v>91.04287121455873</v>
      </c>
      <c r="F249" s="300">
        <v>97.76077157983465</v>
      </c>
      <c r="G249" s="263">
        <v>36326061</v>
      </c>
      <c r="H249" s="263">
        <v>36856419</v>
      </c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</row>
    <row r="250" spans="1:26" ht="12.75" customHeight="1">
      <c r="A250" s="304" t="s">
        <v>281</v>
      </c>
      <c r="B250" s="263">
        <v>71335862</v>
      </c>
      <c r="C250" s="263">
        <v>67694578</v>
      </c>
      <c r="D250" s="263">
        <v>65015185</v>
      </c>
      <c r="E250" s="299">
        <v>91.13955194092979</v>
      </c>
      <c r="F250" s="300">
        <v>96.04193854343845</v>
      </c>
      <c r="G250" s="264">
        <v>27772928</v>
      </c>
      <c r="H250" s="264">
        <v>25918332</v>
      </c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</row>
    <row r="251" spans="1:26" s="313" customFormat="1" ht="12" customHeight="1">
      <c r="A251" s="306" t="s">
        <v>282</v>
      </c>
      <c r="B251" s="91">
        <v>2815098</v>
      </c>
      <c r="C251" s="91">
        <v>2417777</v>
      </c>
      <c r="D251" s="91">
        <v>2308309</v>
      </c>
      <c r="E251" s="308">
        <v>81.99746509712983</v>
      </c>
      <c r="F251" s="309">
        <v>95.47236986703075</v>
      </c>
      <c r="G251" s="307">
        <v>368786</v>
      </c>
      <c r="H251" s="307">
        <v>310674</v>
      </c>
      <c r="I251" s="312"/>
      <c r="J251" s="312"/>
      <c r="K251" s="312"/>
      <c r="L251" s="312"/>
      <c r="M251" s="312"/>
      <c r="N251" s="312"/>
      <c r="O251" s="312"/>
      <c r="P251" s="312"/>
      <c r="Q251" s="312"/>
      <c r="R251" s="312"/>
      <c r="S251" s="312"/>
      <c r="T251" s="312"/>
      <c r="U251" s="312"/>
      <c r="V251" s="312"/>
      <c r="W251" s="312"/>
      <c r="X251" s="312"/>
      <c r="Y251" s="312"/>
      <c r="Z251" s="312"/>
    </row>
    <row r="252" spans="1:26" ht="12" customHeight="1">
      <c r="A252" s="304" t="s">
        <v>310</v>
      </c>
      <c r="B252" s="263">
        <v>1684407</v>
      </c>
      <c r="C252" s="263">
        <v>1340000</v>
      </c>
      <c r="D252" s="263">
        <v>1330699</v>
      </c>
      <c r="E252" s="299">
        <v>79.00103716025878</v>
      </c>
      <c r="F252" s="300">
        <v>99.30589552238806</v>
      </c>
      <c r="G252" s="264">
        <v>94997</v>
      </c>
      <c r="H252" s="264">
        <v>85696</v>
      </c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</row>
    <row r="253" spans="1:26" ht="12.75" customHeight="1">
      <c r="A253" s="304" t="s">
        <v>284</v>
      </c>
      <c r="B253" s="263">
        <v>72523100</v>
      </c>
      <c r="C253" s="263">
        <v>66507378</v>
      </c>
      <c r="D253" s="263">
        <v>66160978</v>
      </c>
      <c r="E253" s="299">
        <v>91.22745442486601</v>
      </c>
      <c r="F253" s="300">
        <v>99.47915553068412</v>
      </c>
      <c r="G253" s="264">
        <v>8458136</v>
      </c>
      <c r="H253" s="264">
        <v>10852391</v>
      </c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</row>
    <row r="254" spans="1:26" ht="12.75" customHeight="1">
      <c r="A254" s="311" t="s">
        <v>286</v>
      </c>
      <c r="B254" s="91">
        <v>43843146</v>
      </c>
      <c r="C254" s="314" t="s">
        <v>1464</v>
      </c>
      <c r="D254" s="91">
        <v>34791113</v>
      </c>
      <c r="E254" s="308">
        <v>79.35359611283369</v>
      </c>
      <c r="F254" s="314" t="s">
        <v>1464</v>
      </c>
      <c r="G254" s="314" t="s">
        <v>1464</v>
      </c>
      <c r="H254" s="307">
        <v>8380042</v>
      </c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108"/>
    </row>
    <row r="255" spans="1:26" ht="25.5">
      <c r="A255" s="97" t="s">
        <v>287</v>
      </c>
      <c r="B255" s="263">
        <v>22078736</v>
      </c>
      <c r="C255" s="263">
        <v>20733872</v>
      </c>
      <c r="D255" s="263">
        <v>20733872</v>
      </c>
      <c r="E255" s="299">
        <v>93.90878173460655</v>
      </c>
      <c r="F255" s="300">
        <v>100</v>
      </c>
      <c r="G255" s="264">
        <v>-5180929</v>
      </c>
      <c r="H255" s="264">
        <v>-3683929</v>
      </c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  <c r="Z255" s="108"/>
    </row>
    <row r="256" spans="1:26" ht="12.75">
      <c r="A256" s="311" t="s">
        <v>286</v>
      </c>
      <c r="B256" s="91">
        <v>0</v>
      </c>
      <c r="C256" s="314" t="s">
        <v>1464</v>
      </c>
      <c r="D256" s="91">
        <v>0</v>
      </c>
      <c r="E256" s="308">
        <v>0</v>
      </c>
      <c r="F256" s="315" t="s">
        <v>1464</v>
      </c>
      <c r="G256" s="314" t="s">
        <v>1464</v>
      </c>
      <c r="H256" s="307">
        <v>-4960549</v>
      </c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</row>
    <row r="257" spans="1:26" ht="12.75">
      <c r="A257" s="304" t="s">
        <v>288</v>
      </c>
      <c r="B257" s="263">
        <v>5708766</v>
      </c>
      <c r="C257" s="263">
        <v>5009678</v>
      </c>
      <c r="D257" s="263">
        <v>5009678</v>
      </c>
      <c r="E257" s="299">
        <v>87.75413110293889</v>
      </c>
      <c r="F257" s="300">
        <v>100</v>
      </c>
      <c r="G257" s="264">
        <v>699078</v>
      </c>
      <c r="H257" s="264">
        <v>699078</v>
      </c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</row>
    <row r="258" spans="1:26" ht="12" customHeight="1">
      <c r="A258" s="97" t="s">
        <v>289</v>
      </c>
      <c r="B258" s="263">
        <v>197917</v>
      </c>
      <c r="C258" s="263">
        <v>179417</v>
      </c>
      <c r="D258" s="263">
        <v>173759</v>
      </c>
      <c r="E258" s="299">
        <v>87.79387318926621</v>
      </c>
      <c r="F258" s="300">
        <v>96.84645267728254</v>
      </c>
      <c r="G258" s="264">
        <v>6697</v>
      </c>
      <c r="H258" s="264">
        <v>4695</v>
      </c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</row>
    <row r="259" spans="1:26" ht="12.75" customHeight="1">
      <c r="A259" s="304" t="s">
        <v>290</v>
      </c>
      <c r="B259" s="263">
        <v>142980846</v>
      </c>
      <c r="C259" s="263">
        <v>136071049</v>
      </c>
      <c r="D259" s="263">
        <v>111165695</v>
      </c>
      <c r="E259" s="299">
        <v>77.74866222291061</v>
      </c>
      <c r="F259" s="300">
        <v>81.69680164661625</v>
      </c>
      <c r="G259" s="263">
        <v>-20028332</v>
      </c>
      <c r="H259" s="263">
        <v>9612852</v>
      </c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</row>
    <row r="260" spans="1:26" ht="12.75" customHeight="1">
      <c r="A260" s="304" t="s">
        <v>291</v>
      </c>
      <c r="B260" s="263">
        <v>33037478</v>
      </c>
      <c r="C260" s="263">
        <v>30007665</v>
      </c>
      <c r="D260" s="263">
        <v>24182868</v>
      </c>
      <c r="E260" s="299">
        <v>73.19828710896152</v>
      </c>
      <c r="F260" s="300">
        <v>80.58896951828808</v>
      </c>
      <c r="G260" s="264">
        <v>2467770</v>
      </c>
      <c r="H260" s="264">
        <v>4603097</v>
      </c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</row>
    <row r="261" spans="1:26" ht="12.75">
      <c r="A261" s="304" t="s">
        <v>292</v>
      </c>
      <c r="B261" s="263">
        <v>109943368</v>
      </c>
      <c r="C261" s="263">
        <v>106063384</v>
      </c>
      <c r="D261" s="263">
        <v>86982827</v>
      </c>
      <c r="E261" s="299">
        <v>79.11602908144492</v>
      </c>
      <c r="F261" s="300">
        <v>82.01023173086764</v>
      </c>
      <c r="G261" s="264">
        <v>-22496102</v>
      </c>
      <c r="H261" s="264">
        <v>5009755</v>
      </c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</row>
    <row r="262" spans="1:26" ht="12" customHeight="1">
      <c r="A262" s="323" t="s">
        <v>294</v>
      </c>
      <c r="B262" s="263">
        <v>-7320915</v>
      </c>
      <c r="C262" s="263">
        <v>-7284503</v>
      </c>
      <c r="D262" s="263">
        <v>20725409</v>
      </c>
      <c r="E262" s="318" t="s">
        <v>1464</v>
      </c>
      <c r="F262" s="319" t="s">
        <v>1464</v>
      </c>
      <c r="G262" s="263">
        <v>6893952</v>
      </c>
      <c r="H262" s="263">
        <v>-3402644</v>
      </c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</row>
    <row r="263" spans="1:26" ht="38.25">
      <c r="A263" s="321" t="s">
        <v>298</v>
      </c>
      <c r="B263" s="263">
        <v>105223</v>
      </c>
      <c r="C263" s="263">
        <v>68811</v>
      </c>
      <c r="D263" s="263">
        <v>68811</v>
      </c>
      <c r="E263" s="318" t="s">
        <v>1464</v>
      </c>
      <c r="F263" s="319" t="s">
        <v>1464</v>
      </c>
      <c r="G263" s="263">
        <v>68811</v>
      </c>
      <c r="H263" s="263">
        <v>68811</v>
      </c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</row>
    <row r="264" spans="1:26" ht="38.25">
      <c r="A264" s="97" t="s">
        <v>327</v>
      </c>
      <c r="B264" s="263">
        <v>7215692</v>
      </c>
      <c r="C264" s="263">
        <v>7215692</v>
      </c>
      <c r="D264" s="263">
        <v>7215692</v>
      </c>
      <c r="E264" s="318" t="s">
        <v>1464</v>
      </c>
      <c r="F264" s="319" t="s">
        <v>1464</v>
      </c>
      <c r="G264" s="264">
        <v>-6962763</v>
      </c>
      <c r="H264" s="264">
        <v>-6962763</v>
      </c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</row>
    <row r="265" spans="1:26" ht="12.75">
      <c r="A265" s="97"/>
      <c r="B265" s="263"/>
      <c r="C265" s="263"/>
      <c r="D265" s="263"/>
      <c r="E265" s="318"/>
      <c r="F265" s="319"/>
      <c r="G265" s="263"/>
      <c r="H265" s="263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</row>
    <row r="266" spans="1:26" ht="12.75" customHeight="1">
      <c r="A266" s="329" t="s">
        <v>328</v>
      </c>
      <c r="B266" s="258"/>
      <c r="C266" s="258"/>
      <c r="D266" s="258"/>
      <c r="E266" s="291"/>
      <c r="F266" s="295"/>
      <c r="G266" s="258"/>
      <c r="H266" s="25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</row>
    <row r="267" spans="1:26" ht="12.75">
      <c r="A267" s="293" t="s">
        <v>275</v>
      </c>
      <c r="B267" s="258">
        <v>206413695</v>
      </c>
      <c r="C267" s="258">
        <v>185511640</v>
      </c>
      <c r="D267" s="258">
        <v>184963300</v>
      </c>
      <c r="E267" s="291">
        <v>89.60805628715673</v>
      </c>
      <c r="F267" s="295">
        <v>99.7044174694375</v>
      </c>
      <c r="G267" s="258">
        <v>19434460</v>
      </c>
      <c r="H267" s="258">
        <v>19465767</v>
      </c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</row>
    <row r="268" spans="1:26" ht="11.25" customHeight="1">
      <c r="A268" s="297" t="s">
        <v>276</v>
      </c>
      <c r="B268" s="263">
        <v>201053511</v>
      </c>
      <c r="C268" s="263">
        <v>180305547</v>
      </c>
      <c r="D268" s="263">
        <v>180305547</v>
      </c>
      <c r="E268" s="299">
        <v>89.6803771807795</v>
      </c>
      <c r="F268" s="300">
        <v>100</v>
      </c>
      <c r="G268" s="264">
        <v>18874379</v>
      </c>
      <c r="H268" s="264">
        <v>18874379</v>
      </c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</row>
    <row r="269" spans="1:26" ht="12.75" customHeight="1">
      <c r="A269" s="297" t="s">
        <v>277</v>
      </c>
      <c r="B269" s="263">
        <v>3920085</v>
      </c>
      <c r="C269" s="263">
        <v>3745885</v>
      </c>
      <c r="D269" s="263">
        <v>3390760</v>
      </c>
      <c r="E269" s="299">
        <v>86.49710401687717</v>
      </c>
      <c r="F269" s="300">
        <v>90.51959683759647</v>
      </c>
      <c r="G269" s="264">
        <v>513420</v>
      </c>
      <c r="H269" s="264">
        <v>223106</v>
      </c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</row>
    <row r="270" spans="1:26" ht="12.75" customHeight="1">
      <c r="A270" s="297" t="s">
        <v>329</v>
      </c>
      <c r="B270" s="263">
        <v>1440099</v>
      </c>
      <c r="C270" s="263">
        <v>1460208</v>
      </c>
      <c r="D270" s="263">
        <v>1266993</v>
      </c>
      <c r="E270" s="299">
        <v>87.97957640412221</v>
      </c>
      <c r="F270" s="300">
        <v>86.76798099996714</v>
      </c>
      <c r="G270" s="264">
        <v>46661</v>
      </c>
      <c r="H270" s="264">
        <v>368282</v>
      </c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</row>
    <row r="271" spans="1:26" ht="12.75" customHeight="1">
      <c r="A271" s="323" t="s">
        <v>304</v>
      </c>
      <c r="B271" s="258">
        <v>206460954</v>
      </c>
      <c r="C271" s="258">
        <v>185558311</v>
      </c>
      <c r="D271" s="258">
        <v>175882853</v>
      </c>
      <c r="E271" s="291">
        <v>85.18940244749619</v>
      </c>
      <c r="F271" s="295">
        <v>94.78575874728672</v>
      </c>
      <c r="G271" s="258">
        <v>19481131</v>
      </c>
      <c r="H271" s="258">
        <v>17122124</v>
      </c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</row>
    <row r="272" spans="1:26" ht="12.75" customHeight="1">
      <c r="A272" s="304" t="s">
        <v>307</v>
      </c>
      <c r="B272" s="263">
        <v>197904157</v>
      </c>
      <c r="C272" s="263">
        <v>177595423</v>
      </c>
      <c r="D272" s="263">
        <v>169347964</v>
      </c>
      <c r="E272" s="299">
        <v>85.57069571812987</v>
      </c>
      <c r="F272" s="300">
        <v>95.35604079165937</v>
      </c>
      <c r="G272" s="263">
        <v>18401070</v>
      </c>
      <c r="H272" s="263">
        <v>16024884</v>
      </c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  <c r="X272" s="108"/>
      <c r="Y272" s="108"/>
      <c r="Z272" s="108"/>
    </row>
    <row r="273" spans="1:26" ht="12.75" customHeight="1">
      <c r="A273" s="304" t="s">
        <v>281</v>
      </c>
      <c r="B273" s="263">
        <v>61690068</v>
      </c>
      <c r="C273" s="263">
        <v>55835641</v>
      </c>
      <c r="D273" s="263">
        <v>51112995</v>
      </c>
      <c r="E273" s="299">
        <v>82.85449612407625</v>
      </c>
      <c r="F273" s="300">
        <v>91.54187913773569</v>
      </c>
      <c r="G273" s="264">
        <v>8858043</v>
      </c>
      <c r="H273" s="264">
        <v>4288285</v>
      </c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  <c r="V273" s="108"/>
      <c r="W273" s="108"/>
      <c r="X273" s="108"/>
      <c r="Y273" s="108"/>
      <c r="Z273" s="108"/>
    </row>
    <row r="274" spans="1:26" s="313" customFormat="1" ht="12.75" customHeight="1">
      <c r="A274" s="306" t="s">
        <v>282</v>
      </c>
      <c r="B274" s="91">
        <v>19448490</v>
      </c>
      <c r="C274" s="91">
        <v>17507500</v>
      </c>
      <c r="D274" s="91">
        <v>16600489</v>
      </c>
      <c r="E274" s="308">
        <v>85.35618446470652</v>
      </c>
      <c r="F274" s="309">
        <v>94.81930029987147</v>
      </c>
      <c r="G274" s="264">
        <v>2344688</v>
      </c>
      <c r="H274" s="264">
        <v>1991996</v>
      </c>
      <c r="I274" s="312"/>
      <c r="J274" s="312"/>
      <c r="K274" s="312"/>
      <c r="L274" s="312"/>
      <c r="M274" s="312"/>
      <c r="N274" s="312"/>
      <c r="O274" s="312"/>
      <c r="P274" s="312"/>
      <c r="Q274" s="312"/>
      <c r="R274" s="312"/>
      <c r="S274" s="312"/>
      <c r="T274" s="312"/>
      <c r="U274" s="312"/>
      <c r="V274" s="312"/>
      <c r="W274" s="312"/>
      <c r="X274" s="312"/>
      <c r="Y274" s="312"/>
      <c r="Z274" s="312"/>
    </row>
    <row r="275" spans="1:26" ht="12.75" customHeight="1">
      <c r="A275" s="304" t="s">
        <v>310</v>
      </c>
      <c r="B275" s="263">
        <v>15341</v>
      </c>
      <c r="C275" s="263">
        <v>15341</v>
      </c>
      <c r="D275" s="263">
        <v>15321</v>
      </c>
      <c r="E275" s="299">
        <v>99.86963040219021</v>
      </c>
      <c r="F275" s="300">
        <v>99.86963040219021</v>
      </c>
      <c r="G275" s="264">
        <v>7036</v>
      </c>
      <c r="H275" s="264">
        <v>7026</v>
      </c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</row>
    <row r="276" spans="1:26" ht="12.75">
      <c r="A276" s="304" t="s">
        <v>284</v>
      </c>
      <c r="B276" s="263">
        <v>136198748</v>
      </c>
      <c r="C276" s="263">
        <v>121744441</v>
      </c>
      <c r="D276" s="263">
        <v>118219648</v>
      </c>
      <c r="E276" s="299">
        <v>86.79936470487966</v>
      </c>
      <c r="F276" s="300">
        <v>97.10476061900847</v>
      </c>
      <c r="G276" s="264">
        <v>9535991</v>
      </c>
      <c r="H276" s="264">
        <v>11729573</v>
      </c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</row>
    <row r="277" spans="1:26" s="313" customFormat="1" ht="12.75">
      <c r="A277" s="311" t="s">
        <v>286</v>
      </c>
      <c r="B277" s="91">
        <v>0</v>
      </c>
      <c r="C277" s="314" t="s">
        <v>1464</v>
      </c>
      <c r="D277" s="91">
        <v>21243</v>
      </c>
      <c r="E277" s="308">
        <v>0</v>
      </c>
      <c r="F277" s="314" t="s">
        <v>1464</v>
      </c>
      <c r="G277" s="314" t="s">
        <v>1464</v>
      </c>
      <c r="H277" s="307">
        <v>0</v>
      </c>
      <c r="I277" s="312"/>
      <c r="J277" s="312"/>
      <c r="K277" s="312"/>
      <c r="L277" s="312"/>
      <c r="M277" s="312"/>
      <c r="N277" s="312"/>
      <c r="O277" s="312"/>
      <c r="P277" s="312"/>
      <c r="Q277" s="312"/>
      <c r="R277" s="312"/>
      <c r="S277" s="312"/>
      <c r="T277" s="312"/>
      <c r="U277" s="312"/>
      <c r="V277" s="312"/>
      <c r="W277" s="312"/>
      <c r="X277" s="312"/>
      <c r="Y277" s="312"/>
      <c r="Z277" s="312"/>
    </row>
    <row r="278" spans="1:26" s="313" customFormat="1" ht="12.75">
      <c r="A278" s="311" t="s">
        <v>286</v>
      </c>
      <c r="B278" s="91">
        <v>1693007</v>
      </c>
      <c r="C278" s="314" t="s">
        <v>1464</v>
      </c>
      <c r="D278" s="91">
        <v>1819626</v>
      </c>
      <c r="E278" s="308">
        <v>0</v>
      </c>
      <c r="F278" s="314" t="s">
        <v>1464</v>
      </c>
      <c r="G278" s="314" t="s">
        <v>1464</v>
      </c>
      <c r="H278" s="307">
        <v>315175</v>
      </c>
      <c r="I278" s="312"/>
      <c r="J278" s="312"/>
      <c r="K278" s="312"/>
      <c r="L278" s="312"/>
      <c r="M278" s="312"/>
      <c r="N278" s="312"/>
      <c r="O278" s="312"/>
      <c r="P278" s="312"/>
      <c r="Q278" s="312"/>
      <c r="R278" s="312"/>
      <c r="S278" s="312"/>
      <c r="T278" s="312"/>
      <c r="U278" s="312"/>
      <c r="V278" s="312"/>
      <c r="W278" s="312"/>
      <c r="X278" s="312"/>
      <c r="Y278" s="312"/>
      <c r="Z278" s="312"/>
    </row>
    <row r="279" spans="1:26" s="313" customFormat="1" ht="12.75" customHeight="1">
      <c r="A279" s="311" t="s">
        <v>285</v>
      </c>
      <c r="B279" s="91">
        <v>15591773</v>
      </c>
      <c r="C279" s="307">
        <v>11876588</v>
      </c>
      <c r="D279" s="307">
        <v>11876588</v>
      </c>
      <c r="E279" s="308">
        <v>76.1721454000132</v>
      </c>
      <c r="F279" s="309">
        <v>100</v>
      </c>
      <c r="G279" s="307">
        <v>1304508</v>
      </c>
      <c r="H279" s="307">
        <v>1304508</v>
      </c>
      <c r="I279" s="312"/>
      <c r="J279" s="312"/>
      <c r="K279" s="312"/>
      <c r="L279" s="312"/>
      <c r="M279" s="312"/>
      <c r="N279" s="312"/>
      <c r="O279" s="312"/>
      <c r="P279" s="312"/>
      <c r="Q279" s="312"/>
      <c r="R279" s="312"/>
      <c r="S279" s="312"/>
      <c r="T279" s="312"/>
      <c r="U279" s="312"/>
      <c r="V279" s="312"/>
      <c r="W279" s="312"/>
      <c r="X279" s="312"/>
      <c r="Y279" s="312"/>
      <c r="Z279" s="312"/>
    </row>
    <row r="280" spans="1:26" ht="24.75" customHeight="1">
      <c r="A280" s="97" t="s">
        <v>287</v>
      </c>
      <c r="B280" s="263">
        <v>13454661</v>
      </c>
      <c r="C280" s="263">
        <v>12089496</v>
      </c>
      <c r="D280" s="263">
        <v>10821016</v>
      </c>
      <c r="E280" s="299">
        <v>80.4257795867172</v>
      </c>
      <c r="F280" s="300">
        <v>89.50758575874461</v>
      </c>
      <c r="G280" s="264">
        <v>1503733</v>
      </c>
      <c r="H280" s="264">
        <v>869272</v>
      </c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</row>
    <row r="281" spans="1:26" ht="12.75" customHeight="1">
      <c r="A281" s="304" t="s">
        <v>288</v>
      </c>
      <c r="B281" s="263">
        <v>98622904</v>
      </c>
      <c r="C281" s="263">
        <v>90580476</v>
      </c>
      <c r="D281" s="263">
        <v>89865566</v>
      </c>
      <c r="E281" s="299">
        <v>91.12038112363838</v>
      </c>
      <c r="F281" s="300">
        <v>99.21074603317386</v>
      </c>
      <c r="G281" s="264">
        <v>8053730</v>
      </c>
      <c r="H281" s="264">
        <v>8170521</v>
      </c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</row>
    <row r="282" spans="1:26" ht="12.75">
      <c r="A282" s="97" t="s">
        <v>289</v>
      </c>
      <c r="B282" s="263">
        <v>7922</v>
      </c>
      <c r="C282" s="263">
        <v>7922</v>
      </c>
      <c r="D282" s="263">
        <v>7922</v>
      </c>
      <c r="E282" s="299">
        <v>100</v>
      </c>
      <c r="F282" s="300">
        <v>100</v>
      </c>
      <c r="G282" s="264">
        <v>-236478</v>
      </c>
      <c r="H282" s="264">
        <v>0</v>
      </c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108"/>
      <c r="U282" s="108"/>
      <c r="V282" s="108"/>
      <c r="W282" s="108"/>
      <c r="X282" s="108"/>
      <c r="Y282" s="108"/>
      <c r="Z282" s="108"/>
    </row>
    <row r="283" spans="1:26" ht="12.75" customHeight="1">
      <c r="A283" s="304" t="s">
        <v>290</v>
      </c>
      <c r="B283" s="263">
        <v>8556797</v>
      </c>
      <c r="C283" s="263">
        <v>7962888</v>
      </c>
      <c r="D283" s="263">
        <v>6534889</v>
      </c>
      <c r="E283" s="299">
        <v>76.37073778891798</v>
      </c>
      <c r="F283" s="300">
        <v>82.06682048020768</v>
      </c>
      <c r="G283" s="263">
        <v>1080061</v>
      </c>
      <c r="H283" s="263">
        <v>1097240</v>
      </c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</row>
    <row r="284" spans="1:26" ht="12.75" customHeight="1">
      <c r="A284" s="304" t="s">
        <v>291</v>
      </c>
      <c r="B284" s="263">
        <v>2797013</v>
      </c>
      <c r="C284" s="263">
        <v>2491582</v>
      </c>
      <c r="D284" s="263">
        <v>2155949</v>
      </c>
      <c r="E284" s="299">
        <v>77.08040684830567</v>
      </c>
      <c r="F284" s="300">
        <v>86.52932153146074</v>
      </c>
      <c r="G284" s="264">
        <v>460829</v>
      </c>
      <c r="H284" s="264">
        <v>714252</v>
      </c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8"/>
      <c r="U284" s="108"/>
      <c r="V284" s="108"/>
      <c r="W284" s="108"/>
      <c r="X284" s="108"/>
      <c r="Y284" s="108"/>
      <c r="Z284" s="108"/>
    </row>
    <row r="285" spans="1:26" ht="12" customHeight="1">
      <c r="A285" s="304" t="s">
        <v>292</v>
      </c>
      <c r="B285" s="263">
        <v>5759784</v>
      </c>
      <c r="C285" s="263">
        <v>5471306</v>
      </c>
      <c r="D285" s="263">
        <v>4378940</v>
      </c>
      <c r="E285" s="299">
        <v>76.02611486819644</v>
      </c>
      <c r="F285" s="300">
        <v>80.03463889608807</v>
      </c>
      <c r="G285" s="264">
        <v>619232</v>
      </c>
      <c r="H285" s="264">
        <v>382988</v>
      </c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</row>
    <row r="286" spans="1:26" ht="12" customHeight="1">
      <c r="A286" s="323" t="s">
        <v>294</v>
      </c>
      <c r="B286" s="263">
        <v>-47259</v>
      </c>
      <c r="C286" s="263">
        <v>-46671</v>
      </c>
      <c r="D286" s="263">
        <v>9080447</v>
      </c>
      <c r="E286" s="318" t="s">
        <v>1464</v>
      </c>
      <c r="F286" s="319" t="s">
        <v>1464</v>
      </c>
      <c r="G286" s="263">
        <v>-46671</v>
      </c>
      <c r="H286" s="263">
        <v>2343643</v>
      </c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</row>
    <row r="287" spans="1:26" ht="38.25">
      <c r="A287" s="321" t="s">
        <v>298</v>
      </c>
      <c r="B287" s="263">
        <v>47259</v>
      </c>
      <c r="C287" s="263">
        <v>46671</v>
      </c>
      <c r="D287" s="263">
        <v>46671</v>
      </c>
      <c r="E287" s="318" t="s">
        <v>1464</v>
      </c>
      <c r="F287" s="319" t="s">
        <v>1464</v>
      </c>
      <c r="G287" s="264">
        <v>46671</v>
      </c>
      <c r="H287" s="264">
        <v>46671</v>
      </c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</row>
    <row r="288" spans="1:26" ht="12.75">
      <c r="A288" s="304"/>
      <c r="B288" s="263"/>
      <c r="C288" s="263"/>
      <c r="D288" s="263"/>
      <c r="E288" s="299"/>
      <c r="F288" s="300"/>
      <c r="G288" s="263"/>
      <c r="H288" s="263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</row>
    <row r="289" spans="1:26" ht="12.75" customHeight="1">
      <c r="A289" s="329" t="s">
        <v>330</v>
      </c>
      <c r="B289" s="258"/>
      <c r="C289" s="258"/>
      <c r="D289" s="258"/>
      <c r="E289" s="299"/>
      <c r="F289" s="300"/>
      <c r="G289" s="258"/>
      <c r="H289" s="25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  <c r="V289" s="108"/>
      <c r="W289" s="108"/>
      <c r="X289" s="108"/>
      <c r="Y289" s="108"/>
      <c r="Z289" s="108"/>
    </row>
    <row r="290" spans="1:26" ht="12.75" customHeight="1">
      <c r="A290" s="293" t="s">
        <v>275</v>
      </c>
      <c r="B290" s="258">
        <v>86243334</v>
      </c>
      <c r="C290" s="258">
        <v>74828272</v>
      </c>
      <c r="D290" s="258">
        <v>75378629</v>
      </c>
      <c r="E290" s="291">
        <v>87.4022669392628</v>
      </c>
      <c r="F290" s="295">
        <v>100.73549339746882</v>
      </c>
      <c r="G290" s="258">
        <v>10319046</v>
      </c>
      <c r="H290" s="258">
        <v>9818642</v>
      </c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</row>
    <row r="291" spans="1:26" ht="12.75" customHeight="1">
      <c r="A291" s="297" t="s">
        <v>276</v>
      </c>
      <c r="B291" s="263">
        <v>72293346</v>
      </c>
      <c r="C291" s="263">
        <v>63255231</v>
      </c>
      <c r="D291" s="263">
        <v>63255231</v>
      </c>
      <c r="E291" s="299">
        <v>87.4979987784768</v>
      </c>
      <c r="F291" s="300">
        <v>100</v>
      </c>
      <c r="G291" s="264">
        <v>8522031</v>
      </c>
      <c r="H291" s="264">
        <v>8522031</v>
      </c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108"/>
      <c r="U291" s="108"/>
      <c r="V291" s="108"/>
      <c r="W291" s="108"/>
      <c r="X291" s="108"/>
      <c r="Y291" s="108"/>
      <c r="Z291" s="108"/>
    </row>
    <row r="292" spans="1:26" ht="12" customHeight="1">
      <c r="A292" s="297" t="s">
        <v>277</v>
      </c>
      <c r="B292" s="263">
        <v>12546133</v>
      </c>
      <c r="C292" s="263">
        <v>10436136</v>
      </c>
      <c r="D292" s="263">
        <v>11478794</v>
      </c>
      <c r="E292" s="299">
        <v>91.4926854354246</v>
      </c>
      <c r="F292" s="300">
        <v>109.99084335428361</v>
      </c>
      <c r="G292" s="264">
        <v>1781539</v>
      </c>
      <c r="H292" s="264">
        <v>1055304</v>
      </c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</row>
    <row r="293" spans="1:26" ht="12.75" customHeight="1">
      <c r="A293" s="297" t="s">
        <v>278</v>
      </c>
      <c r="B293" s="263">
        <v>1403855</v>
      </c>
      <c r="C293" s="263">
        <v>1136905</v>
      </c>
      <c r="D293" s="263">
        <v>644604</v>
      </c>
      <c r="E293" s="299">
        <v>45.91670792211446</v>
      </c>
      <c r="F293" s="300">
        <v>56.698141005624926</v>
      </c>
      <c r="G293" s="264">
        <v>15476</v>
      </c>
      <c r="H293" s="264">
        <v>241307</v>
      </c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</row>
    <row r="294" spans="1:26" ht="12.75" customHeight="1">
      <c r="A294" s="323" t="s">
        <v>304</v>
      </c>
      <c r="B294" s="258">
        <v>88939763</v>
      </c>
      <c r="C294" s="258">
        <v>77141911</v>
      </c>
      <c r="D294" s="258">
        <v>67190475</v>
      </c>
      <c r="E294" s="291">
        <v>75.54604682272428</v>
      </c>
      <c r="F294" s="295">
        <v>87.09983215220063</v>
      </c>
      <c r="G294" s="258">
        <v>11095101</v>
      </c>
      <c r="H294" s="258">
        <v>8502017</v>
      </c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</row>
    <row r="295" spans="1:26" ht="12.75" customHeight="1">
      <c r="A295" s="304" t="s">
        <v>307</v>
      </c>
      <c r="B295" s="263">
        <v>81498827</v>
      </c>
      <c r="C295" s="263">
        <v>71197748</v>
      </c>
      <c r="D295" s="263">
        <v>63984222</v>
      </c>
      <c r="E295" s="299">
        <v>78.50937780981805</v>
      </c>
      <c r="F295" s="300">
        <v>89.86832280144591</v>
      </c>
      <c r="G295" s="263">
        <v>9569447</v>
      </c>
      <c r="H295" s="263">
        <v>7605192</v>
      </c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</row>
    <row r="296" spans="1:26" ht="12.75" customHeight="1">
      <c r="A296" s="304" t="s">
        <v>281</v>
      </c>
      <c r="B296" s="263">
        <v>76996895</v>
      </c>
      <c r="C296" s="263">
        <v>68366844</v>
      </c>
      <c r="D296" s="263">
        <v>62366877</v>
      </c>
      <c r="E296" s="299">
        <v>80.999210422706</v>
      </c>
      <c r="F296" s="300">
        <v>91.22386430474982</v>
      </c>
      <c r="G296" s="264">
        <v>8486149</v>
      </c>
      <c r="H296" s="264">
        <v>7271055</v>
      </c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</row>
    <row r="297" spans="1:26" s="313" customFormat="1" ht="12.75" customHeight="1">
      <c r="A297" s="306" t="s">
        <v>282</v>
      </c>
      <c r="B297" s="91">
        <v>37490684</v>
      </c>
      <c r="C297" s="91">
        <v>33409255</v>
      </c>
      <c r="D297" s="91">
        <v>32303000</v>
      </c>
      <c r="E297" s="308">
        <v>86.16273845523864</v>
      </c>
      <c r="F297" s="309">
        <v>96.68877680750438</v>
      </c>
      <c r="G297" s="307">
        <v>3708462</v>
      </c>
      <c r="H297" s="307">
        <v>3588458</v>
      </c>
      <c r="I297" s="312"/>
      <c r="J297" s="312"/>
      <c r="K297" s="312"/>
      <c r="L297" s="312"/>
      <c r="M297" s="312"/>
      <c r="N297" s="312"/>
      <c r="O297" s="312"/>
      <c r="P297" s="312"/>
      <c r="Q297" s="312"/>
      <c r="R297" s="312"/>
      <c r="S297" s="312"/>
      <c r="T297" s="312"/>
      <c r="U297" s="312"/>
      <c r="V297" s="312"/>
      <c r="W297" s="312"/>
      <c r="X297" s="312"/>
      <c r="Y297" s="312"/>
      <c r="Z297" s="312"/>
    </row>
    <row r="298" spans="1:26" ht="12.75" customHeight="1">
      <c r="A298" s="304" t="s">
        <v>310</v>
      </c>
      <c r="B298" s="263">
        <v>38985</v>
      </c>
      <c r="C298" s="263">
        <v>38985</v>
      </c>
      <c r="D298" s="263">
        <v>13191</v>
      </c>
      <c r="E298" s="299">
        <v>33.83609080415545</v>
      </c>
      <c r="F298" s="300">
        <v>33.83609080415545</v>
      </c>
      <c r="G298" s="264">
        <v>20463</v>
      </c>
      <c r="H298" s="264">
        <v>0</v>
      </c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</row>
    <row r="299" spans="1:26" ht="12.75" customHeight="1">
      <c r="A299" s="304" t="s">
        <v>284</v>
      </c>
      <c r="B299" s="263">
        <v>4462947</v>
      </c>
      <c r="C299" s="263">
        <v>2791919</v>
      </c>
      <c r="D299" s="263">
        <v>1604154</v>
      </c>
      <c r="E299" s="299">
        <v>35.943828147634285</v>
      </c>
      <c r="F299" s="300">
        <v>57.457039405512845</v>
      </c>
      <c r="G299" s="264">
        <v>1062835</v>
      </c>
      <c r="H299" s="264">
        <v>334137</v>
      </c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</row>
    <row r="300" spans="1:26" ht="24" customHeight="1">
      <c r="A300" s="97" t="s">
        <v>287</v>
      </c>
      <c r="B300" s="263">
        <v>3426275</v>
      </c>
      <c r="C300" s="263">
        <v>1755247</v>
      </c>
      <c r="D300" s="263">
        <v>672219</v>
      </c>
      <c r="E300" s="299">
        <v>19.619528496691014</v>
      </c>
      <c r="F300" s="300">
        <v>38.29768687825702</v>
      </c>
      <c r="G300" s="264">
        <v>781491</v>
      </c>
      <c r="H300" s="264">
        <v>147879</v>
      </c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  <c r="U300" s="108"/>
      <c r="V300" s="108"/>
      <c r="W300" s="108"/>
      <c r="X300" s="108"/>
      <c r="Y300" s="108"/>
      <c r="Z300" s="108"/>
    </row>
    <row r="301" spans="1:26" ht="12.75" customHeight="1">
      <c r="A301" s="304" t="s">
        <v>288</v>
      </c>
      <c r="B301" s="263">
        <v>993217</v>
      </c>
      <c r="C301" s="263">
        <v>993217</v>
      </c>
      <c r="D301" s="263">
        <v>908381</v>
      </c>
      <c r="E301" s="299">
        <v>91.4584627528526</v>
      </c>
      <c r="F301" s="300">
        <v>91.4584627528526</v>
      </c>
      <c r="G301" s="264">
        <v>258491</v>
      </c>
      <c r="H301" s="264">
        <v>183305</v>
      </c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08"/>
      <c r="U301" s="108"/>
      <c r="V301" s="108"/>
      <c r="W301" s="108"/>
      <c r="X301" s="108"/>
      <c r="Y301" s="108"/>
      <c r="Z301" s="108"/>
    </row>
    <row r="302" spans="1:26" ht="12.75">
      <c r="A302" s="97" t="s">
        <v>289</v>
      </c>
      <c r="B302" s="263">
        <v>43455</v>
      </c>
      <c r="C302" s="263">
        <v>43455</v>
      </c>
      <c r="D302" s="263">
        <v>23554</v>
      </c>
      <c r="E302" s="299">
        <v>54.20319871131055</v>
      </c>
      <c r="F302" s="300">
        <v>54.20319871131055</v>
      </c>
      <c r="G302" s="264">
        <v>22853</v>
      </c>
      <c r="H302" s="264">
        <v>2953</v>
      </c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</row>
    <row r="303" spans="1:26" ht="12.75" customHeight="1">
      <c r="A303" s="304" t="s">
        <v>290</v>
      </c>
      <c r="B303" s="263">
        <v>7440936</v>
      </c>
      <c r="C303" s="263">
        <v>5944163</v>
      </c>
      <c r="D303" s="263">
        <v>3206253</v>
      </c>
      <c r="E303" s="299">
        <v>43.08937746541564</v>
      </c>
      <c r="F303" s="300">
        <v>53.93952016457153</v>
      </c>
      <c r="G303" s="263">
        <v>1525654</v>
      </c>
      <c r="H303" s="263">
        <v>896825</v>
      </c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</row>
    <row r="304" spans="1:26" ht="12.75">
      <c r="A304" s="304" t="s">
        <v>291</v>
      </c>
      <c r="B304" s="263">
        <v>4478936</v>
      </c>
      <c r="C304" s="263">
        <v>3254113</v>
      </c>
      <c r="D304" s="263">
        <v>1797408</v>
      </c>
      <c r="E304" s="299">
        <v>40.13024521895379</v>
      </c>
      <c r="F304" s="300">
        <v>55.23495957270076</v>
      </c>
      <c r="G304" s="264">
        <v>1080184</v>
      </c>
      <c r="H304" s="264">
        <v>535857</v>
      </c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108"/>
      <c r="U304" s="108"/>
      <c r="V304" s="108"/>
      <c r="W304" s="108"/>
      <c r="X304" s="108"/>
      <c r="Y304" s="108"/>
      <c r="Z304" s="108"/>
    </row>
    <row r="305" spans="1:26" ht="14.25" customHeight="1">
      <c r="A305" s="304" t="s">
        <v>292</v>
      </c>
      <c r="B305" s="263">
        <v>2962000</v>
      </c>
      <c r="C305" s="263">
        <v>2690050</v>
      </c>
      <c r="D305" s="263">
        <v>1408845</v>
      </c>
      <c r="E305" s="299">
        <v>47.56397704253882</v>
      </c>
      <c r="F305" s="300">
        <v>52.372446608799095</v>
      </c>
      <c r="G305" s="264">
        <v>445470</v>
      </c>
      <c r="H305" s="264">
        <v>360968</v>
      </c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</row>
    <row r="306" spans="1:26" ht="13.5" customHeight="1">
      <c r="A306" s="323" t="s">
        <v>294</v>
      </c>
      <c r="B306" s="263">
        <v>-2696429</v>
      </c>
      <c r="C306" s="263">
        <v>-2313639</v>
      </c>
      <c r="D306" s="263">
        <v>8188154</v>
      </c>
      <c r="E306" s="318" t="s">
        <v>1464</v>
      </c>
      <c r="F306" s="319" t="s">
        <v>1464</v>
      </c>
      <c r="G306" s="263">
        <v>-776055</v>
      </c>
      <c r="H306" s="263">
        <v>1316625</v>
      </c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</row>
    <row r="307" spans="1:26" ht="38.25" customHeight="1">
      <c r="A307" s="321" t="s">
        <v>298</v>
      </c>
      <c r="B307" s="263">
        <v>2696429</v>
      </c>
      <c r="C307" s="263">
        <v>2313639</v>
      </c>
      <c r="D307" s="263">
        <v>2313639</v>
      </c>
      <c r="E307" s="318" t="s">
        <v>1464</v>
      </c>
      <c r="F307" s="318" t="s">
        <v>1464</v>
      </c>
      <c r="G307" s="264">
        <v>776055</v>
      </c>
      <c r="H307" s="264">
        <v>776055</v>
      </c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  <c r="Z307" s="108"/>
    </row>
    <row r="308" spans="1:26" ht="12.75">
      <c r="A308" s="321"/>
      <c r="B308" s="263"/>
      <c r="C308" s="263"/>
      <c r="D308" s="263"/>
      <c r="E308" s="318"/>
      <c r="F308" s="318"/>
      <c r="G308" s="263"/>
      <c r="H308" s="263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</row>
    <row r="309" spans="1:26" ht="12.75">
      <c r="A309" s="330" t="s">
        <v>331</v>
      </c>
      <c r="B309" s="263"/>
      <c r="C309" s="263"/>
      <c r="D309" s="263"/>
      <c r="E309" s="291"/>
      <c r="F309" s="295"/>
      <c r="G309" s="263"/>
      <c r="H309" s="263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  <c r="Z309" s="108"/>
    </row>
    <row r="310" spans="1:26" ht="12.75" customHeight="1">
      <c r="A310" s="293" t="s">
        <v>275</v>
      </c>
      <c r="B310" s="258">
        <v>65824478</v>
      </c>
      <c r="C310" s="258">
        <v>57820314</v>
      </c>
      <c r="D310" s="258">
        <v>58826006</v>
      </c>
      <c r="E310" s="291">
        <v>89.36797949237061</v>
      </c>
      <c r="F310" s="295">
        <v>101.7393402602414</v>
      </c>
      <c r="G310" s="258">
        <v>-5978790</v>
      </c>
      <c r="H310" s="258">
        <v>4254322</v>
      </c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  <c r="V310" s="108"/>
      <c r="W310" s="108"/>
      <c r="X310" s="108"/>
      <c r="Y310" s="108"/>
      <c r="Z310" s="108"/>
    </row>
    <row r="311" spans="1:26" ht="12.75" customHeight="1">
      <c r="A311" s="297" t="s">
        <v>276</v>
      </c>
      <c r="B311" s="263">
        <v>37149638</v>
      </c>
      <c r="C311" s="263">
        <v>33708222</v>
      </c>
      <c r="D311" s="263">
        <v>33708222</v>
      </c>
      <c r="E311" s="299">
        <v>90.73634041871418</v>
      </c>
      <c r="F311" s="300">
        <v>100</v>
      </c>
      <c r="G311" s="264">
        <v>1433819</v>
      </c>
      <c r="H311" s="264">
        <v>1433819</v>
      </c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  <c r="V311" s="108"/>
      <c r="W311" s="108"/>
      <c r="X311" s="108"/>
      <c r="Y311" s="108"/>
      <c r="Z311" s="108"/>
    </row>
    <row r="312" spans="1:26" ht="12.75" customHeight="1">
      <c r="A312" s="297" t="s">
        <v>277</v>
      </c>
      <c r="B312" s="263">
        <v>2229106</v>
      </c>
      <c r="C312" s="263">
        <v>2068102</v>
      </c>
      <c r="D312" s="263">
        <v>2030889</v>
      </c>
      <c r="E312" s="299">
        <v>91.10778042856643</v>
      </c>
      <c r="F312" s="300">
        <v>98.20062066571185</v>
      </c>
      <c r="G312" s="264">
        <v>378534</v>
      </c>
      <c r="H312" s="264">
        <v>293840</v>
      </c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  <c r="U312" s="108"/>
      <c r="V312" s="108"/>
      <c r="W312" s="108"/>
      <c r="X312" s="108"/>
      <c r="Y312" s="108"/>
      <c r="Z312" s="108"/>
    </row>
    <row r="313" spans="1:26" ht="12.75" customHeight="1">
      <c r="A313" s="297" t="s">
        <v>278</v>
      </c>
      <c r="B313" s="263">
        <v>26445734</v>
      </c>
      <c r="C313" s="263">
        <v>22043990</v>
      </c>
      <c r="D313" s="263">
        <v>23086895</v>
      </c>
      <c r="E313" s="299">
        <v>87.29912733751311</v>
      </c>
      <c r="F313" s="300">
        <v>104.73101738841291</v>
      </c>
      <c r="G313" s="264">
        <v>-7791143</v>
      </c>
      <c r="H313" s="264">
        <v>2526663</v>
      </c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  <c r="X313" s="108"/>
      <c r="Y313" s="108"/>
      <c r="Z313" s="108"/>
    </row>
    <row r="314" spans="1:26" ht="12.75" customHeight="1">
      <c r="A314" s="323" t="s">
        <v>304</v>
      </c>
      <c r="B314" s="258">
        <v>64905551</v>
      </c>
      <c r="C314" s="258">
        <v>59398875</v>
      </c>
      <c r="D314" s="258">
        <v>40650892</v>
      </c>
      <c r="E314" s="291">
        <v>62.63084031133177</v>
      </c>
      <c r="F314" s="295">
        <v>68.43714127582383</v>
      </c>
      <c r="G314" s="258">
        <v>-11141447</v>
      </c>
      <c r="H314" s="258">
        <v>6653573</v>
      </c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  <c r="U314" s="108"/>
      <c r="V314" s="108"/>
      <c r="W314" s="108"/>
      <c r="X314" s="108"/>
      <c r="Y314" s="108"/>
      <c r="Z314" s="108"/>
    </row>
    <row r="315" spans="1:26" ht="12.75" customHeight="1">
      <c r="A315" s="304" t="s">
        <v>307</v>
      </c>
      <c r="B315" s="263">
        <v>32209118</v>
      </c>
      <c r="C315" s="263">
        <v>29632670</v>
      </c>
      <c r="D315" s="263">
        <v>23460390</v>
      </c>
      <c r="E315" s="299">
        <v>72.83772874500941</v>
      </c>
      <c r="F315" s="300">
        <v>79.17069234733151</v>
      </c>
      <c r="G315" s="263">
        <v>1555009</v>
      </c>
      <c r="H315" s="263">
        <v>3303026</v>
      </c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  <c r="U315" s="108"/>
      <c r="V315" s="108"/>
      <c r="W315" s="108"/>
      <c r="X315" s="108"/>
      <c r="Y315" s="108"/>
      <c r="Z315" s="108"/>
    </row>
    <row r="316" spans="1:26" ht="12.75" customHeight="1">
      <c r="A316" s="304" t="s">
        <v>281</v>
      </c>
      <c r="B316" s="263">
        <v>25986229</v>
      </c>
      <c r="C316" s="263">
        <v>23617281</v>
      </c>
      <c r="D316" s="263">
        <v>19903382</v>
      </c>
      <c r="E316" s="299">
        <v>76.59203649748488</v>
      </c>
      <c r="F316" s="300">
        <v>84.27465464800964</v>
      </c>
      <c r="G316" s="264">
        <v>1828028</v>
      </c>
      <c r="H316" s="264">
        <v>2933995</v>
      </c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U316" s="108"/>
      <c r="V316" s="108"/>
      <c r="W316" s="108"/>
      <c r="X316" s="108"/>
      <c r="Y316" s="108"/>
      <c r="Z316" s="108"/>
    </row>
    <row r="317" spans="1:26" s="313" customFormat="1" ht="12.75" customHeight="1">
      <c r="A317" s="306" t="s">
        <v>282</v>
      </c>
      <c r="B317" s="91">
        <v>7396850</v>
      </c>
      <c r="C317" s="91">
        <v>6411882</v>
      </c>
      <c r="D317" s="91">
        <v>6000053</v>
      </c>
      <c r="E317" s="308">
        <v>81.11632654440741</v>
      </c>
      <c r="F317" s="309">
        <v>93.5770963969705</v>
      </c>
      <c r="G317" s="307">
        <v>1193690</v>
      </c>
      <c r="H317" s="307">
        <v>1047799</v>
      </c>
      <c r="I317" s="312"/>
      <c r="J317" s="312"/>
      <c r="K317" s="312"/>
      <c r="L317" s="312"/>
      <c r="M317" s="312"/>
      <c r="N317" s="312"/>
      <c r="O317" s="312"/>
      <c r="P317" s="312"/>
      <c r="Q317" s="312"/>
      <c r="R317" s="312"/>
      <c r="S317" s="312"/>
      <c r="T317" s="312"/>
      <c r="U317" s="312"/>
      <c r="V317" s="312"/>
      <c r="W317" s="312"/>
      <c r="X317" s="312"/>
      <c r="Y317" s="312"/>
      <c r="Z317" s="312"/>
    </row>
    <row r="318" spans="1:26" ht="12.75" customHeight="1">
      <c r="A318" s="304" t="s">
        <v>284</v>
      </c>
      <c r="B318" s="263">
        <v>6222889</v>
      </c>
      <c r="C318" s="263">
        <v>6015389</v>
      </c>
      <c r="D318" s="263">
        <v>3557008</v>
      </c>
      <c r="E318" s="299">
        <v>57.16007468556808</v>
      </c>
      <c r="F318" s="300">
        <v>59.13180344612792</v>
      </c>
      <c r="G318" s="264">
        <v>-273019</v>
      </c>
      <c r="H318" s="264">
        <v>369031</v>
      </c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  <c r="U318" s="108"/>
      <c r="V318" s="108"/>
      <c r="W318" s="108"/>
      <c r="X318" s="108"/>
      <c r="Y318" s="108"/>
      <c r="Z318" s="108"/>
    </row>
    <row r="319" spans="1:26" ht="25.5" customHeight="1">
      <c r="A319" s="97" t="s">
        <v>287</v>
      </c>
      <c r="B319" s="263">
        <v>3430002</v>
      </c>
      <c r="C319" s="263">
        <v>3372502</v>
      </c>
      <c r="D319" s="263">
        <v>2680018</v>
      </c>
      <c r="E319" s="299">
        <v>78.13459000898541</v>
      </c>
      <c r="F319" s="300">
        <v>79.46675791445045</v>
      </c>
      <c r="G319" s="264">
        <v>680930</v>
      </c>
      <c r="H319" s="264">
        <v>352801</v>
      </c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</row>
    <row r="320" spans="1:26" ht="12.75">
      <c r="A320" s="304" t="s">
        <v>288</v>
      </c>
      <c r="B320" s="263">
        <v>300000</v>
      </c>
      <c r="C320" s="263">
        <v>150000</v>
      </c>
      <c r="D320" s="263">
        <v>0</v>
      </c>
      <c r="E320" s="299">
        <v>0</v>
      </c>
      <c r="F320" s="300">
        <v>0</v>
      </c>
      <c r="G320" s="264">
        <v>150000</v>
      </c>
      <c r="H320" s="264">
        <v>0</v>
      </c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</row>
    <row r="321" spans="1:26" ht="12.75">
      <c r="A321" s="97" t="s">
        <v>289</v>
      </c>
      <c r="B321" s="263">
        <v>312166</v>
      </c>
      <c r="C321" s="263">
        <v>312166</v>
      </c>
      <c r="D321" s="263">
        <v>257863</v>
      </c>
      <c r="E321" s="299">
        <v>82.60444763363083</v>
      </c>
      <c r="F321" s="300">
        <v>82.60444763363083</v>
      </c>
      <c r="G321" s="264">
        <v>42120</v>
      </c>
      <c r="H321" s="264">
        <v>0</v>
      </c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</row>
    <row r="322" spans="1:26" ht="12.75" customHeight="1">
      <c r="A322" s="304" t="s">
        <v>290</v>
      </c>
      <c r="B322" s="263">
        <v>32696433</v>
      </c>
      <c r="C322" s="263">
        <v>29766205</v>
      </c>
      <c r="D322" s="263">
        <v>17190502</v>
      </c>
      <c r="E322" s="299">
        <v>52.57607764125218</v>
      </c>
      <c r="F322" s="300">
        <v>57.751742286260544</v>
      </c>
      <c r="G322" s="263">
        <v>-12696456</v>
      </c>
      <c r="H322" s="263">
        <v>3350547</v>
      </c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108"/>
      <c r="U322" s="108"/>
      <c r="V322" s="108"/>
      <c r="W322" s="108"/>
      <c r="X322" s="108"/>
      <c r="Y322" s="108"/>
      <c r="Z322" s="108"/>
    </row>
    <row r="323" spans="1:26" ht="12.75" customHeight="1">
      <c r="A323" s="304" t="s">
        <v>291</v>
      </c>
      <c r="B323" s="263">
        <v>3164225</v>
      </c>
      <c r="C323" s="263">
        <v>2974198</v>
      </c>
      <c r="D323" s="263">
        <v>1516195</v>
      </c>
      <c r="E323" s="299">
        <v>47.91678847111062</v>
      </c>
      <c r="F323" s="300">
        <v>50.978280531423934</v>
      </c>
      <c r="G323" s="264">
        <v>600459</v>
      </c>
      <c r="H323" s="264">
        <v>157096</v>
      </c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8"/>
      <c r="U323" s="108"/>
      <c r="V323" s="108"/>
      <c r="W323" s="108"/>
      <c r="X323" s="108"/>
      <c r="Y323" s="108"/>
      <c r="Z323" s="108"/>
    </row>
    <row r="324" spans="1:26" ht="12.75" customHeight="1">
      <c r="A324" s="304" t="s">
        <v>292</v>
      </c>
      <c r="B324" s="263">
        <v>29532208</v>
      </c>
      <c r="C324" s="263">
        <v>26792007</v>
      </c>
      <c r="D324" s="263">
        <v>15674307</v>
      </c>
      <c r="E324" s="299">
        <v>53.07529663884259</v>
      </c>
      <c r="F324" s="300">
        <v>58.50366865013136</v>
      </c>
      <c r="G324" s="264">
        <v>-13296915</v>
      </c>
      <c r="H324" s="264">
        <v>3193451</v>
      </c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8"/>
      <c r="U324" s="108"/>
      <c r="V324" s="108"/>
      <c r="W324" s="108"/>
      <c r="X324" s="108"/>
      <c r="Y324" s="108"/>
      <c r="Z324" s="108"/>
    </row>
    <row r="325" spans="1:26" ht="13.5" customHeight="1">
      <c r="A325" s="323" t="s">
        <v>294</v>
      </c>
      <c r="B325" s="263">
        <v>918927</v>
      </c>
      <c r="C325" s="263">
        <v>-1578561</v>
      </c>
      <c r="D325" s="263">
        <v>18175114</v>
      </c>
      <c r="E325" s="318" t="s">
        <v>1464</v>
      </c>
      <c r="F325" s="319" t="s">
        <v>1464</v>
      </c>
      <c r="G325" s="263">
        <v>5162657</v>
      </c>
      <c r="H325" s="263">
        <v>-2399251</v>
      </c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  <c r="Z325" s="108"/>
    </row>
    <row r="326" spans="1:26" ht="38.25">
      <c r="A326" s="321" t="s">
        <v>298</v>
      </c>
      <c r="B326" s="263">
        <v>76544</v>
      </c>
      <c r="C326" s="263">
        <v>71192</v>
      </c>
      <c r="D326" s="263">
        <v>71192</v>
      </c>
      <c r="E326" s="318" t="s">
        <v>332</v>
      </c>
      <c r="F326" s="319" t="s">
        <v>1464</v>
      </c>
      <c r="G326" s="263">
        <v>71192</v>
      </c>
      <c r="H326" s="263">
        <v>71192</v>
      </c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08"/>
      <c r="U326" s="108"/>
      <c r="V326" s="108"/>
      <c r="W326" s="108"/>
      <c r="X326" s="108"/>
      <c r="Y326" s="108"/>
      <c r="Z326" s="108"/>
    </row>
    <row r="327" spans="1:26" ht="38.25">
      <c r="A327" s="97" t="s">
        <v>327</v>
      </c>
      <c r="B327" s="263">
        <v>-995471</v>
      </c>
      <c r="C327" s="263">
        <v>1507369</v>
      </c>
      <c r="D327" s="263">
        <v>1507369</v>
      </c>
      <c r="E327" s="318" t="s">
        <v>332</v>
      </c>
      <c r="F327" s="319" t="s">
        <v>1464</v>
      </c>
      <c r="G327" s="264">
        <v>-5233849</v>
      </c>
      <c r="H327" s="264">
        <v>-5233849</v>
      </c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108"/>
      <c r="U327" s="108"/>
      <c r="V327" s="108"/>
      <c r="W327" s="108"/>
      <c r="X327" s="108"/>
      <c r="Y327" s="108"/>
      <c r="Z327" s="108"/>
    </row>
    <row r="328" spans="1:26" ht="12.75">
      <c r="A328" s="97"/>
      <c r="B328" s="263"/>
      <c r="C328" s="263"/>
      <c r="D328" s="263"/>
      <c r="E328" s="318"/>
      <c r="F328" s="319"/>
      <c r="G328" s="263"/>
      <c r="H328" s="263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108"/>
      <c r="U328" s="108"/>
      <c r="V328" s="108"/>
      <c r="W328" s="108"/>
      <c r="X328" s="108"/>
      <c r="Y328" s="108"/>
      <c r="Z328" s="108"/>
    </row>
    <row r="329" spans="1:26" ht="12.75" customHeight="1">
      <c r="A329" s="329" t="s">
        <v>333</v>
      </c>
      <c r="B329" s="258"/>
      <c r="C329" s="258"/>
      <c r="D329" s="258"/>
      <c r="E329" s="299"/>
      <c r="F329" s="300"/>
      <c r="G329" s="258"/>
      <c r="H329" s="25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8"/>
      <c r="U329" s="108"/>
      <c r="V329" s="108"/>
      <c r="W329" s="108"/>
      <c r="X329" s="108"/>
      <c r="Y329" s="108"/>
      <c r="Z329" s="108"/>
    </row>
    <row r="330" spans="1:26" ht="12.75" customHeight="1">
      <c r="A330" s="293" t="s">
        <v>275</v>
      </c>
      <c r="B330" s="258">
        <v>66286205</v>
      </c>
      <c r="C330" s="258">
        <v>57685542</v>
      </c>
      <c r="D330" s="258">
        <v>57395512</v>
      </c>
      <c r="E330" s="291">
        <v>86.58741588841902</v>
      </c>
      <c r="F330" s="295">
        <v>99.4972223715953</v>
      </c>
      <c r="G330" s="258">
        <v>10734750</v>
      </c>
      <c r="H330" s="258">
        <v>10583245</v>
      </c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</row>
    <row r="331" spans="1:26" ht="12.75" customHeight="1">
      <c r="A331" s="297" t="s">
        <v>276</v>
      </c>
      <c r="B331" s="263">
        <v>60919163</v>
      </c>
      <c r="C331" s="263">
        <v>52788296</v>
      </c>
      <c r="D331" s="263">
        <v>52788296</v>
      </c>
      <c r="E331" s="299">
        <v>86.65302246519704</v>
      </c>
      <c r="F331" s="300">
        <v>100</v>
      </c>
      <c r="G331" s="264">
        <v>10133214</v>
      </c>
      <c r="H331" s="264">
        <v>10133214</v>
      </c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108"/>
      <c r="U331" s="108"/>
      <c r="V331" s="108"/>
      <c r="W331" s="108"/>
      <c r="X331" s="108"/>
      <c r="Y331" s="108"/>
      <c r="Z331" s="108"/>
    </row>
    <row r="332" spans="1:26" ht="13.5" customHeight="1">
      <c r="A332" s="297" t="s">
        <v>277</v>
      </c>
      <c r="B332" s="263">
        <v>5190437</v>
      </c>
      <c r="C332" s="263">
        <v>4720641</v>
      </c>
      <c r="D332" s="263">
        <v>4500264</v>
      </c>
      <c r="E332" s="299">
        <v>86.70298859229001</v>
      </c>
      <c r="F332" s="300">
        <v>95.33162975112913</v>
      </c>
      <c r="G332" s="264">
        <v>601536</v>
      </c>
      <c r="H332" s="264">
        <v>445967</v>
      </c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</row>
    <row r="333" spans="1:26" ht="13.5" customHeight="1">
      <c r="A333" s="297" t="s">
        <v>278</v>
      </c>
      <c r="B333" s="263">
        <v>63680</v>
      </c>
      <c r="C333" s="263">
        <v>63680</v>
      </c>
      <c r="D333" s="263">
        <v>16612</v>
      </c>
      <c r="E333" s="299">
        <v>26.08668341708543</v>
      </c>
      <c r="F333" s="300">
        <v>26.08668341708543</v>
      </c>
      <c r="G333" s="264">
        <v>0</v>
      </c>
      <c r="H333" s="264">
        <v>4064</v>
      </c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</row>
    <row r="334" spans="1:26" ht="13.5" customHeight="1">
      <c r="A334" s="297" t="s">
        <v>321</v>
      </c>
      <c r="B334" s="263">
        <v>112925</v>
      </c>
      <c r="C334" s="263">
        <v>112925</v>
      </c>
      <c r="D334" s="263">
        <v>90340</v>
      </c>
      <c r="E334" s="299">
        <v>80</v>
      </c>
      <c r="F334" s="300">
        <v>80</v>
      </c>
      <c r="G334" s="264">
        <v>0</v>
      </c>
      <c r="H334" s="264">
        <v>0</v>
      </c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  <c r="Z334" s="108"/>
    </row>
    <row r="335" spans="1:26" ht="12.75" customHeight="1">
      <c r="A335" s="323" t="s">
        <v>279</v>
      </c>
      <c r="B335" s="258">
        <v>66633354</v>
      </c>
      <c r="C335" s="258">
        <v>58032691</v>
      </c>
      <c r="D335" s="258">
        <v>52368157</v>
      </c>
      <c r="E335" s="291">
        <v>78.5915068900779</v>
      </c>
      <c r="F335" s="295">
        <v>90.23906370290497</v>
      </c>
      <c r="G335" s="258">
        <v>11081899</v>
      </c>
      <c r="H335" s="258">
        <v>8140464</v>
      </c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  <c r="Z335" s="108"/>
    </row>
    <row r="336" spans="1:26" ht="12.75" customHeight="1">
      <c r="A336" s="304" t="s">
        <v>307</v>
      </c>
      <c r="B336" s="263">
        <v>63351468</v>
      </c>
      <c r="C336" s="263">
        <v>55089566</v>
      </c>
      <c r="D336" s="263">
        <v>50366075</v>
      </c>
      <c r="E336" s="299">
        <v>79.50261705064199</v>
      </c>
      <c r="F336" s="300">
        <v>91.42579740054587</v>
      </c>
      <c r="G336" s="263">
        <v>10620118</v>
      </c>
      <c r="H336" s="263">
        <v>7829090</v>
      </c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  <c r="Z336" s="108"/>
    </row>
    <row r="337" spans="1:26" ht="12.75" customHeight="1">
      <c r="A337" s="304" t="s">
        <v>281</v>
      </c>
      <c r="B337" s="263">
        <v>33388917</v>
      </c>
      <c r="C337" s="263">
        <v>29190554</v>
      </c>
      <c r="D337" s="263">
        <v>27292821</v>
      </c>
      <c r="E337" s="299">
        <v>81.74215713555489</v>
      </c>
      <c r="F337" s="300">
        <v>93.4988112935438</v>
      </c>
      <c r="G337" s="264">
        <v>4899800</v>
      </c>
      <c r="H337" s="264">
        <v>3797393</v>
      </c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  <c r="Z337" s="108"/>
    </row>
    <row r="338" spans="1:26" ht="12.75" customHeight="1">
      <c r="A338" s="306" t="s">
        <v>282</v>
      </c>
      <c r="B338" s="91">
        <v>19623723</v>
      </c>
      <c r="C338" s="91">
        <v>17073235</v>
      </c>
      <c r="D338" s="91">
        <v>16382165</v>
      </c>
      <c r="E338" s="308">
        <v>83.48143214210677</v>
      </c>
      <c r="F338" s="309">
        <v>95.95231952234008</v>
      </c>
      <c r="G338" s="307">
        <v>2546938</v>
      </c>
      <c r="H338" s="307">
        <v>2186970</v>
      </c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108"/>
      <c r="U338" s="108"/>
      <c r="V338" s="108"/>
      <c r="W338" s="108"/>
      <c r="X338" s="108"/>
      <c r="Y338" s="108"/>
      <c r="Z338" s="108"/>
    </row>
    <row r="339" spans="1:26" ht="12.75" customHeight="1">
      <c r="A339" s="304" t="s">
        <v>284</v>
      </c>
      <c r="B339" s="263">
        <v>29962551</v>
      </c>
      <c r="C339" s="263">
        <v>25899012</v>
      </c>
      <c r="D339" s="263">
        <v>23073254</v>
      </c>
      <c r="E339" s="299">
        <v>77.00697447290119</v>
      </c>
      <c r="F339" s="300">
        <v>89.0893212451502</v>
      </c>
      <c r="G339" s="264">
        <v>5720318</v>
      </c>
      <c r="H339" s="264">
        <v>4031697</v>
      </c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T339" s="108"/>
      <c r="U339" s="108"/>
      <c r="V339" s="108"/>
      <c r="W339" s="108"/>
      <c r="X339" s="108"/>
      <c r="Y339" s="108"/>
      <c r="Z339" s="108"/>
    </row>
    <row r="340" spans="1:26" ht="24.75" customHeight="1">
      <c r="A340" s="97" t="s">
        <v>287</v>
      </c>
      <c r="B340" s="263">
        <v>29367740</v>
      </c>
      <c r="C340" s="263">
        <v>25387875</v>
      </c>
      <c r="D340" s="263">
        <v>22587252</v>
      </c>
      <c r="E340" s="299">
        <v>76.91178143091706</v>
      </c>
      <c r="F340" s="300">
        <v>88.96865925170972</v>
      </c>
      <c r="G340" s="264">
        <v>5674144</v>
      </c>
      <c r="H340" s="264">
        <v>3981001</v>
      </c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T340" s="108"/>
      <c r="U340" s="108"/>
      <c r="V340" s="108"/>
      <c r="W340" s="108"/>
      <c r="X340" s="108"/>
      <c r="Y340" s="108"/>
      <c r="Z340" s="108"/>
    </row>
    <row r="341" spans="1:26" s="313" customFormat="1" ht="12.75">
      <c r="A341" s="311" t="s">
        <v>286</v>
      </c>
      <c r="B341" s="91">
        <v>10140699</v>
      </c>
      <c r="C341" s="314" t="s">
        <v>1464</v>
      </c>
      <c r="D341" s="91">
        <v>9127022</v>
      </c>
      <c r="E341" s="308">
        <v>90.0038744863643</v>
      </c>
      <c r="F341" s="315" t="s">
        <v>1464</v>
      </c>
      <c r="G341" s="314" t="s">
        <v>1464</v>
      </c>
      <c r="H341" s="307">
        <v>1013686</v>
      </c>
      <c r="I341" s="312"/>
      <c r="J341" s="312"/>
      <c r="K341" s="312"/>
      <c r="L341" s="312"/>
      <c r="M341" s="312"/>
      <c r="N341" s="312"/>
      <c r="O341" s="312"/>
      <c r="P341" s="312"/>
      <c r="Q341" s="312"/>
      <c r="R341" s="312"/>
      <c r="S341" s="312"/>
      <c r="T341" s="312"/>
      <c r="U341" s="312"/>
      <c r="V341" s="312"/>
      <c r="W341" s="312"/>
      <c r="X341" s="312"/>
      <c r="Y341" s="312"/>
      <c r="Z341" s="312"/>
    </row>
    <row r="342" spans="1:26" ht="12.75" customHeight="1">
      <c r="A342" s="304" t="s">
        <v>288</v>
      </c>
      <c r="B342" s="263">
        <v>530231</v>
      </c>
      <c r="C342" s="264">
        <v>446557</v>
      </c>
      <c r="D342" s="263">
        <v>434467</v>
      </c>
      <c r="E342" s="299">
        <v>81.93919254060967</v>
      </c>
      <c r="F342" s="300">
        <v>97.29261885940652</v>
      </c>
      <c r="G342" s="264">
        <v>52638</v>
      </c>
      <c r="H342" s="264">
        <v>50695</v>
      </c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</row>
    <row r="343" spans="1:26" ht="12.75">
      <c r="A343" s="97" t="s">
        <v>289</v>
      </c>
      <c r="B343" s="263">
        <v>64580</v>
      </c>
      <c r="C343" s="263">
        <v>64580</v>
      </c>
      <c r="D343" s="263">
        <v>51534</v>
      </c>
      <c r="E343" s="299">
        <v>79.79869928770518</v>
      </c>
      <c r="F343" s="300">
        <v>79.79869928770518</v>
      </c>
      <c r="G343" s="264">
        <v>-4799</v>
      </c>
      <c r="H343" s="264">
        <v>0</v>
      </c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</row>
    <row r="344" spans="1:26" ht="12.75" customHeight="1">
      <c r="A344" s="304" t="s">
        <v>290</v>
      </c>
      <c r="B344" s="263">
        <v>3281886</v>
      </c>
      <c r="C344" s="263">
        <v>2943125</v>
      </c>
      <c r="D344" s="263">
        <v>2002082</v>
      </c>
      <c r="E344" s="299">
        <v>61.004008061218464</v>
      </c>
      <c r="F344" s="300">
        <v>68.02572095986409</v>
      </c>
      <c r="G344" s="263">
        <v>461781</v>
      </c>
      <c r="H344" s="263">
        <v>311374</v>
      </c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108"/>
      <c r="U344" s="108"/>
      <c r="V344" s="108"/>
      <c r="W344" s="108"/>
      <c r="X344" s="108"/>
      <c r="Y344" s="108"/>
      <c r="Z344" s="108"/>
    </row>
    <row r="345" spans="1:26" ht="12.75" customHeight="1">
      <c r="A345" s="304" t="s">
        <v>291</v>
      </c>
      <c r="B345" s="263">
        <v>1093891</v>
      </c>
      <c r="C345" s="263">
        <v>912558</v>
      </c>
      <c r="D345" s="263">
        <v>613735</v>
      </c>
      <c r="E345" s="299">
        <v>56.10568146186412</v>
      </c>
      <c r="F345" s="300">
        <v>67.25435533960581</v>
      </c>
      <c r="G345" s="264">
        <v>340489</v>
      </c>
      <c r="H345" s="264">
        <v>249559</v>
      </c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T345" s="108"/>
      <c r="U345" s="108"/>
      <c r="V345" s="108"/>
      <c r="W345" s="108"/>
      <c r="X345" s="108"/>
      <c r="Y345" s="108"/>
      <c r="Z345" s="108"/>
    </row>
    <row r="346" spans="1:26" ht="12.75">
      <c r="A346" s="304" t="s">
        <v>292</v>
      </c>
      <c r="B346" s="263">
        <v>2187995</v>
      </c>
      <c r="C346" s="263">
        <v>2030567</v>
      </c>
      <c r="D346" s="263">
        <v>1388347</v>
      </c>
      <c r="E346" s="299">
        <v>63.452932936318405</v>
      </c>
      <c r="F346" s="300">
        <v>68.37238071927693</v>
      </c>
      <c r="G346" s="264">
        <v>121292</v>
      </c>
      <c r="H346" s="264">
        <v>61815</v>
      </c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T346" s="108"/>
      <c r="U346" s="108"/>
      <c r="V346" s="108"/>
      <c r="W346" s="108"/>
      <c r="X346" s="108"/>
      <c r="Y346" s="108"/>
      <c r="Z346" s="108"/>
    </row>
    <row r="347" spans="1:26" ht="12.75">
      <c r="A347" s="323" t="s">
        <v>294</v>
      </c>
      <c r="B347" s="263">
        <v>-347149</v>
      </c>
      <c r="C347" s="263">
        <v>-347149</v>
      </c>
      <c r="D347" s="263">
        <v>5027355</v>
      </c>
      <c r="E347" s="318" t="s">
        <v>332</v>
      </c>
      <c r="F347" s="319" t="s">
        <v>1464</v>
      </c>
      <c r="G347" s="263">
        <v>-347149</v>
      </c>
      <c r="H347" s="263">
        <v>2442781</v>
      </c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T347" s="108"/>
      <c r="U347" s="108"/>
      <c r="V347" s="108"/>
      <c r="W347" s="108"/>
      <c r="X347" s="108"/>
      <c r="Y347" s="108"/>
      <c r="Z347" s="108"/>
    </row>
    <row r="348" spans="1:26" ht="38.25">
      <c r="A348" s="321" t="s">
        <v>298</v>
      </c>
      <c r="B348" s="263">
        <v>347149</v>
      </c>
      <c r="C348" s="263">
        <v>347149</v>
      </c>
      <c r="D348" s="263">
        <v>347149</v>
      </c>
      <c r="E348" s="318" t="s">
        <v>332</v>
      </c>
      <c r="F348" s="319" t="s">
        <v>1464</v>
      </c>
      <c r="G348" s="264">
        <v>347149</v>
      </c>
      <c r="H348" s="264">
        <v>347149</v>
      </c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  <c r="Z348" s="108"/>
    </row>
    <row r="349" spans="1:26" ht="12.75">
      <c r="A349" s="304"/>
      <c r="B349" s="263"/>
      <c r="C349" s="263"/>
      <c r="D349" s="263"/>
      <c r="E349" s="299"/>
      <c r="F349" s="300"/>
      <c r="G349" s="263"/>
      <c r="H349" s="263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  <c r="Z349" s="108"/>
    </row>
    <row r="350" spans="1:26" ht="12.75" customHeight="1">
      <c r="A350" s="329" t="s">
        <v>334</v>
      </c>
      <c r="B350" s="263"/>
      <c r="C350" s="263"/>
      <c r="D350" s="263"/>
      <c r="E350" s="291"/>
      <c r="F350" s="295"/>
      <c r="G350" s="263"/>
      <c r="H350" s="263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T350" s="108"/>
      <c r="U350" s="108"/>
      <c r="V350" s="108"/>
      <c r="W350" s="108"/>
      <c r="X350" s="108"/>
      <c r="Y350" s="108"/>
      <c r="Z350" s="108"/>
    </row>
    <row r="351" spans="1:26" ht="12.75" customHeight="1">
      <c r="A351" s="293" t="s">
        <v>275</v>
      </c>
      <c r="B351" s="258">
        <v>3170251</v>
      </c>
      <c r="C351" s="258">
        <v>2926312</v>
      </c>
      <c r="D351" s="258">
        <v>2878070</v>
      </c>
      <c r="E351" s="291">
        <v>90.78366350172273</v>
      </c>
      <c r="F351" s="295">
        <v>98.35144031121766</v>
      </c>
      <c r="G351" s="258">
        <v>335144</v>
      </c>
      <c r="H351" s="258">
        <v>301478</v>
      </c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T351" s="108"/>
      <c r="U351" s="108"/>
      <c r="V351" s="108"/>
      <c r="W351" s="108"/>
      <c r="X351" s="108"/>
      <c r="Y351" s="108"/>
      <c r="Z351" s="108"/>
    </row>
    <row r="352" spans="1:26" ht="12.75" customHeight="1">
      <c r="A352" s="297" t="s">
        <v>276</v>
      </c>
      <c r="B352" s="263">
        <v>3044555</v>
      </c>
      <c r="C352" s="263">
        <v>2800616</v>
      </c>
      <c r="D352" s="263">
        <v>2800616</v>
      </c>
      <c r="E352" s="299">
        <v>91.98769606724136</v>
      </c>
      <c r="F352" s="300">
        <v>100</v>
      </c>
      <c r="G352" s="264">
        <v>301478</v>
      </c>
      <c r="H352" s="264">
        <v>301478</v>
      </c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T352" s="108"/>
      <c r="U352" s="108"/>
      <c r="V352" s="108"/>
      <c r="W352" s="108"/>
      <c r="X352" s="108"/>
      <c r="Y352" s="108"/>
      <c r="Z352" s="108"/>
    </row>
    <row r="353" spans="1:26" ht="12.75" customHeight="1">
      <c r="A353" s="297" t="s">
        <v>278</v>
      </c>
      <c r="B353" s="263">
        <v>125696</v>
      </c>
      <c r="C353" s="263">
        <v>125696</v>
      </c>
      <c r="D353" s="263">
        <v>77454</v>
      </c>
      <c r="E353" s="299">
        <v>61.62009928716904</v>
      </c>
      <c r="F353" s="300">
        <v>61.62009928716904</v>
      </c>
      <c r="G353" s="264">
        <v>33666</v>
      </c>
      <c r="H353" s="264">
        <v>0</v>
      </c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T353" s="108"/>
      <c r="U353" s="108"/>
      <c r="V353" s="108"/>
      <c r="W353" s="108"/>
      <c r="X353" s="108"/>
      <c r="Y353" s="108"/>
      <c r="Z353" s="108"/>
    </row>
    <row r="354" spans="1:26" ht="12.75" customHeight="1">
      <c r="A354" s="323" t="s">
        <v>304</v>
      </c>
      <c r="B354" s="258">
        <v>3170251</v>
      </c>
      <c r="C354" s="258">
        <v>2926312</v>
      </c>
      <c r="D354" s="258">
        <v>2408262</v>
      </c>
      <c r="E354" s="291">
        <v>75.9643952481996</v>
      </c>
      <c r="F354" s="300">
        <v>82.29682959301674</v>
      </c>
      <c r="G354" s="258">
        <v>335144</v>
      </c>
      <c r="H354" s="258">
        <v>159590</v>
      </c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T354" s="108"/>
      <c r="U354" s="108"/>
      <c r="V354" s="108"/>
      <c r="W354" s="108"/>
      <c r="X354" s="108"/>
      <c r="Y354" s="108"/>
      <c r="Z354" s="108"/>
    </row>
    <row r="355" spans="1:26" ht="12.75" customHeight="1">
      <c r="A355" s="304" t="s">
        <v>307</v>
      </c>
      <c r="B355" s="263">
        <v>3054031</v>
      </c>
      <c r="C355" s="263">
        <v>2810092</v>
      </c>
      <c r="D355" s="263">
        <v>2392252</v>
      </c>
      <c r="E355" s="299">
        <v>78.33096651605698</v>
      </c>
      <c r="F355" s="300">
        <v>85.13073593320077</v>
      </c>
      <c r="G355" s="263">
        <v>289424</v>
      </c>
      <c r="H355" s="263">
        <v>154923</v>
      </c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  <c r="V355" s="108"/>
      <c r="W355" s="108"/>
      <c r="X355" s="108"/>
      <c r="Y355" s="108"/>
      <c r="Z355" s="108"/>
    </row>
    <row r="356" spans="1:26" ht="12.75" customHeight="1">
      <c r="A356" s="304" t="s">
        <v>281</v>
      </c>
      <c r="B356" s="263">
        <v>3053231</v>
      </c>
      <c r="C356" s="263">
        <v>2809292</v>
      </c>
      <c r="D356" s="263">
        <v>2391504</v>
      </c>
      <c r="E356" s="299">
        <v>78.32699196359528</v>
      </c>
      <c r="F356" s="300">
        <v>85.12835262407754</v>
      </c>
      <c r="G356" s="264">
        <v>289424</v>
      </c>
      <c r="H356" s="264">
        <v>154923</v>
      </c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8"/>
      <c r="U356" s="108"/>
      <c r="V356" s="108"/>
      <c r="W356" s="108"/>
      <c r="X356" s="108"/>
      <c r="Y356" s="108"/>
      <c r="Z356" s="108"/>
    </row>
    <row r="357" spans="1:26" s="313" customFormat="1" ht="12.75">
      <c r="A357" s="306" t="s">
        <v>282</v>
      </c>
      <c r="B357" s="91">
        <v>2004470</v>
      </c>
      <c r="C357" s="91">
        <v>1820834</v>
      </c>
      <c r="D357" s="91">
        <v>1613855</v>
      </c>
      <c r="E357" s="308">
        <v>80.51280388332079</v>
      </c>
      <c r="F357" s="309">
        <v>88.63273642737339</v>
      </c>
      <c r="G357" s="307">
        <v>126685</v>
      </c>
      <c r="H357" s="307">
        <v>113653</v>
      </c>
      <c r="I357" s="312"/>
      <c r="J357" s="312"/>
      <c r="K357" s="312"/>
      <c r="L357" s="312"/>
      <c r="M357" s="312"/>
      <c r="N357" s="312"/>
      <c r="O357" s="312"/>
      <c r="P357" s="312"/>
      <c r="Q357" s="312"/>
      <c r="R357" s="312"/>
      <c r="S357" s="312"/>
      <c r="T357" s="312"/>
      <c r="U357" s="312"/>
      <c r="V357" s="312"/>
      <c r="W357" s="312"/>
      <c r="X357" s="312"/>
      <c r="Y357" s="312"/>
      <c r="Z357" s="312"/>
    </row>
    <row r="358" spans="1:26" ht="12.75">
      <c r="A358" s="304" t="s">
        <v>284</v>
      </c>
      <c r="B358" s="263">
        <v>800</v>
      </c>
      <c r="C358" s="263">
        <v>800</v>
      </c>
      <c r="D358" s="263">
        <v>748</v>
      </c>
      <c r="E358" s="299">
        <v>93.5</v>
      </c>
      <c r="F358" s="300">
        <v>93.5</v>
      </c>
      <c r="G358" s="264">
        <v>0</v>
      </c>
      <c r="H358" s="264">
        <v>0</v>
      </c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T358" s="108"/>
      <c r="U358" s="108"/>
      <c r="V358" s="108"/>
      <c r="W358" s="108"/>
      <c r="X358" s="108"/>
      <c r="Y358" s="108"/>
      <c r="Z358" s="108"/>
    </row>
    <row r="359" spans="1:26" ht="12.75">
      <c r="A359" s="97" t="s">
        <v>289</v>
      </c>
      <c r="B359" s="263">
        <v>600</v>
      </c>
      <c r="C359" s="263">
        <v>600</v>
      </c>
      <c r="D359" s="263">
        <v>548</v>
      </c>
      <c r="E359" s="299">
        <v>91.33333333333333</v>
      </c>
      <c r="F359" s="300">
        <v>91.33333333333333</v>
      </c>
      <c r="G359" s="264">
        <v>0</v>
      </c>
      <c r="H359" s="264">
        <v>0</v>
      </c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108"/>
      <c r="U359" s="108"/>
      <c r="V359" s="108"/>
      <c r="W359" s="108"/>
      <c r="X359" s="108"/>
      <c r="Y359" s="108"/>
      <c r="Z359" s="108"/>
    </row>
    <row r="360" spans="1:26" ht="12.75" customHeight="1">
      <c r="A360" s="304" t="s">
        <v>290</v>
      </c>
      <c r="B360" s="263">
        <v>116220</v>
      </c>
      <c r="C360" s="263">
        <v>116220</v>
      </c>
      <c r="D360" s="263">
        <v>16010</v>
      </c>
      <c r="E360" s="299">
        <v>13.775598003785925</v>
      </c>
      <c r="F360" s="300">
        <v>13.775598003785925</v>
      </c>
      <c r="G360" s="263">
        <v>45720</v>
      </c>
      <c r="H360" s="263">
        <v>4667</v>
      </c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</row>
    <row r="361" spans="1:26" ht="12.75" customHeight="1">
      <c r="A361" s="304" t="s">
        <v>291</v>
      </c>
      <c r="B361" s="263">
        <v>116220</v>
      </c>
      <c r="C361" s="263">
        <v>116220</v>
      </c>
      <c r="D361" s="263">
        <v>16010</v>
      </c>
      <c r="E361" s="299">
        <v>0</v>
      </c>
      <c r="F361" s="300">
        <v>13.775598003785925</v>
      </c>
      <c r="G361" s="264">
        <v>45720</v>
      </c>
      <c r="H361" s="264">
        <v>4667</v>
      </c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T361" s="108"/>
      <c r="U361" s="108"/>
      <c r="V361" s="108"/>
      <c r="W361" s="108"/>
      <c r="X361" s="108"/>
      <c r="Y361" s="108"/>
      <c r="Z361" s="108"/>
    </row>
    <row r="362" spans="1:26" ht="12.75" customHeight="1">
      <c r="A362" s="304"/>
      <c r="B362" s="263"/>
      <c r="C362" s="263"/>
      <c r="D362" s="263"/>
      <c r="E362" s="299"/>
      <c r="F362" s="300"/>
      <c r="G362" s="263"/>
      <c r="H362" s="263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8"/>
      <c r="U362" s="108"/>
      <c r="V362" s="108"/>
      <c r="W362" s="108"/>
      <c r="X362" s="108"/>
      <c r="Y362" s="108"/>
      <c r="Z362" s="108"/>
    </row>
    <row r="363" spans="1:26" ht="12.75" customHeight="1">
      <c r="A363" s="329" t="s">
        <v>335</v>
      </c>
      <c r="B363" s="258"/>
      <c r="C363" s="258"/>
      <c r="D363" s="258"/>
      <c r="E363" s="291"/>
      <c r="F363" s="295"/>
      <c r="G363" s="258"/>
      <c r="H363" s="25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T363" s="108"/>
      <c r="U363" s="108"/>
      <c r="V363" s="108"/>
      <c r="W363" s="108"/>
      <c r="X363" s="108"/>
      <c r="Y363" s="108"/>
      <c r="Z363" s="108"/>
    </row>
    <row r="364" spans="1:26" ht="12.75" customHeight="1">
      <c r="A364" s="293" t="s">
        <v>275</v>
      </c>
      <c r="B364" s="258">
        <v>2581993</v>
      </c>
      <c r="C364" s="258">
        <v>2334047</v>
      </c>
      <c r="D364" s="258">
        <v>2249503</v>
      </c>
      <c r="E364" s="291">
        <v>87.1227381329074</v>
      </c>
      <c r="F364" s="295">
        <v>96.3777935919885</v>
      </c>
      <c r="G364" s="258">
        <v>266290</v>
      </c>
      <c r="H364" s="258">
        <v>265310</v>
      </c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T364" s="108"/>
      <c r="U364" s="108"/>
      <c r="V364" s="108"/>
      <c r="W364" s="108"/>
      <c r="X364" s="108"/>
      <c r="Y364" s="108"/>
      <c r="Z364" s="108"/>
    </row>
    <row r="365" spans="1:26" ht="12.75" customHeight="1">
      <c r="A365" s="297" t="s">
        <v>276</v>
      </c>
      <c r="B365" s="263">
        <v>2496391</v>
      </c>
      <c r="C365" s="263">
        <v>2248445</v>
      </c>
      <c r="D365" s="263">
        <v>2248445</v>
      </c>
      <c r="E365" s="299">
        <v>90.06782190770596</v>
      </c>
      <c r="F365" s="300">
        <v>100</v>
      </c>
      <c r="G365" s="264">
        <v>265225</v>
      </c>
      <c r="H365" s="264">
        <v>265225</v>
      </c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  <c r="T365" s="108"/>
      <c r="U365" s="108"/>
      <c r="V365" s="108"/>
      <c r="W365" s="108"/>
      <c r="X365" s="108"/>
      <c r="Y365" s="108"/>
      <c r="Z365" s="108"/>
    </row>
    <row r="366" spans="1:26" ht="12.75" customHeight="1">
      <c r="A366" s="297" t="s">
        <v>277</v>
      </c>
      <c r="B366" s="263">
        <v>1265</v>
      </c>
      <c r="C366" s="263">
        <v>1265</v>
      </c>
      <c r="D366" s="263">
        <v>1058</v>
      </c>
      <c r="E366" s="299">
        <v>83.63636363636363</v>
      </c>
      <c r="F366" s="300">
        <v>83.63636363636363</v>
      </c>
      <c r="G366" s="264">
        <v>1065</v>
      </c>
      <c r="H366" s="264">
        <v>85</v>
      </c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  <c r="T366" s="108"/>
      <c r="U366" s="108"/>
      <c r="V366" s="108"/>
      <c r="W366" s="108"/>
      <c r="X366" s="108"/>
      <c r="Y366" s="108"/>
      <c r="Z366" s="108"/>
    </row>
    <row r="367" spans="1:26" ht="12.75" customHeight="1">
      <c r="A367" s="297" t="s">
        <v>278</v>
      </c>
      <c r="B367" s="263">
        <v>84337</v>
      </c>
      <c r="C367" s="263">
        <v>84337</v>
      </c>
      <c r="D367" s="263">
        <v>0</v>
      </c>
      <c r="E367" s="299">
        <v>0</v>
      </c>
      <c r="F367" s="300">
        <v>0</v>
      </c>
      <c r="G367" s="264">
        <v>0</v>
      </c>
      <c r="H367" s="264">
        <v>0</v>
      </c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  <c r="T367" s="108"/>
      <c r="U367" s="108"/>
      <c r="V367" s="108"/>
      <c r="W367" s="108"/>
      <c r="X367" s="108"/>
      <c r="Y367" s="108"/>
      <c r="Z367" s="108"/>
    </row>
    <row r="368" spans="1:26" ht="12.75" customHeight="1">
      <c r="A368" s="323" t="s">
        <v>304</v>
      </c>
      <c r="B368" s="258">
        <v>2582288</v>
      </c>
      <c r="C368" s="258">
        <v>2334342</v>
      </c>
      <c r="D368" s="258">
        <v>2110403</v>
      </c>
      <c r="E368" s="291">
        <v>81.72608942147428</v>
      </c>
      <c r="F368" s="295">
        <v>90.40676130575555</v>
      </c>
      <c r="G368" s="258">
        <v>266585</v>
      </c>
      <c r="H368" s="258">
        <v>218501</v>
      </c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  <c r="T368" s="108"/>
      <c r="U368" s="108"/>
      <c r="V368" s="108"/>
      <c r="W368" s="108"/>
      <c r="X368" s="108"/>
      <c r="Y368" s="108"/>
      <c r="Z368" s="108"/>
    </row>
    <row r="369" spans="1:26" ht="12.75">
      <c r="A369" s="304" t="s">
        <v>307</v>
      </c>
      <c r="B369" s="263">
        <v>2533361</v>
      </c>
      <c r="C369" s="263">
        <v>2285415</v>
      </c>
      <c r="D369" s="263">
        <v>2108011</v>
      </c>
      <c r="E369" s="299">
        <v>83.21005178496077</v>
      </c>
      <c r="F369" s="300">
        <v>92.23755860532988</v>
      </c>
      <c r="G369" s="263">
        <v>220050</v>
      </c>
      <c r="H369" s="263">
        <v>218501</v>
      </c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  <c r="T369" s="108"/>
      <c r="U369" s="108"/>
      <c r="V369" s="108"/>
      <c r="W369" s="108"/>
      <c r="X369" s="108"/>
      <c r="Y369" s="108"/>
      <c r="Z369" s="108"/>
    </row>
    <row r="370" spans="1:26" ht="12.75">
      <c r="A370" s="304" t="s">
        <v>281</v>
      </c>
      <c r="B370" s="263">
        <v>2532051</v>
      </c>
      <c r="C370" s="263">
        <v>2284105</v>
      </c>
      <c r="D370" s="263">
        <v>2106701</v>
      </c>
      <c r="E370" s="299">
        <v>83.20136521736727</v>
      </c>
      <c r="F370" s="300">
        <v>92.2331066216308</v>
      </c>
      <c r="G370" s="264">
        <v>220050</v>
      </c>
      <c r="H370" s="264">
        <v>218501</v>
      </c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  <c r="X370" s="108"/>
      <c r="Y370" s="108"/>
      <c r="Z370" s="108"/>
    </row>
    <row r="371" spans="1:26" ht="12.75">
      <c r="A371" s="306" t="s">
        <v>282</v>
      </c>
      <c r="B371" s="91">
        <v>1774337</v>
      </c>
      <c r="C371" s="91">
        <v>1610993</v>
      </c>
      <c r="D371" s="91">
        <v>1562655</v>
      </c>
      <c r="E371" s="308">
        <v>88.06979733838611</v>
      </c>
      <c r="F371" s="309">
        <v>96.99949037643243</v>
      </c>
      <c r="G371" s="307">
        <v>162238</v>
      </c>
      <c r="H371" s="307">
        <v>166024</v>
      </c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  <c r="T371" s="108"/>
      <c r="U371" s="108"/>
      <c r="V371" s="108"/>
      <c r="W371" s="108"/>
      <c r="X371" s="108"/>
      <c r="Y371" s="108"/>
      <c r="Z371" s="108"/>
    </row>
    <row r="372" spans="1:26" ht="12.75" customHeight="1">
      <c r="A372" s="304" t="s">
        <v>284</v>
      </c>
      <c r="B372" s="263">
        <v>1310</v>
      </c>
      <c r="C372" s="263">
        <v>1310</v>
      </c>
      <c r="D372" s="263">
        <v>1310</v>
      </c>
      <c r="E372" s="299">
        <v>100</v>
      </c>
      <c r="F372" s="300">
        <v>100</v>
      </c>
      <c r="G372" s="264">
        <v>0</v>
      </c>
      <c r="H372" s="264">
        <v>0</v>
      </c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108"/>
      <c r="U372" s="108"/>
      <c r="V372" s="108"/>
      <c r="W372" s="108"/>
      <c r="X372" s="108"/>
      <c r="Y372" s="108"/>
      <c r="Z372" s="108"/>
    </row>
    <row r="373" spans="1:26" ht="12.75" customHeight="1">
      <c r="A373" s="97" t="s">
        <v>289</v>
      </c>
      <c r="B373" s="263">
        <v>1310</v>
      </c>
      <c r="C373" s="263">
        <v>1310</v>
      </c>
      <c r="D373" s="263">
        <v>1310</v>
      </c>
      <c r="E373" s="299">
        <v>100</v>
      </c>
      <c r="F373" s="300">
        <v>100</v>
      </c>
      <c r="G373" s="264">
        <v>0</v>
      </c>
      <c r="H373" s="264">
        <v>0</v>
      </c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  <c r="T373" s="108"/>
      <c r="U373" s="108"/>
      <c r="V373" s="108"/>
      <c r="W373" s="108"/>
      <c r="X373" s="108"/>
      <c r="Y373" s="108"/>
      <c r="Z373" s="108"/>
    </row>
    <row r="374" spans="1:26" ht="12.75">
      <c r="A374" s="304" t="s">
        <v>290</v>
      </c>
      <c r="B374" s="263">
        <v>48927</v>
      </c>
      <c r="C374" s="263">
        <v>48927</v>
      </c>
      <c r="D374" s="263">
        <v>2392</v>
      </c>
      <c r="E374" s="299">
        <v>4.888916140372392</v>
      </c>
      <c r="F374" s="300">
        <v>4.888916140372392</v>
      </c>
      <c r="G374" s="263">
        <v>46535</v>
      </c>
      <c r="H374" s="263">
        <v>0</v>
      </c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  <c r="T374" s="108"/>
      <c r="U374" s="108"/>
      <c r="V374" s="108"/>
      <c r="W374" s="108"/>
      <c r="X374" s="108"/>
      <c r="Y374" s="108"/>
      <c r="Z374" s="108"/>
    </row>
    <row r="375" spans="1:26" ht="12.75">
      <c r="A375" s="304" t="s">
        <v>291</v>
      </c>
      <c r="B375" s="263">
        <v>48927</v>
      </c>
      <c r="C375" s="263">
        <v>48927</v>
      </c>
      <c r="D375" s="263">
        <v>2392</v>
      </c>
      <c r="E375" s="299">
        <v>4.888916140372392</v>
      </c>
      <c r="F375" s="300">
        <v>4.888916140372392</v>
      </c>
      <c r="G375" s="264">
        <v>46535</v>
      </c>
      <c r="H375" s="264">
        <v>0</v>
      </c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  <c r="T375" s="108"/>
      <c r="U375" s="108"/>
      <c r="V375" s="108"/>
      <c r="W375" s="108"/>
      <c r="X375" s="108"/>
      <c r="Y375" s="108"/>
      <c r="Z375" s="108"/>
    </row>
    <row r="376" spans="1:26" ht="12.75">
      <c r="A376" s="323" t="s">
        <v>294</v>
      </c>
      <c r="B376" s="263">
        <v>-295</v>
      </c>
      <c r="C376" s="263">
        <v>-295</v>
      </c>
      <c r="D376" s="263">
        <v>139100</v>
      </c>
      <c r="E376" s="318" t="s">
        <v>332</v>
      </c>
      <c r="F376" s="319" t="s">
        <v>1464</v>
      </c>
      <c r="G376" s="263">
        <v>-295</v>
      </c>
      <c r="H376" s="263">
        <v>46809</v>
      </c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8"/>
      <c r="U376" s="108"/>
      <c r="V376" s="108"/>
      <c r="W376" s="108"/>
      <c r="X376" s="108"/>
      <c r="Y376" s="108"/>
      <c r="Z376" s="108"/>
    </row>
    <row r="377" spans="1:26" ht="38.25">
      <c r="A377" s="321" t="s">
        <v>298</v>
      </c>
      <c r="B377" s="263">
        <v>295</v>
      </c>
      <c r="C377" s="263">
        <v>295</v>
      </c>
      <c r="D377" s="263">
        <v>295</v>
      </c>
      <c r="E377" s="318" t="s">
        <v>332</v>
      </c>
      <c r="F377" s="319" t="s">
        <v>1464</v>
      </c>
      <c r="G377" s="264">
        <v>295</v>
      </c>
      <c r="H377" s="264">
        <v>295</v>
      </c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108"/>
      <c r="U377" s="108"/>
      <c r="V377" s="108"/>
      <c r="W377" s="108"/>
      <c r="X377" s="108"/>
      <c r="Y377" s="108"/>
      <c r="Z377" s="108"/>
    </row>
    <row r="378" spans="1:26" ht="12.75">
      <c r="A378" s="304"/>
      <c r="B378" s="263"/>
      <c r="C378" s="263"/>
      <c r="D378" s="263"/>
      <c r="E378" s="299"/>
      <c r="F378" s="300"/>
      <c r="G378" s="263"/>
      <c r="H378" s="263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  <c r="V378" s="108"/>
      <c r="W378" s="108"/>
      <c r="X378" s="108"/>
      <c r="Y378" s="108"/>
      <c r="Z378" s="108"/>
    </row>
    <row r="379" spans="1:26" ht="12.75" customHeight="1">
      <c r="A379" s="329" t="s">
        <v>336</v>
      </c>
      <c r="B379" s="263"/>
      <c r="C379" s="263"/>
      <c r="D379" s="263"/>
      <c r="E379" s="299"/>
      <c r="F379" s="300"/>
      <c r="G379" s="263"/>
      <c r="H379" s="263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  <c r="V379" s="108"/>
      <c r="W379" s="108"/>
      <c r="X379" s="108"/>
      <c r="Y379" s="108"/>
      <c r="Z379" s="108"/>
    </row>
    <row r="380" spans="1:26" ht="12.75" customHeight="1">
      <c r="A380" s="293" t="s">
        <v>275</v>
      </c>
      <c r="B380" s="258">
        <v>413851780</v>
      </c>
      <c r="C380" s="258">
        <v>362974214</v>
      </c>
      <c r="D380" s="258">
        <v>362039805</v>
      </c>
      <c r="E380" s="291">
        <v>87.48054798749446</v>
      </c>
      <c r="F380" s="295">
        <v>99.74256876550464</v>
      </c>
      <c r="G380" s="258">
        <v>65910185</v>
      </c>
      <c r="H380" s="258">
        <v>65440688</v>
      </c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108"/>
      <c r="U380" s="108"/>
      <c r="V380" s="108"/>
      <c r="W380" s="108"/>
      <c r="X380" s="108"/>
      <c r="Y380" s="108"/>
      <c r="Z380" s="108"/>
    </row>
    <row r="381" spans="1:26" ht="11.25" customHeight="1">
      <c r="A381" s="297" t="s">
        <v>276</v>
      </c>
      <c r="B381" s="263">
        <v>399960897</v>
      </c>
      <c r="C381" s="263">
        <v>349776680</v>
      </c>
      <c r="D381" s="263">
        <v>349776680</v>
      </c>
      <c r="E381" s="299">
        <v>87.45271915919321</v>
      </c>
      <c r="F381" s="300">
        <v>100</v>
      </c>
      <c r="G381" s="264">
        <v>64185417</v>
      </c>
      <c r="H381" s="264">
        <v>64185417</v>
      </c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8"/>
      <c r="U381" s="108"/>
      <c r="V381" s="108"/>
      <c r="W381" s="108"/>
      <c r="X381" s="108"/>
      <c r="Y381" s="108"/>
      <c r="Z381" s="108"/>
    </row>
    <row r="382" spans="1:26" ht="12.75" customHeight="1">
      <c r="A382" s="297" t="s">
        <v>277</v>
      </c>
      <c r="B382" s="263">
        <v>13042604</v>
      </c>
      <c r="C382" s="263">
        <v>12353220</v>
      </c>
      <c r="D382" s="263">
        <v>11551554</v>
      </c>
      <c r="E382" s="299">
        <v>88.56785040778666</v>
      </c>
      <c r="F382" s="300">
        <v>93.51046933512072</v>
      </c>
      <c r="G382" s="264">
        <v>1927044</v>
      </c>
      <c r="H382" s="264">
        <v>1160006</v>
      </c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  <c r="T382" s="108"/>
      <c r="U382" s="108"/>
      <c r="V382" s="108"/>
      <c r="W382" s="108"/>
      <c r="X382" s="108"/>
      <c r="Y382" s="108"/>
      <c r="Z382" s="108"/>
    </row>
    <row r="383" spans="1:26" ht="12.75">
      <c r="A383" s="297" t="s">
        <v>278</v>
      </c>
      <c r="B383" s="263">
        <v>848279</v>
      </c>
      <c r="C383" s="263">
        <v>844314</v>
      </c>
      <c r="D383" s="263">
        <v>711571</v>
      </c>
      <c r="E383" s="299">
        <v>83.88407587597948</v>
      </c>
      <c r="F383" s="300">
        <v>84.27800557612453</v>
      </c>
      <c r="G383" s="264">
        <v>-202276</v>
      </c>
      <c r="H383" s="264">
        <v>95265</v>
      </c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  <c r="T383" s="108"/>
      <c r="U383" s="108"/>
      <c r="V383" s="108"/>
      <c r="W383" s="108"/>
      <c r="X383" s="108"/>
      <c r="Y383" s="108"/>
      <c r="Z383" s="108"/>
    </row>
    <row r="384" spans="1:26" ht="12.75" customHeight="1">
      <c r="A384" s="323" t="s">
        <v>304</v>
      </c>
      <c r="B384" s="258">
        <v>414286672</v>
      </c>
      <c r="C384" s="258">
        <v>363409106</v>
      </c>
      <c r="D384" s="258">
        <v>313754783</v>
      </c>
      <c r="E384" s="291">
        <v>75.7337380624207</v>
      </c>
      <c r="F384" s="295">
        <v>86.33652206832704</v>
      </c>
      <c r="G384" s="258">
        <v>66345077</v>
      </c>
      <c r="H384" s="258">
        <v>32940258</v>
      </c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</row>
    <row r="385" spans="1:26" ht="12.75" customHeight="1">
      <c r="A385" s="304" t="s">
        <v>307</v>
      </c>
      <c r="B385" s="263">
        <v>408711869</v>
      </c>
      <c r="C385" s="263">
        <v>358747419</v>
      </c>
      <c r="D385" s="263">
        <v>310911365</v>
      </c>
      <c r="E385" s="299">
        <v>76.07103893525539</v>
      </c>
      <c r="F385" s="300">
        <v>86.66581236086886</v>
      </c>
      <c r="G385" s="263">
        <v>64839847</v>
      </c>
      <c r="H385" s="263">
        <v>32002445</v>
      </c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  <c r="T385" s="108"/>
      <c r="U385" s="108"/>
      <c r="V385" s="108"/>
      <c r="W385" s="108"/>
      <c r="X385" s="108"/>
      <c r="Y385" s="108"/>
      <c r="Z385" s="108"/>
    </row>
    <row r="386" spans="1:26" ht="12.75" customHeight="1">
      <c r="A386" s="304" t="s">
        <v>281</v>
      </c>
      <c r="B386" s="263">
        <v>64512918</v>
      </c>
      <c r="C386" s="263">
        <v>58347525</v>
      </c>
      <c r="D386" s="263">
        <v>48466325</v>
      </c>
      <c r="E386" s="299">
        <v>75.12654287316533</v>
      </c>
      <c r="F386" s="300">
        <v>83.06492006301896</v>
      </c>
      <c r="G386" s="264">
        <v>12592995</v>
      </c>
      <c r="H386" s="264">
        <v>5614138</v>
      </c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  <c r="T386" s="108"/>
      <c r="U386" s="108"/>
      <c r="V386" s="108"/>
      <c r="W386" s="108"/>
      <c r="X386" s="108"/>
      <c r="Y386" s="108"/>
      <c r="Z386" s="108"/>
    </row>
    <row r="387" spans="1:26" s="313" customFormat="1" ht="12.75">
      <c r="A387" s="306" t="s">
        <v>282</v>
      </c>
      <c r="B387" s="91">
        <v>25875113</v>
      </c>
      <c r="C387" s="91">
        <v>23424122</v>
      </c>
      <c r="D387" s="91">
        <v>22028810</v>
      </c>
      <c r="E387" s="308">
        <v>85.13512578669705</v>
      </c>
      <c r="F387" s="309">
        <v>94.04326872956007</v>
      </c>
      <c r="G387" s="307">
        <v>2407735</v>
      </c>
      <c r="H387" s="307">
        <v>2252094</v>
      </c>
      <c r="I387" s="312"/>
      <c r="J387" s="312"/>
      <c r="K387" s="312"/>
      <c r="L387" s="312"/>
      <c r="M387" s="312"/>
      <c r="N387" s="312"/>
      <c r="O387" s="312"/>
      <c r="P387" s="312"/>
      <c r="Q387" s="312"/>
      <c r="R387" s="312"/>
      <c r="S387" s="312"/>
      <c r="T387" s="312"/>
      <c r="U387" s="312"/>
      <c r="V387" s="312"/>
      <c r="W387" s="312"/>
      <c r="X387" s="312"/>
      <c r="Y387" s="312"/>
      <c r="Z387" s="312"/>
    </row>
    <row r="388" spans="1:26" ht="12.75">
      <c r="A388" s="304" t="s">
        <v>310</v>
      </c>
      <c r="B388" s="263">
        <v>562604</v>
      </c>
      <c r="C388" s="263">
        <v>562604</v>
      </c>
      <c r="D388" s="263">
        <v>439515</v>
      </c>
      <c r="E388" s="299">
        <v>78.12155619227734</v>
      </c>
      <c r="F388" s="300">
        <v>78.12155619227734</v>
      </c>
      <c r="G388" s="264">
        <v>152536</v>
      </c>
      <c r="H388" s="264">
        <v>43444</v>
      </c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  <c r="T388" s="108"/>
      <c r="U388" s="108"/>
      <c r="V388" s="108"/>
      <c r="W388" s="108"/>
      <c r="X388" s="108"/>
      <c r="Y388" s="108"/>
      <c r="Z388" s="108"/>
    </row>
    <row r="389" spans="1:26" ht="12.75">
      <c r="A389" s="304" t="s">
        <v>284</v>
      </c>
      <c r="B389" s="263">
        <v>343636347</v>
      </c>
      <c r="C389" s="263">
        <v>299837290</v>
      </c>
      <c r="D389" s="263">
        <v>262005525</v>
      </c>
      <c r="E389" s="299">
        <v>76.24499773884513</v>
      </c>
      <c r="F389" s="300">
        <v>87.38256839234373</v>
      </c>
      <c r="G389" s="264">
        <v>52094316</v>
      </c>
      <c r="H389" s="264">
        <v>26344863</v>
      </c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108"/>
      <c r="U389" s="108"/>
      <c r="V389" s="108"/>
      <c r="W389" s="108"/>
      <c r="X389" s="108"/>
      <c r="Y389" s="108"/>
      <c r="Z389" s="108"/>
    </row>
    <row r="390" spans="1:26" ht="12.75" hidden="1">
      <c r="A390" s="311" t="s">
        <v>286</v>
      </c>
      <c r="B390" s="307">
        <v>0</v>
      </c>
      <c r="C390" s="314"/>
      <c r="D390" s="307"/>
      <c r="E390" s="331">
        <v>0</v>
      </c>
      <c r="F390" s="315" t="s">
        <v>1464</v>
      </c>
      <c r="G390" s="314" t="s">
        <v>1464</v>
      </c>
      <c r="H390" s="314" t="s">
        <v>1464</v>
      </c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  <c r="T390" s="108"/>
      <c r="U390" s="108"/>
      <c r="V390" s="108"/>
      <c r="W390" s="108"/>
      <c r="X390" s="108"/>
      <c r="Y390" s="108"/>
      <c r="Z390" s="108"/>
    </row>
    <row r="391" spans="1:26" ht="25.5">
      <c r="A391" s="97" t="s">
        <v>287</v>
      </c>
      <c r="B391" s="263">
        <v>343101308</v>
      </c>
      <c r="C391" s="263">
        <v>299339983</v>
      </c>
      <c r="D391" s="263">
        <v>261594725</v>
      </c>
      <c r="E391" s="299">
        <v>76.24416430379799</v>
      </c>
      <c r="F391" s="300">
        <v>87.39050573140442</v>
      </c>
      <c r="G391" s="264">
        <v>52059252</v>
      </c>
      <c r="H391" s="264">
        <v>26284893</v>
      </c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  <c r="T391" s="108"/>
      <c r="U391" s="108"/>
      <c r="V391" s="108"/>
      <c r="W391" s="108"/>
      <c r="X391" s="108"/>
      <c r="Y391" s="108"/>
      <c r="Z391" s="108"/>
    </row>
    <row r="392" spans="1:26" ht="12.75" customHeight="1">
      <c r="A392" s="304" t="s">
        <v>288</v>
      </c>
      <c r="B392" s="263">
        <v>462282</v>
      </c>
      <c r="C392" s="263">
        <v>424550</v>
      </c>
      <c r="D392" s="263">
        <v>392974</v>
      </c>
      <c r="E392" s="299">
        <v>85.0074197135082</v>
      </c>
      <c r="F392" s="300">
        <v>92.56247791779532</v>
      </c>
      <c r="G392" s="264">
        <v>38050</v>
      </c>
      <c r="H392" s="264">
        <v>59970</v>
      </c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  <c r="T392" s="108"/>
      <c r="U392" s="108"/>
      <c r="V392" s="108"/>
      <c r="W392" s="108"/>
      <c r="X392" s="108"/>
      <c r="Y392" s="108"/>
      <c r="Z392" s="108"/>
    </row>
    <row r="393" spans="1:26" ht="12.75" customHeight="1">
      <c r="A393" s="97" t="s">
        <v>289</v>
      </c>
      <c r="B393" s="263">
        <v>17826</v>
      </c>
      <c r="C393" s="263">
        <v>17826</v>
      </c>
      <c r="D393" s="263">
        <v>17826</v>
      </c>
      <c r="E393" s="299">
        <v>100</v>
      </c>
      <c r="F393" s="300">
        <v>100</v>
      </c>
      <c r="G393" s="264">
        <v>-2986</v>
      </c>
      <c r="H393" s="264">
        <v>0</v>
      </c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  <c r="T393" s="108"/>
      <c r="U393" s="108"/>
      <c r="V393" s="108"/>
      <c r="W393" s="108"/>
      <c r="X393" s="108"/>
      <c r="Y393" s="108"/>
      <c r="Z393" s="108"/>
    </row>
    <row r="394" spans="1:26" ht="12.75" customHeight="1">
      <c r="A394" s="304" t="s">
        <v>290</v>
      </c>
      <c r="B394" s="263">
        <v>5574803</v>
      </c>
      <c r="C394" s="263">
        <v>4661687</v>
      </c>
      <c r="D394" s="263">
        <v>2843418</v>
      </c>
      <c r="E394" s="299">
        <v>51.00481577555297</v>
      </c>
      <c r="F394" s="300">
        <v>60.995472239985226</v>
      </c>
      <c r="G394" s="263">
        <v>1505230</v>
      </c>
      <c r="H394" s="263">
        <v>937813</v>
      </c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  <c r="T394" s="108"/>
      <c r="U394" s="108"/>
      <c r="V394" s="108"/>
      <c r="W394" s="108"/>
      <c r="X394" s="108"/>
      <c r="Y394" s="108"/>
      <c r="Z394" s="108"/>
    </row>
    <row r="395" spans="1:26" ht="12" customHeight="1">
      <c r="A395" s="304" t="s">
        <v>291</v>
      </c>
      <c r="B395" s="263">
        <v>5543543</v>
      </c>
      <c r="C395" s="263">
        <v>4630427</v>
      </c>
      <c r="D395" s="263">
        <v>2830587</v>
      </c>
      <c r="E395" s="299">
        <v>51.06097309969455</v>
      </c>
      <c r="F395" s="300">
        <v>61.13015063189636</v>
      </c>
      <c r="G395" s="264">
        <v>1555853</v>
      </c>
      <c r="H395" s="264">
        <v>937813</v>
      </c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  <c r="T395" s="108"/>
      <c r="U395" s="108"/>
      <c r="V395" s="108"/>
      <c r="W395" s="108"/>
      <c r="X395" s="108"/>
      <c r="Y395" s="108"/>
      <c r="Z395" s="108"/>
    </row>
    <row r="396" spans="1:26" ht="12" customHeight="1">
      <c r="A396" s="304" t="s">
        <v>292</v>
      </c>
      <c r="B396" s="263">
        <v>31260</v>
      </c>
      <c r="C396" s="263">
        <v>31260</v>
      </c>
      <c r="D396" s="263">
        <v>12831</v>
      </c>
      <c r="E396" s="299">
        <v>41.04606525911708</v>
      </c>
      <c r="F396" s="300">
        <v>41.04606525911708</v>
      </c>
      <c r="G396" s="264">
        <v>-50623</v>
      </c>
      <c r="H396" s="264">
        <v>0</v>
      </c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  <c r="T396" s="108"/>
      <c r="U396" s="108"/>
      <c r="V396" s="108"/>
      <c r="W396" s="108"/>
      <c r="X396" s="108"/>
      <c r="Y396" s="108"/>
      <c r="Z396" s="108"/>
    </row>
    <row r="397" spans="1:26" ht="12" customHeight="1">
      <c r="A397" s="323" t="s">
        <v>294</v>
      </c>
      <c r="B397" s="263">
        <v>-434892</v>
      </c>
      <c r="C397" s="263">
        <v>-434892</v>
      </c>
      <c r="D397" s="263">
        <v>48285022</v>
      </c>
      <c r="E397" s="318" t="s">
        <v>332</v>
      </c>
      <c r="F397" s="319" t="s">
        <v>1464</v>
      </c>
      <c r="G397" s="263">
        <v>-434892</v>
      </c>
      <c r="H397" s="263">
        <v>32500430</v>
      </c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  <c r="T397" s="108"/>
      <c r="U397" s="108"/>
      <c r="V397" s="108"/>
      <c r="W397" s="108"/>
      <c r="X397" s="108"/>
      <c r="Y397" s="108"/>
      <c r="Z397" s="108"/>
    </row>
    <row r="398" spans="1:26" ht="38.25">
      <c r="A398" s="321" t="s">
        <v>298</v>
      </c>
      <c r="B398" s="263">
        <v>434892</v>
      </c>
      <c r="C398" s="263">
        <v>434892</v>
      </c>
      <c r="D398" s="263">
        <v>434892</v>
      </c>
      <c r="E398" s="318" t="s">
        <v>332</v>
      </c>
      <c r="F398" s="319" t="s">
        <v>1464</v>
      </c>
      <c r="G398" s="264">
        <v>434892</v>
      </c>
      <c r="H398" s="264">
        <v>434892</v>
      </c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  <c r="T398" s="108"/>
      <c r="U398" s="108"/>
      <c r="V398" s="108"/>
      <c r="W398" s="108"/>
      <c r="X398" s="108"/>
      <c r="Y398" s="108"/>
      <c r="Z398" s="108"/>
    </row>
    <row r="399" spans="1:26" ht="12" customHeight="1">
      <c r="A399" s="304"/>
      <c r="B399" s="263"/>
      <c r="C399" s="263"/>
      <c r="D399" s="263"/>
      <c r="E399" s="299"/>
      <c r="F399" s="300"/>
      <c r="G399" s="263"/>
      <c r="H399" s="263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  <c r="T399" s="108"/>
      <c r="U399" s="108"/>
      <c r="V399" s="108"/>
      <c r="W399" s="108"/>
      <c r="X399" s="108"/>
      <c r="Y399" s="108"/>
      <c r="Z399" s="108"/>
    </row>
    <row r="400" spans="1:26" ht="12.75" customHeight="1">
      <c r="A400" s="329" t="s">
        <v>337</v>
      </c>
      <c r="B400" s="258"/>
      <c r="C400" s="258"/>
      <c r="D400" s="258"/>
      <c r="E400" s="291"/>
      <c r="F400" s="295"/>
      <c r="G400" s="258"/>
      <c r="H400" s="25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  <c r="T400" s="108"/>
      <c r="U400" s="108"/>
      <c r="V400" s="108"/>
      <c r="W400" s="108"/>
      <c r="X400" s="108"/>
      <c r="Y400" s="108"/>
      <c r="Z400" s="108"/>
    </row>
    <row r="401" spans="1:26" ht="12.75" customHeight="1">
      <c r="A401" s="293" t="s">
        <v>275</v>
      </c>
      <c r="B401" s="258">
        <v>596059</v>
      </c>
      <c r="C401" s="258">
        <v>549372</v>
      </c>
      <c r="D401" s="258">
        <v>549379</v>
      </c>
      <c r="E401" s="291">
        <v>92.16856049485034</v>
      </c>
      <c r="F401" s="295">
        <v>100.00127418215708</v>
      </c>
      <c r="G401" s="258">
        <v>44913</v>
      </c>
      <c r="H401" s="258">
        <v>44913</v>
      </c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  <c r="T401" s="108"/>
      <c r="U401" s="108"/>
      <c r="V401" s="108"/>
      <c r="W401" s="108"/>
      <c r="X401" s="108"/>
      <c r="Y401" s="108"/>
      <c r="Z401" s="108"/>
    </row>
    <row r="402" spans="1:26" ht="12.75" customHeight="1">
      <c r="A402" s="297" t="s">
        <v>276</v>
      </c>
      <c r="B402" s="263">
        <v>584409</v>
      </c>
      <c r="C402" s="263">
        <v>538702</v>
      </c>
      <c r="D402" s="263">
        <v>538702</v>
      </c>
      <c r="E402" s="299">
        <v>92.17893632712706</v>
      </c>
      <c r="F402" s="300">
        <v>100</v>
      </c>
      <c r="G402" s="264">
        <v>43943</v>
      </c>
      <c r="H402" s="264">
        <v>43943</v>
      </c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08"/>
      <c r="U402" s="108"/>
      <c r="V402" s="108"/>
      <c r="W402" s="108"/>
      <c r="X402" s="108"/>
      <c r="Y402" s="108"/>
      <c r="Z402" s="108"/>
    </row>
    <row r="403" spans="1:26" ht="12.75" customHeight="1">
      <c r="A403" s="297" t="s">
        <v>277</v>
      </c>
      <c r="B403" s="263">
        <v>11650</v>
      </c>
      <c r="C403" s="263">
        <v>10670</v>
      </c>
      <c r="D403" s="263">
        <v>10677</v>
      </c>
      <c r="E403" s="299">
        <v>91.64806866952789</v>
      </c>
      <c r="F403" s="300">
        <v>100.06560449859418</v>
      </c>
      <c r="G403" s="264">
        <v>970</v>
      </c>
      <c r="H403" s="264">
        <v>970</v>
      </c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  <c r="T403" s="108"/>
      <c r="U403" s="108"/>
      <c r="V403" s="108"/>
      <c r="W403" s="108"/>
      <c r="X403" s="108"/>
      <c r="Y403" s="108"/>
      <c r="Z403" s="108"/>
    </row>
    <row r="404" spans="1:26" ht="12.75" customHeight="1">
      <c r="A404" s="323" t="s">
        <v>304</v>
      </c>
      <c r="B404" s="258">
        <v>598656</v>
      </c>
      <c r="C404" s="258">
        <v>549372</v>
      </c>
      <c r="D404" s="258">
        <v>518295</v>
      </c>
      <c r="E404" s="291">
        <v>86.57643120590122</v>
      </c>
      <c r="F404" s="295">
        <v>94.3431773006269</v>
      </c>
      <c r="G404" s="258">
        <v>44913</v>
      </c>
      <c r="H404" s="258">
        <v>52823</v>
      </c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  <c r="T404" s="108"/>
      <c r="U404" s="108"/>
      <c r="V404" s="108"/>
      <c r="W404" s="108"/>
      <c r="X404" s="108"/>
      <c r="Y404" s="108"/>
      <c r="Z404" s="108"/>
    </row>
    <row r="405" spans="1:26" ht="12.75" customHeight="1">
      <c r="A405" s="304" t="s">
        <v>307</v>
      </c>
      <c r="B405" s="263">
        <v>548706</v>
      </c>
      <c r="C405" s="263">
        <v>499422</v>
      </c>
      <c r="D405" s="263">
        <v>489160</v>
      </c>
      <c r="E405" s="299">
        <v>89.14792256691197</v>
      </c>
      <c r="F405" s="300">
        <v>97.94522467972978</v>
      </c>
      <c r="G405" s="263">
        <v>44913</v>
      </c>
      <c r="H405" s="263">
        <v>48297</v>
      </c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  <c r="T405" s="108"/>
      <c r="U405" s="108"/>
      <c r="V405" s="108"/>
      <c r="W405" s="108"/>
      <c r="X405" s="108"/>
      <c r="Y405" s="108"/>
      <c r="Z405" s="108"/>
    </row>
    <row r="406" spans="1:26" ht="12.75" customHeight="1">
      <c r="A406" s="304" t="s">
        <v>281</v>
      </c>
      <c r="B406" s="263">
        <v>545706</v>
      </c>
      <c r="C406" s="263">
        <v>496422</v>
      </c>
      <c r="D406" s="263">
        <v>488620</v>
      </c>
      <c r="E406" s="299">
        <v>89.53905582859635</v>
      </c>
      <c r="F406" s="300">
        <v>98.42835329618752</v>
      </c>
      <c r="G406" s="264">
        <v>44913</v>
      </c>
      <c r="H406" s="264">
        <v>47757</v>
      </c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  <c r="T406" s="108"/>
      <c r="U406" s="108"/>
      <c r="V406" s="108"/>
      <c r="W406" s="108"/>
      <c r="X406" s="108"/>
      <c r="Y406" s="108"/>
      <c r="Z406" s="108"/>
    </row>
    <row r="407" spans="1:26" s="313" customFormat="1" ht="12.75" customHeight="1">
      <c r="A407" s="306" t="s">
        <v>282</v>
      </c>
      <c r="B407" s="91">
        <v>371058</v>
      </c>
      <c r="C407" s="91">
        <v>339218</v>
      </c>
      <c r="D407" s="91">
        <v>334227</v>
      </c>
      <c r="E407" s="308">
        <v>90.07405850298336</v>
      </c>
      <c r="F407" s="309">
        <v>98.5286747755131</v>
      </c>
      <c r="G407" s="307">
        <v>29620</v>
      </c>
      <c r="H407" s="307">
        <v>32182</v>
      </c>
      <c r="I407" s="312"/>
      <c r="J407" s="312"/>
      <c r="K407" s="312"/>
      <c r="L407" s="312"/>
      <c r="M407" s="312"/>
      <c r="N407" s="312"/>
      <c r="O407" s="312"/>
      <c r="P407" s="312"/>
      <c r="Q407" s="312"/>
      <c r="R407" s="312"/>
      <c r="S407" s="312"/>
      <c r="T407" s="312"/>
      <c r="U407" s="312"/>
      <c r="V407" s="312"/>
      <c r="W407" s="312"/>
      <c r="X407" s="312"/>
      <c r="Y407" s="312"/>
      <c r="Z407" s="312"/>
    </row>
    <row r="408" spans="1:26" ht="12.75" customHeight="1">
      <c r="A408" s="304" t="s">
        <v>284</v>
      </c>
      <c r="B408" s="263">
        <v>3000</v>
      </c>
      <c r="C408" s="263">
        <v>3000</v>
      </c>
      <c r="D408" s="263">
        <v>540</v>
      </c>
      <c r="E408" s="299">
        <v>18</v>
      </c>
      <c r="F408" s="300">
        <v>0</v>
      </c>
      <c r="G408" s="264">
        <v>0</v>
      </c>
      <c r="H408" s="264">
        <v>540</v>
      </c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  <c r="T408" s="108"/>
      <c r="U408" s="108"/>
      <c r="V408" s="108"/>
      <c r="W408" s="108"/>
      <c r="X408" s="108"/>
      <c r="Y408" s="108"/>
      <c r="Z408" s="108"/>
    </row>
    <row r="409" spans="1:26" ht="12" customHeight="1">
      <c r="A409" s="97" t="s">
        <v>289</v>
      </c>
      <c r="B409" s="263">
        <v>3000</v>
      </c>
      <c r="C409" s="263">
        <v>3000</v>
      </c>
      <c r="D409" s="263">
        <v>540</v>
      </c>
      <c r="E409" s="299">
        <v>18</v>
      </c>
      <c r="F409" s="300">
        <v>0</v>
      </c>
      <c r="G409" s="264">
        <v>0</v>
      </c>
      <c r="H409" s="264">
        <v>540</v>
      </c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  <c r="T409" s="108"/>
      <c r="U409" s="108"/>
      <c r="V409" s="108"/>
      <c r="W409" s="108"/>
      <c r="X409" s="108"/>
      <c r="Y409" s="108"/>
      <c r="Z409" s="108"/>
    </row>
    <row r="410" spans="1:26" ht="12.75" customHeight="1">
      <c r="A410" s="304" t="s">
        <v>290</v>
      </c>
      <c r="B410" s="263">
        <v>49950</v>
      </c>
      <c r="C410" s="263">
        <v>49950</v>
      </c>
      <c r="D410" s="263">
        <v>29135</v>
      </c>
      <c r="E410" s="299">
        <v>58.328328328328325</v>
      </c>
      <c r="F410" s="300">
        <v>58.328328328328325</v>
      </c>
      <c r="G410" s="263">
        <v>0</v>
      </c>
      <c r="H410" s="263">
        <v>4526</v>
      </c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  <c r="T410" s="108"/>
      <c r="U410" s="108"/>
      <c r="V410" s="108"/>
      <c r="W410" s="108"/>
      <c r="X410" s="108"/>
      <c r="Y410" s="108"/>
      <c r="Z410" s="108"/>
    </row>
    <row r="411" spans="1:26" ht="12.75" customHeight="1">
      <c r="A411" s="304" t="s">
        <v>291</v>
      </c>
      <c r="B411" s="263">
        <v>49950</v>
      </c>
      <c r="C411" s="263">
        <v>49950</v>
      </c>
      <c r="D411" s="263">
        <v>29135</v>
      </c>
      <c r="E411" s="299">
        <v>58.328328328328325</v>
      </c>
      <c r="F411" s="300">
        <v>58.328328328328325</v>
      </c>
      <c r="G411" s="264">
        <v>0</v>
      </c>
      <c r="H411" s="264">
        <v>4526</v>
      </c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</row>
    <row r="412" spans="1:26" ht="12.75" customHeight="1">
      <c r="A412" s="323" t="s">
        <v>294</v>
      </c>
      <c r="B412" s="263">
        <v>-2597</v>
      </c>
      <c r="C412" s="263">
        <v>0</v>
      </c>
      <c r="D412" s="263">
        <v>31084</v>
      </c>
      <c r="E412" s="318" t="s">
        <v>332</v>
      </c>
      <c r="F412" s="319" t="s">
        <v>1464</v>
      </c>
      <c r="G412" s="263">
        <v>0</v>
      </c>
      <c r="H412" s="263">
        <v>-7910</v>
      </c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  <c r="T412" s="108"/>
      <c r="U412" s="108"/>
      <c r="V412" s="108"/>
      <c r="W412" s="108"/>
      <c r="X412" s="108"/>
      <c r="Y412" s="108"/>
      <c r="Z412" s="108"/>
    </row>
    <row r="413" spans="1:26" ht="38.25">
      <c r="A413" s="321" t="s">
        <v>298</v>
      </c>
      <c r="B413" s="263">
        <v>2597</v>
      </c>
      <c r="C413" s="263">
        <v>0</v>
      </c>
      <c r="D413" s="263">
        <v>0</v>
      </c>
      <c r="E413" s="318" t="s">
        <v>332</v>
      </c>
      <c r="F413" s="319" t="s">
        <v>1464</v>
      </c>
      <c r="G413" s="264">
        <v>0</v>
      </c>
      <c r="H413" s="264">
        <v>0</v>
      </c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  <c r="T413" s="108"/>
      <c r="U413" s="108"/>
      <c r="V413" s="108"/>
      <c r="W413" s="108"/>
      <c r="X413" s="108"/>
      <c r="Y413" s="108"/>
      <c r="Z413" s="108"/>
    </row>
    <row r="414" spans="1:26" ht="12.75" customHeight="1">
      <c r="A414" s="304"/>
      <c r="B414" s="263"/>
      <c r="C414" s="263"/>
      <c r="D414" s="263"/>
      <c r="E414" s="299"/>
      <c r="F414" s="309"/>
      <c r="G414" s="263"/>
      <c r="H414" s="263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  <c r="T414" s="108"/>
      <c r="U414" s="108"/>
      <c r="V414" s="108"/>
      <c r="W414" s="108"/>
      <c r="X414" s="108"/>
      <c r="Y414" s="108"/>
      <c r="Z414" s="108"/>
    </row>
    <row r="415" spans="1:26" ht="12.75" customHeight="1">
      <c r="A415" s="329" t="s">
        <v>338</v>
      </c>
      <c r="B415" s="263"/>
      <c r="C415" s="263"/>
      <c r="D415" s="263"/>
      <c r="E415" s="291"/>
      <c r="F415" s="295"/>
      <c r="G415" s="263"/>
      <c r="H415" s="263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8"/>
      <c r="U415" s="108"/>
      <c r="V415" s="108"/>
      <c r="W415" s="108"/>
      <c r="X415" s="108"/>
      <c r="Y415" s="108"/>
      <c r="Z415" s="108"/>
    </row>
    <row r="416" spans="1:26" ht="12.75" customHeight="1">
      <c r="A416" s="293" t="s">
        <v>275</v>
      </c>
      <c r="B416" s="258">
        <v>12027704</v>
      </c>
      <c r="C416" s="258">
        <v>11069633</v>
      </c>
      <c r="D416" s="258">
        <v>11074073</v>
      </c>
      <c r="E416" s="291">
        <v>92.07137954176457</v>
      </c>
      <c r="F416" s="295">
        <v>100.04010973082846</v>
      </c>
      <c r="G416" s="258">
        <v>989015</v>
      </c>
      <c r="H416" s="258">
        <v>990076</v>
      </c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8"/>
      <c r="U416" s="108"/>
      <c r="V416" s="108"/>
      <c r="W416" s="108"/>
      <c r="X416" s="108"/>
      <c r="Y416" s="108"/>
      <c r="Z416" s="108"/>
    </row>
    <row r="417" spans="1:26" ht="12.75" customHeight="1">
      <c r="A417" s="297" t="s">
        <v>276</v>
      </c>
      <c r="B417" s="263">
        <v>12012704</v>
      </c>
      <c r="C417" s="263">
        <v>11055883</v>
      </c>
      <c r="D417" s="263">
        <v>11055883</v>
      </c>
      <c r="E417" s="299">
        <v>92.03492402709664</v>
      </c>
      <c r="F417" s="300">
        <v>100</v>
      </c>
      <c r="G417" s="264">
        <v>987765</v>
      </c>
      <c r="H417" s="264">
        <v>987765</v>
      </c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  <c r="T417" s="108"/>
      <c r="U417" s="108"/>
      <c r="V417" s="108"/>
      <c r="W417" s="108"/>
      <c r="X417" s="108"/>
      <c r="Y417" s="108"/>
      <c r="Z417" s="108"/>
    </row>
    <row r="418" spans="1:26" ht="12.75" customHeight="1">
      <c r="A418" s="297" t="s">
        <v>277</v>
      </c>
      <c r="B418" s="263">
        <v>15000</v>
      </c>
      <c r="C418" s="263">
        <v>13750</v>
      </c>
      <c r="D418" s="263">
        <v>18190</v>
      </c>
      <c r="E418" s="299">
        <v>121.26666666666665</v>
      </c>
      <c r="F418" s="300">
        <v>132.29090909090908</v>
      </c>
      <c r="G418" s="264">
        <v>1250</v>
      </c>
      <c r="H418" s="264">
        <v>2311</v>
      </c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8"/>
      <c r="U418" s="108"/>
      <c r="V418" s="108"/>
      <c r="W418" s="108"/>
      <c r="X418" s="108"/>
      <c r="Y418" s="108"/>
      <c r="Z418" s="108"/>
    </row>
    <row r="419" spans="1:26" ht="12.75" customHeight="1">
      <c r="A419" s="323" t="s">
        <v>304</v>
      </c>
      <c r="B419" s="258">
        <v>12035083</v>
      </c>
      <c r="C419" s="258">
        <v>11077012</v>
      </c>
      <c r="D419" s="258">
        <v>10874233</v>
      </c>
      <c r="E419" s="291">
        <v>90.35444957047658</v>
      </c>
      <c r="F419" s="295">
        <v>98.16937094588324</v>
      </c>
      <c r="G419" s="258">
        <v>996394</v>
      </c>
      <c r="H419" s="258">
        <v>960665</v>
      </c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  <c r="T419" s="108"/>
      <c r="U419" s="108"/>
      <c r="V419" s="108"/>
      <c r="W419" s="108"/>
      <c r="X419" s="108"/>
      <c r="Y419" s="108"/>
      <c r="Z419" s="108"/>
    </row>
    <row r="420" spans="1:26" ht="12.75" customHeight="1">
      <c r="A420" s="304" t="s">
        <v>307</v>
      </c>
      <c r="B420" s="263">
        <v>11780086</v>
      </c>
      <c r="C420" s="263">
        <v>10825015</v>
      </c>
      <c r="D420" s="263">
        <v>10734114</v>
      </c>
      <c r="E420" s="299">
        <v>91.12084580706797</v>
      </c>
      <c r="F420" s="300">
        <v>99.16026906198282</v>
      </c>
      <c r="G420" s="263">
        <v>919397</v>
      </c>
      <c r="H420" s="263">
        <v>928437</v>
      </c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  <c r="T420" s="108"/>
      <c r="U420" s="108"/>
      <c r="V420" s="108"/>
      <c r="W420" s="108"/>
      <c r="X420" s="108"/>
      <c r="Y420" s="108"/>
      <c r="Z420" s="108"/>
    </row>
    <row r="421" spans="1:26" ht="12.75" customHeight="1">
      <c r="A421" s="304" t="s">
        <v>281</v>
      </c>
      <c r="B421" s="263">
        <v>11507491</v>
      </c>
      <c r="C421" s="263">
        <v>10576302</v>
      </c>
      <c r="D421" s="263">
        <v>10488076</v>
      </c>
      <c r="E421" s="299">
        <v>91.14129222434325</v>
      </c>
      <c r="F421" s="300">
        <v>99.16581428934235</v>
      </c>
      <c r="G421" s="264">
        <v>939514</v>
      </c>
      <c r="H421" s="264">
        <v>906269</v>
      </c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  <c r="T421" s="108"/>
      <c r="U421" s="108"/>
      <c r="V421" s="108"/>
      <c r="W421" s="108"/>
      <c r="X421" s="108"/>
      <c r="Y421" s="108"/>
      <c r="Z421" s="108"/>
    </row>
    <row r="422" spans="1:26" s="313" customFormat="1" ht="12.75">
      <c r="A422" s="306" t="s">
        <v>282</v>
      </c>
      <c r="B422" s="91">
        <v>7993224</v>
      </c>
      <c r="C422" s="91">
        <v>7355308</v>
      </c>
      <c r="D422" s="91">
        <v>7352600</v>
      </c>
      <c r="E422" s="308">
        <v>91.98541164366219</v>
      </c>
      <c r="F422" s="309">
        <v>99.9631830509341</v>
      </c>
      <c r="G422" s="307">
        <v>637995</v>
      </c>
      <c r="H422" s="307">
        <v>635516</v>
      </c>
      <c r="I422" s="312"/>
      <c r="J422" s="312"/>
      <c r="K422" s="312"/>
      <c r="L422" s="312"/>
      <c r="M422" s="312"/>
      <c r="N422" s="312"/>
      <c r="O422" s="312"/>
      <c r="P422" s="312"/>
      <c r="Q422" s="312"/>
      <c r="R422" s="312"/>
      <c r="S422" s="312"/>
      <c r="T422" s="312"/>
      <c r="U422" s="312"/>
      <c r="V422" s="312"/>
      <c r="W422" s="312"/>
      <c r="X422" s="312"/>
      <c r="Y422" s="312"/>
      <c r="Z422" s="312"/>
    </row>
    <row r="423" spans="1:26" ht="12.75" customHeight="1">
      <c r="A423" s="304" t="s">
        <v>284</v>
      </c>
      <c r="B423" s="263">
        <v>272595</v>
      </c>
      <c r="C423" s="263">
        <v>248713</v>
      </c>
      <c r="D423" s="263">
        <v>246038</v>
      </c>
      <c r="E423" s="299">
        <v>90.25770832186944</v>
      </c>
      <c r="F423" s="300">
        <v>98.92446313622528</v>
      </c>
      <c r="G423" s="264">
        <v>-20117</v>
      </c>
      <c r="H423" s="264">
        <v>22168</v>
      </c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8"/>
      <c r="U423" s="108"/>
      <c r="V423" s="108"/>
      <c r="W423" s="108"/>
      <c r="X423" s="108"/>
      <c r="Y423" s="108"/>
      <c r="Z423" s="108"/>
    </row>
    <row r="424" spans="1:26" ht="12.75" customHeight="1">
      <c r="A424" s="304" t="s">
        <v>339</v>
      </c>
      <c r="B424" s="263">
        <v>272595</v>
      </c>
      <c r="C424" s="263">
        <v>248713</v>
      </c>
      <c r="D424" s="263">
        <v>246038</v>
      </c>
      <c r="E424" s="299">
        <v>90.25770832186944</v>
      </c>
      <c r="F424" s="300">
        <v>98.92446313622528</v>
      </c>
      <c r="G424" s="264">
        <v>-20117</v>
      </c>
      <c r="H424" s="264">
        <v>22168</v>
      </c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  <c r="T424" s="108"/>
      <c r="U424" s="108"/>
      <c r="V424" s="108"/>
      <c r="W424" s="108"/>
      <c r="X424" s="108"/>
      <c r="Y424" s="108"/>
      <c r="Z424" s="108"/>
    </row>
    <row r="425" spans="1:26" ht="12.75" customHeight="1">
      <c r="A425" s="304" t="s">
        <v>290</v>
      </c>
      <c r="B425" s="263">
        <v>254997</v>
      </c>
      <c r="C425" s="263">
        <v>251997</v>
      </c>
      <c r="D425" s="263">
        <v>140119</v>
      </c>
      <c r="E425" s="299">
        <v>54.94927391302643</v>
      </c>
      <c r="F425" s="300">
        <v>55.60343972348877</v>
      </c>
      <c r="G425" s="263">
        <v>76997</v>
      </c>
      <c r="H425" s="263">
        <v>32228</v>
      </c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  <c r="T425" s="108"/>
      <c r="U425" s="108"/>
      <c r="V425" s="108"/>
      <c r="W425" s="108"/>
      <c r="X425" s="108"/>
      <c r="Y425" s="108"/>
      <c r="Z425" s="108"/>
    </row>
    <row r="426" spans="1:26" ht="12" customHeight="1">
      <c r="A426" s="304" t="s">
        <v>291</v>
      </c>
      <c r="B426" s="263">
        <v>254997</v>
      </c>
      <c r="C426" s="263">
        <v>251997</v>
      </c>
      <c r="D426" s="263">
        <v>140119</v>
      </c>
      <c r="E426" s="299">
        <v>54.94927391302643</v>
      </c>
      <c r="F426" s="300">
        <v>55.60343972348877</v>
      </c>
      <c r="G426" s="264">
        <v>76997</v>
      </c>
      <c r="H426" s="264">
        <v>32228</v>
      </c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  <c r="T426" s="108"/>
      <c r="U426" s="108"/>
      <c r="V426" s="108"/>
      <c r="W426" s="108"/>
      <c r="X426" s="108"/>
      <c r="Y426" s="108"/>
      <c r="Z426" s="108"/>
    </row>
    <row r="427" spans="1:26" ht="12" customHeight="1">
      <c r="A427" s="323" t="s">
        <v>294</v>
      </c>
      <c r="B427" s="263">
        <v>-7379</v>
      </c>
      <c r="C427" s="263">
        <v>-7379</v>
      </c>
      <c r="D427" s="263">
        <v>199840</v>
      </c>
      <c r="E427" s="318" t="s">
        <v>332</v>
      </c>
      <c r="F427" s="319" t="s">
        <v>1464</v>
      </c>
      <c r="G427" s="263">
        <v>-7379</v>
      </c>
      <c r="H427" s="263">
        <v>29411</v>
      </c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  <c r="U427" s="108"/>
      <c r="V427" s="108"/>
      <c r="W427" s="108"/>
      <c r="X427" s="108"/>
      <c r="Y427" s="108"/>
      <c r="Z427" s="108"/>
    </row>
    <row r="428" spans="1:26" ht="38.25">
      <c r="A428" s="321" t="s">
        <v>298</v>
      </c>
      <c r="B428" s="263">
        <v>7379</v>
      </c>
      <c r="C428" s="263">
        <v>7379</v>
      </c>
      <c r="D428" s="263">
        <v>7379</v>
      </c>
      <c r="E428" s="318" t="s">
        <v>332</v>
      </c>
      <c r="F428" s="319" t="s">
        <v>1464</v>
      </c>
      <c r="G428" s="264">
        <v>7379</v>
      </c>
      <c r="H428" s="264">
        <v>7379</v>
      </c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  <c r="T428" s="108"/>
      <c r="U428" s="108"/>
      <c r="V428" s="108"/>
      <c r="W428" s="108"/>
      <c r="X428" s="108"/>
      <c r="Y428" s="108"/>
      <c r="Z428" s="108"/>
    </row>
    <row r="429" spans="1:26" ht="12" customHeight="1">
      <c r="A429" s="304"/>
      <c r="B429" s="263"/>
      <c r="C429" s="263"/>
      <c r="D429" s="263"/>
      <c r="E429" s="299"/>
      <c r="F429" s="300"/>
      <c r="G429" s="263"/>
      <c r="H429" s="263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  <c r="T429" s="108"/>
      <c r="U429" s="108"/>
      <c r="V429" s="108"/>
      <c r="W429" s="108"/>
      <c r="X429" s="108"/>
      <c r="Y429" s="108"/>
      <c r="Z429" s="108"/>
    </row>
    <row r="430" spans="1:26" ht="12.75" customHeight="1">
      <c r="A430" s="288" t="s">
        <v>340</v>
      </c>
      <c r="B430" s="258"/>
      <c r="C430" s="258"/>
      <c r="D430" s="258"/>
      <c r="E430" s="291"/>
      <c r="F430" s="295"/>
      <c r="G430" s="258"/>
      <c r="H430" s="25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  <c r="T430" s="108"/>
      <c r="U430" s="108"/>
      <c r="V430" s="108"/>
      <c r="W430" s="108"/>
      <c r="X430" s="108"/>
      <c r="Y430" s="108"/>
      <c r="Z430" s="108"/>
    </row>
    <row r="431" spans="1:26" ht="12.75" customHeight="1">
      <c r="A431" s="293" t="s">
        <v>275</v>
      </c>
      <c r="B431" s="258">
        <v>1903203</v>
      </c>
      <c r="C431" s="258">
        <v>1856904</v>
      </c>
      <c r="D431" s="258">
        <v>1856904</v>
      </c>
      <c r="E431" s="291">
        <v>97.56731152693644</v>
      </c>
      <c r="F431" s="295">
        <v>100</v>
      </c>
      <c r="G431" s="258">
        <v>30595</v>
      </c>
      <c r="H431" s="258">
        <v>30445</v>
      </c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  <c r="T431" s="108"/>
      <c r="U431" s="108"/>
      <c r="V431" s="108"/>
      <c r="W431" s="108"/>
      <c r="X431" s="108"/>
      <c r="Y431" s="108"/>
      <c r="Z431" s="108"/>
    </row>
    <row r="432" spans="1:26" ht="12.75">
      <c r="A432" s="297" t="s">
        <v>276</v>
      </c>
      <c r="B432" s="263">
        <v>1903203</v>
      </c>
      <c r="C432" s="263">
        <v>1856904</v>
      </c>
      <c r="D432" s="263">
        <v>1856904</v>
      </c>
      <c r="E432" s="299">
        <v>97.56731152693644</v>
      </c>
      <c r="F432" s="300">
        <v>100</v>
      </c>
      <c r="G432" s="264">
        <v>30595</v>
      </c>
      <c r="H432" s="264">
        <v>30595</v>
      </c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  <c r="T432" s="108"/>
      <c r="U432" s="108"/>
      <c r="V432" s="108"/>
      <c r="W432" s="108"/>
      <c r="X432" s="108"/>
      <c r="Y432" s="108"/>
      <c r="Z432" s="108"/>
    </row>
    <row r="433" spans="1:26" ht="12.75" hidden="1">
      <c r="A433" s="297" t="s">
        <v>277</v>
      </c>
      <c r="B433" s="263"/>
      <c r="C433" s="263">
        <v>0</v>
      </c>
      <c r="D433" s="263">
        <v>0</v>
      </c>
      <c r="E433" s="299">
        <v>0</v>
      </c>
      <c r="F433" s="300">
        <v>0</v>
      </c>
      <c r="G433" s="264">
        <v>0</v>
      </c>
      <c r="H433" s="264">
        <v>-150</v>
      </c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  <c r="T433" s="108"/>
      <c r="U433" s="108"/>
      <c r="V433" s="108"/>
      <c r="W433" s="108"/>
      <c r="X433" s="108"/>
      <c r="Y433" s="108"/>
      <c r="Z433" s="108"/>
    </row>
    <row r="434" spans="1:26" ht="12.75">
      <c r="A434" s="323" t="s">
        <v>304</v>
      </c>
      <c r="B434" s="258">
        <v>1903203</v>
      </c>
      <c r="C434" s="258">
        <v>1856904</v>
      </c>
      <c r="D434" s="258">
        <v>1795185</v>
      </c>
      <c r="E434" s="291">
        <v>94.3244099552176</v>
      </c>
      <c r="F434" s="295">
        <v>96.67624174432281</v>
      </c>
      <c r="G434" s="258">
        <v>30595</v>
      </c>
      <c r="H434" s="258">
        <v>148238</v>
      </c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8"/>
      <c r="U434" s="108"/>
      <c r="V434" s="108"/>
      <c r="W434" s="108"/>
      <c r="X434" s="108"/>
      <c r="Y434" s="108"/>
      <c r="Z434" s="108"/>
    </row>
    <row r="435" spans="1:26" ht="12.75" customHeight="1">
      <c r="A435" s="304" t="s">
        <v>307</v>
      </c>
      <c r="B435" s="263">
        <v>1899203</v>
      </c>
      <c r="C435" s="263">
        <v>1852904</v>
      </c>
      <c r="D435" s="263">
        <v>1791186</v>
      </c>
      <c r="E435" s="299">
        <v>94.31250898403172</v>
      </c>
      <c r="F435" s="300">
        <v>96.66912047251233</v>
      </c>
      <c r="G435" s="263">
        <v>30595</v>
      </c>
      <c r="H435" s="263">
        <v>148238</v>
      </c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  <c r="T435" s="108"/>
      <c r="U435" s="108"/>
      <c r="V435" s="108"/>
      <c r="W435" s="108"/>
      <c r="X435" s="108"/>
      <c r="Y435" s="108"/>
      <c r="Z435" s="108"/>
    </row>
    <row r="436" spans="1:26" ht="12.75" customHeight="1">
      <c r="A436" s="304" t="s">
        <v>281</v>
      </c>
      <c r="B436" s="263">
        <v>1898429</v>
      </c>
      <c r="C436" s="263">
        <v>1852130</v>
      </c>
      <c r="D436" s="263">
        <v>1790413</v>
      </c>
      <c r="E436" s="299">
        <v>94.31024283763048</v>
      </c>
      <c r="F436" s="300">
        <v>96.66778249906865</v>
      </c>
      <c r="G436" s="260">
        <v>30595</v>
      </c>
      <c r="H436" s="260">
        <v>148238</v>
      </c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  <c r="T436" s="108"/>
      <c r="U436" s="108"/>
      <c r="V436" s="108"/>
      <c r="W436" s="108"/>
      <c r="X436" s="108"/>
      <c r="Y436" s="108"/>
      <c r="Z436" s="108"/>
    </row>
    <row r="437" spans="1:26" s="313" customFormat="1" ht="12.75">
      <c r="A437" s="306" t="s">
        <v>282</v>
      </c>
      <c r="B437" s="91">
        <v>1054156</v>
      </c>
      <c r="C437" s="91">
        <v>1034525</v>
      </c>
      <c r="D437" s="91">
        <v>1031051</v>
      </c>
      <c r="E437" s="308">
        <v>97.80819916596785</v>
      </c>
      <c r="F437" s="309">
        <v>99.66419371209008</v>
      </c>
      <c r="G437" s="332">
        <v>17280</v>
      </c>
      <c r="H437" s="332">
        <v>95260</v>
      </c>
      <c r="I437" s="312"/>
      <c r="J437" s="312"/>
      <c r="K437" s="312"/>
      <c r="L437" s="312"/>
      <c r="M437" s="312"/>
      <c r="N437" s="312"/>
      <c r="O437" s="312"/>
      <c r="P437" s="312"/>
      <c r="Q437" s="312"/>
      <c r="R437" s="312"/>
      <c r="S437" s="312"/>
      <c r="T437" s="312"/>
      <c r="U437" s="312"/>
      <c r="V437" s="312"/>
      <c r="W437" s="312"/>
      <c r="X437" s="312"/>
      <c r="Y437" s="312"/>
      <c r="Z437" s="312"/>
    </row>
    <row r="438" spans="1:26" ht="12.75">
      <c r="A438" s="304" t="s">
        <v>284</v>
      </c>
      <c r="B438" s="263">
        <v>774</v>
      </c>
      <c r="C438" s="263">
        <v>774</v>
      </c>
      <c r="D438" s="263">
        <v>773</v>
      </c>
      <c r="E438" s="299">
        <v>99.87080103359173</v>
      </c>
      <c r="F438" s="300">
        <v>99.87080103359173</v>
      </c>
      <c r="G438" s="264">
        <v>0</v>
      </c>
      <c r="H438" s="264">
        <v>0</v>
      </c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8"/>
      <c r="U438" s="108"/>
      <c r="V438" s="108"/>
      <c r="W438" s="108"/>
      <c r="X438" s="108"/>
      <c r="Y438" s="108"/>
      <c r="Z438" s="108"/>
    </row>
    <row r="439" spans="1:26" ht="12.75">
      <c r="A439" s="97" t="s">
        <v>289</v>
      </c>
      <c r="B439" s="263">
        <v>774</v>
      </c>
      <c r="C439" s="263">
        <v>774</v>
      </c>
      <c r="D439" s="263">
        <v>773</v>
      </c>
      <c r="E439" s="299">
        <v>99.87080103359173</v>
      </c>
      <c r="F439" s="300">
        <v>99.87080103359173</v>
      </c>
      <c r="G439" s="264">
        <v>0</v>
      </c>
      <c r="H439" s="264">
        <v>0</v>
      </c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  <c r="U439" s="108"/>
      <c r="V439" s="108"/>
      <c r="W439" s="108"/>
      <c r="X439" s="108"/>
      <c r="Y439" s="108"/>
      <c r="Z439" s="108"/>
    </row>
    <row r="440" spans="1:26" ht="12.75">
      <c r="A440" s="304" t="s">
        <v>290</v>
      </c>
      <c r="B440" s="263">
        <v>4000</v>
      </c>
      <c r="C440" s="263">
        <v>4000</v>
      </c>
      <c r="D440" s="263">
        <v>3999</v>
      </c>
      <c r="E440" s="299">
        <v>99.975</v>
      </c>
      <c r="F440" s="300">
        <v>99.975</v>
      </c>
      <c r="G440" s="264">
        <v>0</v>
      </c>
      <c r="H440" s="264">
        <v>0</v>
      </c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8"/>
      <c r="U440" s="108"/>
      <c r="V440" s="108"/>
      <c r="W440" s="108"/>
      <c r="X440" s="108"/>
      <c r="Y440" s="108"/>
      <c r="Z440" s="108"/>
    </row>
    <row r="441" spans="1:26" ht="12.75">
      <c r="A441" s="304" t="s">
        <v>291</v>
      </c>
      <c r="B441" s="263">
        <v>4000</v>
      </c>
      <c r="C441" s="263">
        <v>4000</v>
      </c>
      <c r="D441" s="263">
        <v>3999</v>
      </c>
      <c r="E441" s="299">
        <v>99.975</v>
      </c>
      <c r="F441" s="300">
        <v>99.975</v>
      </c>
      <c r="G441" s="264">
        <v>0</v>
      </c>
      <c r="H441" s="264">
        <v>0</v>
      </c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8"/>
      <c r="U441" s="108"/>
      <c r="V441" s="108"/>
      <c r="W441" s="108"/>
      <c r="X441" s="108"/>
      <c r="Y441" s="108"/>
      <c r="Z441" s="108"/>
    </row>
    <row r="442" spans="1:26" ht="12.75">
      <c r="A442" s="304"/>
      <c r="B442" s="263"/>
      <c r="C442" s="263"/>
      <c r="D442" s="263"/>
      <c r="E442" s="299"/>
      <c r="F442" s="309"/>
      <c r="G442" s="263"/>
      <c r="H442" s="263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8"/>
      <c r="U442" s="108"/>
      <c r="V442" s="108"/>
      <c r="W442" s="108"/>
      <c r="X442" s="108"/>
      <c r="Y442" s="108"/>
      <c r="Z442" s="108"/>
    </row>
    <row r="443" spans="1:26" ht="15" customHeight="1">
      <c r="A443" s="330" t="s">
        <v>341</v>
      </c>
      <c r="B443" s="263"/>
      <c r="C443" s="263"/>
      <c r="D443" s="263"/>
      <c r="E443" s="299"/>
      <c r="F443" s="300"/>
      <c r="G443" s="263"/>
      <c r="H443" s="263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8"/>
      <c r="U443" s="108"/>
      <c r="V443" s="108"/>
      <c r="W443" s="108"/>
      <c r="X443" s="108"/>
      <c r="Y443" s="108"/>
      <c r="Z443" s="108"/>
    </row>
    <row r="444" spans="1:26" ht="12.75" customHeight="1">
      <c r="A444" s="293" t="s">
        <v>275</v>
      </c>
      <c r="B444" s="258">
        <v>8851691</v>
      </c>
      <c r="C444" s="258">
        <v>8097506</v>
      </c>
      <c r="D444" s="258">
        <v>7631093</v>
      </c>
      <c r="E444" s="291">
        <v>86.21056699787644</v>
      </c>
      <c r="F444" s="295">
        <v>94.24004131642508</v>
      </c>
      <c r="G444" s="258">
        <v>855903</v>
      </c>
      <c r="H444" s="258">
        <v>864509</v>
      </c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  <c r="T444" s="108"/>
      <c r="U444" s="108"/>
      <c r="V444" s="108"/>
      <c r="W444" s="108"/>
      <c r="X444" s="108"/>
      <c r="Y444" s="108"/>
      <c r="Z444" s="108"/>
    </row>
    <row r="445" spans="1:26" ht="12.75" customHeight="1">
      <c r="A445" s="297" t="s">
        <v>276</v>
      </c>
      <c r="B445" s="263">
        <v>7855861</v>
      </c>
      <c r="C445" s="263">
        <v>7174311</v>
      </c>
      <c r="D445" s="263">
        <v>7174311</v>
      </c>
      <c r="E445" s="299">
        <v>91.3243118736444</v>
      </c>
      <c r="F445" s="300">
        <v>100</v>
      </c>
      <c r="G445" s="264">
        <v>828482</v>
      </c>
      <c r="H445" s="264">
        <v>828482</v>
      </c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  <c r="U445" s="108"/>
      <c r="V445" s="108"/>
      <c r="W445" s="108"/>
      <c r="X445" s="108"/>
      <c r="Y445" s="108"/>
      <c r="Z445" s="108"/>
    </row>
    <row r="446" spans="1:26" ht="12.75" customHeight="1">
      <c r="A446" s="297" t="s">
        <v>277</v>
      </c>
      <c r="B446" s="263">
        <v>730000</v>
      </c>
      <c r="C446" s="263">
        <v>657365</v>
      </c>
      <c r="D446" s="263">
        <v>350450</v>
      </c>
      <c r="E446" s="299">
        <v>48.00684931506849</v>
      </c>
      <c r="F446" s="300">
        <v>53.31132627992059</v>
      </c>
      <c r="G446" s="264">
        <v>64950</v>
      </c>
      <c r="H446" s="264">
        <v>36027</v>
      </c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8"/>
      <c r="U446" s="108"/>
      <c r="V446" s="108"/>
      <c r="W446" s="108"/>
      <c r="X446" s="108"/>
      <c r="Y446" s="108"/>
      <c r="Z446" s="108"/>
    </row>
    <row r="447" spans="1:26" ht="12.75" customHeight="1">
      <c r="A447" s="297" t="s">
        <v>278</v>
      </c>
      <c r="B447" s="263">
        <v>265830</v>
      </c>
      <c r="C447" s="263">
        <v>265830</v>
      </c>
      <c r="D447" s="263">
        <v>106332</v>
      </c>
      <c r="E447" s="299">
        <v>40</v>
      </c>
      <c r="F447" s="300">
        <v>40</v>
      </c>
      <c r="G447" s="264">
        <v>-37529</v>
      </c>
      <c r="H447" s="264">
        <v>0</v>
      </c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8"/>
      <c r="U447" s="108"/>
      <c r="V447" s="108"/>
      <c r="W447" s="108"/>
      <c r="X447" s="108"/>
      <c r="Y447" s="108"/>
      <c r="Z447" s="108"/>
    </row>
    <row r="448" spans="1:26" ht="12.75" customHeight="1">
      <c r="A448" s="323" t="s">
        <v>304</v>
      </c>
      <c r="B448" s="258">
        <v>8851691</v>
      </c>
      <c r="C448" s="258">
        <v>8097506</v>
      </c>
      <c r="D448" s="258">
        <v>6003940</v>
      </c>
      <c r="E448" s="291">
        <v>67.8281697813446</v>
      </c>
      <c r="F448" s="295">
        <v>74.14554555439663</v>
      </c>
      <c r="G448" s="258">
        <v>855903</v>
      </c>
      <c r="H448" s="258">
        <v>590479</v>
      </c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8"/>
      <c r="U448" s="108"/>
      <c r="V448" s="108"/>
      <c r="W448" s="108"/>
      <c r="X448" s="108"/>
      <c r="Y448" s="108"/>
      <c r="Z448" s="108"/>
    </row>
    <row r="449" spans="1:26" ht="12.75" customHeight="1">
      <c r="A449" s="304" t="s">
        <v>307</v>
      </c>
      <c r="B449" s="263">
        <v>8654517</v>
      </c>
      <c r="C449" s="263">
        <v>7900332</v>
      </c>
      <c r="D449" s="263">
        <v>5972862</v>
      </c>
      <c r="E449" s="299">
        <v>69.01438867125687</v>
      </c>
      <c r="F449" s="300">
        <v>75.6026708750974</v>
      </c>
      <c r="G449" s="263">
        <v>717537</v>
      </c>
      <c r="H449" s="263">
        <v>574202</v>
      </c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U449" s="108"/>
      <c r="V449" s="108"/>
      <c r="W449" s="108"/>
      <c r="X449" s="108"/>
      <c r="Y449" s="108"/>
      <c r="Z449" s="108"/>
    </row>
    <row r="450" spans="1:26" ht="12.75" customHeight="1">
      <c r="A450" s="304" t="s">
        <v>281</v>
      </c>
      <c r="B450" s="263">
        <v>2562098</v>
      </c>
      <c r="C450" s="263">
        <v>2375578</v>
      </c>
      <c r="D450" s="263">
        <v>1692001</v>
      </c>
      <c r="E450" s="299">
        <v>66.03966749125131</v>
      </c>
      <c r="F450" s="300">
        <v>71.22481349802027</v>
      </c>
      <c r="G450" s="264">
        <v>151145</v>
      </c>
      <c r="H450" s="264">
        <v>160332</v>
      </c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8"/>
      <c r="U450" s="108"/>
      <c r="V450" s="108"/>
      <c r="W450" s="108"/>
      <c r="X450" s="108"/>
      <c r="Y450" s="108"/>
      <c r="Z450" s="108"/>
    </row>
    <row r="451" spans="1:26" s="313" customFormat="1" ht="12.75" customHeight="1">
      <c r="A451" s="306" t="s">
        <v>282</v>
      </c>
      <c r="B451" s="91">
        <v>1380622</v>
      </c>
      <c r="C451" s="91">
        <v>1260255</v>
      </c>
      <c r="D451" s="91">
        <v>927335</v>
      </c>
      <c r="E451" s="308">
        <v>67.16791417201811</v>
      </c>
      <c r="F451" s="309">
        <v>73.5831240502914</v>
      </c>
      <c r="G451" s="307">
        <v>109586</v>
      </c>
      <c r="H451" s="307">
        <v>88977</v>
      </c>
      <c r="I451" s="312"/>
      <c r="J451" s="312"/>
      <c r="K451" s="312"/>
      <c r="L451" s="312"/>
      <c r="M451" s="312"/>
      <c r="N451" s="312"/>
      <c r="O451" s="312"/>
      <c r="P451" s="312"/>
      <c r="Q451" s="312"/>
      <c r="R451" s="312"/>
      <c r="S451" s="312"/>
      <c r="T451" s="312"/>
      <c r="U451" s="312"/>
      <c r="V451" s="312"/>
      <c r="W451" s="312"/>
      <c r="X451" s="312"/>
      <c r="Y451" s="312"/>
      <c r="Z451" s="312"/>
    </row>
    <row r="452" spans="1:26" ht="12.75">
      <c r="A452" s="304" t="s">
        <v>284</v>
      </c>
      <c r="B452" s="263">
        <v>6092419</v>
      </c>
      <c r="C452" s="263">
        <v>5524754</v>
      </c>
      <c r="D452" s="263">
        <v>4280861</v>
      </c>
      <c r="E452" s="299">
        <v>70.26537406570363</v>
      </c>
      <c r="F452" s="300">
        <v>77.48509707400547</v>
      </c>
      <c r="G452" s="264">
        <v>566392</v>
      </c>
      <c r="H452" s="264">
        <v>413870</v>
      </c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  <c r="T452" s="108"/>
      <c r="U452" s="108"/>
      <c r="V452" s="108"/>
      <c r="W452" s="108"/>
      <c r="X452" s="108"/>
      <c r="Y452" s="108"/>
      <c r="Z452" s="108"/>
    </row>
    <row r="453" spans="1:26" s="313" customFormat="1" ht="25.5" hidden="1">
      <c r="A453" s="311" t="s">
        <v>285</v>
      </c>
      <c r="B453" s="91">
        <v>0</v>
      </c>
      <c r="C453" s="307">
        <v>0</v>
      </c>
      <c r="D453" s="307">
        <v>0</v>
      </c>
      <c r="E453" s="308" t="e">
        <v>#DIV/0!</v>
      </c>
      <c r="F453" s="309" t="e">
        <v>#DIV/0!</v>
      </c>
      <c r="G453" s="264">
        <v>-5850</v>
      </c>
      <c r="H453" s="264">
        <v>0</v>
      </c>
      <c r="I453" s="312"/>
      <c r="J453" s="312"/>
      <c r="K453" s="312"/>
      <c r="L453" s="312"/>
      <c r="M453" s="312"/>
      <c r="N453" s="312"/>
      <c r="O453" s="312"/>
      <c r="P453" s="312"/>
      <c r="Q453" s="312"/>
      <c r="R453" s="312"/>
      <c r="S453" s="312"/>
      <c r="T453" s="312"/>
      <c r="U453" s="312"/>
      <c r="V453" s="312"/>
      <c r="W453" s="312"/>
      <c r="X453" s="312"/>
      <c r="Y453" s="312"/>
      <c r="Z453" s="312"/>
    </row>
    <row r="454" spans="1:26" s="313" customFormat="1" ht="12.75">
      <c r="A454" s="311" t="s">
        <v>286</v>
      </c>
      <c r="B454" s="91">
        <v>336809</v>
      </c>
      <c r="C454" s="314" t="s">
        <v>1464</v>
      </c>
      <c r="D454" s="91">
        <v>308843</v>
      </c>
      <c r="E454" s="308">
        <v>91.69677769893322</v>
      </c>
      <c r="F454" s="315" t="s">
        <v>1464</v>
      </c>
      <c r="G454" s="314" t="s">
        <v>1464</v>
      </c>
      <c r="H454" s="307">
        <v>23712</v>
      </c>
      <c r="I454" s="312"/>
      <c r="J454" s="312"/>
      <c r="K454" s="312"/>
      <c r="L454" s="312"/>
      <c r="M454" s="312"/>
      <c r="N454" s="312"/>
      <c r="O454" s="312"/>
      <c r="P454" s="312"/>
      <c r="Q454" s="312"/>
      <c r="R454" s="312"/>
      <c r="S454" s="312"/>
      <c r="T454" s="312"/>
      <c r="U454" s="312"/>
      <c r="V454" s="312"/>
      <c r="W454" s="312"/>
      <c r="X454" s="312"/>
      <c r="Y454" s="312"/>
      <c r="Z454" s="312"/>
    </row>
    <row r="455" spans="1:26" ht="24.75" customHeight="1">
      <c r="A455" s="97" t="s">
        <v>287</v>
      </c>
      <c r="B455" s="263">
        <v>100130</v>
      </c>
      <c r="C455" s="263">
        <v>100130</v>
      </c>
      <c r="D455" s="263">
        <v>56356</v>
      </c>
      <c r="E455" s="299">
        <v>56.28283231798662</v>
      </c>
      <c r="F455" s="300">
        <v>56.28283231798662</v>
      </c>
      <c r="G455" s="264">
        <v>52770</v>
      </c>
      <c r="H455" s="264">
        <v>9015</v>
      </c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  <c r="T455" s="108"/>
      <c r="U455" s="108"/>
      <c r="V455" s="108"/>
      <c r="W455" s="108"/>
      <c r="X455" s="108"/>
      <c r="Y455" s="108"/>
      <c r="Z455" s="108"/>
    </row>
    <row r="456" spans="1:26" ht="12" customHeight="1">
      <c r="A456" s="304" t="s">
        <v>339</v>
      </c>
      <c r="B456" s="263">
        <v>5655480</v>
      </c>
      <c r="C456" s="263">
        <v>5087815</v>
      </c>
      <c r="D456" s="263">
        <v>3915662</v>
      </c>
      <c r="E456" s="299">
        <v>69.23659883864853</v>
      </c>
      <c r="F456" s="300">
        <v>76.96156405057967</v>
      </c>
      <c r="G456" s="264">
        <v>480912</v>
      </c>
      <c r="H456" s="264">
        <v>381143</v>
      </c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  <c r="T456" s="108"/>
      <c r="U456" s="108"/>
      <c r="V456" s="108"/>
      <c r="W456" s="108"/>
      <c r="X456" s="108"/>
      <c r="Y456" s="108"/>
      <c r="Z456" s="108"/>
    </row>
    <row r="457" spans="1:26" ht="12.75" customHeight="1">
      <c r="A457" s="304" t="s">
        <v>290</v>
      </c>
      <c r="B457" s="263">
        <v>197174</v>
      </c>
      <c r="C457" s="263">
        <v>197174</v>
      </c>
      <c r="D457" s="263">
        <v>31078</v>
      </c>
      <c r="E457" s="299">
        <v>15.761713004757219</v>
      </c>
      <c r="F457" s="300">
        <v>15.761713004757219</v>
      </c>
      <c r="G457" s="263">
        <v>138366</v>
      </c>
      <c r="H457" s="263">
        <v>16277</v>
      </c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  <c r="T457" s="108"/>
      <c r="U457" s="108"/>
      <c r="V457" s="108"/>
      <c r="W457" s="108"/>
      <c r="X457" s="108"/>
      <c r="Y457" s="108"/>
      <c r="Z457" s="108"/>
    </row>
    <row r="458" spans="1:26" ht="12.75" customHeight="1">
      <c r="A458" s="304" t="s">
        <v>291</v>
      </c>
      <c r="B458" s="263">
        <v>197174</v>
      </c>
      <c r="C458" s="263">
        <v>197174</v>
      </c>
      <c r="D458" s="263">
        <v>31078</v>
      </c>
      <c r="E458" s="299">
        <v>15.761713004757219</v>
      </c>
      <c r="F458" s="300">
        <v>15.761713004757219</v>
      </c>
      <c r="G458" s="264">
        <v>138366</v>
      </c>
      <c r="H458" s="264">
        <v>16277</v>
      </c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  <c r="T458" s="108"/>
      <c r="U458" s="108"/>
      <c r="V458" s="108"/>
      <c r="W458" s="108"/>
      <c r="X458" s="108"/>
      <c r="Y458" s="108"/>
      <c r="Z458" s="108"/>
    </row>
    <row r="459" spans="1:26" ht="12.75" customHeight="1">
      <c r="A459" s="304"/>
      <c r="B459" s="263"/>
      <c r="C459" s="263"/>
      <c r="D459" s="263"/>
      <c r="E459" s="299"/>
      <c r="F459" s="300"/>
      <c r="G459" s="263"/>
      <c r="H459" s="263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  <c r="T459" s="108"/>
      <c r="U459" s="108"/>
      <c r="V459" s="108"/>
      <c r="W459" s="108"/>
      <c r="X459" s="108"/>
      <c r="Y459" s="108"/>
      <c r="Z459" s="108"/>
    </row>
    <row r="460" spans="1:26" ht="12.75" customHeight="1">
      <c r="A460" s="330" t="s">
        <v>342</v>
      </c>
      <c r="B460" s="258"/>
      <c r="C460" s="258"/>
      <c r="D460" s="258"/>
      <c r="E460" s="291"/>
      <c r="F460" s="295"/>
      <c r="G460" s="258"/>
      <c r="H460" s="25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  <c r="T460" s="108"/>
      <c r="U460" s="108"/>
      <c r="V460" s="108"/>
      <c r="W460" s="108"/>
      <c r="X460" s="108"/>
      <c r="Y460" s="108"/>
      <c r="Z460" s="108"/>
    </row>
    <row r="461" spans="1:26" ht="12.75" customHeight="1">
      <c r="A461" s="293" t="s">
        <v>275</v>
      </c>
      <c r="B461" s="258">
        <v>67916</v>
      </c>
      <c r="C461" s="258">
        <v>46571</v>
      </c>
      <c r="D461" s="258">
        <v>46571</v>
      </c>
      <c r="E461" s="291">
        <v>68.5714706402026</v>
      </c>
      <c r="F461" s="295">
        <v>100</v>
      </c>
      <c r="G461" s="258">
        <v>3739</v>
      </c>
      <c r="H461" s="258">
        <v>3739</v>
      </c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  <c r="T461" s="108"/>
      <c r="U461" s="108"/>
      <c r="V461" s="108"/>
      <c r="W461" s="108"/>
      <c r="X461" s="108"/>
      <c r="Y461" s="108"/>
      <c r="Z461" s="108"/>
    </row>
    <row r="462" spans="1:26" ht="12.75" customHeight="1">
      <c r="A462" s="297" t="s">
        <v>276</v>
      </c>
      <c r="B462" s="263">
        <v>67916</v>
      </c>
      <c r="C462" s="263">
        <v>46571</v>
      </c>
      <c r="D462" s="263">
        <v>46571</v>
      </c>
      <c r="E462" s="299">
        <v>68.5714706402026</v>
      </c>
      <c r="F462" s="300">
        <v>100</v>
      </c>
      <c r="G462" s="264">
        <v>3739</v>
      </c>
      <c r="H462" s="264">
        <v>3739</v>
      </c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  <c r="S462" s="108"/>
      <c r="T462" s="108"/>
      <c r="U462" s="108"/>
      <c r="V462" s="108"/>
      <c r="W462" s="108"/>
      <c r="X462" s="108"/>
      <c r="Y462" s="108"/>
      <c r="Z462" s="108"/>
    </row>
    <row r="463" spans="1:26" ht="12.75" customHeight="1">
      <c r="A463" s="323" t="s">
        <v>304</v>
      </c>
      <c r="B463" s="258">
        <v>67916</v>
      </c>
      <c r="C463" s="258">
        <v>46571</v>
      </c>
      <c r="D463" s="258">
        <v>36906</v>
      </c>
      <c r="E463" s="291">
        <v>54.3406561045998</v>
      </c>
      <c r="F463" s="295">
        <v>79.2467415344313</v>
      </c>
      <c r="G463" s="258">
        <v>3739</v>
      </c>
      <c r="H463" s="258">
        <v>0</v>
      </c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  <c r="T463" s="108"/>
      <c r="U463" s="108"/>
      <c r="V463" s="108"/>
      <c r="W463" s="108"/>
      <c r="X463" s="108"/>
      <c r="Y463" s="108"/>
      <c r="Z463" s="108"/>
    </row>
    <row r="464" spans="1:26" ht="12.75" customHeight="1">
      <c r="A464" s="304" t="s">
        <v>280</v>
      </c>
      <c r="B464" s="263">
        <v>52416</v>
      </c>
      <c r="C464" s="263">
        <v>46071</v>
      </c>
      <c r="D464" s="263">
        <v>36406</v>
      </c>
      <c r="E464" s="299">
        <v>69.45589133089133</v>
      </c>
      <c r="F464" s="300">
        <v>79.02151027761498</v>
      </c>
      <c r="G464" s="263">
        <v>3739</v>
      </c>
      <c r="H464" s="263">
        <v>0</v>
      </c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  <c r="T464" s="108"/>
      <c r="U464" s="108"/>
      <c r="V464" s="108"/>
      <c r="W464" s="108"/>
      <c r="X464" s="108"/>
      <c r="Y464" s="108"/>
      <c r="Z464" s="108"/>
    </row>
    <row r="465" spans="1:26" ht="12.75" customHeight="1">
      <c r="A465" s="304" t="s">
        <v>281</v>
      </c>
      <c r="B465" s="263">
        <v>52416</v>
      </c>
      <c r="C465" s="263">
        <v>46071</v>
      </c>
      <c r="D465" s="263">
        <v>36406</v>
      </c>
      <c r="E465" s="299">
        <v>69.45589133089133</v>
      </c>
      <c r="F465" s="300">
        <v>79.02151027761498</v>
      </c>
      <c r="G465" s="264">
        <v>3739</v>
      </c>
      <c r="H465" s="264">
        <v>0</v>
      </c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  <c r="T465" s="108"/>
      <c r="U465" s="108"/>
      <c r="V465" s="108"/>
      <c r="W465" s="108"/>
      <c r="X465" s="108"/>
      <c r="Y465" s="108"/>
      <c r="Z465" s="108"/>
    </row>
    <row r="466" spans="1:26" s="313" customFormat="1" ht="12.75">
      <c r="A466" s="306" t="s">
        <v>282</v>
      </c>
      <c r="B466" s="91">
        <v>35331</v>
      </c>
      <c r="C466" s="91">
        <v>31771</v>
      </c>
      <c r="D466" s="91">
        <v>26814</v>
      </c>
      <c r="E466" s="308">
        <v>75.89369109280801</v>
      </c>
      <c r="F466" s="309">
        <v>84.39772119228228</v>
      </c>
      <c r="G466" s="307">
        <v>2939</v>
      </c>
      <c r="H466" s="307">
        <v>0</v>
      </c>
      <c r="I466" s="312"/>
      <c r="J466" s="312"/>
      <c r="K466" s="312"/>
      <c r="L466" s="312"/>
      <c r="M466" s="312"/>
      <c r="N466" s="312"/>
      <c r="O466" s="312"/>
      <c r="P466" s="312"/>
      <c r="Q466" s="312"/>
      <c r="R466" s="312"/>
      <c r="S466" s="312"/>
      <c r="T466" s="312"/>
      <c r="U466" s="312"/>
      <c r="V466" s="312"/>
      <c r="W466" s="312"/>
      <c r="X466" s="312"/>
      <c r="Y466" s="312"/>
      <c r="Z466" s="312"/>
    </row>
    <row r="467" spans="1:26" ht="13.5" customHeight="1">
      <c r="A467" s="304" t="s">
        <v>290</v>
      </c>
      <c r="B467" s="263">
        <v>15500</v>
      </c>
      <c r="C467" s="263">
        <v>500</v>
      </c>
      <c r="D467" s="263">
        <v>500</v>
      </c>
      <c r="E467" s="299">
        <v>3.225806451612903</v>
      </c>
      <c r="F467" s="300">
        <v>100</v>
      </c>
      <c r="G467" s="263">
        <v>0</v>
      </c>
      <c r="H467" s="263">
        <v>0</v>
      </c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  <c r="T467" s="108"/>
      <c r="U467" s="108"/>
      <c r="V467" s="108"/>
      <c r="W467" s="108"/>
      <c r="X467" s="108"/>
      <c r="Y467" s="108"/>
      <c r="Z467" s="108"/>
    </row>
    <row r="468" spans="1:26" ht="13.5" customHeight="1">
      <c r="A468" s="304" t="s">
        <v>291</v>
      </c>
      <c r="B468" s="263">
        <v>15500</v>
      </c>
      <c r="C468" s="263">
        <v>500</v>
      </c>
      <c r="D468" s="263">
        <v>500</v>
      </c>
      <c r="E468" s="299">
        <v>3.225806451612903</v>
      </c>
      <c r="F468" s="300">
        <v>100</v>
      </c>
      <c r="G468" s="264">
        <v>0</v>
      </c>
      <c r="H468" s="264">
        <v>0</v>
      </c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  <c r="T468" s="108"/>
      <c r="U468" s="108"/>
      <c r="V468" s="108"/>
      <c r="W468" s="108"/>
      <c r="X468" s="108"/>
      <c r="Y468" s="108"/>
      <c r="Z468" s="108"/>
    </row>
    <row r="469" spans="1:26" s="313" customFormat="1" ht="13.5" customHeight="1">
      <c r="A469" s="304"/>
      <c r="B469" s="91"/>
      <c r="C469" s="91"/>
      <c r="D469" s="91"/>
      <c r="E469" s="308"/>
      <c r="F469" s="309"/>
      <c r="G469" s="91"/>
      <c r="H469" s="91"/>
      <c r="I469" s="312"/>
      <c r="J469" s="312"/>
      <c r="K469" s="312"/>
      <c r="L469" s="312"/>
      <c r="M469" s="312"/>
      <c r="N469" s="312"/>
      <c r="O469" s="312"/>
      <c r="P469" s="312"/>
      <c r="Q469" s="312"/>
      <c r="R469" s="312"/>
      <c r="S469" s="312"/>
      <c r="T469" s="312"/>
      <c r="U469" s="312"/>
      <c r="V469" s="312"/>
      <c r="W469" s="312"/>
      <c r="X469" s="312"/>
      <c r="Y469" s="312"/>
      <c r="Z469" s="312"/>
    </row>
    <row r="470" spans="1:26" ht="27" customHeight="1">
      <c r="A470" s="330" t="s">
        <v>343</v>
      </c>
      <c r="B470" s="263"/>
      <c r="C470" s="263"/>
      <c r="D470" s="263"/>
      <c r="E470" s="299"/>
      <c r="F470" s="300"/>
      <c r="G470" s="263"/>
      <c r="H470" s="263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  <c r="T470" s="108"/>
      <c r="U470" s="108"/>
      <c r="V470" s="108"/>
      <c r="W470" s="108"/>
      <c r="X470" s="108"/>
      <c r="Y470" s="108"/>
      <c r="Z470" s="108"/>
    </row>
    <row r="471" spans="1:26" ht="12.75" customHeight="1">
      <c r="A471" s="293" t="s">
        <v>275</v>
      </c>
      <c r="B471" s="258">
        <v>5251081</v>
      </c>
      <c r="C471" s="258">
        <v>5136545</v>
      </c>
      <c r="D471" s="258">
        <v>5012574</v>
      </c>
      <c r="E471" s="291">
        <v>95.4579447546134</v>
      </c>
      <c r="F471" s="295">
        <v>97.58649053011314</v>
      </c>
      <c r="G471" s="258">
        <v>458137</v>
      </c>
      <c r="H471" s="258">
        <v>1842842</v>
      </c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  <c r="T471" s="108"/>
      <c r="U471" s="108"/>
      <c r="V471" s="108"/>
      <c r="W471" s="108"/>
      <c r="X471" s="108"/>
      <c r="Y471" s="108"/>
      <c r="Z471" s="108"/>
    </row>
    <row r="472" spans="1:26" ht="12.75" customHeight="1">
      <c r="A472" s="297" t="s">
        <v>276</v>
      </c>
      <c r="B472" s="263">
        <v>4823281</v>
      </c>
      <c r="C472" s="263">
        <v>4708745</v>
      </c>
      <c r="D472" s="263">
        <v>4708745</v>
      </c>
      <c r="E472" s="299">
        <v>97.62535087630184</v>
      </c>
      <c r="F472" s="300">
        <v>100</v>
      </c>
      <c r="G472" s="264">
        <v>1582623</v>
      </c>
      <c r="H472" s="264">
        <v>1582623</v>
      </c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  <c r="T472" s="108"/>
      <c r="U472" s="108"/>
      <c r="V472" s="108"/>
      <c r="W472" s="108"/>
      <c r="X472" s="108"/>
      <c r="Y472" s="108"/>
      <c r="Z472" s="108"/>
    </row>
    <row r="473" spans="1:26" ht="12.75" customHeight="1">
      <c r="A473" s="297" t="s">
        <v>278</v>
      </c>
      <c r="B473" s="263">
        <v>427800</v>
      </c>
      <c r="C473" s="263">
        <v>427800</v>
      </c>
      <c r="D473" s="263">
        <v>303829</v>
      </c>
      <c r="E473" s="299">
        <v>71.0212716222534</v>
      </c>
      <c r="F473" s="300">
        <v>71.0212716222534</v>
      </c>
      <c r="G473" s="264">
        <v>-1124486</v>
      </c>
      <c r="H473" s="264">
        <v>260219</v>
      </c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  <c r="T473" s="108"/>
      <c r="U473" s="108"/>
      <c r="V473" s="108"/>
      <c r="W473" s="108"/>
      <c r="X473" s="108"/>
      <c r="Y473" s="108"/>
      <c r="Z473" s="108"/>
    </row>
    <row r="474" spans="1:26" ht="12.75" customHeight="1">
      <c r="A474" s="323" t="s">
        <v>304</v>
      </c>
      <c r="B474" s="258">
        <v>5251081</v>
      </c>
      <c r="C474" s="258">
        <v>5136545</v>
      </c>
      <c r="D474" s="258">
        <v>2696114</v>
      </c>
      <c r="E474" s="291">
        <v>51.34398041089063</v>
      </c>
      <c r="F474" s="295">
        <v>52.488861676477086</v>
      </c>
      <c r="G474" s="258">
        <v>458137</v>
      </c>
      <c r="H474" s="258">
        <v>860866</v>
      </c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  <c r="T474" s="108"/>
      <c r="U474" s="108"/>
      <c r="V474" s="108"/>
      <c r="W474" s="108"/>
      <c r="X474" s="108"/>
      <c r="Y474" s="108"/>
      <c r="Z474" s="108"/>
    </row>
    <row r="475" spans="1:26" ht="12.75" customHeight="1">
      <c r="A475" s="304" t="s">
        <v>307</v>
      </c>
      <c r="B475" s="263">
        <v>5149567</v>
      </c>
      <c r="C475" s="263">
        <v>5035031</v>
      </c>
      <c r="D475" s="263">
        <v>2658676</v>
      </c>
      <c r="E475" s="299">
        <v>51.62911755493229</v>
      </c>
      <c r="F475" s="300">
        <v>52.80356764437002</v>
      </c>
      <c r="G475" s="263">
        <v>395569</v>
      </c>
      <c r="H475" s="263">
        <v>859577</v>
      </c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  <c r="T475" s="108"/>
      <c r="U475" s="108"/>
      <c r="V475" s="108"/>
      <c r="W475" s="108"/>
      <c r="X475" s="108"/>
      <c r="Y475" s="108"/>
      <c r="Z475" s="108"/>
    </row>
    <row r="476" spans="1:26" ht="12.75" customHeight="1">
      <c r="A476" s="304" t="s">
        <v>281</v>
      </c>
      <c r="B476" s="263">
        <v>1970381</v>
      </c>
      <c r="C476" s="263">
        <v>1891562</v>
      </c>
      <c r="D476" s="263">
        <v>1263471</v>
      </c>
      <c r="E476" s="299">
        <v>64.1231822677949</v>
      </c>
      <c r="F476" s="300">
        <v>66.79511430235964</v>
      </c>
      <c r="G476" s="264">
        <v>-1269668</v>
      </c>
      <c r="H476" s="264">
        <v>161763</v>
      </c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  <c r="T476" s="108"/>
      <c r="U476" s="108"/>
      <c r="V476" s="108"/>
      <c r="W476" s="108"/>
      <c r="X476" s="108"/>
      <c r="Y476" s="108"/>
      <c r="Z476" s="108"/>
    </row>
    <row r="477" spans="1:26" s="313" customFormat="1" ht="12.75" customHeight="1">
      <c r="A477" s="306" t="s">
        <v>282</v>
      </c>
      <c r="B477" s="91">
        <v>735604</v>
      </c>
      <c r="C477" s="91">
        <v>701927</v>
      </c>
      <c r="D477" s="91">
        <v>602658</v>
      </c>
      <c r="E477" s="308">
        <v>81.92696070168188</v>
      </c>
      <c r="F477" s="309">
        <v>85.85764616548445</v>
      </c>
      <c r="G477" s="307">
        <v>117200</v>
      </c>
      <c r="H477" s="307">
        <v>70105</v>
      </c>
      <c r="I477" s="312"/>
      <c r="J477" s="312"/>
      <c r="K477" s="312"/>
      <c r="L477" s="312"/>
      <c r="M477" s="312"/>
      <c r="N477" s="312"/>
      <c r="O477" s="312"/>
      <c r="P477" s="312"/>
      <c r="Q477" s="312"/>
      <c r="R477" s="312"/>
      <c r="S477" s="312"/>
      <c r="T477" s="312"/>
      <c r="U477" s="312"/>
      <c r="V477" s="312"/>
      <c r="W477" s="312"/>
      <c r="X477" s="312"/>
      <c r="Y477" s="312"/>
      <c r="Z477" s="312"/>
    </row>
    <row r="478" spans="1:26" ht="12.75" customHeight="1">
      <c r="A478" s="304" t="s">
        <v>284</v>
      </c>
      <c r="B478" s="263">
        <v>3179186</v>
      </c>
      <c r="C478" s="263">
        <v>3143469</v>
      </c>
      <c r="D478" s="263">
        <v>1395205</v>
      </c>
      <c r="E478" s="299">
        <v>43.88560467994009</v>
      </c>
      <c r="F478" s="300">
        <v>44.3842455580125</v>
      </c>
      <c r="G478" s="264">
        <v>1665237</v>
      </c>
      <c r="H478" s="264">
        <v>697814</v>
      </c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  <c r="T478" s="108"/>
      <c r="U478" s="108"/>
      <c r="V478" s="108"/>
      <c r="W478" s="108"/>
      <c r="X478" s="108"/>
      <c r="Y478" s="108"/>
      <c r="Z478" s="108"/>
    </row>
    <row r="479" spans="1:26" ht="24.75" customHeight="1">
      <c r="A479" s="97" t="s">
        <v>287</v>
      </c>
      <c r="B479" s="263">
        <v>3179186</v>
      </c>
      <c r="C479" s="263">
        <v>3143469</v>
      </c>
      <c r="D479" s="263">
        <v>1395205</v>
      </c>
      <c r="E479" s="299">
        <v>43.88560467994009</v>
      </c>
      <c r="F479" s="300">
        <v>44.3842455580125</v>
      </c>
      <c r="G479" s="264">
        <v>1665237</v>
      </c>
      <c r="H479" s="264">
        <v>697814</v>
      </c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  <c r="T479" s="108"/>
      <c r="U479" s="108"/>
      <c r="V479" s="108"/>
      <c r="W479" s="108"/>
      <c r="X479" s="108"/>
      <c r="Y479" s="108"/>
      <c r="Z479" s="108"/>
    </row>
    <row r="480" spans="1:26" ht="12.75">
      <c r="A480" s="304" t="s">
        <v>290</v>
      </c>
      <c r="B480" s="263">
        <v>101514</v>
      </c>
      <c r="C480" s="263">
        <v>101514</v>
      </c>
      <c r="D480" s="263">
        <v>37438</v>
      </c>
      <c r="E480" s="299">
        <v>36.87964221683709</v>
      </c>
      <c r="F480" s="300">
        <v>36.87964221683709</v>
      </c>
      <c r="G480" s="263">
        <v>62568</v>
      </c>
      <c r="H480" s="263">
        <v>1289</v>
      </c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  <c r="T480" s="108"/>
      <c r="U480" s="108"/>
      <c r="V480" s="108"/>
      <c r="W480" s="108"/>
      <c r="X480" s="108"/>
      <c r="Y480" s="108"/>
      <c r="Z480" s="108"/>
    </row>
    <row r="481" spans="1:26" ht="12.75">
      <c r="A481" s="304" t="s">
        <v>291</v>
      </c>
      <c r="B481" s="263">
        <v>101514</v>
      </c>
      <c r="C481" s="263">
        <v>101514</v>
      </c>
      <c r="D481" s="263">
        <v>37438</v>
      </c>
      <c r="E481" s="299">
        <v>36.87964221683709</v>
      </c>
      <c r="F481" s="300">
        <v>36.87964221683709</v>
      </c>
      <c r="G481" s="264">
        <v>62568</v>
      </c>
      <c r="H481" s="264">
        <v>1289</v>
      </c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  <c r="T481" s="108"/>
      <c r="U481" s="108"/>
      <c r="V481" s="108"/>
      <c r="W481" s="108"/>
      <c r="X481" s="108"/>
      <c r="Y481" s="108"/>
      <c r="Z481" s="108"/>
    </row>
    <row r="482" spans="1:26" ht="12.75">
      <c r="A482" s="304"/>
      <c r="B482" s="263"/>
      <c r="C482" s="263"/>
      <c r="D482" s="263"/>
      <c r="E482" s="299"/>
      <c r="F482" s="300"/>
      <c r="G482" s="263"/>
      <c r="H482" s="263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  <c r="T482" s="108"/>
      <c r="U482" s="108"/>
      <c r="V482" s="108"/>
      <c r="W482" s="108"/>
      <c r="X482" s="108"/>
      <c r="Y482" s="108"/>
      <c r="Z482" s="108"/>
    </row>
    <row r="483" spans="1:26" ht="12.75" customHeight="1">
      <c r="A483" s="329" t="s">
        <v>344</v>
      </c>
      <c r="B483" s="258"/>
      <c r="C483" s="258"/>
      <c r="D483" s="258"/>
      <c r="E483" s="291"/>
      <c r="F483" s="295"/>
      <c r="G483" s="258"/>
      <c r="H483" s="25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  <c r="T483" s="108"/>
      <c r="U483" s="108"/>
      <c r="V483" s="108"/>
      <c r="W483" s="108"/>
      <c r="X483" s="108"/>
      <c r="Y483" s="108"/>
      <c r="Z483" s="108"/>
    </row>
    <row r="484" spans="1:26" ht="12.75" customHeight="1">
      <c r="A484" s="293" t="s">
        <v>275</v>
      </c>
      <c r="B484" s="258">
        <v>11057433</v>
      </c>
      <c r="C484" s="258">
        <v>9899966</v>
      </c>
      <c r="D484" s="258">
        <v>9940706</v>
      </c>
      <c r="E484" s="291">
        <v>89.9006668184198</v>
      </c>
      <c r="F484" s="295">
        <v>100.41151656480436</v>
      </c>
      <c r="G484" s="258">
        <v>1547914</v>
      </c>
      <c r="H484" s="258">
        <v>1512964</v>
      </c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  <c r="T484" s="108"/>
      <c r="U484" s="108"/>
      <c r="V484" s="108"/>
      <c r="W484" s="108"/>
      <c r="X484" s="108"/>
      <c r="Y484" s="108"/>
      <c r="Z484" s="108"/>
    </row>
    <row r="485" spans="1:26" ht="12.75" customHeight="1">
      <c r="A485" s="297" t="s">
        <v>276</v>
      </c>
      <c r="B485" s="263">
        <v>10902157</v>
      </c>
      <c r="C485" s="263">
        <v>9799690</v>
      </c>
      <c r="D485" s="263">
        <v>9799690</v>
      </c>
      <c r="E485" s="299">
        <v>89.88762499017396</v>
      </c>
      <c r="F485" s="300">
        <v>100</v>
      </c>
      <c r="G485" s="264">
        <v>1512914</v>
      </c>
      <c r="H485" s="264">
        <v>1512914</v>
      </c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  <c r="T485" s="108"/>
      <c r="U485" s="108"/>
      <c r="V485" s="108"/>
      <c r="W485" s="108"/>
      <c r="X485" s="108"/>
      <c r="Y485" s="108"/>
      <c r="Z485" s="108"/>
    </row>
    <row r="486" spans="1:26" ht="14.25" customHeight="1">
      <c r="A486" s="297" t="s">
        <v>277</v>
      </c>
      <c r="B486" s="263">
        <v>92024</v>
      </c>
      <c r="C486" s="263">
        <v>37024</v>
      </c>
      <c r="D486" s="263">
        <v>91411</v>
      </c>
      <c r="E486" s="299">
        <v>99.3338694253673</v>
      </c>
      <c r="F486" s="300">
        <v>246.89660760587725</v>
      </c>
      <c r="G486" s="264">
        <v>35000</v>
      </c>
      <c r="H486" s="264">
        <v>50</v>
      </c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  <c r="T486" s="108"/>
      <c r="U486" s="108"/>
      <c r="V486" s="108"/>
      <c r="W486" s="108"/>
      <c r="X486" s="108"/>
      <c r="Y486" s="108"/>
      <c r="Z486" s="108"/>
    </row>
    <row r="487" spans="1:26" ht="14.25" customHeight="1">
      <c r="A487" s="297" t="s">
        <v>278</v>
      </c>
      <c r="B487" s="263">
        <v>63252</v>
      </c>
      <c r="C487" s="263">
        <v>63252</v>
      </c>
      <c r="D487" s="263">
        <v>49605</v>
      </c>
      <c r="E487" s="299">
        <v>78.42439764750522</v>
      </c>
      <c r="F487" s="300">
        <v>78.42439764750522</v>
      </c>
      <c r="G487" s="264">
        <v>0</v>
      </c>
      <c r="H487" s="264">
        <v>0</v>
      </c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  <c r="T487" s="108"/>
      <c r="U487" s="108"/>
      <c r="V487" s="108"/>
      <c r="W487" s="108"/>
      <c r="X487" s="108"/>
      <c r="Y487" s="108"/>
      <c r="Z487" s="108"/>
    </row>
    <row r="488" spans="1:26" ht="12.75" customHeight="1">
      <c r="A488" s="323" t="s">
        <v>304</v>
      </c>
      <c r="B488" s="258">
        <v>11062613</v>
      </c>
      <c r="C488" s="258">
        <v>9905146</v>
      </c>
      <c r="D488" s="258">
        <v>9814817</v>
      </c>
      <c r="E488" s="291">
        <v>88.72060335112509</v>
      </c>
      <c r="F488" s="295">
        <v>99.08805988321626</v>
      </c>
      <c r="G488" s="258">
        <v>1547914</v>
      </c>
      <c r="H488" s="258">
        <v>1487552</v>
      </c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  <c r="T488" s="108"/>
      <c r="U488" s="108"/>
      <c r="V488" s="108"/>
      <c r="W488" s="108"/>
      <c r="X488" s="108"/>
      <c r="Y488" s="108"/>
      <c r="Z488" s="108"/>
    </row>
    <row r="489" spans="1:26" ht="12.75" customHeight="1">
      <c r="A489" s="304" t="s">
        <v>307</v>
      </c>
      <c r="B489" s="263">
        <v>11026413</v>
      </c>
      <c r="C489" s="263">
        <v>9876946</v>
      </c>
      <c r="D489" s="263">
        <v>9807293</v>
      </c>
      <c r="E489" s="299">
        <v>88.94363924151943</v>
      </c>
      <c r="F489" s="300">
        <v>99.29479213513976</v>
      </c>
      <c r="G489" s="263">
        <v>1527714</v>
      </c>
      <c r="H489" s="263">
        <v>1486832</v>
      </c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  <c r="T489" s="108"/>
      <c r="U489" s="108"/>
      <c r="V489" s="108"/>
      <c r="W489" s="108"/>
      <c r="X489" s="108"/>
      <c r="Y489" s="108"/>
      <c r="Z489" s="108"/>
    </row>
    <row r="490" spans="1:26" ht="12.75" customHeight="1">
      <c r="A490" s="304" t="s">
        <v>281</v>
      </c>
      <c r="B490" s="263">
        <v>453924</v>
      </c>
      <c r="C490" s="263">
        <v>377992</v>
      </c>
      <c r="D490" s="263">
        <v>335541</v>
      </c>
      <c r="E490" s="299">
        <v>73.92008353821345</v>
      </c>
      <c r="F490" s="300">
        <v>88.76933903363035</v>
      </c>
      <c r="G490" s="264">
        <v>42015</v>
      </c>
      <c r="H490" s="264">
        <v>26044</v>
      </c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  <c r="S490" s="108"/>
      <c r="T490" s="108"/>
      <c r="U490" s="108"/>
      <c r="V490" s="108"/>
      <c r="W490" s="108"/>
      <c r="X490" s="108"/>
      <c r="Y490" s="108"/>
      <c r="Z490" s="108"/>
    </row>
    <row r="491" spans="1:26" s="313" customFormat="1" ht="12.75" customHeight="1">
      <c r="A491" s="306" t="s">
        <v>282</v>
      </c>
      <c r="B491" s="91">
        <v>157588</v>
      </c>
      <c r="C491" s="91">
        <v>141104</v>
      </c>
      <c r="D491" s="91">
        <v>140752</v>
      </c>
      <c r="E491" s="308">
        <v>89.31644541462548</v>
      </c>
      <c r="F491" s="309">
        <v>99.7505386098197</v>
      </c>
      <c r="G491" s="307">
        <v>12100</v>
      </c>
      <c r="H491" s="307">
        <v>15600</v>
      </c>
      <c r="I491" s="312"/>
      <c r="J491" s="312"/>
      <c r="K491" s="312"/>
      <c r="L491" s="312"/>
      <c r="M491" s="312"/>
      <c r="N491" s="312"/>
      <c r="O491" s="312"/>
      <c r="P491" s="312"/>
      <c r="Q491" s="312"/>
      <c r="R491" s="312"/>
      <c r="S491" s="312"/>
      <c r="T491" s="312"/>
      <c r="U491" s="312"/>
      <c r="V491" s="312"/>
      <c r="W491" s="312"/>
      <c r="X491" s="312"/>
      <c r="Y491" s="312"/>
      <c r="Z491" s="312"/>
    </row>
    <row r="492" spans="1:26" ht="12.75" customHeight="1">
      <c r="A492" s="304" t="s">
        <v>284</v>
      </c>
      <c r="B492" s="263">
        <v>10572489</v>
      </c>
      <c r="C492" s="263">
        <v>9498954</v>
      </c>
      <c r="D492" s="263">
        <v>9471752</v>
      </c>
      <c r="E492" s="299">
        <v>89.58866734219349</v>
      </c>
      <c r="F492" s="300">
        <v>99.71363162722969</v>
      </c>
      <c r="G492" s="264">
        <v>1485699</v>
      </c>
      <c r="H492" s="264">
        <v>1460788</v>
      </c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  <c r="S492" s="108"/>
      <c r="T492" s="108"/>
      <c r="U492" s="108"/>
      <c r="V492" s="108"/>
      <c r="W492" s="108"/>
      <c r="X492" s="108"/>
      <c r="Y492" s="108"/>
      <c r="Z492" s="108"/>
    </row>
    <row r="493" spans="1:26" ht="24.75" customHeight="1">
      <c r="A493" s="97" t="s">
        <v>287</v>
      </c>
      <c r="B493" s="263">
        <v>10572489</v>
      </c>
      <c r="C493" s="263">
        <v>9498954</v>
      </c>
      <c r="D493" s="263">
        <v>9471752</v>
      </c>
      <c r="E493" s="299">
        <v>89.58866734219349</v>
      </c>
      <c r="F493" s="300">
        <v>99.71363162722969</v>
      </c>
      <c r="G493" s="264">
        <v>1485699</v>
      </c>
      <c r="H493" s="264">
        <v>1460788</v>
      </c>
      <c r="I493" s="108"/>
      <c r="J493" s="108"/>
      <c r="K493" s="108"/>
      <c r="L493" s="108"/>
      <c r="M493" s="108"/>
      <c r="N493" s="108"/>
      <c r="O493" s="108"/>
      <c r="P493" s="108"/>
      <c r="Q493" s="108"/>
      <c r="R493" s="108"/>
      <c r="S493" s="108"/>
      <c r="T493" s="108"/>
      <c r="U493" s="108"/>
      <c r="V493" s="108"/>
      <c r="W493" s="108"/>
      <c r="X493" s="108"/>
      <c r="Y493" s="108"/>
      <c r="Z493" s="108"/>
    </row>
    <row r="494" spans="1:26" ht="12.75" customHeight="1">
      <c r="A494" s="304" t="s">
        <v>290</v>
      </c>
      <c r="B494" s="263">
        <v>36200</v>
      </c>
      <c r="C494" s="263">
        <v>28200</v>
      </c>
      <c r="D494" s="263">
        <v>7524</v>
      </c>
      <c r="E494" s="299">
        <v>20.784530386740332</v>
      </c>
      <c r="F494" s="300">
        <v>26.680851063829785</v>
      </c>
      <c r="G494" s="263">
        <v>20200</v>
      </c>
      <c r="H494" s="263">
        <v>720</v>
      </c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  <c r="S494" s="108"/>
      <c r="T494" s="108"/>
      <c r="U494" s="108"/>
      <c r="V494" s="108"/>
      <c r="W494" s="108"/>
      <c r="X494" s="108"/>
      <c r="Y494" s="108"/>
      <c r="Z494" s="108"/>
    </row>
    <row r="495" spans="1:26" ht="12.75" customHeight="1">
      <c r="A495" s="304" t="s">
        <v>291</v>
      </c>
      <c r="B495" s="263">
        <v>36200</v>
      </c>
      <c r="C495" s="263">
        <v>28200</v>
      </c>
      <c r="D495" s="263">
        <v>7524</v>
      </c>
      <c r="E495" s="299">
        <v>20.784530386740332</v>
      </c>
      <c r="F495" s="300">
        <v>26.680851063829785</v>
      </c>
      <c r="G495" s="264">
        <v>20200</v>
      </c>
      <c r="H495" s="264">
        <v>720</v>
      </c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  <c r="S495" s="108"/>
      <c r="T495" s="108"/>
      <c r="U495" s="108"/>
      <c r="V495" s="108"/>
      <c r="W495" s="108"/>
      <c r="X495" s="108"/>
      <c r="Y495" s="108"/>
      <c r="Z495" s="108"/>
    </row>
    <row r="496" spans="1:26" ht="12.75" customHeight="1">
      <c r="A496" s="323" t="s">
        <v>294</v>
      </c>
      <c r="B496" s="263">
        <v>-5180</v>
      </c>
      <c r="C496" s="263">
        <v>-5180</v>
      </c>
      <c r="D496" s="263">
        <v>125889</v>
      </c>
      <c r="E496" s="318" t="s">
        <v>1464</v>
      </c>
      <c r="F496" s="318" t="s">
        <v>1464</v>
      </c>
      <c r="G496" s="264">
        <v>0</v>
      </c>
      <c r="H496" s="264">
        <v>25412</v>
      </c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  <c r="S496" s="108"/>
      <c r="T496" s="108"/>
      <c r="U496" s="108"/>
      <c r="V496" s="108"/>
      <c r="W496" s="108"/>
      <c r="X496" s="108"/>
      <c r="Y496" s="108"/>
      <c r="Z496" s="108"/>
    </row>
    <row r="497" spans="1:26" ht="41.25" customHeight="1">
      <c r="A497" s="321" t="s">
        <v>298</v>
      </c>
      <c r="B497" s="263">
        <v>5180</v>
      </c>
      <c r="C497" s="248">
        <v>5180</v>
      </c>
      <c r="D497" s="248">
        <v>5180</v>
      </c>
      <c r="E497" s="318" t="s">
        <v>1464</v>
      </c>
      <c r="F497" s="318" t="s">
        <v>1464</v>
      </c>
      <c r="G497" s="264">
        <v>0</v>
      </c>
      <c r="H497" s="264">
        <v>0</v>
      </c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  <c r="S497" s="108"/>
      <c r="T497" s="108"/>
      <c r="U497" s="108"/>
      <c r="V497" s="108"/>
      <c r="W497" s="108"/>
      <c r="X497" s="108"/>
      <c r="Y497" s="108"/>
      <c r="Z497" s="108"/>
    </row>
    <row r="498" spans="1:26" ht="12.75" customHeight="1">
      <c r="A498" s="304"/>
      <c r="B498" s="263"/>
      <c r="C498" s="263"/>
      <c r="D498" s="263"/>
      <c r="E498" s="299"/>
      <c r="F498" s="300"/>
      <c r="G498" s="263"/>
      <c r="H498" s="263"/>
      <c r="I498" s="108"/>
      <c r="J498" s="108"/>
      <c r="K498" s="108"/>
      <c r="L498" s="108"/>
      <c r="M498" s="108"/>
      <c r="N498" s="108"/>
      <c r="O498" s="108"/>
      <c r="P498" s="108"/>
      <c r="Q498" s="108"/>
      <c r="R498" s="108"/>
      <c r="S498" s="108"/>
      <c r="T498" s="108"/>
      <c r="U498" s="108"/>
      <c r="V498" s="108"/>
      <c r="W498" s="108"/>
      <c r="X498" s="108"/>
      <c r="Y498" s="108"/>
      <c r="Z498" s="108"/>
    </row>
    <row r="499" spans="1:26" ht="12.75" customHeight="1">
      <c r="A499" s="330" t="s">
        <v>345</v>
      </c>
      <c r="B499" s="263"/>
      <c r="C499" s="263"/>
      <c r="D499" s="263"/>
      <c r="E499" s="291"/>
      <c r="F499" s="295"/>
      <c r="G499" s="263"/>
      <c r="H499" s="263"/>
      <c r="I499" s="108"/>
      <c r="J499" s="108"/>
      <c r="K499" s="108"/>
      <c r="L499" s="108"/>
      <c r="M499" s="108"/>
      <c r="N499" s="108"/>
      <c r="O499" s="108"/>
      <c r="P499" s="108"/>
      <c r="Q499" s="108"/>
      <c r="R499" s="108"/>
      <c r="S499" s="108"/>
      <c r="T499" s="108"/>
      <c r="U499" s="108"/>
      <c r="V499" s="108"/>
      <c r="W499" s="108"/>
      <c r="X499" s="108"/>
      <c r="Y499" s="108"/>
      <c r="Z499" s="108"/>
    </row>
    <row r="500" spans="1:26" ht="12.75" customHeight="1">
      <c r="A500" s="293" t="s">
        <v>275</v>
      </c>
      <c r="B500" s="258">
        <v>256238</v>
      </c>
      <c r="C500" s="258">
        <v>208238</v>
      </c>
      <c r="D500" s="258">
        <v>208238</v>
      </c>
      <c r="E500" s="291">
        <v>81.26741544969912</v>
      </c>
      <c r="F500" s="295">
        <v>100</v>
      </c>
      <c r="G500" s="258">
        <v>24809</v>
      </c>
      <c r="H500" s="258">
        <v>24809</v>
      </c>
      <c r="I500" s="108"/>
      <c r="J500" s="108"/>
      <c r="K500" s="108"/>
      <c r="L500" s="108"/>
      <c r="M500" s="108"/>
      <c r="N500" s="108"/>
      <c r="O500" s="108"/>
      <c r="P500" s="108"/>
      <c r="Q500" s="108"/>
      <c r="R500" s="108"/>
      <c r="S500" s="108"/>
      <c r="T500" s="108"/>
      <c r="U500" s="108"/>
      <c r="V500" s="108"/>
      <c r="W500" s="108"/>
      <c r="X500" s="108"/>
      <c r="Y500" s="108"/>
      <c r="Z500" s="108"/>
    </row>
    <row r="501" spans="1:26" ht="12.75" customHeight="1">
      <c r="A501" s="297" t="s">
        <v>276</v>
      </c>
      <c r="B501" s="263">
        <v>256238</v>
      </c>
      <c r="C501" s="263">
        <v>208238</v>
      </c>
      <c r="D501" s="263">
        <v>208238</v>
      </c>
      <c r="E501" s="299">
        <v>81.26741544969912</v>
      </c>
      <c r="F501" s="300">
        <v>100</v>
      </c>
      <c r="G501" s="264">
        <v>24809</v>
      </c>
      <c r="H501" s="264">
        <v>24809</v>
      </c>
      <c r="I501" s="108"/>
      <c r="J501" s="108"/>
      <c r="K501" s="108"/>
      <c r="L501" s="108"/>
      <c r="M501" s="108"/>
      <c r="N501" s="108"/>
      <c r="O501" s="108"/>
      <c r="P501" s="108"/>
      <c r="Q501" s="108"/>
      <c r="R501" s="108"/>
      <c r="S501" s="108"/>
      <c r="T501" s="108"/>
      <c r="U501" s="108"/>
      <c r="V501" s="108"/>
      <c r="W501" s="108"/>
      <c r="X501" s="108"/>
      <c r="Y501" s="108"/>
      <c r="Z501" s="108"/>
    </row>
    <row r="502" spans="1:26" ht="12.75" customHeight="1">
      <c r="A502" s="323" t="s">
        <v>304</v>
      </c>
      <c r="B502" s="258">
        <v>256238</v>
      </c>
      <c r="C502" s="258">
        <v>208238</v>
      </c>
      <c r="D502" s="258">
        <v>207558</v>
      </c>
      <c r="E502" s="291">
        <v>81.00203716856984</v>
      </c>
      <c r="F502" s="295">
        <v>99.67345057098129</v>
      </c>
      <c r="G502" s="258">
        <v>24809</v>
      </c>
      <c r="H502" s="258">
        <v>24827</v>
      </c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  <c r="S502" s="108"/>
      <c r="T502" s="108"/>
      <c r="U502" s="108"/>
      <c r="V502" s="108"/>
      <c r="W502" s="108"/>
      <c r="X502" s="108"/>
      <c r="Y502" s="108"/>
      <c r="Z502" s="108"/>
    </row>
    <row r="503" spans="1:26" ht="12.75" customHeight="1">
      <c r="A503" s="304" t="s">
        <v>307</v>
      </c>
      <c r="B503" s="263">
        <v>244928</v>
      </c>
      <c r="C503" s="263">
        <v>200338</v>
      </c>
      <c r="D503" s="263">
        <v>200338</v>
      </c>
      <c r="E503" s="299">
        <v>81.7946498562843</v>
      </c>
      <c r="F503" s="300">
        <v>100</v>
      </c>
      <c r="G503" s="263">
        <v>24809</v>
      </c>
      <c r="H503" s="263">
        <v>24827</v>
      </c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  <c r="S503" s="108"/>
      <c r="T503" s="108"/>
      <c r="U503" s="108"/>
      <c r="V503" s="108"/>
      <c r="W503" s="108"/>
      <c r="X503" s="108"/>
      <c r="Y503" s="108"/>
      <c r="Z503" s="108"/>
    </row>
    <row r="504" spans="1:26" ht="12.75" customHeight="1">
      <c r="A504" s="304" t="s">
        <v>281</v>
      </c>
      <c r="B504" s="263">
        <v>244511</v>
      </c>
      <c r="C504" s="263">
        <v>199921</v>
      </c>
      <c r="D504" s="263">
        <v>199921</v>
      </c>
      <c r="E504" s="299">
        <v>81.76360163755415</v>
      </c>
      <c r="F504" s="300">
        <v>100</v>
      </c>
      <c r="G504" s="264">
        <v>24827</v>
      </c>
      <c r="H504" s="264">
        <v>24827</v>
      </c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  <c r="S504" s="108"/>
      <c r="T504" s="108"/>
      <c r="U504" s="108"/>
      <c r="V504" s="108"/>
      <c r="W504" s="108"/>
      <c r="X504" s="108"/>
      <c r="Y504" s="108"/>
      <c r="Z504" s="108"/>
    </row>
    <row r="505" spans="1:26" ht="12.75" customHeight="1">
      <c r="A505" s="306" t="s">
        <v>282</v>
      </c>
      <c r="B505" s="91">
        <v>126629</v>
      </c>
      <c r="C505" s="91">
        <v>106036</v>
      </c>
      <c r="D505" s="91">
        <v>106036</v>
      </c>
      <c r="E505" s="308">
        <v>83.73753247676282</v>
      </c>
      <c r="F505" s="309">
        <v>100</v>
      </c>
      <c r="G505" s="307">
        <v>13878</v>
      </c>
      <c r="H505" s="307">
        <v>13878</v>
      </c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  <c r="S505" s="108"/>
      <c r="T505" s="108"/>
      <c r="U505" s="108"/>
      <c r="V505" s="108"/>
      <c r="W505" s="108"/>
      <c r="X505" s="108"/>
      <c r="Y505" s="108"/>
      <c r="Z505" s="108"/>
    </row>
    <row r="506" spans="1:26" ht="12.75" customHeight="1">
      <c r="A506" s="304" t="s">
        <v>284</v>
      </c>
      <c r="B506" s="263">
        <v>417</v>
      </c>
      <c r="C506" s="263">
        <v>417</v>
      </c>
      <c r="D506" s="263">
        <v>417</v>
      </c>
      <c r="E506" s="299">
        <v>100</v>
      </c>
      <c r="F506" s="300">
        <v>100</v>
      </c>
      <c r="G506" s="264">
        <v>-18</v>
      </c>
      <c r="H506" s="264">
        <v>0</v>
      </c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  <c r="S506" s="108"/>
      <c r="T506" s="108"/>
      <c r="U506" s="108"/>
      <c r="V506" s="108"/>
      <c r="W506" s="108"/>
      <c r="X506" s="108"/>
      <c r="Y506" s="108"/>
      <c r="Z506" s="108"/>
    </row>
    <row r="507" spans="1:26" ht="12.75" customHeight="1">
      <c r="A507" s="97" t="s">
        <v>289</v>
      </c>
      <c r="B507" s="263">
        <v>417</v>
      </c>
      <c r="C507" s="263">
        <v>417</v>
      </c>
      <c r="D507" s="263">
        <v>417</v>
      </c>
      <c r="E507" s="299">
        <v>100</v>
      </c>
      <c r="F507" s="300">
        <v>100</v>
      </c>
      <c r="G507" s="264">
        <v>-18</v>
      </c>
      <c r="H507" s="264">
        <v>0</v>
      </c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  <c r="S507" s="108"/>
      <c r="T507" s="108"/>
      <c r="U507" s="108"/>
      <c r="V507" s="108"/>
      <c r="W507" s="108"/>
      <c r="X507" s="108"/>
      <c r="Y507" s="108"/>
      <c r="Z507" s="108"/>
    </row>
    <row r="508" spans="1:26" ht="12.75" customHeight="1">
      <c r="A508" s="304" t="s">
        <v>290</v>
      </c>
      <c r="B508" s="263">
        <v>11310</v>
      </c>
      <c r="C508" s="263">
        <v>7900</v>
      </c>
      <c r="D508" s="263">
        <v>7220</v>
      </c>
      <c r="E508" s="299">
        <v>63.837312113174185</v>
      </c>
      <c r="F508" s="300">
        <v>91.39240506329114</v>
      </c>
      <c r="G508" s="264">
        <v>0</v>
      </c>
      <c r="H508" s="264">
        <v>0</v>
      </c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  <c r="S508" s="108"/>
      <c r="T508" s="108"/>
      <c r="U508" s="108"/>
      <c r="V508" s="108"/>
      <c r="W508" s="108"/>
      <c r="X508" s="108"/>
      <c r="Y508" s="108"/>
      <c r="Z508" s="108"/>
    </row>
    <row r="509" spans="1:26" ht="12.75" customHeight="1">
      <c r="A509" s="304" t="s">
        <v>291</v>
      </c>
      <c r="B509" s="263">
        <v>11310</v>
      </c>
      <c r="C509" s="263">
        <v>7900</v>
      </c>
      <c r="D509" s="263">
        <v>7220</v>
      </c>
      <c r="E509" s="299">
        <v>63.837312113174185</v>
      </c>
      <c r="F509" s="300">
        <v>91.39240506329114</v>
      </c>
      <c r="G509" s="264">
        <v>0</v>
      </c>
      <c r="H509" s="264">
        <v>0</v>
      </c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  <c r="S509" s="108"/>
      <c r="T509" s="108"/>
      <c r="U509" s="108"/>
      <c r="V509" s="108"/>
      <c r="W509" s="108"/>
      <c r="X509" s="108"/>
      <c r="Y509" s="108"/>
      <c r="Z509" s="108"/>
    </row>
    <row r="510" spans="1:26" ht="12.75" customHeight="1">
      <c r="A510" s="304"/>
      <c r="B510" s="263"/>
      <c r="C510" s="263"/>
      <c r="D510" s="263"/>
      <c r="E510" s="299"/>
      <c r="F510" s="300"/>
      <c r="G510" s="263"/>
      <c r="H510" s="263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  <c r="S510" s="108"/>
      <c r="T510" s="108"/>
      <c r="U510" s="108"/>
      <c r="V510" s="108"/>
      <c r="W510" s="108"/>
      <c r="X510" s="108"/>
      <c r="Y510" s="108"/>
      <c r="Z510" s="108"/>
    </row>
    <row r="511" spans="1:26" ht="25.5" customHeight="1">
      <c r="A511" s="330" t="s">
        <v>346</v>
      </c>
      <c r="B511" s="263"/>
      <c r="C511" s="263"/>
      <c r="D511" s="263"/>
      <c r="E511" s="299"/>
      <c r="F511" s="300"/>
      <c r="G511" s="263"/>
      <c r="H511" s="263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  <c r="S511" s="108"/>
      <c r="T511" s="108"/>
      <c r="U511" s="108"/>
      <c r="V511" s="108"/>
      <c r="W511" s="108"/>
      <c r="X511" s="108"/>
      <c r="Y511" s="108"/>
      <c r="Z511" s="108"/>
    </row>
    <row r="512" spans="1:26" ht="12.75" customHeight="1">
      <c r="A512" s="293" t="s">
        <v>275</v>
      </c>
      <c r="B512" s="258">
        <v>3726574</v>
      </c>
      <c r="C512" s="258">
        <v>3133317</v>
      </c>
      <c r="D512" s="258">
        <v>3163937</v>
      </c>
      <c r="E512" s="291">
        <v>84.90203065872299</v>
      </c>
      <c r="F512" s="295">
        <v>100.9772391366721</v>
      </c>
      <c r="G512" s="258">
        <v>530607</v>
      </c>
      <c r="H512" s="258">
        <v>561227</v>
      </c>
      <c r="I512" s="108"/>
      <c r="J512" s="108"/>
      <c r="K512" s="108"/>
      <c r="L512" s="108"/>
      <c r="M512" s="108"/>
      <c r="N512" s="108"/>
      <c r="O512" s="108"/>
      <c r="P512" s="108"/>
      <c r="Q512" s="108"/>
      <c r="R512" s="108"/>
      <c r="S512" s="108"/>
      <c r="T512" s="108"/>
      <c r="U512" s="108"/>
      <c r="V512" s="108"/>
      <c r="W512" s="108"/>
      <c r="X512" s="108"/>
      <c r="Y512" s="108"/>
      <c r="Z512" s="108"/>
    </row>
    <row r="513" spans="1:26" ht="12.75" customHeight="1">
      <c r="A513" s="297" t="s">
        <v>276</v>
      </c>
      <c r="B513" s="263">
        <v>3695954</v>
      </c>
      <c r="C513" s="263">
        <v>3133317</v>
      </c>
      <c r="D513" s="263">
        <v>3133317</v>
      </c>
      <c r="E513" s="299">
        <v>84.77694798149544</v>
      </c>
      <c r="F513" s="300">
        <v>100</v>
      </c>
      <c r="G513" s="264">
        <v>530607</v>
      </c>
      <c r="H513" s="264">
        <v>530607</v>
      </c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  <c r="S513" s="108"/>
      <c r="T513" s="108"/>
      <c r="U513" s="108"/>
      <c r="V513" s="108"/>
      <c r="W513" s="108"/>
      <c r="X513" s="108"/>
      <c r="Y513" s="108"/>
      <c r="Z513" s="108"/>
    </row>
    <row r="514" spans="1:26" ht="12.75" customHeight="1">
      <c r="A514" s="297" t="s">
        <v>278</v>
      </c>
      <c r="B514" s="263">
        <v>30620</v>
      </c>
      <c r="C514" s="263">
        <v>0</v>
      </c>
      <c r="D514" s="263">
        <v>30620</v>
      </c>
      <c r="E514" s="299">
        <v>100</v>
      </c>
      <c r="F514" s="300">
        <v>0</v>
      </c>
      <c r="G514" s="264">
        <v>0</v>
      </c>
      <c r="H514" s="264">
        <v>30620</v>
      </c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  <c r="S514" s="108"/>
      <c r="T514" s="108"/>
      <c r="U514" s="108"/>
      <c r="V514" s="108"/>
      <c r="W514" s="108"/>
      <c r="X514" s="108"/>
      <c r="Y514" s="108"/>
      <c r="Z514" s="108"/>
    </row>
    <row r="515" spans="1:26" s="303" customFormat="1" ht="12.75" customHeight="1">
      <c r="A515" s="323" t="s">
        <v>304</v>
      </c>
      <c r="B515" s="258">
        <v>3726574</v>
      </c>
      <c r="C515" s="258">
        <v>3133317</v>
      </c>
      <c r="D515" s="258">
        <v>2131184</v>
      </c>
      <c r="E515" s="291">
        <v>57.188828130073354</v>
      </c>
      <c r="F515" s="295">
        <v>68.0168651942973</v>
      </c>
      <c r="G515" s="258">
        <v>530607</v>
      </c>
      <c r="H515" s="258">
        <v>330357</v>
      </c>
      <c r="I515" s="302"/>
      <c r="J515" s="302"/>
      <c r="K515" s="302"/>
      <c r="L515" s="302"/>
      <c r="M515" s="302"/>
      <c r="N515" s="302"/>
      <c r="O515" s="302"/>
      <c r="P515" s="302"/>
      <c r="Q515" s="302"/>
      <c r="R515" s="302"/>
      <c r="S515" s="302"/>
      <c r="T515" s="302"/>
      <c r="U515" s="302"/>
      <c r="V515" s="302"/>
      <c r="W515" s="302"/>
      <c r="X515" s="302"/>
      <c r="Y515" s="302"/>
      <c r="Z515" s="302"/>
    </row>
    <row r="516" spans="1:26" ht="12.75" customHeight="1">
      <c r="A516" s="304" t="s">
        <v>307</v>
      </c>
      <c r="B516" s="263">
        <v>1152055</v>
      </c>
      <c r="C516" s="263">
        <v>1009000</v>
      </c>
      <c r="D516" s="263">
        <v>872870</v>
      </c>
      <c r="E516" s="299">
        <v>75.76634796081785</v>
      </c>
      <c r="F516" s="300">
        <v>86.50842418235877</v>
      </c>
      <c r="G516" s="263">
        <v>139168</v>
      </c>
      <c r="H516" s="263">
        <v>108341</v>
      </c>
      <c r="I516" s="108"/>
      <c r="J516" s="108"/>
      <c r="K516" s="108"/>
      <c r="L516" s="108"/>
      <c r="M516" s="108"/>
      <c r="N516" s="108"/>
      <c r="O516" s="108"/>
      <c r="P516" s="108"/>
      <c r="Q516" s="108"/>
      <c r="R516" s="108"/>
      <c r="S516" s="108"/>
      <c r="T516" s="108"/>
      <c r="U516" s="108"/>
      <c r="V516" s="108"/>
      <c r="W516" s="108"/>
      <c r="X516" s="108"/>
      <c r="Y516" s="108"/>
      <c r="Z516" s="108"/>
    </row>
    <row r="517" spans="1:26" ht="12.75" customHeight="1">
      <c r="A517" s="304" t="s">
        <v>281</v>
      </c>
      <c r="B517" s="263">
        <v>1152055</v>
      </c>
      <c r="C517" s="263">
        <v>1009000</v>
      </c>
      <c r="D517" s="263">
        <v>872870</v>
      </c>
      <c r="E517" s="299">
        <v>75.76634796081785</v>
      </c>
      <c r="F517" s="300">
        <v>86.50842418235877</v>
      </c>
      <c r="G517" s="264">
        <v>139168</v>
      </c>
      <c r="H517" s="264">
        <v>108341</v>
      </c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  <c r="S517" s="108"/>
      <c r="T517" s="108"/>
      <c r="U517" s="108"/>
      <c r="V517" s="108"/>
      <c r="W517" s="108"/>
      <c r="X517" s="108"/>
      <c r="Y517" s="108"/>
      <c r="Z517" s="108"/>
    </row>
    <row r="518" spans="1:26" s="313" customFormat="1" ht="12.75" customHeight="1">
      <c r="A518" s="306" t="s">
        <v>282</v>
      </c>
      <c r="B518" s="91">
        <v>509587</v>
      </c>
      <c r="C518" s="91">
        <v>451047</v>
      </c>
      <c r="D518" s="91">
        <v>398434</v>
      </c>
      <c r="E518" s="308">
        <v>78.18763037518617</v>
      </c>
      <c r="F518" s="309">
        <v>88.33536194675943</v>
      </c>
      <c r="G518" s="307">
        <v>47217</v>
      </c>
      <c r="H518" s="307">
        <v>57896</v>
      </c>
      <c r="I518" s="312"/>
      <c r="J518" s="312"/>
      <c r="K518" s="312"/>
      <c r="L518" s="312"/>
      <c r="M518" s="312"/>
      <c r="N518" s="312"/>
      <c r="O518" s="312"/>
      <c r="P518" s="312"/>
      <c r="Q518" s="312"/>
      <c r="R518" s="312"/>
      <c r="S518" s="312"/>
      <c r="T518" s="312"/>
      <c r="U518" s="312"/>
      <c r="V518" s="312"/>
      <c r="W518" s="312"/>
      <c r="X518" s="312"/>
      <c r="Y518" s="312"/>
      <c r="Z518" s="312"/>
    </row>
    <row r="519" spans="1:26" ht="12.75" customHeight="1">
      <c r="A519" s="304" t="s">
        <v>290</v>
      </c>
      <c r="B519" s="263">
        <v>2574519</v>
      </c>
      <c r="C519" s="263">
        <v>2124317</v>
      </c>
      <c r="D519" s="263">
        <v>1258314</v>
      </c>
      <c r="E519" s="299">
        <v>48.87569289642065</v>
      </c>
      <c r="F519" s="300">
        <v>59.23381491557051</v>
      </c>
      <c r="G519" s="263">
        <v>391439</v>
      </c>
      <c r="H519" s="263">
        <v>222016</v>
      </c>
      <c r="I519" s="108"/>
      <c r="J519" s="108"/>
      <c r="K519" s="108"/>
      <c r="L519" s="108"/>
      <c r="M519" s="108"/>
      <c r="N519" s="108"/>
      <c r="O519" s="108"/>
      <c r="P519" s="108"/>
      <c r="Q519" s="108"/>
      <c r="R519" s="108"/>
      <c r="S519" s="108"/>
      <c r="T519" s="108"/>
      <c r="U519" s="108"/>
      <c r="V519" s="108"/>
      <c r="W519" s="108"/>
      <c r="X519" s="108"/>
      <c r="Y519" s="108"/>
      <c r="Z519" s="108"/>
    </row>
    <row r="520" spans="1:26" ht="12.75" customHeight="1">
      <c r="A520" s="304" t="s">
        <v>291</v>
      </c>
      <c r="B520" s="263">
        <v>55600</v>
      </c>
      <c r="C520" s="263">
        <v>54450</v>
      </c>
      <c r="D520" s="263">
        <v>31019</v>
      </c>
      <c r="E520" s="299">
        <v>55.78956834532374</v>
      </c>
      <c r="F520" s="300">
        <v>56.96786042240588</v>
      </c>
      <c r="G520" s="264">
        <v>850</v>
      </c>
      <c r="H520" s="264">
        <v>0</v>
      </c>
      <c r="I520" s="108"/>
      <c r="J520" s="108"/>
      <c r="K520" s="108"/>
      <c r="L520" s="108"/>
      <c r="M520" s="108"/>
      <c r="N520" s="108"/>
      <c r="O520" s="108"/>
      <c r="P520" s="108"/>
      <c r="Q520" s="108"/>
      <c r="R520" s="108"/>
      <c r="S520" s="108"/>
      <c r="T520" s="108"/>
      <c r="U520" s="108"/>
      <c r="V520" s="108"/>
      <c r="W520" s="108"/>
      <c r="X520" s="108"/>
      <c r="Y520" s="108"/>
      <c r="Z520" s="108"/>
    </row>
    <row r="521" spans="1:26" ht="12.75" customHeight="1">
      <c r="A521" s="304" t="s">
        <v>292</v>
      </c>
      <c r="B521" s="263">
        <v>2518919</v>
      </c>
      <c r="C521" s="263">
        <v>2069867</v>
      </c>
      <c r="D521" s="263">
        <v>1227295</v>
      </c>
      <c r="E521" s="299">
        <v>48.723083195608915</v>
      </c>
      <c r="F521" s="300">
        <v>59.2934232006211</v>
      </c>
      <c r="G521" s="264">
        <v>390589</v>
      </c>
      <c r="H521" s="264">
        <v>222016</v>
      </c>
      <c r="I521" s="108"/>
      <c r="J521" s="108"/>
      <c r="K521" s="108"/>
      <c r="L521" s="108"/>
      <c r="M521" s="108"/>
      <c r="N521" s="108"/>
      <c r="O521" s="108"/>
      <c r="P521" s="108"/>
      <c r="Q521" s="108"/>
      <c r="R521" s="108"/>
      <c r="S521" s="108"/>
      <c r="T521" s="108"/>
      <c r="U521" s="108"/>
      <c r="V521" s="108"/>
      <c r="W521" s="108"/>
      <c r="X521" s="108"/>
      <c r="Y521" s="108"/>
      <c r="Z521" s="108"/>
    </row>
    <row r="522" spans="1:26" ht="12.75" customHeight="1">
      <c r="A522" s="304"/>
      <c r="B522" s="263"/>
      <c r="C522" s="263"/>
      <c r="D522" s="263"/>
      <c r="E522" s="299"/>
      <c r="F522" s="300"/>
      <c r="G522" s="263"/>
      <c r="H522" s="263"/>
      <c r="I522" s="108"/>
      <c r="J522" s="108"/>
      <c r="K522" s="108"/>
      <c r="L522" s="108"/>
      <c r="M522" s="108"/>
      <c r="N522" s="108"/>
      <c r="O522" s="108"/>
      <c r="P522" s="108"/>
      <c r="Q522" s="108"/>
      <c r="R522" s="108"/>
      <c r="S522" s="108"/>
      <c r="T522" s="108"/>
      <c r="U522" s="108"/>
      <c r="V522" s="108"/>
      <c r="W522" s="108"/>
      <c r="X522" s="108"/>
      <c r="Y522" s="108"/>
      <c r="Z522" s="108"/>
    </row>
    <row r="523" spans="1:26" ht="25.5" customHeight="1">
      <c r="A523" s="330" t="s">
        <v>347</v>
      </c>
      <c r="B523" s="263"/>
      <c r="C523" s="263"/>
      <c r="D523" s="263"/>
      <c r="E523" s="299"/>
      <c r="F523" s="300"/>
      <c r="G523" s="263"/>
      <c r="H523" s="263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  <c r="S523" s="108"/>
      <c r="T523" s="108"/>
      <c r="U523" s="108"/>
      <c r="V523" s="108"/>
      <c r="W523" s="108"/>
      <c r="X523" s="108"/>
      <c r="Y523" s="108"/>
      <c r="Z523" s="108"/>
    </row>
    <row r="524" spans="1:26" ht="12.75" customHeight="1">
      <c r="A524" s="293" t="s">
        <v>275</v>
      </c>
      <c r="B524" s="258">
        <v>23022685</v>
      </c>
      <c r="C524" s="258">
        <v>19971502</v>
      </c>
      <c r="D524" s="258">
        <v>19681959</v>
      </c>
      <c r="E524" s="291">
        <v>85.48941619971781</v>
      </c>
      <c r="F524" s="295">
        <v>98.55021920734856</v>
      </c>
      <c r="G524" s="258">
        <v>2802118</v>
      </c>
      <c r="H524" s="258">
        <v>2947879</v>
      </c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  <c r="S524" s="108"/>
      <c r="T524" s="108"/>
      <c r="U524" s="108"/>
      <c r="V524" s="108"/>
      <c r="W524" s="108"/>
      <c r="X524" s="108"/>
      <c r="Y524" s="108"/>
      <c r="Z524" s="108"/>
    </row>
    <row r="525" spans="1:26" ht="12.75">
      <c r="A525" s="297" t="s">
        <v>276</v>
      </c>
      <c r="B525" s="263">
        <v>21523823</v>
      </c>
      <c r="C525" s="263">
        <v>18484640</v>
      </c>
      <c r="D525" s="263">
        <v>18484640</v>
      </c>
      <c r="E525" s="299">
        <v>85.87991083182574</v>
      </c>
      <c r="F525" s="300">
        <v>100</v>
      </c>
      <c r="G525" s="264">
        <v>2822043</v>
      </c>
      <c r="H525" s="264">
        <v>2822043</v>
      </c>
      <c r="I525" s="108"/>
      <c r="J525" s="108"/>
      <c r="K525" s="108"/>
      <c r="L525" s="108"/>
      <c r="M525" s="108"/>
      <c r="N525" s="108"/>
      <c r="O525" s="108"/>
      <c r="P525" s="108"/>
      <c r="Q525" s="108"/>
      <c r="R525" s="108"/>
      <c r="S525" s="108"/>
      <c r="T525" s="108"/>
      <c r="U525" s="108"/>
      <c r="V525" s="108"/>
      <c r="W525" s="108"/>
      <c r="X525" s="108"/>
      <c r="Y525" s="108"/>
      <c r="Z525" s="108"/>
    </row>
    <row r="526" spans="1:26" ht="14.25" customHeight="1">
      <c r="A526" s="297" t="s">
        <v>277</v>
      </c>
      <c r="B526" s="263">
        <v>100000</v>
      </c>
      <c r="C526" s="263">
        <v>88000</v>
      </c>
      <c r="D526" s="263">
        <v>104523</v>
      </c>
      <c r="E526" s="299">
        <v>104.52300000000001</v>
      </c>
      <c r="F526" s="300">
        <v>118.77613636363635</v>
      </c>
      <c r="G526" s="264">
        <v>9000</v>
      </c>
      <c r="H526" s="264">
        <v>3690</v>
      </c>
      <c r="I526" s="108"/>
      <c r="J526" s="108"/>
      <c r="K526" s="108"/>
      <c r="L526" s="108"/>
      <c r="M526" s="108"/>
      <c r="N526" s="108"/>
      <c r="O526" s="108"/>
      <c r="P526" s="108"/>
      <c r="Q526" s="108"/>
      <c r="R526" s="108"/>
      <c r="S526" s="108"/>
      <c r="T526" s="108"/>
      <c r="U526" s="108"/>
      <c r="V526" s="108"/>
      <c r="W526" s="108"/>
      <c r="X526" s="108"/>
      <c r="Y526" s="108"/>
      <c r="Z526" s="108"/>
    </row>
    <row r="527" spans="1:26" ht="14.25" customHeight="1">
      <c r="A527" s="297" t="s">
        <v>278</v>
      </c>
      <c r="B527" s="263">
        <v>1398862</v>
      </c>
      <c r="C527" s="263">
        <v>1398862</v>
      </c>
      <c r="D527" s="263">
        <v>1092796</v>
      </c>
      <c r="E527" s="299">
        <v>78.12035783372484</v>
      </c>
      <c r="F527" s="300">
        <v>78.12035783372484</v>
      </c>
      <c r="G527" s="264">
        <v>-28925</v>
      </c>
      <c r="H527" s="264">
        <v>122146</v>
      </c>
      <c r="I527" s="108"/>
      <c r="J527" s="108"/>
      <c r="K527" s="108"/>
      <c r="L527" s="108"/>
      <c r="M527" s="108"/>
      <c r="N527" s="108"/>
      <c r="O527" s="108"/>
      <c r="P527" s="108"/>
      <c r="Q527" s="108"/>
      <c r="R527" s="108"/>
      <c r="S527" s="108"/>
      <c r="T527" s="108"/>
      <c r="U527" s="108"/>
      <c r="V527" s="108"/>
      <c r="W527" s="108"/>
      <c r="X527" s="108"/>
      <c r="Y527" s="108"/>
      <c r="Z527" s="108"/>
    </row>
    <row r="528" spans="1:26" ht="12.75" customHeight="1">
      <c r="A528" s="323" t="s">
        <v>304</v>
      </c>
      <c r="B528" s="258">
        <v>23067643</v>
      </c>
      <c r="C528" s="258">
        <v>20018568</v>
      </c>
      <c r="D528" s="258">
        <v>11206235</v>
      </c>
      <c r="E528" s="291">
        <v>48.57988742066105</v>
      </c>
      <c r="F528" s="295">
        <v>55.97920390709265</v>
      </c>
      <c r="G528" s="258">
        <v>2797226</v>
      </c>
      <c r="H528" s="258">
        <v>1258401</v>
      </c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  <c r="S528" s="108"/>
      <c r="T528" s="108"/>
      <c r="U528" s="108"/>
      <c r="V528" s="108"/>
      <c r="W528" s="108"/>
      <c r="X528" s="108"/>
      <c r="Y528" s="108"/>
      <c r="Z528" s="108"/>
    </row>
    <row r="529" spans="1:26" ht="12.75" customHeight="1">
      <c r="A529" s="304" t="s">
        <v>307</v>
      </c>
      <c r="B529" s="263">
        <v>22145468</v>
      </c>
      <c r="C529" s="263">
        <v>19234270</v>
      </c>
      <c r="D529" s="263">
        <v>10703629</v>
      </c>
      <c r="E529" s="299">
        <v>48.333270717060486</v>
      </c>
      <c r="F529" s="300">
        <v>55.64874050327878</v>
      </c>
      <c r="G529" s="263">
        <v>2733885</v>
      </c>
      <c r="H529" s="263">
        <v>1170048</v>
      </c>
      <c r="I529" s="108"/>
      <c r="J529" s="108"/>
      <c r="K529" s="108"/>
      <c r="L529" s="108"/>
      <c r="M529" s="108"/>
      <c r="N529" s="108"/>
      <c r="O529" s="108"/>
      <c r="P529" s="108"/>
      <c r="Q529" s="108"/>
      <c r="R529" s="108"/>
      <c r="S529" s="108"/>
      <c r="T529" s="108"/>
      <c r="U529" s="108"/>
      <c r="V529" s="108"/>
      <c r="W529" s="108"/>
      <c r="X529" s="108"/>
      <c r="Y529" s="108"/>
      <c r="Z529" s="108"/>
    </row>
    <row r="530" spans="1:26" ht="12.75" customHeight="1">
      <c r="A530" s="304" t="s">
        <v>281</v>
      </c>
      <c r="B530" s="263">
        <v>6363415</v>
      </c>
      <c r="C530" s="263">
        <v>5378544</v>
      </c>
      <c r="D530" s="263">
        <v>4395590</v>
      </c>
      <c r="E530" s="299">
        <v>69.0759599994657</v>
      </c>
      <c r="F530" s="300">
        <v>81.72453362843179</v>
      </c>
      <c r="G530" s="264">
        <v>851609</v>
      </c>
      <c r="H530" s="264">
        <v>688567</v>
      </c>
      <c r="I530" s="108"/>
      <c r="J530" s="108"/>
      <c r="K530" s="108"/>
      <c r="L530" s="108"/>
      <c r="M530" s="108"/>
      <c r="N530" s="108"/>
      <c r="O530" s="108"/>
      <c r="P530" s="108"/>
      <c r="Q530" s="108"/>
      <c r="R530" s="108"/>
      <c r="S530" s="108"/>
      <c r="T530" s="108"/>
      <c r="U530" s="108"/>
      <c r="V530" s="108"/>
      <c r="W530" s="108"/>
      <c r="X530" s="108"/>
      <c r="Y530" s="108"/>
      <c r="Z530" s="108"/>
    </row>
    <row r="531" spans="1:26" s="313" customFormat="1" ht="12.75" customHeight="1">
      <c r="A531" s="306" t="s">
        <v>282</v>
      </c>
      <c r="B531" s="91">
        <v>2844522</v>
      </c>
      <c r="C531" s="91">
        <v>2385093</v>
      </c>
      <c r="D531" s="91">
        <v>2018959</v>
      </c>
      <c r="E531" s="308">
        <v>70.97709210897295</v>
      </c>
      <c r="F531" s="309">
        <v>84.64906819147095</v>
      </c>
      <c r="G531" s="264">
        <v>415158</v>
      </c>
      <c r="H531" s="264">
        <v>301201</v>
      </c>
      <c r="I531" s="312"/>
      <c r="J531" s="312"/>
      <c r="K531" s="312"/>
      <c r="L531" s="312"/>
      <c r="M531" s="312"/>
      <c r="N531" s="312"/>
      <c r="O531" s="312"/>
      <c r="P531" s="312"/>
      <c r="Q531" s="312"/>
      <c r="R531" s="312"/>
      <c r="S531" s="312"/>
      <c r="T531" s="312"/>
      <c r="U531" s="312"/>
      <c r="V531" s="312"/>
      <c r="W531" s="312"/>
      <c r="X531" s="312"/>
      <c r="Y531" s="312"/>
      <c r="Z531" s="312"/>
    </row>
    <row r="532" spans="1:26" ht="12.75" customHeight="1">
      <c r="A532" s="304" t="s">
        <v>284</v>
      </c>
      <c r="B532" s="263">
        <v>15782053</v>
      </c>
      <c r="C532" s="263">
        <v>13855726</v>
      </c>
      <c r="D532" s="263">
        <v>6308039</v>
      </c>
      <c r="E532" s="299">
        <v>39.96969849233176</v>
      </c>
      <c r="F532" s="300">
        <v>45.52658590390716</v>
      </c>
      <c r="G532" s="264">
        <v>1882276</v>
      </c>
      <c r="H532" s="264">
        <v>481481</v>
      </c>
      <c r="I532" s="108"/>
      <c r="J532" s="108"/>
      <c r="K532" s="108"/>
      <c r="L532" s="108"/>
      <c r="M532" s="108"/>
      <c r="N532" s="108"/>
      <c r="O532" s="108"/>
      <c r="P532" s="108"/>
      <c r="Q532" s="108"/>
      <c r="R532" s="108"/>
      <c r="S532" s="108"/>
      <c r="T532" s="108"/>
      <c r="U532" s="108"/>
      <c r="V532" s="108"/>
      <c r="W532" s="108"/>
      <c r="X532" s="108"/>
      <c r="Y532" s="108"/>
      <c r="Z532" s="108"/>
    </row>
    <row r="533" spans="1:26" ht="12.75" customHeight="1">
      <c r="A533" s="311" t="s">
        <v>286</v>
      </c>
      <c r="B533" s="91">
        <v>3006114</v>
      </c>
      <c r="C533" s="314" t="s">
        <v>1464</v>
      </c>
      <c r="D533" s="91">
        <v>2850772</v>
      </c>
      <c r="E533" s="308">
        <v>94.8324647701318</v>
      </c>
      <c r="F533" s="315" t="s">
        <v>1464</v>
      </c>
      <c r="G533" s="314" t="s">
        <v>1464</v>
      </c>
      <c r="H533" s="307">
        <v>70279</v>
      </c>
      <c r="I533" s="108"/>
      <c r="J533" s="108"/>
      <c r="K533" s="108"/>
      <c r="L533" s="108"/>
      <c r="M533" s="108"/>
      <c r="N533" s="108"/>
      <c r="O533" s="108"/>
      <c r="P533" s="108"/>
      <c r="Q533" s="108"/>
      <c r="R533" s="108"/>
      <c r="S533" s="108"/>
      <c r="T533" s="108"/>
      <c r="U533" s="108"/>
      <c r="V533" s="108"/>
      <c r="W533" s="108"/>
      <c r="X533" s="108"/>
      <c r="Y533" s="108"/>
      <c r="Z533" s="108"/>
    </row>
    <row r="534" spans="1:26" ht="12.75" customHeight="1">
      <c r="A534" s="311" t="s">
        <v>286</v>
      </c>
      <c r="B534" s="91">
        <v>4624513</v>
      </c>
      <c r="C534" s="314" t="s">
        <v>1464</v>
      </c>
      <c r="D534" s="91">
        <v>1199910</v>
      </c>
      <c r="E534" s="308">
        <v>25.946732120766015</v>
      </c>
      <c r="F534" s="315" t="s">
        <v>1464</v>
      </c>
      <c r="G534" s="314" t="s">
        <v>1464</v>
      </c>
      <c r="H534" s="307">
        <v>62250</v>
      </c>
      <c r="I534" s="108"/>
      <c r="J534" s="108"/>
      <c r="K534" s="108"/>
      <c r="L534" s="108"/>
      <c r="M534" s="108"/>
      <c r="N534" s="108"/>
      <c r="O534" s="108"/>
      <c r="P534" s="108"/>
      <c r="Q534" s="108"/>
      <c r="R534" s="108"/>
      <c r="S534" s="108"/>
      <c r="T534" s="108"/>
      <c r="U534" s="108"/>
      <c r="V534" s="108"/>
      <c r="W534" s="108"/>
      <c r="X534" s="108"/>
      <c r="Y534" s="108"/>
      <c r="Z534" s="108"/>
    </row>
    <row r="535" spans="1:26" ht="24.75" customHeight="1">
      <c r="A535" s="97" t="s">
        <v>348</v>
      </c>
      <c r="B535" s="263">
        <v>3463147</v>
      </c>
      <c r="C535" s="263">
        <v>3736820</v>
      </c>
      <c r="D535" s="263">
        <v>2126383</v>
      </c>
      <c r="E535" s="299">
        <v>61.4003101803071</v>
      </c>
      <c r="F535" s="300">
        <v>56.90354365476528</v>
      </c>
      <c r="G535" s="264">
        <v>158311</v>
      </c>
      <c r="H535" s="264">
        <v>348952</v>
      </c>
      <c r="I535" s="108"/>
      <c r="J535" s="108"/>
      <c r="K535" s="108"/>
      <c r="L535" s="108"/>
      <c r="M535" s="108"/>
      <c r="N535" s="108"/>
      <c r="O535" s="108"/>
      <c r="P535" s="108"/>
      <c r="Q535" s="108"/>
      <c r="R535" s="108"/>
      <c r="S535" s="108"/>
      <c r="T535" s="108"/>
      <c r="U535" s="108"/>
      <c r="V535" s="108"/>
      <c r="W535" s="108"/>
      <c r="X535" s="108"/>
      <c r="Y535" s="108"/>
      <c r="Z535" s="108"/>
    </row>
    <row r="536" spans="1:26" ht="12.75" customHeight="1">
      <c r="A536" s="97" t="s">
        <v>289</v>
      </c>
      <c r="B536" s="263">
        <v>136233</v>
      </c>
      <c r="C536" s="263">
        <v>136233</v>
      </c>
      <c r="D536" s="263">
        <v>130974</v>
      </c>
      <c r="E536" s="299">
        <v>96.13970183435731</v>
      </c>
      <c r="F536" s="300">
        <v>96.13970183435731</v>
      </c>
      <c r="G536" s="264">
        <v>694</v>
      </c>
      <c r="H536" s="264">
        <v>0</v>
      </c>
      <c r="I536" s="108"/>
      <c r="J536" s="108"/>
      <c r="K536" s="108"/>
      <c r="L536" s="108"/>
      <c r="M536" s="108"/>
      <c r="N536" s="108"/>
      <c r="O536" s="108"/>
      <c r="P536" s="108"/>
      <c r="Q536" s="108"/>
      <c r="R536" s="108"/>
      <c r="S536" s="108"/>
      <c r="T536" s="108"/>
      <c r="U536" s="108"/>
      <c r="V536" s="108"/>
      <c r="W536" s="108"/>
      <c r="X536" s="108"/>
      <c r="Y536" s="108"/>
      <c r="Z536" s="108"/>
    </row>
    <row r="537" spans="1:26" ht="12.75" customHeight="1">
      <c r="A537" s="304" t="s">
        <v>290</v>
      </c>
      <c r="B537" s="263">
        <v>922175</v>
      </c>
      <c r="C537" s="263">
        <v>784298</v>
      </c>
      <c r="D537" s="263">
        <v>502606</v>
      </c>
      <c r="E537" s="299">
        <v>54.502236560305796</v>
      </c>
      <c r="F537" s="300">
        <v>64.083549875175</v>
      </c>
      <c r="G537" s="264">
        <v>63341</v>
      </c>
      <c r="H537" s="264">
        <v>88353</v>
      </c>
      <c r="I537" s="108"/>
      <c r="J537" s="108"/>
      <c r="K537" s="108"/>
      <c r="L537" s="108"/>
      <c r="M537" s="108"/>
      <c r="N537" s="108"/>
      <c r="O537" s="108"/>
      <c r="P537" s="108"/>
      <c r="Q537" s="108"/>
      <c r="R537" s="108"/>
      <c r="S537" s="108"/>
      <c r="T537" s="108"/>
      <c r="U537" s="108"/>
      <c r="V537" s="108"/>
      <c r="W537" s="108"/>
      <c r="X537" s="108"/>
      <c r="Y537" s="108"/>
      <c r="Z537" s="108"/>
    </row>
    <row r="538" spans="1:26" ht="12.75">
      <c r="A538" s="304" t="s">
        <v>291</v>
      </c>
      <c r="B538" s="263">
        <v>922175</v>
      </c>
      <c r="C538" s="263">
        <v>784298</v>
      </c>
      <c r="D538" s="263">
        <v>502606</v>
      </c>
      <c r="E538" s="299">
        <v>54.502236560305796</v>
      </c>
      <c r="F538" s="300">
        <v>64.083549875175</v>
      </c>
      <c r="G538" s="264">
        <v>63341</v>
      </c>
      <c r="H538" s="264">
        <v>88353</v>
      </c>
      <c r="I538" s="108"/>
      <c r="J538" s="108"/>
      <c r="K538" s="108"/>
      <c r="L538" s="108"/>
      <c r="M538" s="108"/>
      <c r="N538" s="108"/>
      <c r="O538" s="108"/>
      <c r="P538" s="108"/>
      <c r="Q538" s="108"/>
      <c r="R538" s="108"/>
      <c r="S538" s="108"/>
      <c r="T538" s="108"/>
      <c r="U538" s="108"/>
      <c r="V538" s="108"/>
      <c r="W538" s="108"/>
      <c r="X538" s="108"/>
      <c r="Y538" s="108"/>
      <c r="Z538" s="108"/>
    </row>
    <row r="539" spans="1:26" ht="12.75">
      <c r="A539" s="323" t="s">
        <v>294</v>
      </c>
      <c r="B539" s="263">
        <v>-44958</v>
      </c>
      <c r="C539" s="263">
        <v>-47066</v>
      </c>
      <c r="D539" s="263">
        <v>8475724</v>
      </c>
      <c r="E539" s="318" t="s">
        <v>1464</v>
      </c>
      <c r="F539" s="319" t="s">
        <v>1464</v>
      </c>
      <c r="G539" s="264">
        <v>4892</v>
      </c>
      <c r="H539" s="264">
        <v>1689478</v>
      </c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  <c r="S539" s="108"/>
      <c r="T539" s="108"/>
      <c r="U539" s="108"/>
      <c r="V539" s="108"/>
      <c r="W539" s="108"/>
      <c r="X539" s="108"/>
      <c r="Y539" s="108"/>
      <c r="Z539" s="108"/>
    </row>
    <row r="540" spans="1:26" ht="38.25">
      <c r="A540" s="321" t="s">
        <v>298</v>
      </c>
      <c r="B540" s="263">
        <v>44958</v>
      </c>
      <c r="C540" s="263">
        <v>47066</v>
      </c>
      <c r="D540" s="263">
        <v>47066</v>
      </c>
      <c r="E540" s="318" t="s">
        <v>1464</v>
      </c>
      <c r="F540" s="319" t="s">
        <v>1464</v>
      </c>
      <c r="G540" s="264">
        <v>-4892</v>
      </c>
      <c r="H540" s="264">
        <v>-4892</v>
      </c>
      <c r="I540" s="108"/>
      <c r="J540" s="108"/>
      <c r="K540" s="108"/>
      <c r="L540" s="108"/>
      <c r="M540" s="108"/>
      <c r="N540" s="108"/>
      <c r="O540" s="108"/>
      <c r="P540" s="108"/>
      <c r="Q540" s="108"/>
      <c r="R540" s="108"/>
      <c r="S540" s="108"/>
      <c r="T540" s="108"/>
      <c r="U540" s="108"/>
      <c r="V540" s="108"/>
      <c r="W540" s="108"/>
      <c r="X540" s="108"/>
      <c r="Y540" s="108"/>
      <c r="Z540" s="108"/>
    </row>
    <row r="541" spans="1:26" ht="12.75">
      <c r="A541" s="321"/>
      <c r="B541" s="263"/>
      <c r="C541" s="263"/>
      <c r="D541" s="263"/>
      <c r="E541" s="318"/>
      <c r="F541" s="319"/>
      <c r="G541" s="263"/>
      <c r="H541" s="263"/>
      <c r="I541" s="108"/>
      <c r="J541" s="108"/>
      <c r="K541" s="108"/>
      <c r="L541" s="108"/>
      <c r="M541" s="108"/>
      <c r="N541" s="108"/>
      <c r="O541" s="108"/>
      <c r="P541" s="108"/>
      <c r="Q541" s="108"/>
      <c r="R541" s="108"/>
      <c r="S541" s="108"/>
      <c r="T541" s="108"/>
      <c r="U541" s="108"/>
      <c r="V541" s="108"/>
      <c r="W541" s="108"/>
      <c r="X541" s="108"/>
      <c r="Y541" s="108"/>
      <c r="Z541" s="108"/>
    </row>
    <row r="542" spans="1:26" ht="12.75" customHeight="1">
      <c r="A542" s="330" t="s">
        <v>349</v>
      </c>
      <c r="B542" s="263"/>
      <c r="C542" s="263"/>
      <c r="D542" s="263"/>
      <c r="E542" s="299"/>
      <c r="F542" s="300"/>
      <c r="G542" s="263"/>
      <c r="H542" s="263"/>
      <c r="I542" s="108"/>
      <c r="J542" s="108"/>
      <c r="K542" s="108"/>
      <c r="L542" s="108"/>
      <c r="M542" s="108"/>
      <c r="N542" s="108"/>
      <c r="O542" s="108"/>
      <c r="P542" s="108"/>
      <c r="Q542" s="108"/>
      <c r="R542" s="108"/>
      <c r="S542" s="108"/>
      <c r="T542" s="108"/>
      <c r="U542" s="108"/>
      <c r="V542" s="108"/>
      <c r="W542" s="108"/>
      <c r="X542" s="108"/>
      <c r="Y542" s="108"/>
      <c r="Z542" s="108"/>
    </row>
    <row r="543" spans="1:26" ht="12.75" customHeight="1">
      <c r="A543" s="293" t="s">
        <v>275</v>
      </c>
      <c r="B543" s="289">
        <v>223933147</v>
      </c>
      <c r="C543" s="289">
        <v>205885579</v>
      </c>
      <c r="D543" s="289">
        <v>205885579</v>
      </c>
      <c r="E543" s="291">
        <v>91.94064467820836</v>
      </c>
      <c r="F543" s="295">
        <v>100</v>
      </c>
      <c r="G543" s="289">
        <v>43767632</v>
      </c>
      <c r="H543" s="289">
        <v>43767632</v>
      </c>
      <c r="I543" s="108"/>
      <c r="J543" s="108"/>
      <c r="K543" s="108"/>
      <c r="L543" s="108"/>
      <c r="M543" s="108"/>
      <c r="N543" s="108"/>
      <c r="O543" s="108"/>
      <c r="P543" s="108"/>
      <c r="Q543" s="108"/>
      <c r="R543" s="108"/>
      <c r="S543" s="108"/>
      <c r="T543" s="108"/>
      <c r="U543" s="108"/>
      <c r="V543" s="108"/>
      <c r="W543" s="108"/>
      <c r="X543" s="108"/>
      <c r="Y543" s="108"/>
      <c r="Z543" s="108"/>
    </row>
    <row r="544" spans="1:26" ht="12.75" customHeight="1">
      <c r="A544" s="297" t="s">
        <v>276</v>
      </c>
      <c r="B544" s="260">
        <v>223933147</v>
      </c>
      <c r="C544" s="260">
        <v>205885579</v>
      </c>
      <c r="D544" s="260">
        <v>205885579</v>
      </c>
      <c r="E544" s="299">
        <v>91.94064467820836</v>
      </c>
      <c r="F544" s="300">
        <v>100</v>
      </c>
      <c r="G544" s="264">
        <v>43767632</v>
      </c>
      <c r="H544" s="264">
        <v>43767632</v>
      </c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  <c r="S544" s="108"/>
      <c r="T544" s="108"/>
      <c r="U544" s="108"/>
      <c r="V544" s="108"/>
      <c r="W544" s="108"/>
      <c r="X544" s="108"/>
      <c r="Y544" s="108"/>
      <c r="Z544" s="108"/>
    </row>
    <row r="545" spans="1:26" ht="12.75" customHeight="1">
      <c r="A545" s="323" t="s">
        <v>304</v>
      </c>
      <c r="B545" s="258">
        <v>223933147</v>
      </c>
      <c r="C545" s="258">
        <v>205885579</v>
      </c>
      <c r="D545" s="258">
        <v>200604158</v>
      </c>
      <c r="E545" s="291">
        <v>89.58216355526856</v>
      </c>
      <c r="F545" s="295">
        <v>97.43477856698259</v>
      </c>
      <c r="G545" s="258">
        <v>43767632</v>
      </c>
      <c r="H545" s="258">
        <v>39405942</v>
      </c>
      <c r="I545" s="108"/>
      <c r="J545" s="108"/>
      <c r="K545" s="108"/>
      <c r="L545" s="108"/>
      <c r="M545" s="108"/>
      <c r="N545" s="108"/>
      <c r="O545" s="108"/>
      <c r="P545" s="108"/>
      <c r="Q545" s="108"/>
      <c r="R545" s="108"/>
      <c r="S545" s="108"/>
      <c r="T545" s="108"/>
      <c r="U545" s="108"/>
      <c r="V545" s="108"/>
      <c r="W545" s="108"/>
      <c r="X545" s="108"/>
      <c r="Y545" s="108"/>
      <c r="Z545" s="108"/>
    </row>
    <row r="546" spans="1:26" ht="12.75" customHeight="1">
      <c r="A546" s="304" t="s">
        <v>307</v>
      </c>
      <c r="B546" s="263">
        <v>195133646</v>
      </c>
      <c r="C546" s="263">
        <v>177086078</v>
      </c>
      <c r="D546" s="263">
        <v>171804657</v>
      </c>
      <c r="E546" s="299">
        <v>88.0446096927846</v>
      </c>
      <c r="F546" s="300">
        <v>97.01759671926328</v>
      </c>
      <c r="G546" s="263">
        <v>23141205</v>
      </c>
      <c r="H546" s="263">
        <v>18779515</v>
      </c>
      <c r="I546" s="108"/>
      <c r="J546" s="108"/>
      <c r="K546" s="108"/>
      <c r="L546" s="108"/>
      <c r="M546" s="108"/>
      <c r="N546" s="108"/>
      <c r="O546" s="108"/>
      <c r="P546" s="108"/>
      <c r="Q546" s="108"/>
      <c r="R546" s="108"/>
      <c r="S546" s="108"/>
      <c r="T546" s="108"/>
      <c r="U546" s="108"/>
      <c r="V546" s="108"/>
      <c r="W546" s="108"/>
      <c r="X546" s="108"/>
      <c r="Y546" s="108"/>
      <c r="Z546" s="108"/>
    </row>
    <row r="547" spans="1:26" ht="12.75" customHeight="1">
      <c r="A547" s="304" t="s">
        <v>284</v>
      </c>
      <c r="B547" s="263">
        <v>195133646</v>
      </c>
      <c r="C547" s="263">
        <v>177086078</v>
      </c>
      <c r="D547" s="263">
        <v>171804657</v>
      </c>
      <c r="E547" s="299">
        <v>88.0446096927846</v>
      </c>
      <c r="F547" s="300">
        <v>97.01759671926328</v>
      </c>
      <c r="G547" s="264">
        <v>23141205</v>
      </c>
      <c r="H547" s="264">
        <v>18779515</v>
      </c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  <c r="S547" s="108"/>
      <c r="T547" s="108"/>
      <c r="U547" s="108"/>
      <c r="V547" s="108"/>
      <c r="W547" s="108"/>
      <c r="X547" s="108"/>
      <c r="Y547" s="108"/>
      <c r="Z547" s="108"/>
    </row>
    <row r="548" spans="1:26" s="313" customFormat="1" ht="11.25" customHeight="1">
      <c r="A548" s="311" t="s">
        <v>286</v>
      </c>
      <c r="B548" s="91">
        <v>195133646</v>
      </c>
      <c r="C548" s="314" t="s">
        <v>1464</v>
      </c>
      <c r="D548" s="91">
        <v>171762307</v>
      </c>
      <c r="E548" s="308">
        <v>88.02290661857464</v>
      </c>
      <c r="F548" s="315" t="s">
        <v>1464</v>
      </c>
      <c r="G548" s="314" t="s">
        <v>1464</v>
      </c>
      <c r="H548" s="307">
        <v>18737165</v>
      </c>
      <c r="I548" s="312"/>
      <c r="J548" s="312"/>
      <c r="K548" s="312"/>
      <c r="L548" s="312"/>
      <c r="M548" s="312"/>
      <c r="N548" s="312"/>
      <c r="O548" s="312"/>
      <c r="P548" s="312"/>
      <c r="Q548" s="312"/>
      <c r="R548" s="312"/>
      <c r="S548" s="312"/>
      <c r="T548" s="312"/>
      <c r="U548" s="312"/>
      <c r="V548" s="312"/>
      <c r="W548" s="312"/>
      <c r="X548" s="312"/>
      <c r="Y548" s="312"/>
      <c r="Z548" s="312"/>
    </row>
    <row r="549" spans="1:26" ht="12.75">
      <c r="A549" s="304" t="s">
        <v>290</v>
      </c>
      <c r="B549" s="263">
        <v>28799501</v>
      </c>
      <c r="C549" s="263">
        <v>28799501</v>
      </c>
      <c r="D549" s="263">
        <v>28799501</v>
      </c>
      <c r="E549" s="299">
        <v>100</v>
      </c>
      <c r="F549" s="300">
        <v>100</v>
      </c>
      <c r="G549" s="264">
        <v>20626427</v>
      </c>
      <c r="H549" s="264">
        <v>20626427</v>
      </c>
      <c r="I549" s="108"/>
      <c r="J549" s="108"/>
      <c r="K549" s="108"/>
      <c r="L549" s="108"/>
      <c r="M549" s="108"/>
      <c r="N549" s="108"/>
      <c r="O549" s="108"/>
      <c r="P549" s="108"/>
      <c r="Q549" s="108"/>
      <c r="R549" s="108"/>
      <c r="S549" s="108"/>
      <c r="T549" s="108"/>
      <c r="U549" s="108"/>
      <c r="V549" s="108"/>
      <c r="W549" s="108"/>
      <c r="X549" s="108"/>
      <c r="Y549" s="108"/>
      <c r="Z549" s="108"/>
    </row>
    <row r="550" spans="1:26" ht="12.75">
      <c r="A550" s="304" t="s">
        <v>292</v>
      </c>
      <c r="B550" s="263">
        <v>28799501</v>
      </c>
      <c r="C550" s="263">
        <v>28799501</v>
      </c>
      <c r="D550" s="263">
        <v>28799501</v>
      </c>
      <c r="E550" s="299">
        <v>100</v>
      </c>
      <c r="F550" s="300">
        <v>100</v>
      </c>
      <c r="G550" s="264">
        <v>20626427</v>
      </c>
      <c r="H550" s="264">
        <v>20626427</v>
      </c>
      <c r="I550" s="108"/>
      <c r="J550" s="108"/>
      <c r="K550" s="108"/>
      <c r="L550" s="108"/>
      <c r="M550" s="108"/>
      <c r="N550" s="108"/>
      <c r="O550" s="108"/>
      <c r="P550" s="108"/>
      <c r="Q550" s="108"/>
      <c r="R550" s="108"/>
      <c r="S550" s="108"/>
      <c r="T550" s="108"/>
      <c r="U550" s="108"/>
      <c r="V550" s="108"/>
      <c r="W550" s="108"/>
      <c r="X550" s="108"/>
      <c r="Y550" s="108"/>
      <c r="Z550" s="108"/>
    </row>
    <row r="551" spans="1:26" s="313" customFormat="1" ht="12.75">
      <c r="A551" s="311" t="s">
        <v>286</v>
      </c>
      <c r="B551" s="91">
        <v>28799501</v>
      </c>
      <c r="C551" s="91">
        <v>28799501</v>
      </c>
      <c r="D551" s="91">
        <v>28799501</v>
      </c>
      <c r="E551" s="308">
        <v>100</v>
      </c>
      <c r="F551" s="309">
        <v>100</v>
      </c>
      <c r="G551" s="307">
        <v>20626427</v>
      </c>
      <c r="H551" s="307">
        <v>20626427</v>
      </c>
      <c r="I551" s="312"/>
      <c r="J551" s="312"/>
      <c r="K551" s="312"/>
      <c r="L551" s="312"/>
      <c r="M551" s="312"/>
      <c r="N551" s="312"/>
      <c r="O551" s="312"/>
      <c r="P551" s="312"/>
      <c r="Q551" s="312"/>
      <c r="R551" s="312"/>
      <c r="S551" s="312"/>
      <c r="T551" s="312"/>
      <c r="U551" s="312"/>
      <c r="V551" s="312"/>
      <c r="W551" s="312"/>
      <c r="X551" s="312"/>
      <c r="Y551" s="312"/>
      <c r="Z551" s="312"/>
    </row>
    <row r="552" spans="1:26" s="313" customFormat="1" ht="12.75">
      <c r="A552" s="311"/>
      <c r="B552" s="91"/>
      <c r="C552" s="314"/>
      <c r="D552" s="91"/>
      <c r="E552" s="308"/>
      <c r="F552" s="315"/>
      <c r="G552" s="314"/>
      <c r="H552" s="91"/>
      <c r="I552" s="312"/>
      <c r="J552" s="312"/>
      <c r="K552" s="312"/>
      <c r="L552" s="312"/>
      <c r="M552" s="312"/>
      <c r="N552" s="312"/>
      <c r="O552" s="312"/>
      <c r="P552" s="312"/>
      <c r="Q552" s="312"/>
      <c r="R552" s="312"/>
      <c r="S552" s="312"/>
      <c r="T552" s="312"/>
      <c r="U552" s="312"/>
      <c r="V552" s="312"/>
      <c r="W552" s="312"/>
      <c r="X552" s="312"/>
      <c r="Y552" s="312"/>
      <c r="Z552" s="312"/>
    </row>
    <row r="553" spans="1:26" ht="12.75" customHeight="1">
      <c r="A553" s="330" t="s">
        <v>350</v>
      </c>
      <c r="B553" s="263"/>
      <c r="C553" s="263"/>
      <c r="D553" s="263"/>
      <c r="E553" s="291"/>
      <c r="F553" s="295"/>
      <c r="G553" s="263"/>
      <c r="H553" s="263"/>
      <c r="I553" s="108"/>
      <c r="J553" s="108"/>
      <c r="K553" s="108"/>
      <c r="L553" s="108"/>
      <c r="M553" s="108"/>
      <c r="N553" s="108"/>
      <c r="O553" s="108"/>
      <c r="P553" s="108"/>
      <c r="Q553" s="108"/>
      <c r="R553" s="108"/>
      <c r="S553" s="108"/>
      <c r="T553" s="108"/>
      <c r="U553" s="108"/>
      <c r="V553" s="108"/>
      <c r="W553" s="108"/>
      <c r="X553" s="108"/>
      <c r="Y553" s="108"/>
      <c r="Z553" s="108"/>
    </row>
    <row r="554" spans="1:26" ht="12.75" customHeight="1">
      <c r="A554" s="293" t="s">
        <v>275</v>
      </c>
      <c r="B554" s="258">
        <v>7453835</v>
      </c>
      <c r="C554" s="258">
        <v>7274716</v>
      </c>
      <c r="D554" s="258">
        <v>7274716</v>
      </c>
      <c r="E554" s="291">
        <v>97.59695512444266</v>
      </c>
      <c r="F554" s="295">
        <v>100</v>
      </c>
      <c r="G554" s="258">
        <v>190739</v>
      </c>
      <c r="H554" s="258">
        <v>190739</v>
      </c>
      <c r="I554" s="108"/>
      <c r="J554" s="108"/>
      <c r="K554" s="108"/>
      <c r="L554" s="108"/>
      <c r="M554" s="108"/>
      <c r="N554" s="108"/>
      <c r="O554" s="108"/>
      <c r="P554" s="108"/>
      <c r="Q554" s="108"/>
      <c r="R554" s="108"/>
      <c r="S554" s="108"/>
      <c r="T554" s="108"/>
      <c r="U554" s="108"/>
      <c r="V554" s="108"/>
      <c r="W554" s="108"/>
      <c r="X554" s="108"/>
      <c r="Y554" s="108"/>
      <c r="Z554" s="108"/>
    </row>
    <row r="555" spans="1:26" ht="12.75" customHeight="1">
      <c r="A555" s="297" t="s">
        <v>276</v>
      </c>
      <c r="B555" s="263">
        <v>7453835</v>
      </c>
      <c r="C555" s="263">
        <v>7274716</v>
      </c>
      <c r="D555" s="263">
        <v>7274716</v>
      </c>
      <c r="E555" s="299">
        <v>97.59695512444266</v>
      </c>
      <c r="F555" s="300">
        <v>100</v>
      </c>
      <c r="G555" s="264">
        <v>190739</v>
      </c>
      <c r="H555" s="264">
        <v>190739</v>
      </c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  <c r="S555" s="108"/>
      <c r="T555" s="108"/>
      <c r="U555" s="108"/>
      <c r="V555" s="108"/>
      <c r="W555" s="108"/>
      <c r="X555" s="108"/>
      <c r="Y555" s="108"/>
      <c r="Z555" s="108"/>
    </row>
    <row r="556" spans="1:26" ht="12.75" customHeight="1">
      <c r="A556" s="323" t="s">
        <v>304</v>
      </c>
      <c r="B556" s="258">
        <v>7453835</v>
      </c>
      <c r="C556" s="258">
        <v>7274716</v>
      </c>
      <c r="D556" s="258">
        <v>7202124</v>
      </c>
      <c r="E556" s="291">
        <v>96.62306718622024</v>
      </c>
      <c r="F556" s="295">
        <v>99.00213286676758</v>
      </c>
      <c r="G556" s="258">
        <v>190739</v>
      </c>
      <c r="H556" s="258">
        <v>413981</v>
      </c>
      <c r="I556" s="108"/>
      <c r="J556" s="108"/>
      <c r="K556" s="108"/>
      <c r="L556" s="108"/>
      <c r="M556" s="108"/>
      <c r="N556" s="108"/>
      <c r="O556" s="108"/>
      <c r="P556" s="108"/>
      <c r="Q556" s="108"/>
      <c r="R556" s="108"/>
      <c r="S556" s="108"/>
      <c r="T556" s="108"/>
      <c r="U556" s="108"/>
      <c r="V556" s="108"/>
      <c r="W556" s="108"/>
      <c r="X556" s="108"/>
      <c r="Y556" s="108"/>
      <c r="Z556" s="108"/>
    </row>
    <row r="557" spans="1:26" ht="12.75" customHeight="1">
      <c r="A557" s="304" t="s">
        <v>307</v>
      </c>
      <c r="B557" s="263">
        <v>7453835</v>
      </c>
      <c r="C557" s="263">
        <v>7274716</v>
      </c>
      <c r="D557" s="263">
        <v>7202124</v>
      </c>
      <c r="E557" s="299">
        <v>96.62306718622024</v>
      </c>
      <c r="F557" s="300">
        <v>99.00213286676758</v>
      </c>
      <c r="G557" s="263">
        <v>190739</v>
      </c>
      <c r="H557" s="263">
        <v>413981</v>
      </c>
      <c r="I557" s="108"/>
      <c r="J557" s="108"/>
      <c r="K557" s="108"/>
      <c r="L557" s="108"/>
      <c r="M557" s="108"/>
      <c r="N557" s="108"/>
      <c r="O557" s="108"/>
      <c r="P557" s="108"/>
      <c r="Q557" s="108"/>
      <c r="R557" s="108"/>
      <c r="S557" s="108"/>
      <c r="T557" s="108"/>
      <c r="U557" s="108"/>
      <c r="V557" s="108"/>
      <c r="W557" s="108"/>
      <c r="X557" s="108"/>
      <c r="Y557" s="108"/>
      <c r="Z557" s="108"/>
    </row>
    <row r="558" spans="1:26" ht="13.5" customHeight="1">
      <c r="A558" s="304" t="s">
        <v>284</v>
      </c>
      <c r="B558" s="263">
        <v>7453835</v>
      </c>
      <c r="C558" s="263">
        <v>7274716</v>
      </c>
      <c r="D558" s="263">
        <v>7202124</v>
      </c>
      <c r="E558" s="299">
        <v>96.62306718622024</v>
      </c>
      <c r="F558" s="300">
        <v>99.00213286676758</v>
      </c>
      <c r="G558" s="264">
        <v>190739</v>
      </c>
      <c r="H558" s="264">
        <v>413981</v>
      </c>
      <c r="I558" s="108"/>
      <c r="J558" s="108"/>
      <c r="K558" s="108"/>
      <c r="L558" s="108"/>
      <c r="M558" s="108"/>
      <c r="N558" s="108"/>
      <c r="O558" s="108"/>
      <c r="P558" s="108"/>
      <c r="Q558" s="108"/>
      <c r="R558" s="108"/>
      <c r="S558" s="108"/>
      <c r="T558" s="108"/>
      <c r="U558" s="108"/>
      <c r="V558" s="108"/>
      <c r="W558" s="108"/>
      <c r="X558" s="108"/>
      <c r="Y558" s="108"/>
      <c r="Z558" s="108"/>
    </row>
    <row r="559" spans="1:26" ht="13.5" customHeight="1">
      <c r="A559" s="311" t="s">
        <v>286</v>
      </c>
      <c r="B559" s="91">
        <v>7266337</v>
      </c>
      <c r="C559" s="314" t="s">
        <v>1464</v>
      </c>
      <c r="D559" s="91">
        <v>7014626</v>
      </c>
      <c r="E559" s="308">
        <v>96.53593000159503</v>
      </c>
      <c r="F559" s="315" t="s">
        <v>1464</v>
      </c>
      <c r="G559" s="314" t="s">
        <v>1464</v>
      </c>
      <c r="H559" s="307">
        <v>413981</v>
      </c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  <c r="S559" s="108"/>
      <c r="T559" s="108"/>
      <c r="U559" s="108"/>
      <c r="V559" s="108"/>
      <c r="W559" s="108"/>
      <c r="X559" s="108"/>
      <c r="Y559" s="108"/>
      <c r="Z559" s="108"/>
    </row>
    <row r="560" spans="1:26" ht="24" customHeight="1">
      <c r="A560" s="97" t="s">
        <v>287</v>
      </c>
      <c r="B560" s="263">
        <v>187498</v>
      </c>
      <c r="C560" s="263">
        <v>187498</v>
      </c>
      <c r="D560" s="263">
        <v>187498</v>
      </c>
      <c r="E560" s="299">
        <v>100</v>
      </c>
      <c r="F560" s="300">
        <v>100</v>
      </c>
      <c r="G560" s="264">
        <v>-20834</v>
      </c>
      <c r="H560" s="264">
        <v>0</v>
      </c>
      <c r="I560" s="108"/>
      <c r="J560" s="108"/>
      <c r="K560" s="108"/>
      <c r="L560" s="108"/>
      <c r="M560" s="108"/>
      <c r="N560" s="108"/>
      <c r="O560" s="108"/>
      <c r="P560" s="108"/>
      <c r="Q560" s="108"/>
      <c r="R560" s="108"/>
      <c r="S560" s="108"/>
      <c r="T560" s="108"/>
      <c r="U560" s="108"/>
      <c r="V560" s="108"/>
      <c r="W560" s="108"/>
      <c r="X560" s="108"/>
      <c r="Y560" s="108"/>
      <c r="Z560" s="108"/>
    </row>
    <row r="561" spans="1:26" s="313" customFormat="1" ht="12.75" customHeight="1">
      <c r="A561" s="311" t="s">
        <v>286</v>
      </c>
      <c r="B561" s="91">
        <v>187498</v>
      </c>
      <c r="C561" s="314" t="s">
        <v>1464</v>
      </c>
      <c r="D561" s="91">
        <v>187498</v>
      </c>
      <c r="E561" s="308">
        <v>100</v>
      </c>
      <c r="F561" s="315" t="s">
        <v>1464</v>
      </c>
      <c r="G561" s="314" t="s">
        <v>1464</v>
      </c>
      <c r="H561" s="307">
        <v>0</v>
      </c>
      <c r="I561" s="312"/>
      <c r="J561" s="312"/>
      <c r="K561" s="312"/>
      <c r="L561" s="312"/>
      <c r="M561" s="312"/>
      <c r="N561" s="312"/>
      <c r="O561" s="312"/>
      <c r="P561" s="312"/>
      <c r="Q561" s="312"/>
      <c r="R561" s="312"/>
      <c r="S561" s="312"/>
      <c r="T561" s="312"/>
      <c r="U561" s="312"/>
      <c r="V561" s="312"/>
      <c r="W561" s="312"/>
      <c r="X561" s="312"/>
      <c r="Y561" s="312"/>
      <c r="Z561" s="312"/>
    </row>
    <row r="562" spans="1:26" s="313" customFormat="1" ht="12.75">
      <c r="A562" s="311"/>
      <c r="B562" s="91"/>
      <c r="C562" s="314"/>
      <c r="D562" s="263"/>
      <c r="E562" s="308"/>
      <c r="F562" s="315"/>
      <c r="G562" s="314"/>
      <c r="H562" s="91"/>
      <c r="I562" s="312"/>
      <c r="J562" s="312"/>
      <c r="K562" s="312"/>
      <c r="L562" s="312"/>
      <c r="M562" s="312"/>
      <c r="N562" s="312"/>
      <c r="O562" s="312"/>
      <c r="P562" s="312"/>
      <c r="Q562" s="312"/>
      <c r="R562" s="312"/>
      <c r="S562" s="312"/>
      <c r="T562" s="312"/>
      <c r="U562" s="312"/>
      <c r="V562" s="312"/>
      <c r="W562" s="312"/>
      <c r="X562" s="312"/>
      <c r="Y562" s="312"/>
      <c r="Z562" s="312"/>
    </row>
    <row r="563" spans="1:26" ht="38.25">
      <c r="A563" s="330" t="s">
        <v>351</v>
      </c>
      <c r="B563" s="263"/>
      <c r="C563" s="263"/>
      <c r="D563" s="263"/>
      <c r="E563" s="299"/>
      <c r="F563" s="300"/>
      <c r="G563" s="263"/>
      <c r="H563" s="263"/>
      <c r="I563" s="108"/>
      <c r="J563" s="108"/>
      <c r="K563" s="108"/>
      <c r="L563" s="108"/>
      <c r="M563" s="108"/>
      <c r="N563" s="108"/>
      <c r="O563" s="108"/>
      <c r="P563" s="108"/>
      <c r="Q563" s="108"/>
      <c r="R563" s="108"/>
      <c r="S563" s="108"/>
      <c r="T563" s="108"/>
      <c r="U563" s="108"/>
      <c r="V563" s="108"/>
      <c r="W563" s="108"/>
      <c r="X563" s="108"/>
      <c r="Y563" s="108"/>
      <c r="Z563" s="108"/>
    </row>
    <row r="564" spans="1:26" s="303" customFormat="1" ht="12.75">
      <c r="A564" s="293" t="s">
        <v>275</v>
      </c>
      <c r="B564" s="258">
        <v>1329854</v>
      </c>
      <c r="C564" s="258">
        <v>0</v>
      </c>
      <c r="D564" s="258">
        <v>0</v>
      </c>
      <c r="E564" s="291">
        <v>0</v>
      </c>
      <c r="F564" s="295">
        <v>0</v>
      </c>
      <c r="G564" s="258">
        <v>0</v>
      </c>
      <c r="H564" s="258">
        <v>0</v>
      </c>
      <c r="I564" s="302"/>
      <c r="J564" s="302"/>
      <c r="K564" s="302"/>
      <c r="L564" s="302"/>
      <c r="M564" s="302"/>
      <c r="N564" s="302"/>
      <c r="O564" s="302"/>
      <c r="P564" s="302"/>
      <c r="Q564" s="302"/>
      <c r="R564" s="302"/>
      <c r="S564" s="302"/>
      <c r="T564" s="302"/>
      <c r="U564" s="302"/>
      <c r="V564" s="302"/>
      <c r="W564" s="302"/>
      <c r="X564" s="302"/>
      <c r="Y564" s="302"/>
      <c r="Z564" s="302"/>
    </row>
    <row r="565" spans="1:26" ht="12.75">
      <c r="A565" s="297" t="s">
        <v>276</v>
      </c>
      <c r="B565" s="263">
        <v>1329854</v>
      </c>
      <c r="C565" s="263">
        <v>0</v>
      </c>
      <c r="D565" s="263">
        <v>0</v>
      </c>
      <c r="E565" s="299">
        <v>0</v>
      </c>
      <c r="F565" s="300">
        <v>0</v>
      </c>
      <c r="G565" s="264">
        <v>0</v>
      </c>
      <c r="H565" s="264">
        <v>0</v>
      </c>
      <c r="I565" s="108"/>
      <c r="J565" s="108"/>
      <c r="K565" s="108"/>
      <c r="L565" s="108"/>
      <c r="M565" s="108"/>
      <c r="N565" s="108"/>
      <c r="O565" s="108"/>
      <c r="P565" s="108"/>
      <c r="Q565" s="108"/>
      <c r="R565" s="108"/>
      <c r="S565" s="108"/>
      <c r="T565" s="108"/>
      <c r="U565" s="108"/>
      <c r="V565" s="108"/>
      <c r="W565" s="108"/>
      <c r="X565" s="108"/>
      <c r="Y565" s="108"/>
      <c r="Z565" s="108"/>
    </row>
    <row r="566" spans="1:26" s="303" customFormat="1" ht="12.75">
      <c r="A566" s="323" t="s">
        <v>304</v>
      </c>
      <c r="B566" s="258">
        <v>1329854</v>
      </c>
      <c r="C566" s="258">
        <v>0</v>
      </c>
      <c r="D566" s="258">
        <v>0</v>
      </c>
      <c r="E566" s="291">
        <v>0</v>
      </c>
      <c r="F566" s="295">
        <v>0</v>
      </c>
      <c r="G566" s="258">
        <v>0</v>
      </c>
      <c r="H566" s="258">
        <v>0</v>
      </c>
      <c r="I566" s="302"/>
      <c r="J566" s="302"/>
      <c r="K566" s="302"/>
      <c r="L566" s="302"/>
      <c r="M566" s="302"/>
      <c r="N566" s="302"/>
      <c r="O566" s="302"/>
      <c r="P566" s="302"/>
      <c r="Q566" s="302"/>
      <c r="R566" s="302"/>
      <c r="S566" s="302"/>
      <c r="T566" s="302"/>
      <c r="U566" s="302"/>
      <c r="V566" s="302"/>
      <c r="W566" s="302"/>
      <c r="X566" s="302"/>
      <c r="Y566" s="302"/>
      <c r="Z566" s="302"/>
    </row>
    <row r="567" spans="1:26" ht="12.75">
      <c r="A567" s="304" t="s">
        <v>307</v>
      </c>
      <c r="B567" s="263">
        <v>1329854</v>
      </c>
      <c r="C567" s="263">
        <v>0</v>
      </c>
      <c r="D567" s="263">
        <v>0</v>
      </c>
      <c r="E567" s="299">
        <v>0</v>
      </c>
      <c r="F567" s="300">
        <v>0</v>
      </c>
      <c r="G567" s="263">
        <v>0</v>
      </c>
      <c r="H567" s="263">
        <v>0</v>
      </c>
      <c r="I567" s="108"/>
      <c r="J567" s="108"/>
      <c r="K567" s="108"/>
      <c r="L567" s="108"/>
      <c r="M567" s="108"/>
      <c r="N567" s="108"/>
      <c r="O567" s="108"/>
      <c r="P567" s="108"/>
      <c r="Q567" s="108"/>
      <c r="R567" s="108"/>
      <c r="S567" s="108"/>
      <c r="T567" s="108"/>
      <c r="U567" s="108"/>
      <c r="V567" s="108"/>
      <c r="W567" s="108"/>
      <c r="X567" s="108"/>
      <c r="Y567" s="108"/>
      <c r="Z567" s="108"/>
    </row>
    <row r="568" spans="1:26" ht="12.75">
      <c r="A568" s="304" t="s">
        <v>284</v>
      </c>
      <c r="B568" s="263">
        <v>1329854</v>
      </c>
      <c r="C568" s="263">
        <v>0</v>
      </c>
      <c r="D568" s="263">
        <v>0</v>
      </c>
      <c r="E568" s="299">
        <v>0</v>
      </c>
      <c r="F568" s="300">
        <v>0</v>
      </c>
      <c r="G568" s="264">
        <v>0</v>
      </c>
      <c r="H568" s="264">
        <v>0</v>
      </c>
      <c r="I568" s="108"/>
      <c r="J568" s="108"/>
      <c r="K568" s="108"/>
      <c r="L568" s="108"/>
      <c r="M568" s="108"/>
      <c r="N568" s="108"/>
      <c r="O568" s="108"/>
      <c r="P568" s="108"/>
      <c r="Q568" s="108"/>
      <c r="R568" s="108"/>
      <c r="S568" s="108"/>
      <c r="T568" s="108"/>
      <c r="U568" s="108"/>
      <c r="V568" s="108"/>
      <c r="W568" s="108"/>
      <c r="X568" s="108"/>
      <c r="Y568" s="108"/>
      <c r="Z568" s="108"/>
    </row>
    <row r="569" spans="1:26" ht="12.75">
      <c r="A569" s="304"/>
      <c r="B569" s="263"/>
      <c r="C569" s="263"/>
      <c r="D569" s="263"/>
      <c r="E569" s="299"/>
      <c r="F569" s="300"/>
      <c r="G569" s="263"/>
      <c r="H569" s="263"/>
      <c r="I569" s="108"/>
      <c r="J569" s="108"/>
      <c r="K569" s="108"/>
      <c r="L569" s="108"/>
      <c r="M569" s="108"/>
      <c r="N569" s="108"/>
      <c r="O569" s="108"/>
      <c r="P569" s="108"/>
      <c r="Q569" s="108"/>
      <c r="R569" s="108"/>
      <c r="S569" s="108"/>
      <c r="T569" s="108"/>
      <c r="U569" s="108"/>
      <c r="V569" s="108"/>
      <c r="W569" s="108"/>
      <c r="X569" s="108"/>
      <c r="Y569" s="108"/>
      <c r="Z569" s="108"/>
    </row>
    <row r="570" spans="1:26" ht="38.25" hidden="1">
      <c r="A570" s="330" t="s">
        <v>352</v>
      </c>
      <c r="B570" s="321"/>
      <c r="C570" s="321"/>
      <c r="D570" s="321"/>
      <c r="E570" s="299"/>
      <c r="F570" s="300"/>
      <c r="G570" s="263"/>
      <c r="H570" s="263"/>
      <c r="I570" s="108"/>
      <c r="J570" s="108"/>
      <c r="K570" s="108"/>
      <c r="L570" s="108"/>
      <c r="M570" s="108"/>
      <c r="N570" s="108"/>
      <c r="O570" s="108"/>
      <c r="P570" s="108"/>
      <c r="Q570" s="108"/>
      <c r="R570" s="108"/>
      <c r="S570" s="108"/>
      <c r="T570" s="108"/>
      <c r="U570" s="108"/>
      <c r="V570" s="108"/>
      <c r="W570" s="108"/>
      <c r="X570" s="108"/>
      <c r="Y570" s="108"/>
      <c r="Z570" s="108"/>
    </row>
    <row r="571" spans="1:26" s="303" customFormat="1" ht="12.75" hidden="1">
      <c r="A571" s="293" t="s">
        <v>275</v>
      </c>
      <c r="B571" s="258">
        <v>0</v>
      </c>
      <c r="C571" s="328">
        <v>0</v>
      </c>
      <c r="D571" s="328">
        <v>0</v>
      </c>
      <c r="E571" s="291" t="e">
        <v>#DIV/0!</v>
      </c>
      <c r="F571" s="295">
        <v>0</v>
      </c>
      <c r="G571" s="328">
        <v>0</v>
      </c>
      <c r="H571" s="328">
        <v>0</v>
      </c>
      <c r="I571" s="302"/>
      <c r="J571" s="302"/>
      <c r="K571" s="302"/>
      <c r="L571" s="302"/>
      <c r="M571" s="302"/>
      <c r="N571" s="302"/>
      <c r="O571" s="302"/>
      <c r="P571" s="302"/>
      <c r="Q571" s="302"/>
      <c r="R571" s="302"/>
      <c r="S571" s="302"/>
      <c r="T571" s="302"/>
      <c r="U571" s="302"/>
      <c r="V571" s="302"/>
      <c r="W571" s="302"/>
      <c r="X571" s="302"/>
      <c r="Y571" s="302"/>
      <c r="Z571" s="302"/>
    </row>
    <row r="572" spans="1:26" ht="12.75" hidden="1">
      <c r="A572" s="297" t="s">
        <v>276</v>
      </c>
      <c r="B572" s="263">
        <v>0</v>
      </c>
      <c r="C572" s="333">
        <v>0</v>
      </c>
      <c r="D572" s="333">
        <v>0</v>
      </c>
      <c r="E572" s="299" t="e">
        <v>#DIV/0!</v>
      </c>
      <c r="F572" s="300">
        <v>0</v>
      </c>
      <c r="G572" s="264">
        <v>0</v>
      </c>
      <c r="H572" s="264">
        <v>0</v>
      </c>
      <c r="I572" s="108"/>
      <c r="J572" s="108"/>
      <c r="K572" s="108"/>
      <c r="L572" s="108"/>
      <c r="M572" s="108"/>
      <c r="N572" s="108"/>
      <c r="O572" s="108"/>
      <c r="P572" s="108"/>
      <c r="Q572" s="108"/>
      <c r="R572" s="108"/>
      <c r="S572" s="108"/>
      <c r="T572" s="108"/>
      <c r="U572" s="108"/>
      <c r="V572" s="108"/>
      <c r="W572" s="108"/>
      <c r="X572" s="108"/>
      <c r="Y572" s="108"/>
      <c r="Z572" s="108"/>
    </row>
    <row r="573" spans="1:26" s="303" customFormat="1" ht="12.75" hidden="1">
      <c r="A573" s="323" t="s">
        <v>304</v>
      </c>
      <c r="B573" s="258">
        <v>0</v>
      </c>
      <c r="C573" s="324">
        <v>0</v>
      </c>
      <c r="D573" s="324">
        <v>0</v>
      </c>
      <c r="E573" s="291" t="e">
        <v>#DIV/0!</v>
      </c>
      <c r="F573" s="295">
        <v>0</v>
      </c>
      <c r="G573" s="324">
        <v>0</v>
      </c>
      <c r="H573" s="324">
        <v>0</v>
      </c>
      <c r="I573" s="302"/>
      <c r="J573" s="302"/>
      <c r="K573" s="302"/>
      <c r="L573" s="302"/>
      <c r="M573" s="302"/>
      <c r="N573" s="302"/>
      <c r="O573" s="302"/>
      <c r="P573" s="302"/>
      <c r="Q573" s="302"/>
      <c r="R573" s="302"/>
      <c r="S573" s="302"/>
      <c r="T573" s="302"/>
      <c r="U573" s="302"/>
      <c r="V573" s="302"/>
      <c r="W573" s="302"/>
      <c r="X573" s="302"/>
      <c r="Y573" s="302"/>
      <c r="Z573" s="302"/>
    </row>
    <row r="574" spans="1:26" ht="12.75" hidden="1">
      <c r="A574" s="304" t="s">
        <v>307</v>
      </c>
      <c r="B574" s="263">
        <v>0</v>
      </c>
      <c r="C574" s="321">
        <v>0</v>
      </c>
      <c r="D574" s="321">
        <v>0</v>
      </c>
      <c r="E574" s="299" t="e">
        <v>#DIV/0!</v>
      </c>
      <c r="F574" s="300">
        <v>0</v>
      </c>
      <c r="G574" s="98">
        <v>0</v>
      </c>
      <c r="H574" s="98">
        <v>0</v>
      </c>
      <c r="I574" s="108"/>
      <c r="J574" s="108"/>
      <c r="K574" s="108"/>
      <c r="L574" s="108"/>
      <c r="M574" s="108"/>
      <c r="N574" s="108"/>
      <c r="O574" s="108"/>
      <c r="P574" s="108"/>
      <c r="Q574" s="108"/>
      <c r="R574" s="108"/>
      <c r="S574" s="108"/>
      <c r="T574" s="108"/>
      <c r="U574" s="108"/>
      <c r="V574" s="108"/>
      <c r="W574" s="108"/>
      <c r="X574" s="108"/>
      <c r="Y574" s="108"/>
      <c r="Z574" s="108"/>
    </row>
    <row r="575" spans="1:26" ht="12.75" hidden="1">
      <c r="A575" s="304" t="s">
        <v>284</v>
      </c>
      <c r="B575" s="263">
        <v>0</v>
      </c>
      <c r="C575" s="321">
        <v>0</v>
      </c>
      <c r="D575" s="321">
        <v>0</v>
      </c>
      <c r="E575" s="299" t="e">
        <v>#DIV/0!</v>
      </c>
      <c r="F575" s="300">
        <v>0</v>
      </c>
      <c r="G575" s="264">
        <v>0</v>
      </c>
      <c r="H575" s="264">
        <v>0</v>
      </c>
      <c r="I575" s="108"/>
      <c r="J575" s="108"/>
      <c r="K575" s="108"/>
      <c r="L575" s="108"/>
      <c r="M575" s="108"/>
      <c r="N575" s="108"/>
      <c r="O575" s="108"/>
      <c r="P575" s="108"/>
      <c r="Q575" s="108"/>
      <c r="R575" s="108"/>
      <c r="S575" s="108"/>
      <c r="T575" s="108"/>
      <c r="U575" s="108"/>
      <c r="V575" s="108"/>
      <c r="W575" s="108"/>
      <c r="X575" s="108"/>
      <c r="Y575" s="108"/>
      <c r="Z575" s="108"/>
    </row>
    <row r="576" spans="1:26" ht="12.75" hidden="1">
      <c r="A576" s="304"/>
      <c r="B576" s="263"/>
      <c r="C576" s="321"/>
      <c r="D576" s="321"/>
      <c r="E576" s="299"/>
      <c r="F576" s="300"/>
      <c r="G576" s="263"/>
      <c r="H576" s="263"/>
      <c r="I576" s="108"/>
      <c r="J576" s="108"/>
      <c r="K576" s="108"/>
      <c r="L576" s="108"/>
      <c r="M576" s="108"/>
      <c r="N576" s="108"/>
      <c r="O576" s="108"/>
      <c r="P576" s="108"/>
      <c r="Q576" s="108"/>
      <c r="R576" s="108"/>
      <c r="S576" s="108"/>
      <c r="T576" s="108"/>
      <c r="U576" s="108"/>
      <c r="V576" s="108"/>
      <c r="W576" s="108"/>
      <c r="X576" s="108"/>
      <c r="Y576" s="108"/>
      <c r="Z576" s="108"/>
    </row>
    <row r="577" spans="1:26" ht="25.5" hidden="1">
      <c r="A577" s="330" t="s">
        <v>353</v>
      </c>
      <c r="B577" s="316"/>
      <c r="C577" s="316"/>
      <c r="D577" s="316"/>
      <c r="E577" s="299"/>
      <c r="F577" s="300"/>
      <c r="G577" s="263"/>
      <c r="H577" s="263"/>
      <c r="I577" s="108"/>
      <c r="J577" s="108"/>
      <c r="K577" s="108"/>
      <c r="L577" s="108"/>
      <c r="M577" s="108"/>
      <c r="N577" s="108"/>
      <c r="O577" s="108"/>
      <c r="P577" s="108"/>
      <c r="Q577" s="108"/>
      <c r="R577" s="108"/>
      <c r="S577" s="108"/>
      <c r="T577" s="108"/>
      <c r="U577" s="108"/>
      <c r="V577" s="108"/>
      <c r="W577" s="108"/>
      <c r="X577" s="108"/>
      <c r="Y577" s="108"/>
      <c r="Z577" s="108"/>
    </row>
    <row r="578" spans="1:26" s="303" customFormat="1" ht="12.75" hidden="1">
      <c r="A578" s="293" t="s">
        <v>275</v>
      </c>
      <c r="B578" s="258">
        <v>0</v>
      </c>
      <c r="C578" s="324">
        <v>0</v>
      </c>
      <c r="D578" s="324">
        <v>0</v>
      </c>
      <c r="E578" s="291" t="e">
        <v>#DIV/0!</v>
      </c>
      <c r="F578" s="295">
        <v>0</v>
      </c>
      <c r="G578" s="324">
        <v>0</v>
      </c>
      <c r="H578" s="324">
        <v>0</v>
      </c>
      <c r="I578" s="302"/>
      <c r="J578" s="302"/>
      <c r="K578" s="302"/>
      <c r="L578" s="302"/>
      <c r="M578" s="302"/>
      <c r="N578" s="302"/>
      <c r="O578" s="302"/>
      <c r="P578" s="302"/>
      <c r="Q578" s="302"/>
      <c r="R578" s="302"/>
      <c r="S578" s="302"/>
      <c r="T578" s="302"/>
      <c r="U578" s="302"/>
      <c r="V578" s="302"/>
      <c r="W578" s="302"/>
      <c r="X578" s="302"/>
      <c r="Y578" s="302"/>
      <c r="Z578" s="302"/>
    </row>
    <row r="579" spans="1:26" ht="12.75" hidden="1">
      <c r="A579" s="297" t="s">
        <v>276</v>
      </c>
      <c r="B579" s="263">
        <v>0</v>
      </c>
      <c r="C579" s="316">
        <v>0</v>
      </c>
      <c r="D579" s="316">
        <v>0</v>
      </c>
      <c r="E579" s="299" t="e">
        <v>#DIV/0!</v>
      </c>
      <c r="F579" s="300">
        <v>0</v>
      </c>
      <c r="G579" s="264">
        <v>0</v>
      </c>
      <c r="H579" s="264">
        <v>0</v>
      </c>
      <c r="I579" s="108"/>
      <c r="J579" s="108"/>
      <c r="K579" s="108"/>
      <c r="L579" s="108"/>
      <c r="M579" s="108"/>
      <c r="N579" s="108"/>
      <c r="O579" s="108"/>
      <c r="P579" s="108"/>
      <c r="Q579" s="108"/>
      <c r="R579" s="108"/>
      <c r="S579" s="108"/>
      <c r="T579" s="108"/>
      <c r="U579" s="108"/>
      <c r="V579" s="108"/>
      <c r="W579" s="108"/>
      <c r="X579" s="108"/>
      <c r="Y579" s="108"/>
      <c r="Z579" s="108"/>
    </row>
    <row r="580" spans="1:26" s="303" customFormat="1" ht="12.75" hidden="1">
      <c r="A580" s="323" t="s">
        <v>304</v>
      </c>
      <c r="B580" s="258">
        <v>0</v>
      </c>
      <c r="C580" s="324">
        <v>0</v>
      </c>
      <c r="D580" s="324">
        <v>0</v>
      </c>
      <c r="E580" s="291" t="e">
        <v>#DIV/0!</v>
      </c>
      <c r="F580" s="295">
        <v>0</v>
      </c>
      <c r="G580" s="324">
        <v>0</v>
      </c>
      <c r="H580" s="324">
        <v>0</v>
      </c>
      <c r="I580" s="302"/>
      <c r="J580" s="302"/>
      <c r="K580" s="302"/>
      <c r="L580" s="302"/>
      <c r="M580" s="302"/>
      <c r="N580" s="302"/>
      <c r="O580" s="302"/>
      <c r="P580" s="302"/>
      <c r="Q580" s="302"/>
      <c r="R580" s="302"/>
      <c r="S580" s="302"/>
      <c r="T580" s="302"/>
      <c r="U580" s="302"/>
      <c r="V580" s="302"/>
      <c r="W580" s="302"/>
      <c r="X580" s="302"/>
      <c r="Y580" s="302"/>
      <c r="Z580" s="302"/>
    </row>
    <row r="581" spans="1:26" ht="12.75" hidden="1">
      <c r="A581" s="304" t="s">
        <v>307</v>
      </c>
      <c r="B581" s="263">
        <v>0</v>
      </c>
      <c r="C581" s="316">
        <v>0</v>
      </c>
      <c r="D581" s="316">
        <v>0</v>
      </c>
      <c r="E581" s="299" t="e">
        <v>#DIV/0!</v>
      </c>
      <c r="F581" s="300">
        <v>0</v>
      </c>
      <c r="G581" s="316">
        <v>0</v>
      </c>
      <c r="H581" s="316">
        <v>0</v>
      </c>
      <c r="I581" s="108"/>
      <c r="J581" s="108"/>
      <c r="K581" s="108"/>
      <c r="L581" s="108"/>
      <c r="M581" s="108"/>
      <c r="N581" s="108"/>
      <c r="O581" s="108"/>
      <c r="P581" s="108"/>
      <c r="Q581" s="108"/>
      <c r="R581" s="108"/>
      <c r="S581" s="108"/>
      <c r="T581" s="108"/>
      <c r="U581" s="108"/>
      <c r="V581" s="108"/>
      <c r="W581" s="108"/>
      <c r="X581" s="108"/>
      <c r="Y581" s="108"/>
      <c r="Z581" s="108"/>
    </row>
    <row r="582" spans="1:26" ht="12.75" hidden="1">
      <c r="A582" s="304" t="s">
        <v>284</v>
      </c>
      <c r="B582" s="263">
        <v>0</v>
      </c>
      <c r="C582" s="316">
        <v>0</v>
      </c>
      <c r="D582" s="316">
        <v>0</v>
      </c>
      <c r="E582" s="299" t="e">
        <v>#DIV/0!</v>
      </c>
      <c r="F582" s="300">
        <v>0</v>
      </c>
      <c r="G582" s="264">
        <v>0</v>
      </c>
      <c r="H582" s="264">
        <v>0</v>
      </c>
      <c r="I582" s="108"/>
      <c r="J582" s="108"/>
      <c r="K582" s="108"/>
      <c r="L582" s="108"/>
      <c r="M582" s="108"/>
      <c r="N582" s="108"/>
      <c r="O582" s="108"/>
      <c r="P582" s="108"/>
      <c r="Q582" s="108"/>
      <c r="R582" s="108"/>
      <c r="S582" s="108"/>
      <c r="T582" s="108"/>
      <c r="U582" s="108"/>
      <c r="V582" s="108"/>
      <c r="W582" s="108"/>
      <c r="X582" s="108"/>
      <c r="Y582" s="108"/>
      <c r="Z582" s="108"/>
    </row>
    <row r="583" spans="1:26" ht="12.75" hidden="1">
      <c r="A583" s="316"/>
      <c r="B583" s="263"/>
      <c r="C583" s="316"/>
      <c r="D583" s="316"/>
      <c r="E583" s="299"/>
      <c r="F583" s="300"/>
      <c r="G583" s="264"/>
      <c r="H583" s="264"/>
      <c r="I583" s="108"/>
      <c r="J583" s="108"/>
      <c r="K583" s="108"/>
      <c r="L583" s="108"/>
      <c r="M583" s="108"/>
      <c r="N583" s="108"/>
      <c r="O583" s="108"/>
      <c r="P583" s="108"/>
      <c r="Q583" s="108"/>
      <c r="R583" s="108"/>
      <c r="S583" s="108"/>
      <c r="T583" s="108"/>
      <c r="U583" s="108"/>
      <c r="V583" s="108"/>
      <c r="W583" s="108"/>
      <c r="X583" s="108"/>
      <c r="Y583" s="108"/>
      <c r="Z583" s="108"/>
    </row>
    <row r="584" spans="1:26" ht="13.5">
      <c r="A584" s="334" t="s">
        <v>354</v>
      </c>
      <c r="B584" s="263"/>
      <c r="C584" s="316"/>
      <c r="D584" s="316"/>
      <c r="E584" s="299"/>
      <c r="F584" s="300"/>
      <c r="G584" s="264"/>
      <c r="H584" s="264"/>
      <c r="I584" s="108"/>
      <c r="J584" s="108"/>
      <c r="K584" s="108"/>
      <c r="L584" s="108"/>
      <c r="M584" s="108"/>
      <c r="N584" s="108"/>
      <c r="O584" s="108"/>
      <c r="P584" s="108"/>
      <c r="Q584" s="108"/>
      <c r="R584" s="108"/>
      <c r="S584" s="108"/>
      <c r="T584" s="108"/>
      <c r="U584" s="108"/>
      <c r="V584" s="108"/>
      <c r="W584" s="108"/>
      <c r="X584" s="108"/>
      <c r="Y584" s="108"/>
      <c r="Z584" s="108"/>
    </row>
    <row r="585" spans="1:26" ht="53.25" customHeight="1">
      <c r="A585" s="335" t="s">
        <v>355</v>
      </c>
      <c r="B585" s="263"/>
      <c r="C585" s="316"/>
      <c r="D585" s="316"/>
      <c r="E585" s="299"/>
      <c r="F585" s="300"/>
      <c r="G585" s="264"/>
      <c r="H585" s="264"/>
      <c r="I585" s="108"/>
      <c r="J585" s="108"/>
      <c r="K585" s="108"/>
      <c r="L585" s="108"/>
      <c r="M585" s="108"/>
      <c r="N585" s="108"/>
      <c r="O585" s="108"/>
      <c r="P585" s="108"/>
      <c r="Q585" s="108"/>
      <c r="R585" s="108"/>
      <c r="S585" s="108"/>
      <c r="T585" s="108"/>
      <c r="U585" s="108"/>
      <c r="V585" s="108"/>
      <c r="W585" s="108"/>
      <c r="X585" s="108"/>
      <c r="Y585" s="108"/>
      <c r="Z585" s="108"/>
    </row>
    <row r="586" spans="1:26" ht="12.75" customHeight="1">
      <c r="A586" s="336" t="s">
        <v>275</v>
      </c>
      <c r="B586" s="91">
        <v>84416044</v>
      </c>
      <c r="C586" s="91">
        <v>76284043</v>
      </c>
      <c r="D586" s="91">
        <v>76079658</v>
      </c>
      <c r="E586" s="308">
        <v>90.12464265679164</v>
      </c>
      <c r="F586" s="309">
        <v>99.73207371822178</v>
      </c>
      <c r="G586" s="91">
        <v>8574894</v>
      </c>
      <c r="H586" s="91">
        <v>8756595</v>
      </c>
      <c r="I586" s="108"/>
      <c r="J586" s="108"/>
      <c r="K586" s="108"/>
      <c r="L586" s="108"/>
      <c r="M586" s="108"/>
      <c r="N586" s="108"/>
      <c r="O586" s="108"/>
      <c r="P586" s="108"/>
      <c r="Q586" s="108"/>
      <c r="R586" s="108"/>
      <c r="S586" s="108"/>
      <c r="T586" s="108"/>
      <c r="U586" s="108"/>
      <c r="V586" s="108"/>
      <c r="W586" s="108"/>
      <c r="X586" s="108"/>
      <c r="Y586" s="108"/>
      <c r="Z586" s="108"/>
    </row>
    <row r="587" spans="1:26" ht="12.75" customHeight="1">
      <c r="A587" s="336" t="s">
        <v>276</v>
      </c>
      <c r="B587" s="91">
        <v>84210308</v>
      </c>
      <c r="C587" s="91">
        <v>76078307</v>
      </c>
      <c r="D587" s="91">
        <v>76078307</v>
      </c>
      <c r="E587" s="308">
        <v>90.34322377730764</v>
      </c>
      <c r="F587" s="309">
        <v>100</v>
      </c>
      <c r="G587" s="307">
        <v>8620569</v>
      </c>
      <c r="H587" s="307">
        <v>8764653</v>
      </c>
      <c r="I587" s="108"/>
      <c r="J587" s="108"/>
      <c r="K587" s="108"/>
      <c r="L587" s="108"/>
      <c r="M587" s="108"/>
      <c r="N587" s="108"/>
      <c r="O587" s="108"/>
      <c r="P587" s="108"/>
      <c r="Q587" s="108"/>
      <c r="R587" s="108"/>
      <c r="S587" s="108"/>
      <c r="T587" s="108"/>
      <c r="U587" s="108"/>
      <c r="V587" s="108"/>
      <c r="W587" s="108"/>
      <c r="X587" s="108"/>
      <c r="Y587" s="108"/>
      <c r="Z587" s="108"/>
    </row>
    <row r="588" spans="1:26" ht="12.75" customHeight="1">
      <c r="A588" s="336" t="s">
        <v>278</v>
      </c>
      <c r="B588" s="91">
        <v>205736</v>
      </c>
      <c r="C588" s="91">
        <v>205736</v>
      </c>
      <c r="D588" s="91">
        <v>1351</v>
      </c>
      <c r="E588" s="308">
        <v>0.6566667962826146</v>
      </c>
      <c r="F588" s="309">
        <v>0</v>
      </c>
      <c r="G588" s="307">
        <v>-45675</v>
      </c>
      <c r="H588" s="307">
        <v>-8058</v>
      </c>
      <c r="I588" s="108"/>
      <c r="J588" s="108"/>
      <c r="K588" s="108"/>
      <c r="L588" s="108"/>
      <c r="M588" s="108"/>
      <c r="N588" s="108"/>
      <c r="O588" s="108"/>
      <c r="P588" s="108"/>
      <c r="Q588" s="108"/>
      <c r="R588" s="108"/>
      <c r="S588" s="108"/>
      <c r="T588" s="108"/>
      <c r="U588" s="108"/>
      <c r="V588" s="108"/>
      <c r="W588" s="108"/>
      <c r="X588" s="108"/>
      <c r="Y588" s="108"/>
      <c r="Z588" s="108"/>
    </row>
    <row r="589" spans="1:26" ht="12.75" customHeight="1">
      <c r="A589" s="306" t="s">
        <v>304</v>
      </c>
      <c r="B589" s="91">
        <v>84416044</v>
      </c>
      <c r="C589" s="91">
        <v>76284043</v>
      </c>
      <c r="D589" s="91">
        <v>36063864</v>
      </c>
      <c r="E589" s="308">
        <v>42.72157553367462</v>
      </c>
      <c r="F589" s="309">
        <v>47.2757638186534</v>
      </c>
      <c r="G589" s="91">
        <v>8574894</v>
      </c>
      <c r="H589" s="91">
        <v>1418029</v>
      </c>
      <c r="I589" s="108"/>
      <c r="J589" s="108"/>
      <c r="K589" s="108"/>
      <c r="L589" s="108"/>
      <c r="M589" s="108"/>
      <c r="N589" s="108"/>
      <c r="O589" s="108"/>
      <c r="P589" s="108"/>
      <c r="Q589" s="108"/>
      <c r="R589" s="108"/>
      <c r="S589" s="108"/>
      <c r="T589" s="108"/>
      <c r="U589" s="108"/>
      <c r="V589" s="108"/>
      <c r="W589" s="108"/>
      <c r="X589" s="108"/>
      <c r="Y589" s="108"/>
      <c r="Z589" s="108"/>
    </row>
    <row r="590" spans="1:26" ht="12.75" customHeight="1">
      <c r="A590" s="306" t="s">
        <v>307</v>
      </c>
      <c r="B590" s="91">
        <v>52800674</v>
      </c>
      <c r="C590" s="91">
        <v>45865760</v>
      </c>
      <c r="D590" s="91">
        <v>24452298</v>
      </c>
      <c r="E590" s="308">
        <v>46.31057929298403</v>
      </c>
      <c r="F590" s="309">
        <v>53.31275007761781</v>
      </c>
      <c r="G590" s="91">
        <v>6760016</v>
      </c>
      <c r="H590" s="91">
        <v>1197305</v>
      </c>
      <c r="I590" s="108"/>
      <c r="J590" s="108"/>
      <c r="K590" s="108"/>
      <c r="L590" s="108"/>
      <c r="M590" s="108"/>
      <c r="N590" s="108"/>
      <c r="O590" s="108"/>
      <c r="P590" s="108"/>
      <c r="Q590" s="108"/>
      <c r="R590" s="108"/>
      <c r="S590" s="108"/>
      <c r="T590" s="108"/>
      <c r="U590" s="108"/>
      <c r="V590" s="108"/>
      <c r="W590" s="108"/>
      <c r="X590" s="108"/>
      <c r="Y590" s="108"/>
      <c r="Z590" s="108"/>
    </row>
    <row r="591" spans="1:26" ht="12.75" customHeight="1">
      <c r="A591" s="306" t="s">
        <v>281</v>
      </c>
      <c r="B591" s="91">
        <v>27585487</v>
      </c>
      <c r="C591" s="91">
        <v>24090552</v>
      </c>
      <c r="D591" s="91">
        <v>14255226</v>
      </c>
      <c r="E591" s="308">
        <v>51.67654281398041</v>
      </c>
      <c r="F591" s="309">
        <v>59.1735133341901</v>
      </c>
      <c r="G591" s="307">
        <v>5234286</v>
      </c>
      <c r="H591" s="307">
        <v>127208</v>
      </c>
      <c r="I591" s="108"/>
      <c r="J591" s="108"/>
      <c r="K591" s="108"/>
      <c r="L591" s="108"/>
      <c r="M591" s="108"/>
      <c r="N591" s="108"/>
      <c r="O591" s="108"/>
      <c r="P591" s="108"/>
      <c r="Q591" s="108"/>
      <c r="R591" s="108"/>
      <c r="S591" s="108"/>
      <c r="T591" s="108"/>
      <c r="U591" s="108"/>
      <c r="V591" s="108"/>
      <c r="W591" s="108"/>
      <c r="X591" s="108"/>
      <c r="Y591" s="108"/>
      <c r="Z591" s="108"/>
    </row>
    <row r="592" spans="1:26" ht="12.75" customHeight="1">
      <c r="A592" s="306" t="s">
        <v>284</v>
      </c>
      <c r="B592" s="91">
        <v>25215187</v>
      </c>
      <c r="C592" s="91">
        <v>21775208</v>
      </c>
      <c r="D592" s="91">
        <v>10197072</v>
      </c>
      <c r="E592" s="308">
        <v>40.440199789119156</v>
      </c>
      <c r="F592" s="309">
        <v>46.82881559615871</v>
      </c>
      <c r="G592" s="307">
        <v>1525730</v>
      </c>
      <c r="H592" s="307">
        <v>1070097</v>
      </c>
      <c r="I592" s="108"/>
      <c r="J592" s="108"/>
      <c r="K592" s="108"/>
      <c r="L592" s="108"/>
      <c r="M592" s="108"/>
      <c r="N592" s="108"/>
      <c r="O592" s="108"/>
      <c r="P592" s="108"/>
      <c r="Q592" s="108"/>
      <c r="R592" s="108"/>
      <c r="S592" s="108"/>
      <c r="T592" s="108"/>
      <c r="U592" s="108"/>
      <c r="V592" s="108"/>
      <c r="W592" s="108"/>
      <c r="X592" s="108"/>
      <c r="Y592" s="108"/>
      <c r="Z592" s="108"/>
    </row>
    <row r="593" spans="1:26" ht="12.75" customHeight="1">
      <c r="A593" s="306" t="s">
        <v>290</v>
      </c>
      <c r="B593" s="91">
        <v>31615370</v>
      </c>
      <c r="C593" s="91">
        <v>30418283</v>
      </c>
      <c r="D593" s="91">
        <v>11611566</v>
      </c>
      <c r="E593" s="308">
        <v>36.72759800059275</v>
      </c>
      <c r="F593" s="309">
        <v>38.172983004990776</v>
      </c>
      <c r="G593" s="91">
        <v>1814878</v>
      </c>
      <c r="H593" s="91">
        <v>220724</v>
      </c>
      <c r="I593" s="108"/>
      <c r="J593" s="108"/>
      <c r="K593" s="108"/>
      <c r="L593" s="108"/>
      <c r="M593" s="108"/>
      <c r="N593" s="108"/>
      <c r="O593" s="108"/>
      <c r="P593" s="108"/>
      <c r="Q593" s="108"/>
      <c r="R593" s="108"/>
      <c r="S593" s="108"/>
      <c r="T593" s="108"/>
      <c r="U593" s="108"/>
      <c r="V593" s="108"/>
      <c r="W593" s="108"/>
      <c r="X593" s="108"/>
      <c r="Y593" s="108"/>
      <c r="Z593" s="108"/>
    </row>
    <row r="594" spans="1:26" ht="12" customHeight="1">
      <c r="A594" s="306" t="s">
        <v>291</v>
      </c>
      <c r="B594" s="91">
        <v>9515230</v>
      </c>
      <c r="C594" s="91">
        <v>8811023</v>
      </c>
      <c r="D594" s="91">
        <v>670427</v>
      </c>
      <c r="E594" s="308">
        <v>7.0458307366190835</v>
      </c>
      <c r="F594" s="309">
        <v>7.608957552375019</v>
      </c>
      <c r="G594" s="307">
        <v>1091432</v>
      </c>
      <c r="H594" s="307">
        <v>220724</v>
      </c>
      <c r="I594" s="108"/>
      <c r="J594" s="108"/>
      <c r="K594" s="108"/>
      <c r="L594" s="108"/>
      <c r="M594" s="108"/>
      <c r="N594" s="108"/>
      <c r="O594" s="108"/>
      <c r="P594" s="108"/>
      <c r="Q594" s="108"/>
      <c r="R594" s="108"/>
      <c r="S594" s="108"/>
      <c r="T594" s="108"/>
      <c r="U594" s="108"/>
      <c r="V594" s="108"/>
      <c r="W594" s="108"/>
      <c r="X594" s="108"/>
      <c r="Y594" s="108"/>
      <c r="Z594" s="108"/>
    </row>
    <row r="595" spans="1:26" ht="12.75" customHeight="1">
      <c r="A595" s="306" t="s">
        <v>292</v>
      </c>
      <c r="B595" s="91">
        <v>22100140</v>
      </c>
      <c r="C595" s="91">
        <v>21607260</v>
      </c>
      <c r="D595" s="91">
        <v>10941139</v>
      </c>
      <c r="E595" s="308">
        <v>49.50710266993784</v>
      </c>
      <c r="F595" s="309">
        <v>50.63640183901151</v>
      </c>
      <c r="G595" s="307">
        <v>723446</v>
      </c>
      <c r="H595" s="307">
        <v>0</v>
      </c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  <c r="S595" s="108"/>
      <c r="T595" s="108"/>
      <c r="U595" s="108"/>
      <c r="V595" s="108"/>
      <c r="W595" s="108"/>
      <c r="X595" s="108"/>
      <c r="Y595" s="108"/>
      <c r="Z595" s="108"/>
    </row>
    <row r="596" spans="1:26" ht="12.75" customHeight="1">
      <c r="A596" s="306"/>
      <c r="B596" s="91"/>
      <c r="C596" s="91"/>
      <c r="D596" s="91"/>
      <c r="E596" s="308"/>
      <c r="F596" s="309"/>
      <c r="G596" s="307"/>
      <c r="H596" s="307"/>
      <c r="I596" s="108"/>
      <c r="J596" s="108"/>
      <c r="K596" s="108"/>
      <c r="L596" s="108"/>
      <c r="M596" s="108"/>
      <c r="N596" s="108"/>
      <c r="O596" s="108"/>
      <c r="P596" s="108"/>
      <c r="Q596" s="108"/>
      <c r="R596" s="108"/>
      <c r="S596" s="108"/>
      <c r="T596" s="108"/>
      <c r="U596" s="108"/>
      <c r="V596" s="108"/>
      <c r="W596" s="108"/>
      <c r="X596" s="108"/>
      <c r="Y596" s="108"/>
      <c r="Z596" s="108"/>
    </row>
    <row r="597" spans="1:26" ht="25.5" customHeight="1">
      <c r="A597" s="335" t="s">
        <v>356</v>
      </c>
      <c r="B597" s="91"/>
      <c r="C597" s="91"/>
      <c r="D597" s="91"/>
      <c r="E597" s="308"/>
      <c r="F597" s="309"/>
      <c r="G597" s="307"/>
      <c r="H597" s="307"/>
      <c r="I597" s="108"/>
      <c r="J597" s="108"/>
      <c r="K597" s="108"/>
      <c r="L597" s="108"/>
      <c r="M597" s="108"/>
      <c r="N597" s="108"/>
      <c r="O597" s="108"/>
      <c r="P597" s="108"/>
      <c r="Q597" s="108"/>
      <c r="R597" s="108"/>
      <c r="S597" s="108"/>
      <c r="T597" s="108"/>
      <c r="U597" s="108"/>
      <c r="V597" s="108"/>
      <c r="W597" s="108"/>
      <c r="X597" s="108"/>
      <c r="Y597" s="108"/>
      <c r="Z597" s="108"/>
    </row>
    <row r="598" spans="1:26" ht="12.75" customHeight="1">
      <c r="A598" s="336" t="s">
        <v>275</v>
      </c>
      <c r="B598" s="91">
        <v>2793809</v>
      </c>
      <c r="C598" s="91">
        <v>2793809</v>
      </c>
      <c r="D598" s="91">
        <v>2349379</v>
      </c>
      <c r="E598" s="308">
        <v>84.09232699873183</v>
      </c>
      <c r="F598" s="309">
        <v>84.09232699873183</v>
      </c>
      <c r="G598" s="91">
        <v>15018</v>
      </c>
      <c r="H598" s="91">
        <v>491274</v>
      </c>
      <c r="I598" s="108"/>
      <c r="J598" s="108"/>
      <c r="K598" s="108"/>
      <c r="L598" s="108"/>
      <c r="M598" s="108"/>
      <c r="N598" s="108"/>
      <c r="O598" s="108"/>
      <c r="P598" s="108"/>
      <c r="Q598" s="108"/>
      <c r="R598" s="108"/>
      <c r="S598" s="108"/>
      <c r="T598" s="108"/>
      <c r="U598" s="108"/>
      <c r="V598" s="108"/>
      <c r="W598" s="108"/>
      <c r="X598" s="108"/>
      <c r="Y598" s="108"/>
      <c r="Z598" s="108"/>
    </row>
    <row r="599" spans="1:26" ht="25.5">
      <c r="A599" s="311" t="s">
        <v>357</v>
      </c>
      <c r="B599" s="91">
        <v>569458</v>
      </c>
      <c r="C599" s="91">
        <v>569458</v>
      </c>
      <c r="D599" s="91">
        <v>478812</v>
      </c>
      <c r="E599" s="308">
        <v>84.08205697347302</v>
      </c>
      <c r="F599" s="309">
        <v>84.08205697347302</v>
      </c>
      <c r="G599" s="307">
        <v>7387</v>
      </c>
      <c r="H599" s="307">
        <v>90959</v>
      </c>
      <c r="I599" s="108"/>
      <c r="J599" s="108"/>
      <c r="K599" s="108"/>
      <c r="L599" s="108"/>
      <c r="M599" s="108"/>
      <c r="N599" s="108"/>
      <c r="O599" s="108"/>
      <c r="P599" s="108"/>
      <c r="Q599" s="108"/>
      <c r="R599" s="108"/>
      <c r="S599" s="108"/>
      <c r="T599" s="108"/>
      <c r="U599" s="108"/>
      <c r="V599" s="108"/>
      <c r="W599" s="108"/>
      <c r="X599" s="108"/>
      <c r="Y599" s="108"/>
      <c r="Z599" s="108"/>
    </row>
    <row r="600" spans="1:26" ht="12.75" customHeight="1">
      <c r="A600" s="336" t="s">
        <v>358</v>
      </c>
      <c r="B600" s="91">
        <v>2224351</v>
      </c>
      <c r="C600" s="91">
        <v>2224351</v>
      </c>
      <c r="D600" s="91">
        <v>1870567</v>
      </c>
      <c r="E600" s="308">
        <v>84.09495623667308</v>
      </c>
      <c r="F600" s="309">
        <v>84.09495623667308</v>
      </c>
      <c r="G600" s="307">
        <v>7631</v>
      </c>
      <c r="H600" s="307">
        <v>400315</v>
      </c>
      <c r="I600" s="108"/>
      <c r="J600" s="108"/>
      <c r="K600" s="108"/>
      <c r="L600" s="108"/>
      <c r="M600" s="108"/>
      <c r="N600" s="108"/>
      <c r="O600" s="108"/>
      <c r="P600" s="108"/>
      <c r="Q600" s="108"/>
      <c r="R600" s="108"/>
      <c r="S600" s="108"/>
      <c r="T600" s="108"/>
      <c r="U600" s="108"/>
      <c r="V600" s="108"/>
      <c r="W600" s="108"/>
      <c r="X600" s="108"/>
      <c r="Y600" s="108"/>
      <c r="Z600" s="108"/>
    </row>
    <row r="601" spans="1:26" ht="12.75" customHeight="1">
      <c r="A601" s="306" t="s">
        <v>304</v>
      </c>
      <c r="B601" s="91">
        <v>2793809</v>
      </c>
      <c r="C601" s="91">
        <v>2793809</v>
      </c>
      <c r="D601" s="91">
        <v>2349379</v>
      </c>
      <c r="E601" s="308">
        <v>84.09232699873183</v>
      </c>
      <c r="F601" s="309">
        <v>84.09232699873183</v>
      </c>
      <c r="G601" s="91">
        <v>7387</v>
      </c>
      <c r="H601" s="91">
        <v>491274</v>
      </c>
      <c r="I601" s="108"/>
      <c r="J601" s="108"/>
      <c r="K601" s="108"/>
      <c r="L601" s="108"/>
      <c r="M601" s="108"/>
      <c r="N601" s="108"/>
      <c r="O601" s="108"/>
      <c r="P601" s="108"/>
      <c r="Q601" s="108"/>
      <c r="R601" s="108"/>
      <c r="S601" s="108"/>
      <c r="T601" s="108"/>
      <c r="U601" s="108"/>
      <c r="V601" s="108"/>
      <c r="W601" s="108"/>
      <c r="X601" s="108"/>
      <c r="Y601" s="108"/>
      <c r="Z601" s="108"/>
    </row>
    <row r="602" spans="1:26" ht="12.75">
      <c r="A602" s="306" t="s">
        <v>307</v>
      </c>
      <c r="B602" s="91">
        <v>2793809</v>
      </c>
      <c r="C602" s="91">
        <v>2793809</v>
      </c>
      <c r="D602" s="91">
        <v>2349379</v>
      </c>
      <c r="E602" s="308">
        <v>84.09232699873183</v>
      </c>
      <c r="F602" s="309">
        <v>84.09232699873183</v>
      </c>
      <c r="G602" s="91">
        <v>7387</v>
      </c>
      <c r="H602" s="91">
        <v>491274</v>
      </c>
      <c r="I602" s="108"/>
      <c r="J602" s="108"/>
      <c r="K602" s="108"/>
      <c r="L602" s="108"/>
      <c r="M602" s="108"/>
      <c r="N602" s="108"/>
      <c r="O602" s="108"/>
      <c r="P602" s="108"/>
      <c r="Q602" s="108"/>
      <c r="R602" s="108"/>
      <c r="S602" s="108"/>
      <c r="T602" s="108"/>
      <c r="U602" s="108"/>
      <c r="V602" s="108"/>
      <c r="W602" s="108"/>
      <c r="X602" s="108"/>
      <c r="Y602" s="108"/>
      <c r="Z602" s="108"/>
    </row>
    <row r="603" spans="1:26" ht="12.75" hidden="1">
      <c r="A603" s="306" t="s">
        <v>281</v>
      </c>
      <c r="B603" s="91">
        <v>0</v>
      </c>
      <c r="C603" s="91">
        <v>0</v>
      </c>
      <c r="D603" s="91">
        <v>0</v>
      </c>
      <c r="E603" s="308">
        <v>0</v>
      </c>
      <c r="F603" s="309">
        <v>0</v>
      </c>
      <c r="G603" s="314">
        <v>0</v>
      </c>
      <c r="H603" s="314">
        <v>0</v>
      </c>
      <c r="I603" s="108"/>
      <c r="J603" s="108"/>
      <c r="K603" s="108"/>
      <c r="L603" s="108"/>
      <c r="M603" s="108"/>
      <c r="N603" s="108"/>
      <c r="O603" s="108"/>
      <c r="P603" s="108"/>
      <c r="Q603" s="108"/>
      <c r="R603" s="108"/>
      <c r="S603" s="108"/>
      <c r="T603" s="108"/>
      <c r="U603" s="108"/>
      <c r="V603" s="108"/>
      <c r="W603" s="108"/>
      <c r="X603" s="108"/>
      <c r="Y603" s="108"/>
      <c r="Z603" s="108"/>
    </row>
    <row r="604" spans="1:26" ht="12.75">
      <c r="A604" s="306" t="s">
        <v>284</v>
      </c>
      <c r="B604" s="91">
        <v>2793809</v>
      </c>
      <c r="C604" s="91">
        <v>2793809</v>
      </c>
      <c r="D604" s="91">
        <v>2349379</v>
      </c>
      <c r="E604" s="308">
        <v>84.09232699873183</v>
      </c>
      <c r="F604" s="309">
        <v>84.09232699873183</v>
      </c>
      <c r="G604" s="91">
        <v>7387</v>
      </c>
      <c r="H604" s="91">
        <v>491274</v>
      </c>
      <c r="I604" s="108"/>
      <c r="J604" s="108"/>
      <c r="K604" s="108"/>
      <c r="L604" s="108"/>
      <c r="M604" s="108"/>
      <c r="N604" s="108"/>
      <c r="O604" s="108"/>
      <c r="P604" s="108"/>
      <c r="Q604" s="108"/>
      <c r="R604" s="108"/>
      <c r="S604" s="108"/>
      <c r="T604" s="108"/>
      <c r="U604" s="108"/>
      <c r="V604" s="108"/>
      <c r="W604" s="108"/>
      <c r="X604" s="108"/>
      <c r="Y604" s="108"/>
      <c r="Z604" s="108"/>
    </row>
    <row r="605" spans="1:26" ht="26.25" customHeight="1">
      <c r="A605" s="311" t="s">
        <v>359</v>
      </c>
      <c r="B605" s="91">
        <v>569458</v>
      </c>
      <c r="C605" s="91">
        <v>569458</v>
      </c>
      <c r="D605" s="91">
        <v>478812</v>
      </c>
      <c r="E605" s="308">
        <v>84.08205697347302</v>
      </c>
      <c r="F605" s="309">
        <v>84.08205697347302</v>
      </c>
      <c r="G605" s="307">
        <v>7387</v>
      </c>
      <c r="H605" s="307">
        <v>90959</v>
      </c>
      <c r="I605" s="108"/>
      <c r="J605" s="108"/>
      <c r="K605" s="108"/>
      <c r="L605" s="108"/>
      <c r="M605" s="108"/>
      <c r="N605" s="108"/>
      <c r="O605" s="108"/>
      <c r="P605" s="108"/>
      <c r="Q605" s="108"/>
      <c r="R605" s="108"/>
      <c r="S605" s="108"/>
      <c r="T605" s="108"/>
      <c r="U605" s="108"/>
      <c r="V605" s="108"/>
      <c r="W605" s="108"/>
      <c r="X605" s="108"/>
      <c r="Y605" s="108"/>
      <c r="Z605" s="108"/>
    </row>
    <row r="606" spans="1:26" ht="27.75" customHeight="1">
      <c r="A606" s="311" t="s">
        <v>360</v>
      </c>
      <c r="B606" s="91">
        <v>2224351</v>
      </c>
      <c r="C606" s="91">
        <v>2224351</v>
      </c>
      <c r="D606" s="91">
        <v>1870567</v>
      </c>
      <c r="E606" s="308">
        <v>84.09495623667308</v>
      </c>
      <c r="F606" s="309">
        <v>84.09495623667308</v>
      </c>
      <c r="G606" s="307">
        <v>0</v>
      </c>
      <c r="H606" s="307">
        <v>400315</v>
      </c>
      <c r="I606" s="108"/>
      <c r="J606" s="108"/>
      <c r="K606" s="108"/>
      <c r="L606" s="108"/>
      <c r="M606" s="108"/>
      <c r="N606" s="108"/>
      <c r="O606" s="108"/>
      <c r="P606" s="108"/>
      <c r="Q606" s="108"/>
      <c r="R606" s="108"/>
      <c r="S606" s="108"/>
      <c r="T606" s="108"/>
      <c r="U606" s="108"/>
      <c r="V606" s="108"/>
      <c r="W606" s="108"/>
      <c r="X606" s="108"/>
      <c r="Y606" s="108"/>
      <c r="Z606" s="108"/>
    </row>
    <row r="607" spans="1:26" ht="13.5" customHeight="1">
      <c r="A607" s="306" t="s">
        <v>317</v>
      </c>
      <c r="B607" s="91">
        <v>-2754064</v>
      </c>
      <c r="C607" s="314" t="s">
        <v>1464</v>
      </c>
      <c r="D607" s="91">
        <v>-2063599</v>
      </c>
      <c r="E607" s="308">
        <v>74.92923185517839</v>
      </c>
      <c r="F607" s="309">
        <v>0</v>
      </c>
      <c r="G607" s="314" t="s">
        <v>1464</v>
      </c>
      <c r="H607" s="307">
        <v>-151042</v>
      </c>
      <c r="I607" s="108"/>
      <c r="J607" s="108"/>
      <c r="K607" s="108"/>
      <c r="L607" s="108"/>
      <c r="M607" s="108"/>
      <c r="N607" s="108"/>
      <c r="O607" s="108"/>
      <c r="P607" s="108"/>
      <c r="Q607" s="108"/>
      <c r="R607" s="108"/>
      <c r="S607" s="108"/>
      <c r="T607" s="108"/>
      <c r="U607" s="108"/>
      <c r="V607" s="108"/>
      <c r="W607" s="108"/>
      <c r="X607" s="108"/>
      <c r="Y607" s="108"/>
      <c r="Z607" s="108"/>
    </row>
    <row r="608" spans="1:26" ht="13.5" customHeight="1">
      <c r="A608" s="306" t="s">
        <v>322</v>
      </c>
      <c r="B608" s="91">
        <v>263529</v>
      </c>
      <c r="C608" s="307">
        <v>249646</v>
      </c>
      <c r="D608" s="337">
        <v>60422</v>
      </c>
      <c r="E608" s="308">
        <v>22.928026896470595</v>
      </c>
      <c r="F608" s="309">
        <v>24.20307154931383</v>
      </c>
      <c r="G608" s="307">
        <v>13882</v>
      </c>
      <c r="H608" s="307">
        <v>1880</v>
      </c>
      <c r="I608" s="108"/>
      <c r="J608" s="108"/>
      <c r="K608" s="108"/>
      <c r="L608" s="108"/>
      <c r="M608" s="108"/>
      <c r="N608" s="108"/>
      <c r="O608" s="108"/>
      <c r="P608" s="108"/>
      <c r="Q608" s="108"/>
      <c r="R608" s="108"/>
      <c r="S608" s="108"/>
      <c r="T608" s="108"/>
      <c r="U608" s="108"/>
      <c r="V608" s="108"/>
      <c r="W608" s="108"/>
      <c r="X608" s="108"/>
      <c r="Y608" s="108"/>
      <c r="Z608" s="108"/>
    </row>
    <row r="609" spans="1:26" ht="13.5" customHeight="1">
      <c r="A609" s="339" t="s">
        <v>323</v>
      </c>
      <c r="B609" s="91">
        <v>3017593</v>
      </c>
      <c r="C609" s="307">
        <v>2814072</v>
      </c>
      <c r="D609" s="91">
        <v>2124021</v>
      </c>
      <c r="E609" s="308">
        <v>70.38792176413453</v>
      </c>
      <c r="F609" s="309">
        <v>75.47855918398676</v>
      </c>
      <c r="G609" s="307">
        <v>752072</v>
      </c>
      <c r="H609" s="307">
        <v>152922</v>
      </c>
      <c r="I609" s="108"/>
      <c r="J609" s="108"/>
      <c r="K609" s="108"/>
      <c r="L609" s="108"/>
      <c r="M609" s="108"/>
      <c r="N609" s="108"/>
      <c r="O609" s="108"/>
      <c r="P609" s="108"/>
      <c r="Q609" s="108"/>
      <c r="R609" s="108"/>
      <c r="S609" s="108"/>
      <c r="T609" s="108"/>
      <c r="U609" s="108"/>
      <c r="V609" s="108"/>
      <c r="W609" s="108"/>
      <c r="X609" s="108"/>
      <c r="Y609" s="108"/>
      <c r="Z609" s="108"/>
    </row>
    <row r="610" spans="1:26" ht="12.75" customHeight="1">
      <c r="A610" s="340"/>
      <c r="B610" s="341"/>
      <c r="C610" s="342"/>
      <c r="D610" s="341"/>
      <c r="E610" s="343"/>
      <c r="F610" s="344"/>
      <c r="G610" s="342"/>
      <c r="H610" s="342"/>
      <c r="I610" s="108"/>
      <c r="J610" s="108"/>
      <c r="K610" s="108"/>
      <c r="L610" s="108"/>
      <c r="M610" s="108"/>
      <c r="N610" s="108"/>
      <c r="O610" s="108"/>
      <c r="P610" s="108"/>
      <c r="Q610" s="108"/>
      <c r="R610" s="108"/>
      <c r="S610" s="108"/>
      <c r="T610" s="108"/>
      <c r="U610" s="108"/>
      <c r="V610" s="108"/>
      <c r="W610" s="108"/>
      <c r="X610" s="108"/>
      <c r="Y610" s="108"/>
      <c r="Z610" s="108"/>
    </row>
    <row r="611" spans="1:26" s="348" customFormat="1" ht="12.75" customHeight="1">
      <c r="A611" s="345" t="s">
        <v>361</v>
      </c>
      <c r="B611" s="296"/>
      <c r="C611" s="108"/>
      <c r="D611" s="108"/>
      <c r="E611" s="346"/>
      <c r="F611" s="347"/>
      <c r="G611" s="305"/>
      <c r="H611" s="305"/>
      <c r="I611" s="108"/>
      <c r="J611" s="108"/>
      <c r="K611" s="108"/>
      <c r="L611" s="108"/>
      <c r="M611" s="108"/>
      <c r="N611" s="108"/>
      <c r="O611" s="108"/>
      <c r="P611" s="108"/>
      <c r="Q611" s="108"/>
      <c r="R611" s="108"/>
      <c r="S611" s="108"/>
      <c r="T611" s="108"/>
      <c r="U611" s="108"/>
      <c r="V611" s="108"/>
      <c r="W611" s="108"/>
      <c r="X611" s="108"/>
      <c r="Y611" s="108"/>
      <c r="Z611" s="108"/>
    </row>
    <row r="612" spans="1:8" s="108" customFormat="1" ht="12.75" customHeight="1">
      <c r="A612" s="345"/>
      <c r="B612" s="296"/>
      <c r="E612" s="346"/>
      <c r="F612" s="347"/>
      <c r="G612" s="305"/>
      <c r="H612" s="305"/>
    </row>
    <row r="613" spans="1:8" ht="12.75" customHeight="1">
      <c r="A613" s="349"/>
      <c r="B613" s="296"/>
      <c r="C613" s="108"/>
      <c r="D613" s="108"/>
      <c r="E613" s="346"/>
      <c r="F613" s="347"/>
      <c r="G613" s="305"/>
      <c r="H613" s="305"/>
    </row>
    <row r="614" ht="12.75" customHeight="1">
      <c r="A614" s="106"/>
    </row>
    <row r="615" spans="1:8" ht="12.75" customHeight="1">
      <c r="A615" s="106" t="s">
        <v>260</v>
      </c>
      <c r="C615" s="270"/>
      <c r="D615" s="270"/>
      <c r="F615" s="108"/>
      <c r="G615" s="250"/>
      <c r="H615" s="350" t="s">
        <v>1502</v>
      </c>
    </row>
    <row r="616" spans="1:8" ht="12.75" customHeight="1">
      <c r="A616" s="239"/>
      <c r="C616" s="270"/>
      <c r="D616" s="270"/>
      <c r="E616" s="351"/>
      <c r="F616" s="108"/>
      <c r="G616" s="250"/>
      <c r="H616" s="352"/>
    </row>
    <row r="617" spans="1:8" ht="12.75" customHeight="1">
      <c r="A617" s="239"/>
      <c r="C617" s="270"/>
      <c r="D617" s="270"/>
      <c r="E617" s="351"/>
      <c r="F617" s="108"/>
      <c r="G617" s="250"/>
      <c r="H617" s="352"/>
    </row>
    <row r="618" spans="1:8" ht="12.75" customHeight="1">
      <c r="A618" s="239"/>
      <c r="C618" s="270"/>
      <c r="D618" s="270"/>
      <c r="E618" s="351"/>
      <c r="F618" s="108"/>
      <c r="G618" s="250"/>
      <c r="H618" s="352"/>
    </row>
    <row r="619" spans="1:8" ht="12.75" customHeight="1">
      <c r="A619" s="239"/>
      <c r="C619" s="270"/>
      <c r="D619" s="270"/>
      <c r="E619" s="351"/>
      <c r="F619" s="108"/>
      <c r="G619" s="250"/>
      <c r="H619" s="352"/>
    </row>
    <row r="620" spans="1:8" ht="12.75" customHeight="1">
      <c r="A620" s="239"/>
      <c r="D620" s="271"/>
      <c r="E620" s="271"/>
      <c r="F620" s="271"/>
      <c r="G620" s="271"/>
      <c r="H620" s="353"/>
    </row>
    <row r="621" spans="1:8" ht="12.75" customHeight="1">
      <c r="A621" s="354"/>
      <c r="E621" s="271"/>
      <c r="F621" s="279"/>
      <c r="G621" s="279"/>
      <c r="H621" s="279"/>
    </row>
    <row r="622" spans="1:8" ht="12.75" customHeight="1">
      <c r="A622" s="351" t="s">
        <v>362</v>
      </c>
      <c r="B622" s="355"/>
      <c r="C622" s="279"/>
      <c r="E622" s="279"/>
      <c r="F622" s="279"/>
      <c r="G622" s="279"/>
      <c r="H622" s="279"/>
    </row>
  </sheetData>
  <mergeCells count="8">
    <mergeCell ref="A4:H4"/>
    <mergeCell ref="A2:H2"/>
    <mergeCell ref="A1:H1"/>
    <mergeCell ref="A10:H10"/>
    <mergeCell ref="A6:H6"/>
    <mergeCell ref="A7:H7"/>
    <mergeCell ref="A8:H8"/>
    <mergeCell ref="A9:H9"/>
  </mergeCells>
  <printOptions horizontalCentered="1"/>
  <pageMargins left="0.71" right="0.35433070866141736" top="0.9" bottom="0.91" header="0.5118110236220472" footer="0.5118110236220472"/>
  <pageSetup firstPageNumber="11" useFirstPageNumber="1" horizontalDpi="300" verticalDpi="300" orientation="portrait" paperSize="9" scale="78" r:id="rId1"/>
  <headerFooter alignWithMargins="0">
    <oddFooter>&amp;C&amp;P</oddFooter>
  </headerFooter>
  <rowBreaks count="2" manualBreakCount="2">
    <brk id="442" max="7" man="1"/>
    <brk id="498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Z87"/>
  <sheetViews>
    <sheetView zoomScaleSheetLayoutView="100" workbookViewId="0" topLeftCell="A1">
      <selection activeCell="C20" sqref="C20"/>
    </sheetView>
  </sheetViews>
  <sheetFormatPr defaultColWidth="9.140625" defaultRowHeight="12.75"/>
  <cols>
    <col min="1" max="1" width="9.28125" style="358" customWidth="1"/>
    <col min="2" max="2" width="40.8515625" style="358" customWidth="1"/>
    <col min="3" max="3" width="14.140625" style="418" customWidth="1"/>
    <col min="4" max="4" width="12.7109375" style="418" customWidth="1"/>
    <col min="5" max="5" width="13.28125" style="418" customWidth="1"/>
    <col min="6" max="6" width="6.57421875" style="418" customWidth="1"/>
    <col min="7" max="7" width="7.8515625" style="418" customWidth="1"/>
    <col min="8" max="8" width="14.00390625" style="418" customWidth="1"/>
    <col min="9" max="9" width="13.28125" style="418" customWidth="1"/>
    <col min="10" max="16384" width="9.140625" style="358" customWidth="1"/>
  </cols>
  <sheetData>
    <row r="1" spans="1:52" ht="12.75">
      <c r="A1" s="1210" t="s">
        <v>1447</v>
      </c>
      <c r="B1" s="1210"/>
      <c r="C1" s="1210"/>
      <c r="D1" s="1210"/>
      <c r="E1" s="1210"/>
      <c r="F1" s="1210"/>
      <c r="G1" s="1210"/>
      <c r="H1" s="1210"/>
      <c r="I1" s="1210"/>
      <c r="J1" s="356"/>
      <c r="K1" s="356"/>
      <c r="L1" s="356"/>
      <c r="M1" s="356"/>
      <c r="N1" s="356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7"/>
      <c r="AS1" s="357"/>
      <c r="AT1" s="357"/>
      <c r="AU1" s="357"/>
      <c r="AV1" s="357"/>
      <c r="AW1" s="357"/>
      <c r="AX1" s="357"/>
      <c r="AY1" s="357"/>
      <c r="AZ1" s="357"/>
    </row>
    <row r="2" spans="1:52" ht="15" customHeight="1">
      <c r="A2" s="1218" t="s">
        <v>1448</v>
      </c>
      <c r="B2" s="1218"/>
      <c r="C2" s="1218"/>
      <c r="D2" s="1218"/>
      <c r="E2" s="1218"/>
      <c r="F2" s="1218"/>
      <c r="G2" s="1218"/>
      <c r="H2" s="1218"/>
      <c r="I2" s="1218"/>
      <c r="J2" s="359"/>
      <c r="K2" s="359"/>
      <c r="L2" s="359"/>
      <c r="M2" s="359"/>
      <c r="N2" s="359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  <c r="AI2" s="357"/>
      <c r="AJ2" s="357"/>
      <c r="AK2" s="357"/>
      <c r="AL2" s="357"/>
      <c r="AM2" s="357"/>
      <c r="AN2" s="357"/>
      <c r="AO2" s="357"/>
      <c r="AP2" s="357"/>
      <c r="AQ2" s="357"/>
      <c r="AR2" s="357"/>
      <c r="AS2" s="357"/>
      <c r="AT2" s="357"/>
      <c r="AU2" s="357"/>
      <c r="AV2" s="357"/>
      <c r="AW2" s="357"/>
      <c r="AX2" s="357"/>
      <c r="AY2" s="357"/>
      <c r="AZ2" s="357"/>
    </row>
    <row r="3" spans="1:52" ht="3.75" customHeight="1">
      <c r="A3" s="1219"/>
      <c r="B3" s="1219"/>
      <c r="C3" s="1219"/>
      <c r="D3" s="1219"/>
      <c r="E3" s="1219"/>
      <c r="F3" s="1219"/>
      <c r="G3" s="1219"/>
      <c r="H3" s="1219"/>
      <c r="I3" s="1219"/>
      <c r="J3" s="6"/>
      <c r="K3" s="6"/>
      <c r="L3" s="6"/>
      <c r="M3" s="6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357"/>
      <c r="AO3" s="357"/>
      <c r="AP3" s="357"/>
      <c r="AQ3" s="357"/>
      <c r="AR3" s="357"/>
      <c r="AS3" s="357"/>
      <c r="AT3" s="357"/>
      <c r="AU3" s="357"/>
      <c r="AV3" s="357"/>
      <c r="AW3" s="357"/>
      <c r="AX3" s="357"/>
      <c r="AY3" s="357"/>
      <c r="AZ3" s="357"/>
    </row>
    <row r="4" spans="1:14" s="357" customFormat="1" ht="12.75">
      <c r="A4" s="1208" t="s">
        <v>1449</v>
      </c>
      <c r="B4" s="1208"/>
      <c r="C4" s="1208"/>
      <c r="D4" s="1208"/>
      <c r="E4" s="1208"/>
      <c r="F4" s="1208"/>
      <c r="G4" s="1208"/>
      <c r="H4" s="1208"/>
      <c r="I4" s="1208"/>
      <c r="J4" s="360"/>
      <c r="K4" s="360"/>
      <c r="L4" s="360"/>
      <c r="M4" s="360"/>
      <c r="N4" s="360"/>
    </row>
    <row r="5" spans="1:13" s="357" customFormat="1" ht="12.75">
      <c r="A5" s="108"/>
      <c r="B5" s="108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</row>
    <row r="6" spans="1:14" s="273" customFormat="1" ht="17.25" customHeight="1">
      <c r="A6" s="1216" t="s">
        <v>1450</v>
      </c>
      <c r="B6" s="1216"/>
      <c r="C6" s="1216"/>
      <c r="D6" s="1216"/>
      <c r="E6" s="1216"/>
      <c r="F6" s="1216"/>
      <c r="G6" s="1216"/>
      <c r="H6" s="1216"/>
      <c r="I6" s="1216"/>
      <c r="J6" s="361"/>
      <c r="K6" s="361"/>
      <c r="L6" s="361"/>
      <c r="M6" s="361"/>
      <c r="N6" s="361"/>
    </row>
    <row r="7" spans="1:14" s="273" customFormat="1" ht="17.25" customHeight="1">
      <c r="A7" s="1213" t="s">
        <v>363</v>
      </c>
      <c r="B7" s="1213"/>
      <c r="C7" s="1213"/>
      <c r="D7" s="1213"/>
      <c r="E7" s="1213"/>
      <c r="F7" s="1213"/>
      <c r="G7" s="1213"/>
      <c r="H7" s="1213"/>
      <c r="I7" s="1213"/>
      <c r="J7" s="361"/>
      <c r="K7" s="361"/>
      <c r="L7" s="361"/>
      <c r="M7" s="361"/>
      <c r="N7" s="361"/>
    </row>
    <row r="8" spans="1:14" s="273" customFormat="1" ht="17.25" customHeight="1">
      <c r="A8" s="1217" t="s">
        <v>1452</v>
      </c>
      <c r="B8" s="1217"/>
      <c r="C8" s="1217"/>
      <c r="D8" s="1217"/>
      <c r="E8" s="1217"/>
      <c r="F8" s="1217"/>
      <c r="G8" s="1217"/>
      <c r="H8" s="1217"/>
      <c r="I8" s="1217"/>
      <c r="J8" s="361"/>
      <c r="K8" s="361"/>
      <c r="L8" s="361"/>
      <c r="M8" s="361"/>
      <c r="N8" s="361"/>
    </row>
    <row r="9" spans="1:12" s="363" customFormat="1" ht="12.75">
      <c r="A9" s="1211" t="s">
        <v>1453</v>
      </c>
      <c r="B9" s="1211"/>
      <c r="C9" s="1211"/>
      <c r="D9" s="1211"/>
      <c r="E9" s="1211"/>
      <c r="F9" s="1211"/>
      <c r="G9" s="1211"/>
      <c r="H9" s="1211"/>
      <c r="I9" s="1211"/>
      <c r="J9" s="249"/>
      <c r="K9" s="6"/>
      <c r="L9" s="362"/>
    </row>
    <row r="10" spans="1:12" s="363" customFormat="1" ht="12.75">
      <c r="A10" s="282" t="s">
        <v>1454</v>
      </c>
      <c r="B10" s="246"/>
      <c r="C10" s="246"/>
      <c r="D10" s="247"/>
      <c r="E10" s="246"/>
      <c r="F10" s="249"/>
      <c r="H10" s="284"/>
      <c r="I10" s="284" t="s">
        <v>268</v>
      </c>
      <c r="K10" s="6"/>
      <c r="L10" s="362"/>
    </row>
    <row r="11" spans="1:9" ht="15.75">
      <c r="A11" s="364"/>
      <c r="B11" s="364"/>
      <c r="C11" s="367"/>
      <c r="D11" s="367"/>
      <c r="E11" s="367"/>
      <c r="F11" s="367"/>
      <c r="G11" s="367"/>
      <c r="H11" s="368"/>
      <c r="I11" s="367" t="s">
        <v>364</v>
      </c>
    </row>
    <row r="12" spans="1:9" s="100" customFormat="1" ht="12.75">
      <c r="A12" s="237"/>
      <c r="B12" s="237"/>
      <c r="C12" s="367"/>
      <c r="D12" s="367"/>
      <c r="E12" s="367"/>
      <c r="F12" s="367"/>
      <c r="G12" s="367"/>
      <c r="H12" s="367"/>
      <c r="I12" s="367" t="s">
        <v>433</v>
      </c>
    </row>
    <row r="13" spans="1:9" s="100" customFormat="1" ht="114.75">
      <c r="A13" s="369" t="s">
        <v>365</v>
      </c>
      <c r="B13" s="369" t="s">
        <v>434</v>
      </c>
      <c r="C13" s="369" t="s">
        <v>435</v>
      </c>
      <c r="D13" s="369" t="s">
        <v>270</v>
      </c>
      <c r="E13" s="369" t="s">
        <v>436</v>
      </c>
      <c r="F13" s="369" t="s">
        <v>366</v>
      </c>
      <c r="G13" s="369" t="s">
        <v>984</v>
      </c>
      <c r="H13" s="369" t="s">
        <v>273</v>
      </c>
      <c r="I13" s="369" t="s">
        <v>438</v>
      </c>
    </row>
    <row r="14" spans="1:9" s="100" customFormat="1" ht="12.75">
      <c r="A14" s="370">
        <v>1</v>
      </c>
      <c r="B14" s="369">
        <v>2</v>
      </c>
      <c r="C14" s="369">
        <v>3</v>
      </c>
      <c r="D14" s="369">
        <v>4</v>
      </c>
      <c r="E14" s="369">
        <v>5</v>
      </c>
      <c r="F14" s="369">
        <v>6</v>
      </c>
      <c r="G14" s="369">
        <v>7</v>
      </c>
      <c r="H14" s="369">
        <v>8</v>
      </c>
      <c r="I14" s="369">
        <v>9</v>
      </c>
    </row>
    <row r="15" spans="1:9" s="100" customFormat="1" ht="12.75">
      <c r="A15" s="371" t="s">
        <v>985</v>
      </c>
      <c r="B15" s="372" t="s">
        <v>274</v>
      </c>
      <c r="C15" s="42">
        <v>2467367975</v>
      </c>
      <c r="D15" s="373" t="s">
        <v>1464</v>
      </c>
      <c r="E15" s="42">
        <v>2130078688</v>
      </c>
      <c r="F15" s="374">
        <v>86.32999656243005</v>
      </c>
      <c r="G15" s="375" t="s">
        <v>1464</v>
      </c>
      <c r="H15" s="376" t="s">
        <v>1464</v>
      </c>
      <c r="I15" s="289">
        <v>218530839</v>
      </c>
    </row>
    <row r="16" spans="1:9" s="100" customFormat="1" ht="13.5" customHeight="1">
      <c r="A16" s="370"/>
      <c r="B16" s="213" t="s">
        <v>986</v>
      </c>
      <c r="C16" s="42">
        <v>2728608726</v>
      </c>
      <c r="D16" s="42">
        <v>2474942172</v>
      </c>
      <c r="E16" s="42">
        <v>2476417411</v>
      </c>
      <c r="F16" s="374">
        <v>90.75751269879946</v>
      </c>
      <c r="G16" s="374">
        <v>100.05960700887036</v>
      </c>
      <c r="H16" s="42">
        <v>395619758</v>
      </c>
      <c r="I16" s="42">
        <v>446656011</v>
      </c>
    </row>
    <row r="17" spans="1:9" s="100" customFormat="1" ht="12.75" customHeight="1">
      <c r="A17" s="370"/>
      <c r="B17" s="213" t="s">
        <v>987</v>
      </c>
      <c r="C17" s="83">
        <v>2462578546</v>
      </c>
      <c r="D17" s="83">
        <v>2228722375</v>
      </c>
      <c r="E17" s="83">
        <v>2228722375</v>
      </c>
      <c r="F17" s="81">
        <v>90.50360560560166</v>
      </c>
      <c r="G17" s="81">
        <v>100</v>
      </c>
      <c r="H17" s="83">
        <v>413678998</v>
      </c>
      <c r="I17" s="83">
        <v>413534914</v>
      </c>
    </row>
    <row r="18" spans="1:9" s="100" customFormat="1" ht="12.75" customHeight="1">
      <c r="A18" s="370"/>
      <c r="B18" s="213" t="s">
        <v>988</v>
      </c>
      <c r="C18" s="83">
        <v>117560316</v>
      </c>
      <c r="D18" s="83">
        <v>106070995</v>
      </c>
      <c r="E18" s="83">
        <v>99776971</v>
      </c>
      <c r="F18" s="81">
        <v>84.87300340363154</v>
      </c>
      <c r="G18" s="81">
        <v>94.06621574540712</v>
      </c>
      <c r="H18" s="83">
        <v>13497679</v>
      </c>
      <c r="I18" s="83">
        <v>7910582</v>
      </c>
    </row>
    <row r="19" spans="1:9" s="100" customFormat="1" ht="12.75" customHeight="1">
      <c r="A19" s="370"/>
      <c r="B19" s="213" t="s">
        <v>989</v>
      </c>
      <c r="C19" s="83">
        <v>148469864</v>
      </c>
      <c r="D19" s="83">
        <v>140148802</v>
      </c>
      <c r="E19" s="83">
        <v>147918065</v>
      </c>
      <c r="F19" s="81">
        <v>99.62834275917434</v>
      </c>
      <c r="G19" s="81">
        <v>105.54358145708586</v>
      </c>
      <c r="H19" s="83">
        <v>-31556919</v>
      </c>
      <c r="I19" s="83">
        <v>25210515</v>
      </c>
    </row>
    <row r="20" spans="1:9" s="100" customFormat="1" ht="12.75" customHeight="1">
      <c r="A20" s="329" t="s">
        <v>990</v>
      </c>
      <c r="B20" s="372" t="s">
        <v>991</v>
      </c>
      <c r="C20" s="42">
        <v>2744448605</v>
      </c>
      <c r="D20" s="42">
        <v>2492060159</v>
      </c>
      <c r="E20" s="42">
        <v>2136175769</v>
      </c>
      <c r="F20" s="374">
        <v>77.83624605351281</v>
      </c>
      <c r="G20" s="374">
        <v>85.71926970884975</v>
      </c>
      <c r="H20" s="42">
        <v>387267781</v>
      </c>
      <c r="I20" s="42">
        <v>352070345</v>
      </c>
    </row>
    <row r="21" spans="1:9" s="100" customFormat="1" ht="12.75" customHeight="1">
      <c r="A21" s="316"/>
      <c r="B21" s="324" t="s">
        <v>17</v>
      </c>
      <c r="C21" s="42">
        <v>2381337762</v>
      </c>
      <c r="D21" s="42">
        <v>2153637205</v>
      </c>
      <c r="E21" s="42">
        <v>1887669699</v>
      </c>
      <c r="F21" s="374">
        <v>79.2692968264449</v>
      </c>
      <c r="G21" s="374">
        <v>87.65031058237128</v>
      </c>
      <c r="H21" s="42">
        <v>370506456</v>
      </c>
      <c r="I21" s="42">
        <v>300334625</v>
      </c>
    </row>
    <row r="22" spans="1:9" s="100" customFormat="1" ht="12.75" customHeight="1">
      <c r="A22" s="323">
        <v>1000</v>
      </c>
      <c r="B22" s="324" t="s">
        <v>992</v>
      </c>
      <c r="C22" s="42">
        <v>985614845</v>
      </c>
      <c r="D22" s="42">
        <v>887634576</v>
      </c>
      <c r="E22" s="42">
        <v>792437820</v>
      </c>
      <c r="F22" s="374">
        <v>80.40035354784048</v>
      </c>
      <c r="G22" s="374">
        <v>89.27523120730709</v>
      </c>
      <c r="H22" s="289">
        <v>139155536</v>
      </c>
      <c r="I22" s="42">
        <v>117439311</v>
      </c>
    </row>
    <row r="23" spans="1:9" s="100" customFormat="1" ht="12.75" customHeight="1">
      <c r="A23" s="370">
        <v>1100</v>
      </c>
      <c r="B23" s="222" t="s">
        <v>993</v>
      </c>
      <c r="C23" s="83">
        <v>423532595</v>
      </c>
      <c r="D23" s="83">
        <v>378397485</v>
      </c>
      <c r="E23" s="83">
        <v>355564008</v>
      </c>
      <c r="F23" s="81">
        <v>83.95198201923513</v>
      </c>
      <c r="G23" s="81">
        <v>93.96574292770471</v>
      </c>
      <c r="H23" s="83">
        <v>49819532</v>
      </c>
      <c r="I23" s="83">
        <v>46251076</v>
      </c>
    </row>
    <row r="24" spans="1:9" s="100" customFormat="1" ht="25.5" customHeight="1">
      <c r="A24" s="370">
        <v>1200</v>
      </c>
      <c r="B24" s="213" t="s">
        <v>994</v>
      </c>
      <c r="C24" s="377" t="s">
        <v>1464</v>
      </c>
      <c r="D24" s="377" t="s">
        <v>1464</v>
      </c>
      <c r="E24" s="83">
        <v>80919795</v>
      </c>
      <c r="F24" s="377" t="s">
        <v>1464</v>
      </c>
      <c r="G24" s="377" t="s">
        <v>1464</v>
      </c>
      <c r="H24" s="377" t="s">
        <v>1464</v>
      </c>
      <c r="I24" s="83">
        <v>10128522</v>
      </c>
    </row>
    <row r="25" spans="1:9" s="100" customFormat="1" ht="51" customHeight="1">
      <c r="A25" s="378" t="s">
        <v>995</v>
      </c>
      <c r="B25" s="379" t="s">
        <v>996</v>
      </c>
      <c r="C25" s="377" t="s">
        <v>1464</v>
      </c>
      <c r="D25" s="377" t="s">
        <v>1464</v>
      </c>
      <c r="E25" s="83">
        <v>308954635</v>
      </c>
      <c r="F25" s="377" t="s">
        <v>1464</v>
      </c>
      <c r="G25" s="377" t="s">
        <v>1464</v>
      </c>
      <c r="H25" s="377" t="s">
        <v>1464</v>
      </c>
      <c r="I25" s="83">
        <v>36714646</v>
      </c>
    </row>
    <row r="26" spans="1:9" s="100" customFormat="1" ht="86.25" customHeight="1">
      <c r="A26" s="380" t="s">
        <v>997</v>
      </c>
      <c r="B26" s="381" t="s">
        <v>998</v>
      </c>
      <c r="C26" s="307">
        <v>27585487</v>
      </c>
      <c r="D26" s="307">
        <v>24090552</v>
      </c>
      <c r="E26" s="307">
        <v>14255226</v>
      </c>
      <c r="F26" s="99">
        <v>51.67654281398041</v>
      </c>
      <c r="G26" s="99">
        <v>59.1735133341901</v>
      </c>
      <c r="H26" s="307">
        <v>5234286</v>
      </c>
      <c r="I26" s="307">
        <v>127208</v>
      </c>
    </row>
    <row r="27" spans="1:9" s="100" customFormat="1" ht="24.75" customHeight="1">
      <c r="A27" s="378" t="s">
        <v>999</v>
      </c>
      <c r="B27" s="379" t="s">
        <v>1000</v>
      </c>
      <c r="C27" s="377" t="s">
        <v>1464</v>
      </c>
      <c r="D27" s="377" t="s">
        <v>1464</v>
      </c>
      <c r="E27" s="83">
        <v>16250258</v>
      </c>
      <c r="F27" s="382" t="s">
        <v>1464</v>
      </c>
      <c r="G27" s="382" t="s">
        <v>1464</v>
      </c>
      <c r="H27" s="377" t="s">
        <v>1464</v>
      </c>
      <c r="I27" s="83">
        <v>1526052</v>
      </c>
    </row>
    <row r="28" spans="1:9" s="100" customFormat="1" ht="12.75" customHeight="1">
      <c r="A28" s="378">
        <v>1800</v>
      </c>
      <c r="B28" s="213" t="s">
        <v>1001</v>
      </c>
      <c r="C28" s="377" t="s">
        <v>1464</v>
      </c>
      <c r="D28" s="377" t="s">
        <v>1464</v>
      </c>
      <c r="E28" s="83">
        <v>30749124</v>
      </c>
      <c r="F28" s="382" t="s">
        <v>1464</v>
      </c>
      <c r="G28" s="382" t="s">
        <v>1464</v>
      </c>
      <c r="H28" s="377" t="s">
        <v>1464</v>
      </c>
      <c r="I28" s="83">
        <v>22819015</v>
      </c>
    </row>
    <row r="29" spans="1:9" s="100" customFormat="1" ht="14.25" customHeight="1">
      <c r="A29" s="323">
        <v>2000</v>
      </c>
      <c r="B29" s="323" t="s">
        <v>283</v>
      </c>
      <c r="C29" s="42">
        <v>58386617</v>
      </c>
      <c r="D29" s="42">
        <v>55037977</v>
      </c>
      <c r="E29" s="42">
        <v>51644135</v>
      </c>
      <c r="F29" s="374">
        <v>88.45200776061405</v>
      </c>
      <c r="G29" s="374">
        <v>93.83363600010226</v>
      </c>
      <c r="H29" s="289">
        <v>14477713</v>
      </c>
      <c r="I29" s="42">
        <v>11948001</v>
      </c>
    </row>
    <row r="30" spans="1:9" s="100" customFormat="1" ht="12.75" customHeight="1">
      <c r="A30" s="370"/>
      <c r="B30" s="213" t="s">
        <v>1002</v>
      </c>
      <c r="C30" s="377" t="s">
        <v>1464</v>
      </c>
      <c r="D30" s="377" t="s">
        <v>1464</v>
      </c>
      <c r="E30" s="83">
        <v>24127921</v>
      </c>
      <c r="F30" s="377" t="s">
        <v>1464</v>
      </c>
      <c r="G30" s="377" t="s">
        <v>1464</v>
      </c>
      <c r="H30" s="377" t="s">
        <v>1464</v>
      </c>
      <c r="I30" s="83">
        <v>2504528</v>
      </c>
    </row>
    <row r="31" spans="1:9" s="100" customFormat="1" ht="12.75" customHeight="1">
      <c r="A31" s="370"/>
      <c r="B31" s="213" t="s">
        <v>1003</v>
      </c>
      <c r="C31" s="377" t="s">
        <v>1464</v>
      </c>
      <c r="D31" s="377" t="s">
        <v>1464</v>
      </c>
      <c r="E31" s="83">
        <v>27516214</v>
      </c>
      <c r="F31" s="377" t="s">
        <v>1464</v>
      </c>
      <c r="G31" s="377" t="s">
        <v>1464</v>
      </c>
      <c r="H31" s="377" t="s">
        <v>1464</v>
      </c>
      <c r="I31" s="83">
        <v>9443473</v>
      </c>
    </row>
    <row r="32" spans="1:9" s="100" customFormat="1" ht="12.75" customHeight="1">
      <c r="A32" s="323">
        <v>3000</v>
      </c>
      <c r="B32" s="323" t="s">
        <v>1004</v>
      </c>
      <c r="C32" s="42">
        <v>1337336300</v>
      </c>
      <c r="D32" s="42">
        <v>1210964652</v>
      </c>
      <c r="E32" s="42">
        <v>1043587744</v>
      </c>
      <c r="F32" s="374">
        <v>78.03480276427103</v>
      </c>
      <c r="G32" s="374">
        <v>86.17821686838138</v>
      </c>
      <c r="H32" s="289">
        <v>216873207</v>
      </c>
      <c r="I32" s="42">
        <v>170947313</v>
      </c>
    </row>
    <row r="33" spans="1:9" s="100" customFormat="1" ht="12.75" customHeight="1">
      <c r="A33" s="370">
        <v>3100</v>
      </c>
      <c r="B33" s="370" t="s">
        <v>1005</v>
      </c>
      <c r="C33" s="377" t="s">
        <v>1464</v>
      </c>
      <c r="D33" s="377" t="s">
        <v>1464</v>
      </c>
      <c r="E33" s="83">
        <v>33995622</v>
      </c>
      <c r="F33" s="377" t="s">
        <v>1464</v>
      </c>
      <c r="G33" s="377" t="s">
        <v>1464</v>
      </c>
      <c r="H33" s="377" t="s">
        <v>1464</v>
      </c>
      <c r="I33" s="83">
        <v>3821820</v>
      </c>
    </row>
    <row r="34" spans="1:9" s="386" customFormat="1" ht="24.75" customHeight="1">
      <c r="A34" s="383">
        <v>3124</v>
      </c>
      <c r="B34" s="384" t="s">
        <v>1006</v>
      </c>
      <c r="C34" s="385" t="s">
        <v>1464</v>
      </c>
      <c r="D34" s="385" t="s">
        <v>1464</v>
      </c>
      <c r="E34" s="307">
        <v>27541</v>
      </c>
      <c r="F34" s="385" t="s">
        <v>1464</v>
      </c>
      <c r="G34" s="385" t="s">
        <v>1464</v>
      </c>
      <c r="H34" s="385" t="s">
        <v>1464</v>
      </c>
      <c r="I34" s="307">
        <v>0</v>
      </c>
    </row>
    <row r="35" spans="1:9" s="100" customFormat="1" ht="12.75" customHeight="1">
      <c r="A35" s="370">
        <v>3200</v>
      </c>
      <c r="B35" s="370" t="s">
        <v>1007</v>
      </c>
      <c r="C35" s="264">
        <v>248487560</v>
      </c>
      <c r="D35" s="377" t="s">
        <v>1464</v>
      </c>
      <c r="E35" s="83">
        <v>215781237</v>
      </c>
      <c r="F35" s="385" t="s">
        <v>1464</v>
      </c>
      <c r="G35" s="387" t="s">
        <v>1464</v>
      </c>
      <c r="H35" s="387" t="s">
        <v>1464</v>
      </c>
      <c r="I35" s="83">
        <v>32176911</v>
      </c>
    </row>
    <row r="36" spans="1:9" s="386" customFormat="1" ht="12.75" customHeight="1">
      <c r="A36" s="388">
        <v>3250</v>
      </c>
      <c r="B36" s="381" t="s">
        <v>1008</v>
      </c>
      <c r="C36" s="307">
        <v>31921825</v>
      </c>
      <c r="D36" s="314" t="s">
        <v>1464</v>
      </c>
      <c r="E36" s="307">
        <v>29038948</v>
      </c>
      <c r="F36" s="389">
        <v>90.96894679423873</v>
      </c>
      <c r="G36" s="314" t="s">
        <v>1464</v>
      </c>
      <c r="H36" s="314" t="s">
        <v>1464</v>
      </c>
      <c r="I36" s="307">
        <v>2627877</v>
      </c>
    </row>
    <row r="37" spans="1:9" s="386" customFormat="1" ht="12.75" customHeight="1">
      <c r="A37" s="388">
        <v>3280</v>
      </c>
      <c r="B37" s="381" t="s">
        <v>1009</v>
      </c>
      <c r="C37" s="307">
        <v>11921321</v>
      </c>
      <c r="D37" s="314" t="s">
        <v>1464</v>
      </c>
      <c r="E37" s="307">
        <v>10595928</v>
      </c>
      <c r="F37" s="389">
        <v>88.88216331059284</v>
      </c>
      <c r="G37" s="99">
        <v>0</v>
      </c>
      <c r="H37" s="314" t="s">
        <v>1464</v>
      </c>
      <c r="I37" s="307">
        <v>10595928</v>
      </c>
    </row>
    <row r="38" spans="1:9" s="386" customFormat="1" ht="12.75" customHeight="1">
      <c r="A38" s="388">
        <v>3281</v>
      </c>
      <c r="B38" s="388" t="s">
        <v>1010</v>
      </c>
      <c r="C38" s="307">
        <v>11921321</v>
      </c>
      <c r="D38" s="314" t="s">
        <v>1464</v>
      </c>
      <c r="E38" s="307">
        <v>5752165</v>
      </c>
      <c r="F38" s="389">
        <v>48.25107049797585</v>
      </c>
      <c r="G38" s="99">
        <v>0</v>
      </c>
      <c r="H38" s="314" t="s">
        <v>1464</v>
      </c>
      <c r="I38" s="307">
        <v>5752165</v>
      </c>
    </row>
    <row r="39" spans="1:9" s="386" customFormat="1" ht="12.75" customHeight="1">
      <c r="A39" s="388">
        <v>3282</v>
      </c>
      <c r="B39" s="388" t="s">
        <v>1011</v>
      </c>
      <c r="C39" s="307" t="s">
        <v>1464</v>
      </c>
      <c r="D39" s="314" t="s">
        <v>1464</v>
      </c>
      <c r="E39" s="307">
        <v>4843763</v>
      </c>
      <c r="F39" s="99">
        <v>0</v>
      </c>
      <c r="G39" s="390" t="s">
        <v>1464</v>
      </c>
      <c r="H39" s="314" t="s">
        <v>1464</v>
      </c>
      <c r="I39" s="307">
        <v>4843763</v>
      </c>
    </row>
    <row r="40" spans="1:9" s="100" customFormat="1" ht="12.75" customHeight="1">
      <c r="A40" s="370">
        <v>3300</v>
      </c>
      <c r="B40" s="370" t="s">
        <v>1012</v>
      </c>
      <c r="C40" s="83">
        <v>40422385</v>
      </c>
      <c r="D40" s="377" t="s">
        <v>1464</v>
      </c>
      <c r="E40" s="83">
        <v>24141687</v>
      </c>
      <c r="F40" s="382" t="s">
        <v>1464</v>
      </c>
      <c r="G40" s="382" t="s">
        <v>1464</v>
      </c>
      <c r="H40" s="377" t="s">
        <v>1464</v>
      </c>
      <c r="I40" s="83">
        <v>1457616</v>
      </c>
    </row>
    <row r="41" spans="1:9" s="100" customFormat="1" ht="26.25" customHeight="1">
      <c r="A41" s="370">
        <v>3400</v>
      </c>
      <c r="B41" s="213" t="s">
        <v>1013</v>
      </c>
      <c r="C41" s="83">
        <v>660421033</v>
      </c>
      <c r="D41" s="83">
        <v>598410018</v>
      </c>
      <c r="E41" s="83">
        <v>522679311</v>
      </c>
      <c r="F41" s="81">
        <v>79.1433471804645</v>
      </c>
      <c r="G41" s="81">
        <v>87.34467927975096</v>
      </c>
      <c r="H41" s="83">
        <v>118438988</v>
      </c>
      <c r="I41" s="83">
        <v>89646366</v>
      </c>
    </row>
    <row r="42" spans="1:9" s="386" customFormat="1" ht="12.75" customHeight="1">
      <c r="A42" s="388"/>
      <c r="B42" s="381" t="s">
        <v>1014</v>
      </c>
      <c r="C42" s="307">
        <v>15179424</v>
      </c>
      <c r="D42" s="314" t="s">
        <v>1464</v>
      </c>
      <c r="E42" s="307">
        <v>13687680</v>
      </c>
      <c r="F42" s="99">
        <v>90.17259152916475</v>
      </c>
      <c r="G42" s="390" t="s">
        <v>1464</v>
      </c>
      <c r="H42" s="314" t="s">
        <v>1464</v>
      </c>
      <c r="I42" s="307">
        <v>-3470761</v>
      </c>
    </row>
    <row r="43" spans="1:9" s="100" customFormat="1" ht="12.75" customHeight="1">
      <c r="A43" s="370">
        <v>3500</v>
      </c>
      <c r="B43" s="213" t="s">
        <v>1015</v>
      </c>
      <c r="C43" s="83">
        <v>129751249</v>
      </c>
      <c r="D43" s="83">
        <v>118425332</v>
      </c>
      <c r="E43" s="83">
        <v>115458385</v>
      </c>
      <c r="F43" s="81">
        <v>88.98441124061934</v>
      </c>
      <c r="G43" s="81">
        <v>97.49466862377047</v>
      </c>
      <c r="H43" s="83">
        <v>11369521</v>
      </c>
      <c r="I43" s="83">
        <v>11212616</v>
      </c>
    </row>
    <row r="44" spans="1:9" s="386" customFormat="1" ht="12.75" customHeight="1">
      <c r="A44" s="388"/>
      <c r="B44" s="381" t="s">
        <v>1016</v>
      </c>
      <c r="C44" s="314" t="s">
        <v>1464</v>
      </c>
      <c r="D44" s="314" t="s">
        <v>1464</v>
      </c>
      <c r="E44" s="307">
        <v>5694619</v>
      </c>
      <c r="F44" s="390" t="s">
        <v>1464</v>
      </c>
      <c r="G44" s="390" t="s">
        <v>1464</v>
      </c>
      <c r="H44" s="314" t="s">
        <v>1464</v>
      </c>
      <c r="I44" s="307">
        <v>579439</v>
      </c>
    </row>
    <row r="45" spans="1:9" s="386" customFormat="1" ht="12.75" customHeight="1">
      <c r="A45" s="388"/>
      <c r="B45" s="381" t="s">
        <v>1017</v>
      </c>
      <c r="C45" s="314" t="s">
        <v>1464</v>
      </c>
      <c r="D45" s="314" t="s">
        <v>1464</v>
      </c>
      <c r="E45" s="307">
        <v>89831983</v>
      </c>
      <c r="F45" s="390" t="s">
        <v>1464</v>
      </c>
      <c r="G45" s="390" t="s">
        <v>1464</v>
      </c>
      <c r="H45" s="314" t="s">
        <v>1464</v>
      </c>
      <c r="I45" s="307">
        <v>8193086</v>
      </c>
    </row>
    <row r="46" spans="1:9" s="386" customFormat="1" ht="12.75" customHeight="1">
      <c r="A46" s="388"/>
      <c r="B46" s="381" t="s">
        <v>1018</v>
      </c>
      <c r="C46" s="314" t="s">
        <v>1464</v>
      </c>
      <c r="D46" s="314" t="s">
        <v>1464</v>
      </c>
      <c r="E46" s="307">
        <v>7821654</v>
      </c>
      <c r="F46" s="390" t="s">
        <v>1464</v>
      </c>
      <c r="G46" s="390" t="s">
        <v>1464</v>
      </c>
      <c r="H46" s="314" t="s">
        <v>1464</v>
      </c>
      <c r="I46" s="307">
        <v>971592</v>
      </c>
    </row>
    <row r="47" spans="1:9" s="386" customFormat="1" ht="12.75" customHeight="1">
      <c r="A47" s="391"/>
      <c r="B47" s="381" t="s">
        <v>1019</v>
      </c>
      <c r="C47" s="314" t="s">
        <v>1464</v>
      </c>
      <c r="D47" s="314" t="s">
        <v>1464</v>
      </c>
      <c r="E47" s="307">
        <v>12110129</v>
      </c>
      <c r="F47" s="390" t="s">
        <v>1464</v>
      </c>
      <c r="G47" s="390" t="s">
        <v>1464</v>
      </c>
      <c r="H47" s="314" t="s">
        <v>1464</v>
      </c>
      <c r="I47" s="307">
        <v>1468499</v>
      </c>
    </row>
    <row r="48" spans="1:9" s="100" customFormat="1" ht="12.75" customHeight="1">
      <c r="A48" s="392">
        <v>3600</v>
      </c>
      <c r="B48" s="213" t="s">
        <v>1020</v>
      </c>
      <c r="C48" s="377" t="s">
        <v>1464</v>
      </c>
      <c r="D48" s="377" t="s">
        <v>1464</v>
      </c>
      <c r="E48" s="83">
        <v>116854036</v>
      </c>
      <c r="F48" s="382" t="s">
        <v>1464</v>
      </c>
      <c r="G48" s="382" t="s">
        <v>1464</v>
      </c>
      <c r="H48" s="377" t="s">
        <v>1464</v>
      </c>
      <c r="I48" s="83">
        <v>30460807</v>
      </c>
    </row>
    <row r="49" spans="1:9" s="386" customFormat="1" ht="26.25" customHeight="1">
      <c r="A49" s="393"/>
      <c r="B49" s="384" t="s">
        <v>1021</v>
      </c>
      <c r="C49" s="307">
        <v>8200727</v>
      </c>
      <c r="D49" s="307">
        <v>7635716</v>
      </c>
      <c r="E49" s="307">
        <v>6629033</v>
      </c>
      <c r="F49" s="99">
        <v>80.83469916752503</v>
      </c>
      <c r="G49" s="99">
        <v>86.81612831069148</v>
      </c>
      <c r="H49" s="307">
        <v>-346009</v>
      </c>
      <c r="I49" s="307">
        <v>141281</v>
      </c>
    </row>
    <row r="50" spans="1:9" s="100" customFormat="1" ht="25.5" customHeight="1">
      <c r="A50" s="394">
        <v>3700</v>
      </c>
      <c r="B50" s="213" t="s">
        <v>1022</v>
      </c>
      <c r="C50" s="83">
        <v>18411942</v>
      </c>
      <c r="D50" s="377" t="s">
        <v>1464</v>
      </c>
      <c r="E50" s="83">
        <v>11895568</v>
      </c>
      <c r="F50" s="382" t="s">
        <v>1464</v>
      </c>
      <c r="G50" s="382" t="s">
        <v>1464</v>
      </c>
      <c r="H50" s="387" t="s">
        <v>1464</v>
      </c>
      <c r="I50" s="83">
        <v>1305968</v>
      </c>
    </row>
    <row r="51" spans="1:9" s="386" customFormat="1" ht="38.25" customHeight="1">
      <c r="A51" s="380">
        <v>3720</v>
      </c>
      <c r="B51" s="381" t="s">
        <v>1023</v>
      </c>
      <c r="C51" s="307">
        <v>15618133</v>
      </c>
      <c r="D51" s="307">
        <v>11901758</v>
      </c>
      <c r="E51" s="307">
        <v>11895568</v>
      </c>
      <c r="F51" s="99">
        <v>76.16510885135887</v>
      </c>
      <c r="G51" s="99">
        <v>99.94799087664192</v>
      </c>
      <c r="H51" s="307">
        <v>1243745</v>
      </c>
      <c r="I51" s="307">
        <v>1305968</v>
      </c>
    </row>
    <row r="52" spans="1:9" s="386" customFormat="1" ht="39.75" customHeight="1">
      <c r="A52" s="380">
        <v>3740</v>
      </c>
      <c r="B52" s="381" t="s">
        <v>1024</v>
      </c>
      <c r="C52" s="307">
        <v>2793809</v>
      </c>
      <c r="D52" s="314" t="s">
        <v>1464</v>
      </c>
      <c r="E52" s="307">
        <v>2349379</v>
      </c>
      <c r="F52" s="99">
        <v>84.09232699873183</v>
      </c>
      <c r="G52" s="390" t="s">
        <v>1464</v>
      </c>
      <c r="H52" s="314" t="s">
        <v>1464</v>
      </c>
      <c r="I52" s="307">
        <v>491274</v>
      </c>
    </row>
    <row r="53" spans="1:9" s="100" customFormat="1" ht="12.75" customHeight="1">
      <c r="A53" s="370">
        <v>3900</v>
      </c>
      <c r="B53" s="213" t="s">
        <v>1025</v>
      </c>
      <c r="C53" s="377" t="s">
        <v>1464</v>
      </c>
      <c r="D53" s="377" t="s">
        <v>1464</v>
      </c>
      <c r="E53" s="83">
        <v>2781898</v>
      </c>
      <c r="F53" s="382" t="s">
        <v>1464</v>
      </c>
      <c r="G53" s="382" t="s">
        <v>1464</v>
      </c>
      <c r="H53" s="377" t="s">
        <v>1464</v>
      </c>
      <c r="I53" s="83">
        <v>865209</v>
      </c>
    </row>
    <row r="54" spans="1:9" s="386" customFormat="1" ht="39" customHeight="1">
      <c r="A54" s="380">
        <v>3921</v>
      </c>
      <c r="B54" s="381" t="s">
        <v>1026</v>
      </c>
      <c r="C54" s="314" t="s">
        <v>1464</v>
      </c>
      <c r="D54" s="314" t="s">
        <v>1464</v>
      </c>
      <c r="E54" s="307">
        <v>1739592</v>
      </c>
      <c r="F54" s="390" t="s">
        <v>1464</v>
      </c>
      <c r="G54" s="390" t="s">
        <v>1464</v>
      </c>
      <c r="H54" s="314" t="s">
        <v>1464</v>
      </c>
      <c r="I54" s="307">
        <v>210852</v>
      </c>
    </row>
    <row r="55" spans="1:9" s="386" customFormat="1" ht="17.25" customHeight="1">
      <c r="A55" s="380">
        <v>3931</v>
      </c>
      <c r="B55" s="381" t="s">
        <v>1027</v>
      </c>
      <c r="C55" s="314" t="s">
        <v>1464</v>
      </c>
      <c r="D55" s="314" t="s">
        <v>1464</v>
      </c>
      <c r="E55" s="307">
        <v>1107693</v>
      </c>
      <c r="F55" s="390" t="s">
        <v>1464</v>
      </c>
      <c r="G55" s="390" t="s">
        <v>1464</v>
      </c>
      <c r="H55" s="314" t="s">
        <v>1464</v>
      </c>
      <c r="I55" s="307">
        <v>154819</v>
      </c>
    </row>
    <row r="56" spans="1:9" s="386" customFormat="1" ht="25.5" customHeight="1">
      <c r="A56" s="380">
        <v>3940</v>
      </c>
      <c r="B56" s="381" t="s">
        <v>1028</v>
      </c>
      <c r="C56" s="314" t="s">
        <v>1464</v>
      </c>
      <c r="D56" s="314" t="s">
        <v>1464</v>
      </c>
      <c r="E56" s="307">
        <v>227942</v>
      </c>
      <c r="F56" s="390" t="s">
        <v>1464</v>
      </c>
      <c r="G56" s="390" t="s">
        <v>1464</v>
      </c>
      <c r="H56" s="314" t="s">
        <v>1464</v>
      </c>
      <c r="I56" s="307">
        <v>0</v>
      </c>
    </row>
    <row r="57" spans="1:9" s="386" customFormat="1" ht="76.5">
      <c r="A57" s="380">
        <v>3960</v>
      </c>
      <c r="B57" s="381" t="s">
        <v>0</v>
      </c>
      <c r="C57" s="307">
        <v>25215187</v>
      </c>
      <c r="D57" s="307">
        <v>21569472</v>
      </c>
      <c r="E57" s="307">
        <v>9089580</v>
      </c>
      <c r="F57" s="99">
        <v>36.04803724041388</v>
      </c>
      <c r="G57" s="99">
        <v>42.140948095530575</v>
      </c>
      <c r="H57" s="307">
        <v>1319994</v>
      </c>
      <c r="I57" s="307">
        <v>915479</v>
      </c>
    </row>
    <row r="58" spans="1:9" s="100" customFormat="1" ht="25.5" customHeight="1">
      <c r="A58" s="395"/>
      <c r="B58" s="328" t="s">
        <v>18</v>
      </c>
      <c r="C58" s="42">
        <v>363110843</v>
      </c>
      <c r="D58" s="42">
        <v>338422954</v>
      </c>
      <c r="E58" s="42">
        <v>248506070</v>
      </c>
      <c r="F58" s="374">
        <v>68.43807470657107</v>
      </c>
      <c r="G58" s="374">
        <v>73.43061901173525</v>
      </c>
      <c r="H58" s="42">
        <v>16761325</v>
      </c>
      <c r="I58" s="42">
        <v>51735720</v>
      </c>
    </row>
    <row r="59" spans="1:9" s="100" customFormat="1" ht="12.75" customHeight="1">
      <c r="A59" s="396" t="s">
        <v>1</v>
      </c>
      <c r="B59" s="397" t="s">
        <v>2</v>
      </c>
      <c r="C59" s="42">
        <v>149117714</v>
      </c>
      <c r="D59" s="42">
        <v>133884125</v>
      </c>
      <c r="E59" s="42">
        <v>90603128</v>
      </c>
      <c r="F59" s="374">
        <v>60.759466846440525</v>
      </c>
      <c r="G59" s="374">
        <v>67.67279391787487</v>
      </c>
      <c r="H59" s="289">
        <v>24650899</v>
      </c>
      <c r="I59" s="83">
        <v>19338202</v>
      </c>
    </row>
    <row r="60" spans="1:9" s="386" customFormat="1" ht="76.5">
      <c r="A60" s="398" t="s">
        <v>3</v>
      </c>
      <c r="B60" s="381" t="s">
        <v>4</v>
      </c>
      <c r="C60" s="307">
        <v>9515230</v>
      </c>
      <c r="D60" s="307">
        <v>8811023</v>
      </c>
      <c r="E60" s="307">
        <v>670427</v>
      </c>
      <c r="F60" s="99">
        <v>7.0458307366190835</v>
      </c>
      <c r="G60" s="99">
        <v>7.608957552375019</v>
      </c>
      <c r="H60" s="307">
        <v>1091432</v>
      </c>
      <c r="I60" s="307">
        <v>220724</v>
      </c>
    </row>
    <row r="61" spans="1:9" s="100" customFormat="1" ht="12" customHeight="1">
      <c r="A61" s="323">
        <v>7000</v>
      </c>
      <c r="B61" s="328" t="s">
        <v>5</v>
      </c>
      <c r="C61" s="289">
        <v>213993129</v>
      </c>
      <c r="D61" s="289">
        <v>204538829</v>
      </c>
      <c r="E61" s="289">
        <v>157902942</v>
      </c>
      <c r="F61" s="374">
        <v>73.78879066719941</v>
      </c>
      <c r="G61" s="374">
        <v>77.19949447838093</v>
      </c>
      <c r="H61" s="289">
        <v>-7889574</v>
      </c>
      <c r="I61" s="83">
        <v>32397518</v>
      </c>
    </row>
    <row r="62" spans="1:9" s="386" customFormat="1" ht="76.5">
      <c r="A62" s="383">
        <v>7400</v>
      </c>
      <c r="B62" s="381" t="s">
        <v>6</v>
      </c>
      <c r="C62" s="307">
        <v>22100140</v>
      </c>
      <c r="D62" s="307">
        <v>21607260</v>
      </c>
      <c r="E62" s="307">
        <v>10941139</v>
      </c>
      <c r="F62" s="99">
        <v>49.50710266993784</v>
      </c>
      <c r="G62" s="99">
        <v>50.63640183901151</v>
      </c>
      <c r="H62" s="307">
        <v>723446</v>
      </c>
      <c r="I62" s="307">
        <v>0</v>
      </c>
    </row>
    <row r="63" spans="1:9" s="386" customFormat="1" ht="36.75" customHeight="1">
      <c r="A63" s="388">
        <v>7730</v>
      </c>
      <c r="B63" s="399" t="s">
        <v>7</v>
      </c>
      <c r="C63" s="307">
        <v>28799501</v>
      </c>
      <c r="D63" s="307">
        <v>28799501</v>
      </c>
      <c r="E63" s="307">
        <v>28799501</v>
      </c>
      <c r="F63" s="99">
        <v>100</v>
      </c>
      <c r="G63" s="99">
        <v>100</v>
      </c>
      <c r="H63" s="307">
        <v>20626427</v>
      </c>
      <c r="I63" s="307">
        <v>20626427</v>
      </c>
    </row>
    <row r="64" spans="1:9" s="100" customFormat="1" ht="30" customHeight="1">
      <c r="A64" s="400">
        <v>8000</v>
      </c>
      <c r="B64" s="401" t="s">
        <v>8</v>
      </c>
      <c r="C64" s="42">
        <v>28593678</v>
      </c>
      <c r="D64" s="373" t="s">
        <v>1464</v>
      </c>
      <c r="E64" s="42">
        <v>-4181098</v>
      </c>
      <c r="F64" s="382" t="s">
        <v>1464</v>
      </c>
      <c r="G64" s="382" t="s">
        <v>1464</v>
      </c>
      <c r="H64" s="373" t="s">
        <v>1464</v>
      </c>
      <c r="I64" s="42">
        <v>-18153123</v>
      </c>
    </row>
    <row r="65" spans="1:9" s="100" customFormat="1" ht="12.75" customHeight="1">
      <c r="A65" s="370">
        <v>8100</v>
      </c>
      <c r="B65" s="370" t="s">
        <v>9</v>
      </c>
      <c r="C65" s="83">
        <v>98418732</v>
      </c>
      <c r="D65" s="377" t="s">
        <v>1464</v>
      </c>
      <c r="E65" s="83">
        <v>59230797</v>
      </c>
      <c r="F65" s="382" t="s">
        <v>1464</v>
      </c>
      <c r="G65" s="382" t="s">
        <v>1464</v>
      </c>
      <c r="H65" s="377" t="s">
        <v>1464</v>
      </c>
      <c r="I65" s="83">
        <v>6487817</v>
      </c>
    </row>
    <row r="66" spans="1:9" s="100" customFormat="1" ht="12.75" customHeight="1">
      <c r="A66" s="370">
        <v>8200</v>
      </c>
      <c r="B66" s="402" t="s">
        <v>10</v>
      </c>
      <c r="C66" s="83">
        <v>69825054</v>
      </c>
      <c r="D66" s="377" t="s">
        <v>1464</v>
      </c>
      <c r="E66" s="83">
        <v>63411895</v>
      </c>
      <c r="F66" s="382" t="s">
        <v>1464</v>
      </c>
      <c r="G66" s="382" t="s">
        <v>1464</v>
      </c>
      <c r="H66" s="377" t="s">
        <v>1464</v>
      </c>
      <c r="I66" s="83">
        <v>24640940</v>
      </c>
    </row>
    <row r="67" spans="1:9" s="100" customFormat="1" ht="12.75" customHeight="1">
      <c r="A67" s="388"/>
      <c r="B67" s="400" t="s">
        <v>11</v>
      </c>
      <c r="C67" s="42">
        <v>-305674308</v>
      </c>
      <c r="D67" s="373" t="s">
        <v>1464</v>
      </c>
      <c r="E67" s="42">
        <v>-1915983</v>
      </c>
      <c r="F67" s="403" t="s">
        <v>1464</v>
      </c>
      <c r="G67" s="403" t="s">
        <v>1464</v>
      </c>
      <c r="H67" s="373" t="s">
        <v>1464</v>
      </c>
      <c r="I67" s="42">
        <v>-115386383</v>
      </c>
    </row>
    <row r="68" spans="1:9" s="100" customFormat="1" ht="12" customHeight="1">
      <c r="A68" s="370"/>
      <c r="B68" s="404" t="s">
        <v>12</v>
      </c>
      <c r="C68" s="42">
        <v>305674308</v>
      </c>
      <c r="D68" s="373" t="s">
        <v>1464</v>
      </c>
      <c r="E68" s="42">
        <v>1915983</v>
      </c>
      <c r="F68" s="403" t="s">
        <v>1464</v>
      </c>
      <c r="G68" s="403" t="s">
        <v>1464</v>
      </c>
      <c r="H68" s="373" t="s">
        <v>1464</v>
      </c>
      <c r="I68" s="42">
        <v>115386383</v>
      </c>
    </row>
    <row r="69" spans="1:9" s="100" customFormat="1" ht="24.75" customHeight="1">
      <c r="A69" s="370"/>
      <c r="B69" s="97" t="s">
        <v>13</v>
      </c>
      <c r="C69" s="264">
        <v>1050000</v>
      </c>
      <c r="D69" s="317" t="s">
        <v>1464</v>
      </c>
      <c r="E69" s="264">
        <v>48989000</v>
      </c>
      <c r="F69" s="405" t="s">
        <v>1464</v>
      </c>
      <c r="G69" s="405" t="s">
        <v>1464</v>
      </c>
      <c r="H69" s="317" t="s">
        <v>1464</v>
      </c>
      <c r="I69" s="83">
        <v>47939000</v>
      </c>
    </row>
    <row r="70" spans="1:9" s="100" customFormat="1" ht="12.75" customHeight="1">
      <c r="A70" s="370"/>
      <c r="B70" s="406" t="s">
        <v>14</v>
      </c>
      <c r="C70" s="83">
        <v>291802022</v>
      </c>
      <c r="D70" s="377" t="s">
        <v>1464</v>
      </c>
      <c r="E70" s="83">
        <v>-61376932</v>
      </c>
      <c r="F70" s="382" t="s">
        <v>1464</v>
      </c>
      <c r="G70" s="382" t="s">
        <v>1464</v>
      </c>
      <c r="H70" s="407" t="s">
        <v>1464</v>
      </c>
      <c r="I70" s="83">
        <v>76559063</v>
      </c>
    </row>
    <row r="71" spans="1:9" s="100" customFormat="1" ht="39" customHeight="1">
      <c r="A71" s="370"/>
      <c r="B71" s="213" t="s">
        <v>15</v>
      </c>
      <c r="C71" s="83">
        <v>5988269</v>
      </c>
      <c r="D71" s="83">
        <v>4967058</v>
      </c>
      <c r="E71" s="83">
        <v>4967058</v>
      </c>
      <c r="F71" s="382" t="s">
        <v>1464</v>
      </c>
      <c r="G71" s="382" t="s">
        <v>1464</v>
      </c>
      <c r="H71" s="83">
        <v>3084932</v>
      </c>
      <c r="I71" s="83">
        <v>3084932</v>
      </c>
    </row>
    <row r="72" spans="1:9" s="100" customFormat="1" ht="29.25" customHeight="1">
      <c r="A72" s="370"/>
      <c r="B72" s="213" t="s">
        <v>327</v>
      </c>
      <c r="C72" s="83">
        <v>6834017</v>
      </c>
      <c r="D72" s="408">
        <v>9336857</v>
      </c>
      <c r="E72" s="408">
        <v>9336857</v>
      </c>
      <c r="F72" s="382" t="s">
        <v>1464</v>
      </c>
      <c r="G72" s="382" t="s">
        <v>1464</v>
      </c>
      <c r="H72" s="83">
        <v>-12196612</v>
      </c>
      <c r="I72" s="83">
        <v>-12196612</v>
      </c>
    </row>
    <row r="73" spans="1:9" s="412" customFormat="1" ht="14.25" customHeight="1" hidden="1">
      <c r="A73" s="409"/>
      <c r="B73" s="409"/>
      <c r="C73" s="410"/>
      <c r="D73" s="411"/>
      <c r="E73" s="411">
        <f>SUM(E44:E47)</f>
        <v>115458385</v>
      </c>
      <c r="F73" s="410"/>
      <c r="G73" s="410"/>
      <c r="H73" s="410"/>
      <c r="I73" s="410"/>
    </row>
    <row r="74" spans="1:9" s="100" customFormat="1" ht="12.75" customHeight="1">
      <c r="A74" s="108"/>
      <c r="B74" s="108"/>
      <c r="C74" s="413"/>
      <c r="D74" s="413"/>
      <c r="E74" s="413"/>
      <c r="F74" s="413"/>
      <c r="G74" s="413"/>
      <c r="H74" s="413"/>
      <c r="I74" s="413"/>
    </row>
    <row r="75" spans="1:9" s="100" customFormat="1" ht="12.75" customHeight="1">
      <c r="A75" s="108"/>
      <c r="B75" s="108"/>
      <c r="C75" s="413"/>
      <c r="D75" s="413"/>
      <c r="E75" s="413"/>
      <c r="F75" s="413"/>
      <c r="G75" s="413"/>
      <c r="H75" s="413"/>
      <c r="I75" s="413"/>
    </row>
    <row r="76" spans="1:9" s="100" customFormat="1" ht="12.75" customHeight="1">
      <c r="A76" s="108"/>
      <c r="B76" s="108"/>
      <c r="C76" s="413"/>
      <c r="D76" s="413"/>
      <c r="E76" s="413"/>
      <c r="F76" s="413"/>
      <c r="G76" s="413"/>
      <c r="H76" s="413"/>
      <c r="I76" s="413"/>
    </row>
    <row r="77" spans="1:9" s="250" customFormat="1" ht="12.75">
      <c r="A77" s="106" t="s">
        <v>16</v>
      </c>
      <c r="C77" s="270"/>
      <c r="D77" s="270"/>
      <c r="F77" s="108"/>
      <c r="H77" s="108"/>
      <c r="I77" s="271" t="s">
        <v>1502</v>
      </c>
    </row>
    <row r="78" spans="1:9" s="250" customFormat="1" ht="12.75">
      <c r="A78" s="106"/>
      <c r="C78" s="270"/>
      <c r="D78" s="270"/>
      <c r="F78" s="108"/>
      <c r="H78" s="108"/>
      <c r="I78" s="271"/>
    </row>
    <row r="79" spans="1:9" s="250" customFormat="1" ht="12.75">
      <c r="A79" s="106"/>
      <c r="C79" s="270"/>
      <c r="D79" s="270"/>
      <c r="F79" s="108"/>
      <c r="H79" s="108"/>
      <c r="I79" s="271"/>
    </row>
    <row r="80" spans="1:9" s="250" customFormat="1" ht="12.75">
      <c r="A80" s="106"/>
      <c r="C80" s="270"/>
      <c r="D80" s="270"/>
      <c r="F80" s="108"/>
      <c r="H80" s="108"/>
      <c r="I80" s="271"/>
    </row>
    <row r="81" spans="1:9" s="250" customFormat="1" ht="12.75">
      <c r="A81" s="106"/>
      <c r="C81" s="271"/>
      <c r="D81" s="271"/>
      <c r="E81" s="271"/>
      <c r="F81" s="271"/>
      <c r="G81" s="271"/>
      <c r="H81" s="106"/>
      <c r="I81" s="271"/>
    </row>
    <row r="82" spans="3:9" s="250" customFormat="1" ht="12.75">
      <c r="C82" s="271"/>
      <c r="D82" s="271"/>
      <c r="E82" s="271"/>
      <c r="F82" s="271"/>
      <c r="G82" s="271"/>
      <c r="H82" s="271"/>
      <c r="I82" s="271"/>
    </row>
    <row r="83" spans="3:9" s="250" customFormat="1" ht="12.75">
      <c r="C83" s="271"/>
      <c r="D83" s="271"/>
      <c r="E83" s="271"/>
      <c r="F83" s="271"/>
      <c r="G83" s="271"/>
      <c r="H83" s="271"/>
      <c r="I83" s="271"/>
    </row>
    <row r="84" spans="1:9" s="250" customFormat="1" ht="12.75">
      <c r="A84" s="414" t="s">
        <v>1875</v>
      </c>
      <c r="C84" s="271"/>
      <c r="D84" s="271"/>
      <c r="E84" s="271"/>
      <c r="F84" s="271"/>
      <c r="G84" s="271"/>
      <c r="H84" s="271"/>
      <c r="I84" s="271"/>
    </row>
    <row r="85" spans="1:9" ht="12.75">
      <c r="A85" s="415"/>
      <c r="B85" s="415"/>
      <c r="C85" s="367"/>
      <c r="D85" s="367"/>
      <c r="E85" s="367"/>
      <c r="F85" s="367"/>
      <c r="G85" s="367"/>
      <c r="H85" s="367"/>
      <c r="I85" s="367"/>
    </row>
    <row r="86" spans="1:9" ht="15.75">
      <c r="A86" s="237"/>
      <c r="C86" s="368"/>
      <c r="D86" s="368"/>
      <c r="E86" s="367"/>
      <c r="F86" s="368"/>
      <c r="G86" s="368"/>
      <c r="H86" s="416"/>
      <c r="I86" s="271"/>
    </row>
    <row r="87" spans="3:9" ht="12.75">
      <c r="C87" s="417"/>
      <c r="D87" s="248"/>
      <c r="E87" s="417"/>
      <c r="F87" s="271"/>
      <c r="G87" s="416"/>
      <c r="H87" s="416"/>
      <c r="I87" s="271"/>
    </row>
  </sheetData>
  <mergeCells count="8">
    <mergeCell ref="A1:I1"/>
    <mergeCell ref="A2:I2"/>
    <mergeCell ref="A3:I3"/>
    <mergeCell ref="A4:I4"/>
    <mergeCell ref="A6:I6"/>
    <mergeCell ref="A7:I7"/>
    <mergeCell ref="A8:I8"/>
    <mergeCell ref="A9:I9"/>
  </mergeCells>
  <printOptions/>
  <pageMargins left="0.7086614173228347" right="0.35433070866141736" top="0.9055118110236221" bottom="0.984251968503937" header="0.5118110236220472" footer="0.5118110236220472"/>
  <pageSetup firstPageNumber="22" useFirstPageNumber="1" horizontalDpi="600" verticalDpi="600" orientation="portrait" paperSize="9" scale="71" r:id="rId1"/>
  <headerFooter alignWithMargins="0">
    <oddFooter>&amp;C&amp;P</oddFooter>
  </headerFooter>
  <rowBreaks count="1" manualBreakCount="1">
    <brk id="51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Y258"/>
  <sheetViews>
    <sheetView zoomScaleSheetLayoutView="100" workbookViewId="0" topLeftCell="A1">
      <selection activeCell="A9" sqref="A9:F9"/>
    </sheetView>
  </sheetViews>
  <sheetFormatPr defaultColWidth="9.140625" defaultRowHeight="17.25" customHeight="1"/>
  <cols>
    <col min="1" max="1" width="17.00390625" style="250" customWidth="1"/>
    <col min="2" max="2" width="29.57421875" style="248" customWidth="1"/>
    <col min="3" max="3" width="12.28125" style="248" customWidth="1"/>
    <col min="4" max="4" width="12.8515625" style="248" customWidth="1"/>
    <col min="5" max="5" width="10.8515625" style="452" customWidth="1"/>
    <col min="6" max="6" width="12.57421875" style="248" customWidth="1"/>
    <col min="7" max="7" width="50.140625" style="108" customWidth="1"/>
    <col min="8" max="8" width="10.140625" style="108" customWidth="1"/>
    <col min="9" max="9" width="9.00390625" style="108" customWidth="1"/>
    <col min="10" max="10" width="7.140625" style="108" customWidth="1"/>
    <col min="11" max="11" width="10.140625" style="108" customWidth="1"/>
    <col min="12" max="12" width="8.7109375" style="108" customWidth="1"/>
    <col min="13" max="13" width="7.140625" style="108" customWidth="1"/>
    <col min="14" max="14" width="10.57421875" style="108" customWidth="1"/>
    <col min="15" max="15" width="8.8515625" style="108" customWidth="1"/>
    <col min="16" max="16" width="7.140625" style="108" customWidth="1"/>
    <col min="17" max="102" width="11.421875" style="108" customWidth="1"/>
    <col min="103" max="16384" width="11.421875" style="250" customWidth="1"/>
  </cols>
  <sheetData>
    <row r="1" spans="1:6" ht="17.25" customHeight="1">
      <c r="A1"/>
      <c r="B1" s="66"/>
      <c r="C1" s="66"/>
      <c r="D1" s="66"/>
      <c r="E1" s="66"/>
      <c r="F1" s="250"/>
    </row>
    <row r="2" spans="1:55" ht="12.75">
      <c r="A2" s="1201" t="s">
        <v>1447</v>
      </c>
      <c r="B2" s="1201"/>
      <c r="C2" s="1201"/>
      <c r="D2" s="1201"/>
      <c r="E2" s="1201"/>
      <c r="F2" s="120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5" customHeight="1">
      <c r="A3" s="1202" t="s">
        <v>1448</v>
      </c>
      <c r="B3" s="1202"/>
      <c r="C3" s="1202"/>
      <c r="D3" s="1202"/>
      <c r="E3" s="1202"/>
      <c r="F3" s="120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ht="3.75" customHeight="1">
      <c r="A4" s="7"/>
      <c r="B4" s="8"/>
      <c r="C4" s="9"/>
      <c r="D4" s="9"/>
      <c r="E4" s="7"/>
      <c r="F4" s="7"/>
      <c r="G4" s="6"/>
      <c r="H4" s="5"/>
      <c r="I4" s="5"/>
      <c r="J4" s="5"/>
      <c r="K4" s="6"/>
      <c r="L4" s="5"/>
      <c r="M4" s="5"/>
      <c r="N4" s="6"/>
      <c r="O4" s="5"/>
      <c r="P4" s="5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17" s="3" customFormat="1" ht="12.75">
      <c r="A5" s="1203" t="s">
        <v>1449</v>
      </c>
      <c r="B5" s="1203"/>
      <c r="C5" s="1203"/>
      <c r="D5" s="1203"/>
      <c r="E5" s="1203"/>
      <c r="F5" s="1203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6" s="3" customFormat="1" ht="12.75">
      <c r="A6" s="12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7" s="15" customFormat="1" ht="17.25" customHeight="1">
      <c r="A7" s="1204" t="s">
        <v>1450</v>
      </c>
      <c r="B7" s="1204"/>
      <c r="C7" s="1204"/>
      <c r="D7" s="1204"/>
      <c r="E7" s="1204"/>
      <c r="F7" s="1204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15" customFormat="1" ht="17.25" customHeight="1">
      <c r="A8" s="1206" t="s">
        <v>19</v>
      </c>
      <c r="B8" s="1206"/>
      <c r="C8" s="1206"/>
      <c r="D8" s="1206"/>
      <c r="E8" s="1206"/>
      <c r="F8" s="1206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s="15" customFormat="1" ht="17.25" customHeight="1">
      <c r="A9" s="1199" t="s">
        <v>1452</v>
      </c>
      <c r="B9" s="1199"/>
      <c r="C9" s="1199"/>
      <c r="D9" s="1199"/>
      <c r="E9" s="1199"/>
      <c r="F9" s="1199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5" s="19" customFormat="1" ht="12.75">
      <c r="A10" s="1200" t="s">
        <v>1453</v>
      </c>
      <c r="B10" s="1200"/>
      <c r="C10" s="1200"/>
      <c r="D10" s="1200"/>
      <c r="E10" s="1200"/>
      <c r="F10" s="1200"/>
      <c r="G10" s="18"/>
      <c r="H10" s="18"/>
      <c r="I10" s="18"/>
      <c r="J10" s="18"/>
      <c r="K10" s="18"/>
      <c r="L10" s="18"/>
      <c r="M10" s="18"/>
      <c r="N10" s="5"/>
      <c r="O10" s="64"/>
    </row>
    <row r="11" spans="1:15" s="19" customFormat="1" ht="12.75">
      <c r="A11" s="23" t="s">
        <v>1454</v>
      </c>
      <c r="B11" s="24"/>
      <c r="C11" s="20"/>
      <c r="D11" s="18"/>
      <c r="F11" s="21" t="s">
        <v>1455</v>
      </c>
      <c r="G11" s="20"/>
      <c r="H11" s="21"/>
      <c r="I11" s="21"/>
      <c r="J11" s="22"/>
      <c r="K11" s="20"/>
      <c r="N11" s="5"/>
      <c r="O11" s="64"/>
    </row>
    <row r="12" spans="1:15" s="19" customFormat="1" ht="12.75">
      <c r="A12" s="23"/>
      <c r="B12" s="24"/>
      <c r="C12" s="20"/>
      <c r="D12" s="18"/>
      <c r="F12" s="65" t="s">
        <v>20</v>
      </c>
      <c r="G12" s="20"/>
      <c r="H12" s="21"/>
      <c r="I12" s="21"/>
      <c r="J12" s="22"/>
      <c r="K12" s="20"/>
      <c r="N12" s="5"/>
      <c r="O12" s="64"/>
    </row>
    <row r="13" spans="1:6" ht="17.25" customHeight="1">
      <c r="A13"/>
      <c r="B13" s="66"/>
      <c r="C13" s="66"/>
      <c r="D13" s="66"/>
      <c r="E13" s="66"/>
      <c r="F13" s="65" t="s">
        <v>433</v>
      </c>
    </row>
    <row r="14" spans="1:6" ht="49.5" customHeight="1">
      <c r="A14" s="70" t="s">
        <v>595</v>
      </c>
      <c r="B14" s="419" t="s">
        <v>1457</v>
      </c>
      <c r="C14" s="70" t="s">
        <v>435</v>
      </c>
      <c r="D14" s="70" t="s">
        <v>436</v>
      </c>
      <c r="E14" s="70" t="s">
        <v>21</v>
      </c>
      <c r="F14" s="70" t="s">
        <v>438</v>
      </c>
    </row>
    <row r="15" spans="1:103" s="422" customFormat="1" ht="12.75">
      <c r="A15" s="419">
        <v>1</v>
      </c>
      <c r="B15" s="419">
        <v>2</v>
      </c>
      <c r="C15" s="70">
        <v>3</v>
      </c>
      <c r="D15" s="70">
        <v>4</v>
      </c>
      <c r="E15" s="70">
        <v>5</v>
      </c>
      <c r="F15" s="70">
        <v>6</v>
      </c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420"/>
      <c r="AL15" s="420"/>
      <c r="AM15" s="420"/>
      <c r="AN15" s="420"/>
      <c r="AO15" s="420"/>
      <c r="AP15" s="420"/>
      <c r="AQ15" s="420"/>
      <c r="AR15" s="420"/>
      <c r="AS15" s="420"/>
      <c r="AT15" s="420"/>
      <c r="AU15" s="420"/>
      <c r="AV15" s="420"/>
      <c r="AW15" s="420"/>
      <c r="AX15" s="420"/>
      <c r="AY15" s="420"/>
      <c r="AZ15" s="420"/>
      <c r="BA15" s="420"/>
      <c r="BB15" s="420"/>
      <c r="BC15" s="420"/>
      <c r="BD15" s="420"/>
      <c r="BE15" s="420"/>
      <c r="BF15" s="420"/>
      <c r="BG15" s="420"/>
      <c r="BH15" s="420"/>
      <c r="BI15" s="420"/>
      <c r="BJ15" s="420"/>
      <c r="BK15" s="420"/>
      <c r="BL15" s="420"/>
      <c r="BM15" s="420"/>
      <c r="BN15" s="420"/>
      <c r="BO15" s="420"/>
      <c r="BP15" s="420"/>
      <c r="BQ15" s="420"/>
      <c r="BR15" s="420"/>
      <c r="BS15" s="420"/>
      <c r="BT15" s="420"/>
      <c r="BU15" s="420"/>
      <c r="BV15" s="420"/>
      <c r="BW15" s="420"/>
      <c r="BX15" s="420"/>
      <c r="BY15" s="420"/>
      <c r="BZ15" s="420"/>
      <c r="CA15" s="420"/>
      <c r="CB15" s="420"/>
      <c r="CC15" s="420"/>
      <c r="CD15" s="420"/>
      <c r="CE15" s="420"/>
      <c r="CF15" s="420"/>
      <c r="CG15" s="420"/>
      <c r="CH15" s="420"/>
      <c r="CI15" s="420"/>
      <c r="CJ15" s="420"/>
      <c r="CK15" s="420"/>
      <c r="CL15" s="420"/>
      <c r="CM15" s="420"/>
      <c r="CN15" s="420"/>
      <c r="CO15" s="420"/>
      <c r="CP15" s="420"/>
      <c r="CQ15" s="420"/>
      <c r="CR15" s="420"/>
      <c r="CS15" s="420"/>
      <c r="CT15" s="420"/>
      <c r="CU15" s="420"/>
      <c r="CV15" s="420"/>
      <c r="CW15" s="420"/>
      <c r="CX15" s="420"/>
      <c r="CY15" s="421"/>
    </row>
    <row r="16" spans="1:103" s="422" customFormat="1" ht="12.75">
      <c r="A16" s="423"/>
      <c r="B16" s="424" t="s">
        <v>279</v>
      </c>
      <c r="C16" s="425">
        <v>2744448605</v>
      </c>
      <c r="D16" s="425">
        <v>2131994671</v>
      </c>
      <c r="E16" s="426">
        <v>77.68389858406549</v>
      </c>
      <c r="F16" s="425">
        <v>333917222</v>
      </c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420"/>
      <c r="AL16" s="420"/>
      <c r="AM16" s="420"/>
      <c r="AN16" s="420"/>
      <c r="AO16" s="420"/>
      <c r="AP16" s="420"/>
      <c r="AQ16" s="420"/>
      <c r="AR16" s="420"/>
      <c r="AS16" s="420"/>
      <c r="AT16" s="420"/>
      <c r="AU16" s="420"/>
      <c r="AV16" s="420"/>
      <c r="AW16" s="420"/>
      <c r="AX16" s="420"/>
      <c r="AY16" s="420"/>
      <c r="AZ16" s="420"/>
      <c r="BA16" s="420"/>
      <c r="BB16" s="420"/>
      <c r="BC16" s="420"/>
      <c r="BD16" s="420"/>
      <c r="BE16" s="420"/>
      <c r="BF16" s="420"/>
      <c r="BG16" s="420"/>
      <c r="BH16" s="420"/>
      <c r="BI16" s="420"/>
      <c r="BJ16" s="420"/>
      <c r="BK16" s="420"/>
      <c r="BL16" s="420"/>
      <c r="BM16" s="420"/>
      <c r="BN16" s="420"/>
      <c r="BO16" s="420"/>
      <c r="BP16" s="420"/>
      <c r="BQ16" s="420"/>
      <c r="BR16" s="420"/>
      <c r="BS16" s="420"/>
      <c r="BT16" s="420"/>
      <c r="BU16" s="420"/>
      <c r="BV16" s="420"/>
      <c r="BW16" s="420"/>
      <c r="BX16" s="420"/>
      <c r="BY16" s="420"/>
      <c r="BZ16" s="420"/>
      <c r="CA16" s="420"/>
      <c r="CB16" s="420"/>
      <c r="CC16" s="420"/>
      <c r="CD16" s="420"/>
      <c r="CE16" s="420"/>
      <c r="CF16" s="420"/>
      <c r="CG16" s="420"/>
      <c r="CH16" s="420"/>
      <c r="CI16" s="420"/>
      <c r="CJ16" s="420"/>
      <c r="CK16" s="420"/>
      <c r="CL16" s="420"/>
      <c r="CM16" s="420"/>
      <c r="CN16" s="420"/>
      <c r="CO16" s="420"/>
      <c r="CP16" s="420"/>
      <c r="CQ16" s="420"/>
      <c r="CR16" s="420"/>
      <c r="CS16" s="420"/>
      <c r="CT16" s="420"/>
      <c r="CU16" s="420"/>
      <c r="CV16" s="420"/>
      <c r="CW16" s="420"/>
      <c r="CX16" s="420"/>
      <c r="CY16" s="421"/>
    </row>
    <row r="17" spans="1:103" s="422" customFormat="1" ht="12.75">
      <c r="A17" s="427" t="s">
        <v>22</v>
      </c>
      <c r="B17" s="198" t="s">
        <v>23</v>
      </c>
      <c r="C17" s="428">
        <v>288068443</v>
      </c>
      <c r="D17" s="428">
        <v>173523503</v>
      </c>
      <c r="E17" s="429">
        <v>60.2369010617383</v>
      </c>
      <c r="F17" s="428">
        <v>22915625</v>
      </c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420"/>
      <c r="AL17" s="420"/>
      <c r="AM17" s="420"/>
      <c r="AN17" s="420"/>
      <c r="AO17" s="420"/>
      <c r="AP17" s="420"/>
      <c r="AQ17" s="420"/>
      <c r="AR17" s="420"/>
      <c r="AS17" s="420"/>
      <c r="AT17" s="420"/>
      <c r="AU17" s="420"/>
      <c r="AV17" s="420"/>
      <c r="AW17" s="420"/>
      <c r="AX17" s="420"/>
      <c r="AY17" s="420"/>
      <c r="AZ17" s="420"/>
      <c r="BA17" s="420"/>
      <c r="BB17" s="420"/>
      <c r="BC17" s="420"/>
      <c r="BD17" s="420"/>
      <c r="BE17" s="420"/>
      <c r="BF17" s="420"/>
      <c r="BG17" s="420"/>
      <c r="BH17" s="420"/>
      <c r="BI17" s="420"/>
      <c r="BJ17" s="420"/>
      <c r="BK17" s="420"/>
      <c r="BL17" s="420"/>
      <c r="BM17" s="420"/>
      <c r="BN17" s="420"/>
      <c r="BO17" s="420"/>
      <c r="BP17" s="420"/>
      <c r="BQ17" s="420"/>
      <c r="BR17" s="420"/>
      <c r="BS17" s="420"/>
      <c r="BT17" s="420"/>
      <c r="BU17" s="420"/>
      <c r="BV17" s="420"/>
      <c r="BW17" s="420"/>
      <c r="BX17" s="420"/>
      <c r="BY17" s="420"/>
      <c r="BZ17" s="420"/>
      <c r="CA17" s="420"/>
      <c r="CB17" s="420"/>
      <c r="CC17" s="420"/>
      <c r="CD17" s="420"/>
      <c r="CE17" s="420"/>
      <c r="CF17" s="420"/>
      <c r="CG17" s="420"/>
      <c r="CH17" s="420"/>
      <c r="CI17" s="420"/>
      <c r="CJ17" s="420"/>
      <c r="CK17" s="420"/>
      <c r="CL17" s="420"/>
      <c r="CM17" s="420"/>
      <c r="CN17" s="420"/>
      <c r="CO17" s="420"/>
      <c r="CP17" s="420"/>
      <c r="CQ17" s="420"/>
      <c r="CR17" s="420"/>
      <c r="CS17" s="420"/>
      <c r="CT17" s="420"/>
      <c r="CU17" s="420"/>
      <c r="CV17" s="420"/>
      <c r="CW17" s="420"/>
      <c r="CX17" s="420"/>
      <c r="CY17" s="421"/>
    </row>
    <row r="18" spans="1:103" s="422" customFormat="1" ht="12.75">
      <c r="A18" s="427" t="s">
        <v>24</v>
      </c>
      <c r="B18" s="430" t="s">
        <v>25</v>
      </c>
      <c r="C18" s="428">
        <v>173832850</v>
      </c>
      <c r="D18" s="428">
        <v>125701787</v>
      </c>
      <c r="E18" s="429">
        <v>72.31187143281606</v>
      </c>
      <c r="F18" s="428">
        <v>15448249</v>
      </c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420"/>
      <c r="AL18" s="420"/>
      <c r="AM18" s="420"/>
      <c r="AN18" s="420"/>
      <c r="AO18" s="420"/>
      <c r="AP18" s="420"/>
      <c r="AQ18" s="420"/>
      <c r="AR18" s="420"/>
      <c r="AS18" s="420"/>
      <c r="AT18" s="420"/>
      <c r="AU18" s="420"/>
      <c r="AV18" s="420"/>
      <c r="AW18" s="420"/>
      <c r="AX18" s="420"/>
      <c r="AY18" s="420"/>
      <c r="AZ18" s="420"/>
      <c r="BA18" s="420"/>
      <c r="BB18" s="420"/>
      <c r="BC18" s="420"/>
      <c r="BD18" s="420"/>
      <c r="BE18" s="420"/>
      <c r="BF18" s="420"/>
      <c r="BG18" s="420"/>
      <c r="BH18" s="420"/>
      <c r="BI18" s="420"/>
      <c r="BJ18" s="420"/>
      <c r="BK18" s="420"/>
      <c r="BL18" s="420"/>
      <c r="BM18" s="420"/>
      <c r="BN18" s="420"/>
      <c r="BO18" s="420"/>
      <c r="BP18" s="420"/>
      <c r="BQ18" s="420"/>
      <c r="BR18" s="420"/>
      <c r="BS18" s="420"/>
      <c r="BT18" s="420"/>
      <c r="BU18" s="420"/>
      <c r="BV18" s="420"/>
      <c r="BW18" s="420"/>
      <c r="BX18" s="420"/>
      <c r="BY18" s="420"/>
      <c r="BZ18" s="420"/>
      <c r="CA18" s="420"/>
      <c r="CB18" s="420"/>
      <c r="CC18" s="420"/>
      <c r="CD18" s="420"/>
      <c r="CE18" s="420"/>
      <c r="CF18" s="420"/>
      <c r="CG18" s="420"/>
      <c r="CH18" s="420"/>
      <c r="CI18" s="420"/>
      <c r="CJ18" s="420"/>
      <c r="CK18" s="420"/>
      <c r="CL18" s="420"/>
      <c r="CM18" s="420"/>
      <c r="CN18" s="420"/>
      <c r="CO18" s="420"/>
      <c r="CP18" s="420"/>
      <c r="CQ18" s="420"/>
      <c r="CR18" s="420"/>
      <c r="CS18" s="420"/>
      <c r="CT18" s="420"/>
      <c r="CU18" s="420"/>
      <c r="CV18" s="420"/>
      <c r="CW18" s="420"/>
      <c r="CX18" s="420"/>
      <c r="CY18" s="421"/>
    </row>
    <row r="19" spans="1:103" s="422" customFormat="1" ht="27" customHeight="1">
      <c r="A19" s="427" t="s">
        <v>26</v>
      </c>
      <c r="B19" s="208" t="s">
        <v>27</v>
      </c>
      <c r="C19" s="428">
        <v>246262342</v>
      </c>
      <c r="D19" s="428">
        <v>199565286</v>
      </c>
      <c r="E19" s="429">
        <v>81.03767891560132</v>
      </c>
      <c r="F19" s="428">
        <v>27147315</v>
      </c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420"/>
      <c r="AL19" s="420"/>
      <c r="AM19" s="420"/>
      <c r="AN19" s="420"/>
      <c r="AO19" s="420"/>
      <c r="AP19" s="420"/>
      <c r="AQ19" s="420"/>
      <c r="AR19" s="420"/>
      <c r="AS19" s="420"/>
      <c r="AT19" s="420"/>
      <c r="AU19" s="420"/>
      <c r="AV19" s="420"/>
      <c r="AW19" s="420"/>
      <c r="AX19" s="420"/>
      <c r="AY19" s="420"/>
      <c r="AZ19" s="420"/>
      <c r="BA19" s="420"/>
      <c r="BB19" s="420"/>
      <c r="BC19" s="420"/>
      <c r="BD19" s="420"/>
      <c r="BE19" s="420"/>
      <c r="BF19" s="420"/>
      <c r="BG19" s="420"/>
      <c r="BH19" s="420"/>
      <c r="BI19" s="420"/>
      <c r="BJ19" s="420"/>
      <c r="BK19" s="420"/>
      <c r="BL19" s="420"/>
      <c r="BM19" s="420"/>
      <c r="BN19" s="420"/>
      <c r="BO19" s="420"/>
      <c r="BP19" s="420"/>
      <c r="BQ19" s="420"/>
      <c r="BR19" s="420"/>
      <c r="BS19" s="420"/>
      <c r="BT19" s="420"/>
      <c r="BU19" s="420"/>
      <c r="BV19" s="420"/>
      <c r="BW19" s="420"/>
      <c r="BX19" s="420"/>
      <c r="BY19" s="420"/>
      <c r="BZ19" s="420"/>
      <c r="CA19" s="420"/>
      <c r="CB19" s="420"/>
      <c r="CC19" s="420"/>
      <c r="CD19" s="420"/>
      <c r="CE19" s="420"/>
      <c r="CF19" s="420"/>
      <c r="CG19" s="420"/>
      <c r="CH19" s="420"/>
      <c r="CI19" s="420"/>
      <c r="CJ19" s="420"/>
      <c r="CK19" s="420"/>
      <c r="CL19" s="420"/>
      <c r="CM19" s="420"/>
      <c r="CN19" s="420"/>
      <c r="CO19" s="420"/>
      <c r="CP19" s="420"/>
      <c r="CQ19" s="420"/>
      <c r="CR19" s="420"/>
      <c r="CS19" s="420"/>
      <c r="CT19" s="420"/>
      <c r="CU19" s="420"/>
      <c r="CV19" s="420"/>
      <c r="CW19" s="420"/>
      <c r="CX19" s="420"/>
      <c r="CY19" s="421"/>
    </row>
    <row r="20" spans="1:103" s="431" customFormat="1" ht="12.75">
      <c r="A20" s="427" t="s">
        <v>28</v>
      </c>
      <c r="B20" s="430" t="s">
        <v>29</v>
      </c>
      <c r="C20" s="428">
        <v>215692158</v>
      </c>
      <c r="D20" s="428">
        <v>167204312</v>
      </c>
      <c r="E20" s="429">
        <v>77.51988461258755</v>
      </c>
      <c r="F20" s="428">
        <v>21391566</v>
      </c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420"/>
      <c r="AL20" s="420"/>
      <c r="AM20" s="420"/>
      <c r="AN20" s="420"/>
      <c r="AO20" s="420"/>
      <c r="AP20" s="420"/>
      <c r="AQ20" s="420"/>
      <c r="AR20" s="420"/>
      <c r="AS20" s="420"/>
      <c r="AT20" s="420"/>
      <c r="AU20" s="420"/>
      <c r="AV20" s="420"/>
      <c r="AW20" s="420"/>
      <c r="AX20" s="420"/>
      <c r="AY20" s="420"/>
      <c r="AZ20" s="420"/>
      <c r="BA20" s="420"/>
      <c r="BB20" s="420"/>
      <c r="BC20" s="420"/>
      <c r="BD20" s="420"/>
      <c r="BE20" s="420"/>
      <c r="BF20" s="420"/>
      <c r="BG20" s="420"/>
      <c r="BH20" s="420"/>
      <c r="BI20" s="420"/>
      <c r="BJ20" s="420"/>
      <c r="BK20" s="420"/>
      <c r="BL20" s="420"/>
      <c r="BM20" s="420"/>
      <c r="BN20" s="420"/>
      <c r="BO20" s="420"/>
      <c r="BP20" s="420"/>
      <c r="BQ20" s="420"/>
      <c r="BR20" s="420"/>
      <c r="BS20" s="420"/>
      <c r="BT20" s="420"/>
      <c r="BU20" s="420"/>
      <c r="BV20" s="420"/>
      <c r="BW20" s="420"/>
      <c r="BX20" s="420"/>
      <c r="BY20" s="420"/>
      <c r="BZ20" s="420"/>
      <c r="CA20" s="420"/>
      <c r="CB20" s="420"/>
      <c r="CC20" s="420"/>
      <c r="CD20" s="420"/>
      <c r="CE20" s="420"/>
      <c r="CF20" s="420"/>
      <c r="CG20" s="420"/>
      <c r="CH20" s="420"/>
      <c r="CI20" s="420"/>
      <c r="CJ20" s="420"/>
      <c r="CK20" s="420"/>
      <c r="CL20" s="420"/>
      <c r="CM20" s="420"/>
      <c r="CN20" s="420"/>
      <c r="CO20" s="420"/>
      <c r="CP20" s="420"/>
      <c r="CQ20" s="420"/>
      <c r="CR20" s="420"/>
      <c r="CS20" s="420"/>
      <c r="CT20" s="420"/>
      <c r="CU20" s="420"/>
      <c r="CV20" s="420"/>
      <c r="CW20" s="420"/>
      <c r="CX20" s="420"/>
      <c r="CY20" s="421"/>
    </row>
    <row r="21" spans="1:103" s="431" customFormat="1" ht="12.75">
      <c r="A21" s="427" t="s">
        <v>30</v>
      </c>
      <c r="B21" s="430" t="s">
        <v>31</v>
      </c>
      <c r="C21" s="428">
        <v>403144734</v>
      </c>
      <c r="D21" s="428">
        <v>305213899</v>
      </c>
      <c r="E21" s="429">
        <v>75.70826883230478</v>
      </c>
      <c r="F21" s="428">
        <v>32057105</v>
      </c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420"/>
      <c r="AL21" s="420"/>
      <c r="AM21" s="420"/>
      <c r="AN21" s="420"/>
      <c r="AO21" s="420"/>
      <c r="AP21" s="420"/>
      <c r="AQ21" s="420"/>
      <c r="AR21" s="420"/>
      <c r="AS21" s="420"/>
      <c r="AT21" s="420"/>
      <c r="AU21" s="420"/>
      <c r="AV21" s="420"/>
      <c r="AW21" s="420"/>
      <c r="AX21" s="420"/>
      <c r="AY21" s="420"/>
      <c r="AZ21" s="420"/>
      <c r="BA21" s="420"/>
      <c r="BB21" s="420"/>
      <c r="BC21" s="420"/>
      <c r="BD21" s="420"/>
      <c r="BE21" s="420"/>
      <c r="BF21" s="420"/>
      <c r="BG21" s="420"/>
      <c r="BH21" s="420"/>
      <c r="BI21" s="420"/>
      <c r="BJ21" s="420"/>
      <c r="BK21" s="420"/>
      <c r="BL21" s="420"/>
      <c r="BM21" s="420"/>
      <c r="BN21" s="420"/>
      <c r="BO21" s="420"/>
      <c r="BP21" s="420"/>
      <c r="BQ21" s="420"/>
      <c r="BR21" s="420"/>
      <c r="BS21" s="420"/>
      <c r="BT21" s="420"/>
      <c r="BU21" s="420"/>
      <c r="BV21" s="420"/>
      <c r="BW21" s="420"/>
      <c r="BX21" s="420"/>
      <c r="BY21" s="420"/>
      <c r="BZ21" s="420"/>
      <c r="CA21" s="420"/>
      <c r="CB21" s="420"/>
      <c r="CC21" s="420"/>
      <c r="CD21" s="420"/>
      <c r="CE21" s="420"/>
      <c r="CF21" s="420"/>
      <c r="CG21" s="420"/>
      <c r="CH21" s="420"/>
      <c r="CI21" s="420"/>
      <c r="CJ21" s="420"/>
      <c r="CK21" s="420"/>
      <c r="CL21" s="420"/>
      <c r="CM21" s="420"/>
      <c r="CN21" s="420"/>
      <c r="CO21" s="420"/>
      <c r="CP21" s="420"/>
      <c r="CQ21" s="420"/>
      <c r="CR21" s="420"/>
      <c r="CS21" s="420"/>
      <c r="CT21" s="420"/>
      <c r="CU21" s="420"/>
      <c r="CV21" s="420"/>
      <c r="CW21" s="420"/>
      <c r="CX21" s="420"/>
      <c r="CY21" s="421"/>
    </row>
    <row r="22" spans="1:103" s="420" customFormat="1" ht="28.5" customHeight="1">
      <c r="A22" s="427" t="s">
        <v>32</v>
      </c>
      <c r="B22" s="208" t="s">
        <v>33</v>
      </c>
      <c r="C22" s="428">
        <v>165307074</v>
      </c>
      <c r="D22" s="428">
        <v>143079483</v>
      </c>
      <c r="E22" s="429">
        <v>86.55375691907776</v>
      </c>
      <c r="F22" s="428">
        <v>14054284</v>
      </c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CY22" s="421"/>
    </row>
    <row r="23" spans="1:103" s="420" customFormat="1" ht="66.75" customHeight="1">
      <c r="A23" s="427" t="s">
        <v>34</v>
      </c>
      <c r="B23" s="208" t="s">
        <v>35</v>
      </c>
      <c r="C23" s="428">
        <v>63626983</v>
      </c>
      <c r="D23" s="428">
        <v>39539282</v>
      </c>
      <c r="E23" s="429">
        <v>62.1423178276424</v>
      </c>
      <c r="F23" s="428">
        <v>6013294</v>
      </c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CY23" s="421"/>
    </row>
    <row r="24" spans="1:103" s="420" customFormat="1" ht="12.75">
      <c r="A24" s="427" t="s">
        <v>36</v>
      </c>
      <c r="B24" s="430" t="s">
        <v>37</v>
      </c>
      <c r="C24" s="428">
        <v>72146604</v>
      </c>
      <c r="D24" s="428">
        <v>52546726</v>
      </c>
      <c r="E24" s="429">
        <v>72.83326322608337</v>
      </c>
      <c r="F24" s="428">
        <v>11351381</v>
      </c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CY24" s="421"/>
    </row>
    <row r="25" spans="1:103" s="420" customFormat="1" ht="27" customHeight="1">
      <c r="A25" s="427" t="s">
        <v>38</v>
      </c>
      <c r="B25" s="208" t="s">
        <v>39</v>
      </c>
      <c r="C25" s="428">
        <v>11426833</v>
      </c>
      <c r="D25" s="428">
        <v>8856338</v>
      </c>
      <c r="E25" s="429">
        <v>77.50474694081903</v>
      </c>
      <c r="F25" s="428">
        <v>124238</v>
      </c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CY25" s="421"/>
    </row>
    <row r="26" spans="1:103" s="420" customFormat="1" ht="27.75" customHeight="1">
      <c r="A26" s="427" t="s">
        <v>40</v>
      </c>
      <c r="B26" s="208" t="s">
        <v>41</v>
      </c>
      <c r="C26" s="428">
        <v>310921406</v>
      </c>
      <c r="D26" s="428">
        <v>234061788</v>
      </c>
      <c r="E26" s="429">
        <v>75.28004938971618</v>
      </c>
      <c r="F26" s="428">
        <v>63671239</v>
      </c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CY26" s="421"/>
    </row>
    <row r="27" spans="1:103" s="420" customFormat="1" ht="36" customHeight="1">
      <c r="A27" s="427" t="s">
        <v>42</v>
      </c>
      <c r="B27" s="208" t="s">
        <v>43</v>
      </c>
      <c r="C27" s="428">
        <v>1485462</v>
      </c>
      <c r="D27" s="428">
        <v>1088953</v>
      </c>
      <c r="E27" s="429">
        <v>73.30736161544354</v>
      </c>
      <c r="F27" s="428">
        <v>201693</v>
      </c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CY27" s="421"/>
    </row>
    <row r="28" spans="1:103" s="420" customFormat="1" ht="12.75">
      <c r="A28" s="427" t="s">
        <v>44</v>
      </c>
      <c r="B28" s="430" t="s">
        <v>45</v>
      </c>
      <c r="C28" s="428">
        <v>287740842</v>
      </c>
      <c r="D28" s="428">
        <v>243121069</v>
      </c>
      <c r="E28" s="429">
        <v>84.4930692876752</v>
      </c>
      <c r="F28" s="428">
        <v>46407914</v>
      </c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CY28" s="421"/>
    </row>
    <row r="29" spans="1:103" s="420" customFormat="1" ht="17.25" customHeight="1">
      <c r="A29" s="427" t="s">
        <v>46</v>
      </c>
      <c r="B29" s="430" t="s">
        <v>47</v>
      </c>
      <c r="C29" s="428">
        <v>94032499</v>
      </c>
      <c r="D29" s="428">
        <v>70041766</v>
      </c>
      <c r="E29" s="429">
        <v>74.48676441110004</v>
      </c>
      <c r="F29" s="428">
        <v>9078025</v>
      </c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CY29" s="421"/>
    </row>
    <row r="30" spans="1:103" s="420" customFormat="1" ht="31.5" customHeight="1">
      <c r="A30" s="427" t="s">
        <v>48</v>
      </c>
      <c r="B30" s="208" t="s">
        <v>49</v>
      </c>
      <c r="C30" s="428">
        <v>410760375</v>
      </c>
      <c r="D30" s="428">
        <v>368450479</v>
      </c>
      <c r="E30" s="429">
        <v>89.69961598657125</v>
      </c>
      <c r="F30" s="428">
        <v>64055294</v>
      </c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CY30" s="421"/>
    </row>
    <row r="31" spans="1:103" s="435" customFormat="1" ht="12.75" customHeight="1">
      <c r="A31" s="432"/>
      <c r="B31" s="154" t="s">
        <v>50</v>
      </c>
      <c r="C31" s="433">
        <v>28593678</v>
      </c>
      <c r="D31" s="91">
        <v>-4181098</v>
      </c>
      <c r="E31" s="434" t="s">
        <v>1464</v>
      </c>
      <c r="F31" s="428">
        <v>-18153123</v>
      </c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312"/>
      <c r="AI31" s="312"/>
      <c r="AJ31" s="312"/>
      <c r="CY31" s="436"/>
    </row>
    <row r="32" spans="1:103" s="420" customFormat="1" ht="12.75" customHeight="1">
      <c r="A32" s="52"/>
      <c r="B32" s="66"/>
      <c r="C32" s="437"/>
      <c r="D32" s="437"/>
      <c r="E32" s="438"/>
      <c r="F32" s="66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CY32" s="421"/>
    </row>
    <row r="33" spans="1:103" s="420" customFormat="1" ht="12.75" customHeight="1">
      <c r="A33" s="52"/>
      <c r="B33" s="66"/>
      <c r="C33" s="437"/>
      <c r="D33" s="437"/>
      <c r="E33" s="438"/>
      <c r="F33" s="66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CY33" s="421"/>
    </row>
    <row r="34" spans="1:103" s="420" customFormat="1" ht="12.75" customHeight="1">
      <c r="A34" s="52"/>
      <c r="B34" s="66"/>
      <c r="C34" s="437"/>
      <c r="D34" s="437"/>
      <c r="E34" s="438"/>
      <c r="F34" s="66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CY34" s="421"/>
    </row>
    <row r="35" spans="1:103" s="441" customFormat="1" ht="12.75" customHeight="1">
      <c r="A35" s="235" t="s">
        <v>51</v>
      </c>
      <c r="B35" s="66"/>
      <c r="C35" s="437"/>
      <c r="D35" s="439"/>
      <c r="E35" s="236"/>
      <c r="F35" s="440" t="s">
        <v>1502</v>
      </c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CY35" s="442"/>
    </row>
    <row r="36" spans="1:103" s="441" customFormat="1" ht="12.75" customHeight="1">
      <c r="A36" s="235"/>
      <c r="B36" s="66"/>
      <c r="C36" s="437"/>
      <c r="D36" s="439"/>
      <c r="E36" s="236"/>
      <c r="F36" s="4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CY36" s="442"/>
    </row>
    <row r="37" spans="1:103" s="441" customFormat="1" ht="12.75" customHeight="1">
      <c r="A37" s="235"/>
      <c r="B37" s="66"/>
      <c r="C37" s="437"/>
      <c r="D37" s="439"/>
      <c r="E37" s="236"/>
      <c r="F37" s="4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CY37" s="442"/>
    </row>
    <row r="38" spans="2:103" s="420" customFormat="1" ht="12.75" customHeight="1">
      <c r="B38" s="66"/>
      <c r="C38" s="437"/>
      <c r="D38" s="437"/>
      <c r="E38" s="182"/>
      <c r="F38" s="443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CY38" s="421"/>
    </row>
    <row r="39" spans="1:103" s="420" customFormat="1" ht="12.75" customHeight="1">
      <c r="A39" s="52"/>
      <c r="B39" s="66"/>
      <c r="C39" s="437"/>
      <c r="D39" s="437"/>
      <c r="E39" s="438"/>
      <c r="F39" s="66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CY39" s="421"/>
    </row>
    <row r="40" spans="1:103" s="420" customFormat="1" ht="12.75" customHeight="1">
      <c r="A40" s="241"/>
      <c r="B40" s="444"/>
      <c r="C40" s="437"/>
      <c r="D40" s="437"/>
      <c r="E40" s="438"/>
      <c r="F40" s="66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CY40" s="421"/>
    </row>
    <row r="41" spans="1:103" s="420" customFormat="1" ht="12.75" customHeight="1">
      <c r="A41" s="242"/>
      <c r="B41" s="445"/>
      <c r="C41" s="14"/>
      <c r="D41" s="52"/>
      <c r="E41" s="14"/>
      <c r="F41" s="66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CY41" s="421"/>
    </row>
    <row r="42" spans="1:103" s="420" customFormat="1" ht="12.75" customHeight="1">
      <c r="A42" s="446" t="s">
        <v>52</v>
      </c>
      <c r="B42" s="447"/>
      <c r="C42" s="447"/>
      <c r="D42" s="447"/>
      <c r="E42" s="447"/>
      <c r="F42" s="44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CY42" s="421"/>
    </row>
    <row r="43" spans="1:103" s="420" customFormat="1" ht="12.75" customHeight="1">
      <c r="A43" s="449"/>
      <c r="B43" s="447"/>
      <c r="C43" s="447"/>
      <c r="D43" s="447"/>
      <c r="E43" s="447"/>
      <c r="F43" s="44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CY43" s="421"/>
    </row>
    <row r="44" spans="1:103" s="420" customFormat="1" ht="15.75">
      <c r="A44" s="450"/>
      <c r="B44" s="447"/>
      <c r="C44" s="447"/>
      <c r="D44" s="447"/>
      <c r="E44" s="447"/>
      <c r="F44" s="447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CY44" s="421"/>
    </row>
    <row r="45" spans="1:103" s="422" customFormat="1" ht="12.75">
      <c r="A45" s="449"/>
      <c r="B45" s="447"/>
      <c r="C45" s="447"/>
      <c r="D45" s="447"/>
      <c r="E45" s="447"/>
      <c r="F45" s="447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420"/>
      <c r="AL45" s="420"/>
      <c r="AM45" s="420"/>
      <c r="AN45" s="420"/>
      <c r="AO45" s="420"/>
      <c r="AP45" s="420"/>
      <c r="AQ45" s="420"/>
      <c r="AR45" s="420"/>
      <c r="AS45" s="420"/>
      <c r="AT45" s="420"/>
      <c r="AU45" s="420"/>
      <c r="AV45" s="420"/>
      <c r="AW45" s="420"/>
      <c r="AX45" s="420"/>
      <c r="AY45" s="420"/>
      <c r="AZ45" s="420"/>
      <c r="BA45" s="420"/>
      <c r="BB45" s="420"/>
      <c r="BC45" s="420"/>
      <c r="BD45" s="420"/>
      <c r="BE45" s="420"/>
      <c r="BF45" s="420"/>
      <c r="BG45" s="420"/>
      <c r="BH45" s="420"/>
      <c r="BI45" s="420"/>
      <c r="BJ45" s="420"/>
      <c r="BK45" s="420"/>
      <c r="BL45" s="420"/>
      <c r="BM45" s="420"/>
      <c r="BN45" s="420"/>
      <c r="BO45" s="420"/>
      <c r="BP45" s="420"/>
      <c r="BQ45" s="420"/>
      <c r="BR45" s="420"/>
      <c r="BS45" s="420"/>
      <c r="BT45" s="420"/>
      <c r="BU45" s="420"/>
      <c r="BV45" s="420"/>
      <c r="BW45" s="420"/>
      <c r="BX45" s="420"/>
      <c r="BY45" s="420"/>
      <c r="BZ45" s="420"/>
      <c r="CA45" s="420"/>
      <c r="CB45" s="420"/>
      <c r="CC45" s="420"/>
      <c r="CD45" s="420"/>
      <c r="CE45" s="420"/>
      <c r="CF45" s="420"/>
      <c r="CG45" s="420"/>
      <c r="CH45" s="420"/>
      <c r="CI45" s="420"/>
      <c r="CJ45" s="420"/>
      <c r="CK45" s="420"/>
      <c r="CL45" s="420"/>
      <c r="CM45" s="420"/>
      <c r="CN45" s="420"/>
      <c r="CO45" s="420"/>
      <c r="CP45" s="420"/>
      <c r="CQ45" s="420"/>
      <c r="CR45" s="420"/>
      <c r="CS45" s="420"/>
      <c r="CT45" s="420"/>
      <c r="CU45" s="420"/>
      <c r="CV45" s="420"/>
      <c r="CW45" s="420"/>
      <c r="CX45" s="420"/>
      <c r="CY45" s="421"/>
    </row>
    <row r="46" spans="1:103" s="422" customFormat="1" ht="12.75">
      <c r="A46" s="449"/>
      <c r="B46" s="447"/>
      <c r="C46" s="447"/>
      <c r="D46" s="447"/>
      <c r="E46" s="447"/>
      <c r="F46" s="447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420"/>
      <c r="AL46" s="420"/>
      <c r="AM46" s="420"/>
      <c r="AN46" s="420"/>
      <c r="AO46" s="420"/>
      <c r="AP46" s="420"/>
      <c r="AQ46" s="420"/>
      <c r="AR46" s="420"/>
      <c r="AS46" s="420"/>
      <c r="AT46" s="420"/>
      <c r="AU46" s="420"/>
      <c r="AV46" s="420"/>
      <c r="AW46" s="420"/>
      <c r="AX46" s="420"/>
      <c r="AY46" s="420"/>
      <c r="AZ46" s="420"/>
      <c r="BA46" s="420"/>
      <c r="BB46" s="420"/>
      <c r="BC46" s="420"/>
      <c r="BD46" s="420"/>
      <c r="BE46" s="420"/>
      <c r="BF46" s="420"/>
      <c r="BG46" s="420"/>
      <c r="BH46" s="420"/>
      <c r="BI46" s="420"/>
      <c r="BJ46" s="420"/>
      <c r="BK46" s="420"/>
      <c r="BL46" s="420"/>
      <c r="BM46" s="420"/>
      <c r="BN46" s="420"/>
      <c r="BO46" s="420"/>
      <c r="BP46" s="420"/>
      <c r="BQ46" s="420"/>
      <c r="BR46" s="420"/>
      <c r="BS46" s="420"/>
      <c r="BT46" s="420"/>
      <c r="BU46" s="420"/>
      <c r="BV46" s="420"/>
      <c r="BW46" s="420"/>
      <c r="BX46" s="420"/>
      <c r="BY46" s="420"/>
      <c r="BZ46" s="420"/>
      <c r="CA46" s="420"/>
      <c r="CB46" s="420"/>
      <c r="CC46" s="420"/>
      <c r="CD46" s="420"/>
      <c r="CE46" s="420"/>
      <c r="CF46" s="420"/>
      <c r="CG46" s="420"/>
      <c r="CH46" s="420"/>
      <c r="CI46" s="420"/>
      <c r="CJ46" s="420"/>
      <c r="CK46" s="420"/>
      <c r="CL46" s="420"/>
      <c r="CM46" s="420"/>
      <c r="CN46" s="420"/>
      <c r="CO46" s="420"/>
      <c r="CP46" s="420"/>
      <c r="CQ46" s="420"/>
      <c r="CR46" s="420"/>
      <c r="CS46" s="420"/>
      <c r="CT46" s="420"/>
      <c r="CU46" s="420"/>
      <c r="CV46" s="420"/>
      <c r="CW46" s="420"/>
      <c r="CX46" s="420"/>
      <c r="CY46" s="421"/>
    </row>
    <row r="47" spans="1:103" s="422" customFormat="1" ht="12.75">
      <c r="A47" s="449"/>
      <c r="B47" s="447"/>
      <c r="C47" s="447"/>
      <c r="D47" s="447"/>
      <c r="E47" s="447"/>
      <c r="F47" s="447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420"/>
      <c r="AL47" s="420"/>
      <c r="AM47" s="420"/>
      <c r="AN47" s="420"/>
      <c r="AO47" s="420"/>
      <c r="AP47" s="420"/>
      <c r="AQ47" s="420"/>
      <c r="AR47" s="420"/>
      <c r="AS47" s="420"/>
      <c r="AT47" s="420"/>
      <c r="AU47" s="420"/>
      <c r="AV47" s="420"/>
      <c r="AW47" s="420"/>
      <c r="AX47" s="420"/>
      <c r="AY47" s="420"/>
      <c r="AZ47" s="420"/>
      <c r="BA47" s="420"/>
      <c r="BB47" s="420"/>
      <c r="BC47" s="420"/>
      <c r="BD47" s="420"/>
      <c r="BE47" s="420"/>
      <c r="BF47" s="420"/>
      <c r="BG47" s="420"/>
      <c r="BH47" s="420"/>
      <c r="BI47" s="420"/>
      <c r="BJ47" s="420"/>
      <c r="BK47" s="420"/>
      <c r="BL47" s="420"/>
      <c r="BM47" s="420"/>
      <c r="BN47" s="420"/>
      <c r="BO47" s="420"/>
      <c r="BP47" s="420"/>
      <c r="BQ47" s="420"/>
      <c r="BR47" s="420"/>
      <c r="BS47" s="420"/>
      <c r="BT47" s="420"/>
      <c r="BU47" s="420"/>
      <c r="BV47" s="420"/>
      <c r="BW47" s="420"/>
      <c r="BX47" s="420"/>
      <c r="BY47" s="420"/>
      <c r="BZ47" s="420"/>
      <c r="CA47" s="420"/>
      <c r="CB47" s="420"/>
      <c r="CC47" s="420"/>
      <c r="CD47" s="420"/>
      <c r="CE47" s="420"/>
      <c r="CF47" s="420"/>
      <c r="CG47" s="420"/>
      <c r="CH47" s="420"/>
      <c r="CI47" s="420"/>
      <c r="CJ47" s="420"/>
      <c r="CK47" s="420"/>
      <c r="CL47" s="420"/>
      <c r="CM47" s="420"/>
      <c r="CN47" s="420"/>
      <c r="CO47" s="420"/>
      <c r="CP47" s="420"/>
      <c r="CQ47" s="420"/>
      <c r="CR47" s="420"/>
      <c r="CS47" s="420"/>
      <c r="CT47" s="420"/>
      <c r="CU47" s="420"/>
      <c r="CV47" s="420"/>
      <c r="CW47" s="420"/>
      <c r="CX47" s="420"/>
      <c r="CY47" s="421"/>
    </row>
    <row r="48" spans="1:103" s="422" customFormat="1" ht="12.75">
      <c r="A48" s="449"/>
      <c r="B48" s="447"/>
      <c r="C48" s="447"/>
      <c r="D48" s="447"/>
      <c r="E48" s="447"/>
      <c r="F48" s="447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420"/>
      <c r="AL48" s="420"/>
      <c r="AM48" s="420"/>
      <c r="AN48" s="420"/>
      <c r="AO48" s="420"/>
      <c r="AP48" s="420"/>
      <c r="AQ48" s="420"/>
      <c r="AR48" s="420"/>
      <c r="AS48" s="420"/>
      <c r="AT48" s="420"/>
      <c r="AU48" s="420"/>
      <c r="AV48" s="420"/>
      <c r="AW48" s="420"/>
      <c r="AX48" s="420"/>
      <c r="AY48" s="420"/>
      <c r="AZ48" s="420"/>
      <c r="BA48" s="420"/>
      <c r="BB48" s="420"/>
      <c r="BC48" s="420"/>
      <c r="BD48" s="420"/>
      <c r="BE48" s="420"/>
      <c r="BF48" s="420"/>
      <c r="BG48" s="420"/>
      <c r="BH48" s="420"/>
      <c r="BI48" s="420"/>
      <c r="BJ48" s="420"/>
      <c r="BK48" s="420"/>
      <c r="BL48" s="420"/>
      <c r="BM48" s="420"/>
      <c r="BN48" s="420"/>
      <c r="BO48" s="420"/>
      <c r="BP48" s="420"/>
      <c r="BQ48" s="420"/>
      <c r="BR48" s="420"/>
      <c r="BS48" s="420"/>
      <c r="BT48" s="420"/>
      <c r="BU48" s="420"/>
      <c r="BV48" s="420"/>
      <c r="BW48" s="420"/>
      <c r="BX48" s="420"/>
      <c r="BY48" s="420"/>
      <c r="BZ48" s="420"/>
      <c r="CA48" s="420"/>
      <c r="CB48" s="420"/>
      <c r="CC48" s="420"/>
      <c r="CD48" s="420"/>
      <c r="CE48" s="420"/>
      <c r="CF48" s="420"/>
      <c r="CG48" s="420"/>
      <c r="CH48" s="420"/>
      <c r="CI48" s="420"/>
      <c r="CJ48" s="420"/>
      <c r="CK48" s="420"/>
      <c r="CL48" s="420"/>
      <c r="CM48" s="420"/>
      <c r="CN48" s="420"/>
      <c r="CO48" s="420"/>
      <c r="CP48" s="420"/>
      <c r="CQ48" s="420"/>
      <c r="CR48" s="420"/>
      <c r="CS48" s="420"/>
      <c r="CT48" s="420"/>
      <c r="CU48" s="420"/>
      <c r="CV48" s="420"/>
      <c r="CW48" s="420"/>
      <c r="CX48" s="420"/>
      <c r="CY48" s="421"/>
    </row>
    <row r="49" spans="1:103" s="422" customFormat="1" ht="12.75">
      <c r="A49" s="449"/>
      <c r="B49" s="447"/>
      <c r="C49" s="447"/>
      <c r="D49" s="447"/>
      <c r="E49" s="447"/>
      <c r="F49" s="447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420"/>
      <c r="AL49" s="420"/>
      <c r="AM49" s="420"/>
      <c r="AN49" s="420"/>
      <c r="AO49" s="420"/>
      <c r="AP49" s="420"/>
      <c r="AQ49" s="420"/>
      <c r="AR49" s="420"/>
      <c r="AS49" s="420"/>
      <c r="AT49" s="420"/>
      <c r="AU49" s="420"/>
      <c r="AV49" s="420"/>
      <c r="AW49" s="420"/>
      <c r="AX49" s="420"/>
      <c r="AY49" s="420"/>
      <c r="AZ49" s="420"/>
      <c r="BA49" s="420"/>
      <c r="BB49" s="420"/>
      <c r="BC49" s="420"/>
      <c r="BD49" s="420"/>
      <c r="BE49" s="420"/>
      <c r="BF49" s="420"/>
      <c r="BG49" s="420"/>
      <c r="BH49" s="420"/>
      <c r="BI49" s="420"/>
      <c r="BJ49" s="420"/>
      <c r="BK49" s="420"/>
      <c r="BL49" s="420"/>
      <c r="BM49" s="420"/>
      <c r="BN49" s="420"/>
      <c r="BO49" s="420"/>
      <c r="BP49" s="420"/>
      <c r="BQ49" s="420"/>
      <c r="BR49" s="420"/>
      <c r="BS49" s="420"/>
      <c r="BT49" s="420"/>
      <c r="BU49" s="420"/>
      <c r="BV49" s="420"/>
      <c r="BW49" s="420"/>
      <c r="BX49" s="420"/>
      <c r="BY49" s="420"/>
      <c r="BZ49" s="420"/>
      <c r="CA49" s="420"/>
      <c r="CB49" s="420"/>
      <c r="CC49" s="420"/>
      <c r="CD49" s="420"/>
      <c r="CE49" s="420"/>
      <c r="CF49" s="420"/>
      <c r="CG49" s="420"/>
      <c r="CH49" s="420"/>
      <c r="CI49" s="420"/>
      <c r="CJ49" s="420"/>
      <c r="CK49" s="420"/>
      <c r="CL49" s="420"/>
      <c r="CM49" s="420"/>
      <c r="CN49" s="420"/>
      <c r="CO49" s="420"/>
      <c r="CP49" s="420"/>
      <c r="CQ49" s="420"/>
      <c r="CR49" s="420"/>
      <c r="CS49" s="420"/>
      <c r="CT49" s="420"/>
      <c r="CU49" s="420"/>
      <c r="CV49" s="420"/>
      <c r="CW49" s="420"/>
      <c r="CX49" s="420"/>
      <c r="CY49" s="421"/>
    </row>
    <row r="50" spans="1:103" s="431" customFormat="1" ht="12.75">
      <c r="A50" s="449"/>
      <c r="B50" s="447"/>
      <c r="C50" s="447"/>
      <c r="D50" s="447"/>
      <c r="E50" s="447"/>
      <c r="F50" s="447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420"/>
      <c r="AL50" s="420"/>
      <c r="AM50" s="420"/>
      <c r="AN50" s="420"/>
      <c r="AO50" s="420"/>
      <c r="AP50" s="420"/>
      <c r="AQ50" s="420"/>
      <c r="AR50" s="420"/>
      <c r="AS50" s="420"/>
      <c r="AT50" s="420"/>
      <c r="AU50" s="420"/>
      <c r="AV50" s="420"/>
      <c r="AW50" s="420"/>
      <c r="AX50" s="420"/>
      <c r="AY50" s="420"/>
      <c r="AZ50" s="420"/>
      <c r="BA50" s="420"/>
      <c r="BB50" s="420"/>
      <c r="BC50" s="420"/>
      <c r="BD50" s="420"/>
      <c r="BE50" s="420"/>
      <c r="BF50" s="420"/>
      <c r="BG50" s="420"/>
      <c r="BH50" s="420"/>
      <c r="BI50" s="420"/>
      <c r="BJ50" s="420"/>
      <c r="BK50" s="420"/>
      <c r="BL50" s="420"/>
      <c r="BM50" s="420"/>
      <c r="BN50" s="420"/>
      <c r="BO50" s="420"/>
      <c r="BP50" s="420"/>
      <c r="BQ50" s="420"/>
      <c r="BR50" s="420"/>
      <c r="BS50" s="420"/>
      <c r="BT50" s="420"/>
      <c r="BU50" s="420"/>
      <c r="BV50" s="420"/>
      <c r="BW50" s="420"/>
      <c r="BX50" s="420"/>
      <c r="BY50" s="420"/>
      <c r="BZ50" s="420"/>
      <c r="CA50" s="420"/>
      <c r="CB50" s="420"/>
      <c r="CC50" s="420"/>
      <c r="CD50" s="420"/>
      <c r="CE50" s="420"/>
      <c r="CF50" s="420"/>
      <c r="CG50" s="420"/>
      <c r="CH50" s="420"/>
      <c r="CI50" s="420"/>
      <c r="CJ50" s="420"/>
      <c r="CK50" s="420"/>
      <c r="CL50" s="420"/>
      <c r="CM50" s="420"/>
      <c r="CN50" s="420"/>
      <c r="CO50" s="420"/>
      <c r="CP50" s="420"/>
      <c r="CQ50" s="420"/>
      <c r="CR50" s="420"/>
      <c r="CS50" s="420"/>
      <c r="CT50" s="420"/>
      <c r="CU50" s="420"/>
      <c r="CV50" s="420"/>
      <c r="CW50" s="420"/>
      <c r="CX50" s="420"/>
      <c r="CY50" s="421"/>
    </row>
    <row r="51" spans="1:103" s="420" customFormat="1" ht="12.75">
      <c r="A51" s="449"/>
      <c r="B51" s="447"/>
      <c r="C51" s="447"/>
      <c r="D51" s="447"/>
      <c r="E51" s="447"/>
      <c r="F51" s="447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CY51" s="421"/>
    </row>
    <row r="52" spans="1:103" s="420" customFormat="1" ht="15.75">
      <c r="A52" s="450"/>
      <c r="B52" s="447"/>
      <c r="C52" s="447"/>
      <c r="D52" s="447"/>
      <c r="E52" s="447"/>
      <c r="F52" s="447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CY52" s="421"/>
    </row>
    <row r="53" spans="1:103" s="422" customFormat="1" ht="12.75">
      <c r="A53" s="449"/>
      <c r="B53" s="447"/>
      <c r="C53" s="447"/>
      <c r="D53" s="447"/>
      <c r="E53" s="447"/>
      <c r="F53" s="447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420"/>
      <c r="AL53" s="420"/>
      <c r="AM53" s="420"/>
      <c r="AN53" s="420"/>
      <c r="AO53" s="420"/>
      <c r="AP53" s="420"/>
      <c r="AQ53" s="420"/>
      <c r="AR53" s="420"/>
      <c r="AS53" s="420"/>
      <c r="AT53" s="420"/>
      <c r="AU53" s="420"/>
      <c r="AV53" s="420"/>
      <c r="AW53" s="420"/>
      <c r="AX53" s="420"/>
      <c r="AY53" s="420"/>
      <c r="AZ53" s="420"/>
      <c r="BA53" s="420"/>
      <c r="BB53" s="420"/>
      <c r="BC53" s="420"/>
      <c r="BD53" s="420"/>
      <c r="BE53" s="420"/>
      <c r="BF53" s="420"/>
      <c r="BG53" s="420"/>
      <c r="BH53" s="420"/>
      <c r="BI53" s="420"/>
      <c r="BJ53" s="420"/>
      <c r="BK53" s="420"/>
      <c r="BL53" s="420"/>
      <c r="BM53" s="420"/>
      <c r="BN53" s="420"/>
      <c r="BO53" s="420"/>
      <c r="BP53" s="420"/>
      <c r="BQ53" s="420"/>
      <c r="BR53" s="420"/>
      <c r="BS53" s="420"/>
      <c r="BT53" s="420"/>
      <c r="BU53" s="420"/>
      <c r="BV53" s="420"/>
      <c r="BW53" s="420"/>
      <c r="BX53" s="420"/>
      <c r="BY53" s="420"/>
      <c r="BZ53" s="420"/>
      <c r="CA53" s="420"/>
      <c r="CB53" s="420"/>
      <c r="CC53" s="420"/>
      <c r="CD53" s="420"/>
      <c r="CE53" s="420"/>
      <c r="CF53" s="420"/>
      <c r="CG53" s="420"/>
      <c r="CH53" s="420"/>
      <c r="CI53" s="420"/>
      <c r="CJ53" s="420"/>
      <c r="CK53" s="420"/>
      <c r="CL53" s="420"/>
      <c r="CM53" s="420"/>
      <c r="CN53" s="420"/>
      <c r="CO53" s="420"/>
      <c r="CP53" s="420"/>
      <c r="CQ53" s="420"/>
      <c r="CR53" s="420"/>
      <c r="CS53" s="420"/>
      <c r="CT53" s="420"/>
      <c r="CU53" s="420"/>
      <c r="CV53" s="420"/>
      <c r="CW53" s="420"/>
      <c r="CX53" s="420"/>
      <c r="CY53" s="421"/>
    </row>
    <row r="54" spans="1:103" s="422" customFormat="1" ht="12.75">
      <c r="A54" s="449"/>
      <c r="B54" s="447"/>
      <c r="C54" s="447"/>
      <c r="D54" s="447"/>
      <c r="E54" s="447"/>
      <c r="F54" s="447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420"/>
      <c r="AL54" s="420"/>
      <c r="AM54" s="420"/>
      <c r="AN54" s="420"/>
      <c r="AO54" s="420"/>
      <c r="AP54" s="420"/>
      <c r="AQ54" s="420"/>
      <c r="AR54" s="420"/>
      <c r="AS54" s="420"/>
      <c r="AT54" s="420"/>
      <c r="AU54" s="420"/>
      <c r="AV54" s="420"/>
      <c r="AW54" s="420"/>
      <c r="AX54" s="420"/>
      <c r="AY54" s="420"/>
      <c r="AZ54" s="420"/>
      <c r="BA54" s="420"/>
      <c r="BB54" s="420"/>
      <c r="BC54" s="420"/>
      <c r="BD54" s="420"/>
      <c r="BE54" s="420"/>
      <c r="BF54" s="420"/>
      <c r="BG54" s="420"/>
      <c r="BH54" s="420"/>
      <c r="BI54" s="420"/>
      <c r="BJ54" s="420"/>
      <c r="BK54" s="420"/>
      <c r="BL54" s="420"/>
      <c r="BM54" s="420"/>
      <c r="BN54" s="420"/>
      <c r="BO54" s="420"/>
      <c r="BP54" s="420"/>
      <c r="BQ54" s="420"/>
      <c r="BR54" s="420"/>
      <c r="BS54" s="420"/>
      <c r="BT54" s="420"/>
      <c r="BU54" s="420"/>
      <c r="BV54" s="420"/>
      <c r="BW54" s="420"/>
      <c r="BX54" s="420"/>
      <c r="BY54" s="420"/>
      <c r="BZ54" s="420"/>
      <c r="CA54" s="420"/>
      <c r="CB54" s="420"/>
      <c r="CC54" s="420"/>
      <c r="CD54" s="420"/>
      <c r="CE54" s="420"/>
      <c r="CF54" s="420"/>
      <c r="CG54" s="420"/>
      <c r="CH54" s="420"/>
      <c r="CI54" s="420"/>
      <c r="CJ54" s="420"/>
      <c r="CK54" s="420"/>
      <c r="CL54" s="420"/>
      <c r="CM54" s="420"/>
      <c r="CN54" s="420"/>
      <c r="CO54" s="420"/>
      <c r="CP54" s="420"/>
      <c r="CQ54" s="420"/>
      <c r="CR54" s="420"/>
      <c r="CS54" s="420"/>
      <c r="CT54" s="420"/>
      <c r="CU54" s="420"/>
      <c r="CV54" s="420"/>
      <c r="CW54" s="420"/>
      <c r="CX54" s="420"/>
      <c r="CY54" s="421"/>
    </row>
    <row r="55" spans="1:103" s="422" customFormat="1" ht="12.75">
      <c r="A55" s="449"/>
      <c r="B55" s="447"/>
      <c r="C55" s="447"/>
      <c r="D55" s="447"/>
      <c r="E55" s="447"/>
      <c r="F55" s="447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420"/>
      <c r="AL55" s="420"/>
      <c r="AM55" s="420"/>
      <c r="AN55" s="420"/>
      <c r="AO55" s="420"/>
      <c r="AP55" s="420"/>
      <c r="AQ55" s="420"/>
      <c r="AR55" s="420"/>
      <c r="AS55" s="420"/>
      <c r="AT55" s="420"/>
      <c r="AU55" s="420"/>
      <c r="AV55" s="420"/>
      <c r="AW55" s="420"/>
      <c r="AX55" s="420"/>
      <c r="AY55" s="420"/>
      <c r="AZ55" s="420"/>
      <c r="BA55" s="420"/>
      <c r="BB55" s="420"/>
      <c r="BC55" s="420"/>
      <c r="BD55" s="420"/>
      <c r="BE55" s="420"/>
      <c r="BF55" s="420"/>
      <c r="BG55" s="420"/>
      <c r="BH55" s="420"/>
      <c r="BI55" s="420"/>
      <c r="BJ55" s="420"/>
      <c r="BK55" s="420"/>
      <c r="BL55" s="420"/>
      <c r="BM55" s="420"/>
      <c r="BN55" s="420"/>
      <c r="BO55" s="420"/>
      <c r="BP55" s="420"/>
      <c r="BQ55" s="420"/>
      <c r="BR55" s="420"/>
      <c r="BS55" s="420"/>
      <c r="BT55" s="420"/>
      <c r="BU55" s="420"/>
      <c r="BV55" s="420"/>
      <c r="BW55" s="420"/>
      <c r="BX55" s="420"/>
      <c r="BY55" s="420"/>
      <c r="BZ55" s="420"/>
      <c r="CA55" s="420"/>
      <c r="CB55" s="420"/>
      <c r="CC55" s="420"/>
      <c r="CD55" s="420"/>
      <c r="CE55" s="420"/>
      <c r="CF55" s="420"/>
      <c r="CG55" s="420"/>
      <c r="CH55" s="420"/>
      <c r="CI55" s="420"/>
      <c r="CJ55" s="420"/>
      <c r="CK55" s="420"/>
      <c r="CL55" s="420"/>
      <c r="CM55" s="420"/>
      <c r="CN55" s="420"/>
      <c r="CO55" s="420"/>
      <c r="CP55" s="420"/>
      <c r="CQ55" s="420"/>
      <c r="CR55" s="420"/>
      <c r="CS55" s="420"/>
      <c r="CT55" s="420"/>
      <c r="CU55" s="420"/>
      <c r="CV55" s="420"/>
      <c r="CW55" s="420"/>
      <c r="CX55" s="420"/>
      <c r="CY55" s="421"/>
    </row>
    <row r="56" spans="1:103" s="422" customFormat="1" ht="12.75">
      <c r="A56" s="449"/>
      <c r="B56" s="447"/>
      <c r="C56" s="447"/>
      <c r="D56" s="447"/>
      <c r="E56" s="447"/>
      <c r="F56" s="447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420"/>
      <c r="AL56" s="420"/>
      <c r="AM56" s="420"/>
      <c r="AN56" s="420"/>
      <c r="AO56" s="420"/>
      <c r="AP56" s="420"/>
      <c r="AQ56" s="420"/>
      <c r="AR56" s="420"/>
      <c r="AS56" s="420"/>
      <c r="AT56" s="420"/>
      <c r="AU56" s="420"/>
      <c r="AV56" s="420"/>
      <c r="AW56" s="420"/>
      <c r="AX56" s="420"/>
      <c r="AY56" s="420"/>
      <c r="AZ56" s="420"/>
      <c r="BA56" s="420"/>
      <c r="BB56" s="420"/>
      <c r="BC56" s="420"/>
      <c r="BD56" s="420"/>
      <c r="BE56" s="420"/>
      <c r="BF56" s="420"/>
      <c r="BG56" s="420"/>
      <c r="BH56" s="420"/>
      <c r="BI56" s="420"/>
      <c r="BJ56" s="420"/>
      <c r="BK56" s="420"/>
      <c r="BL56" s="420"/>
      <c r="BM56" s="420"/>
      <c r="BN56" s="420"/>
      <c r="BO56" s="420"/>
      <c r="BP56" s="420"/>
      <c r="BQ56" s="420"/>
      <c r="BR56" s="420"/>
      <c r="BS56" s="420"/>
      <c r="BT56" s="420"/>
      <c r="BU56" s="420"/>
      <c r="BV56" s="420"/>
      <c r="BW56" s="420"/>
      <c r="BX56" s="420"/>
      <c r="BY56" s="420"/>
      <c r="BZ56" s="420"/>
      <c r="CA56" s="420"/>
      <c r="CB56" s="420"/>
      <c r="CC56" s="420"/>
      <c r="CD56" s="420"/>
      <c r="CE56" s="420"/>
      <c r="CF56" s="420"/>
      <c r="CG56" s="420"/>
      <c r="CH56" s="420"/>
      <c r="CI56" s="420"/>
      <c r="CJ56" s="420"/>
      <c r="CK56" s="420"/>
      <c r="CL56" s="420"/>
      <c r="CM56" s="420"/>
      <c r="CN56" s="420"/>
      <c r="CO56" s="420"/>
      <c r="CP56" s="420"/>
      <c r="CQ56" s="420"/>
      <c r="CR56" s="420"/>
      <c r="CS56" s="420"/>
      <c r="CT56" s="420"/>
      <c r="CU56" s="420"/>
      <c r="CV56" s="420"/>
      <c r="CW56" s="420"/>
      <c r="CX56" s="420"/>
      <c r="CY56" s="421"/>
    </row>
    <row r="57" spans="1:103" s="422" customFormat="1" ht="12.75">
      <c r="A57" s="449"/>
      <c r="B57" s="447"/>
      <c r="C57" s="447"/>
      <c r="D57" s="447"/>
      <c r="E57" s="447"/>
      <c r="F57" s="447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420"/>
      <c r="AL57" s="420"/>
      <c r="AM57" s="420"/>
      <c r="AN57" s="420"/>
      <c r="AO57" s="420"/>
      <c r="AP57" s="420"/>
      <c r="AQ57" s="420"/>
      <c r="AR57" s="420"/>
      <c r="AS57" s="420"/>
      <c r="AT57" s="420"/>
      <c r="AU57" s="420"/>
      <c r="AV57" s="420"/>
      <c r="AW57" s="420"/>
      <c r="AX57" s="420"/>
      <c r="AY57" s="420"/>
      <c r="AZ57" s="420"/>
      <c r="BA57" s="420"/>
      <c r="BB57" s="420"/>
      <c r="BC57" s="420"/>
      <c r="BD57" s="420"/>
      <c r="BE57" s="420"/>
      <c r="BF57" s="420"/>
      <c r="BG57" s="420"/>
      <c r="BH57" s="420"/>
      <c r="BI57" s="420"/>
      <c r="BJ57" s="420"/>
      <c r="BK57" s="420"/>
      <c r="BL57" s="420"/>
      <c r="BM57" s="420"/>
      <c r="BN57" s="420"/>
      <c r="BO57" s="420"/>
      <c r="BP57" s="420"/>
      <c r="BQ57" s="420"/>
      <c r="BR57" s="420"/>
      <c r="BS57" s="420"/>
      <c r="BT57" s="420"/>
      <c r="BU57" s="420"/>
      <c r="BV57" s="420"/>
      <c r="BW57" s="420"/>
      <c r="BX57" s="420"/>
      <c r="BY57" s="420"/>
      <c r="BZ57" s="420"/>
      <c r="CA57" s="420"/>
      <c r="CB57" s="420"/>
      <c r="CC57" s="420"/>
      <c r="CD57" s="420"/>
      <c r="CE57" s="420"/>
      <c r="CF57" s="420"/>
      <c r="CG57" s="420"/>
      <c r="CH57" s="420"/>
      <c r="CI57" s="420"/>
      <c r="CJ57" s="420"/>
      <c r="CK57" s="420"/>
      <c r="CL57" s="420"/>
      <c r="CM57" s="420"/>
      <c r="CN57" s="420"/>
      <c r="CO57" s="420"/>
      <c r="CP57" s="420"/>
      <c r="CQ57" s="420"/>
      <c r="CR57" s="420"/>
      <c r="CS57" s="420"/>
      <c r="CT57" s="420"/>
      <c r="CU57" s="420"/>
      <c r="CV57" s="420"/>
      <c r="CW57" s="420"/>
      <c r="CX57" s="420"/>
      <c r="CY57" s="421"/>
    </row>
    <row r="58" spans="1:103" s="431" customFormat="1" ht="12.75">
      <c r="A58" s="449"/>
      <c r="B58" s="447"/>
      <c r="C58" s="447"/>
      <c r="D58" s="447"/>
      <c r="E58" s="447"/>
      <c r="F58" s="447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420"/>
      <c r="AL58" s="420"/>
      <c r="AM58" s="420"/>
      <c r="AN58" s="420"/>
      <c r="AO58" s="420"/>
      <c r="AP58" s="420"/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0"/>
      <c r="BH58" s="420"/>
      <c r="BI58" s="420"/>
      <c r="BJ58" s="420"/>
      <c r="BK58" s="420"/>
      <c r="BL58" s="420"/>
      <c r="BM58" s="420"/>
      <c r="BN58" s="420"/>
      <c r="BO58" s="420"/>
      <c r="BP58" s="420"/>
      <c r="BQ58" s="420"/>
      <c r="BR58" s="420"/>
      <c r="BS58" s="420"/>
      <c r="BT58" s="420"/>
      <c r="BU58" s="420"/>
      <c r="BV58" s="420"/>
      <c r="BW58" s="420"/>
      <c r="BX58" s="420"/>
      <c r="BY58" s="420"/>
      <c r="BZ58" s="420"/>
      <c r="CA58" s="420"/>
      <c r="CB58" s="420"/>
      <c r="CC58" s="420"/>
      <c r="CD58" s="420"/>
      <c r="CE58" s="420"/>
      <c r="CF58" s="420"/>
      <c r="CG58" s="420"/>
      <c r="CH58" s="420"/>
      <c r="CI58" s="420"/>
      <c r="CJ58" s="420"/>
      <c r="CK58" s="420"/>
      <c r="CL58" s="420"/>
      <c r="CM58" s="420"/>
      <c r="CN58" s="420"/>
      <c r="CO58" s="420"/>
      <c r="CP58" s="420"/>
      <c r="CQ58" s="420"/>
      <c r="CR58" s="420"/>
      <c r="CS58" s="420"/>
      <c r="CT58" s="420"/>
      <c r="CU58" s="420"/>
      <c r="CV58" s="420"/>
      <c r="CW58" s="420"/>
      <c r="CX58" s="420"/>
      <c r="CY58" s="421"/>
    </row>
    <row r="59" spans="1:103" s="431" customFormat="1" ht="12.75">
      <c r="A59" s="449"/>
      <c r="B59" s="447"/>
      <c r="C59" s="447"/>
      <c r="D59" s="447"/>
      <c r="E59" s="447"/>
      <c r="F59" s="447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420"/>
      <c r="AL59" s="420"/>
      <c r="AM59" s="420"/>
      <c r="AN59" s="420"/>
      <c r="AO59" s="420"/>
      <c r="AP59" s="420"/>
      <c r="AQ59" s="420"/>
      <c r="AR59" s="420"/>
      <c r="AS59" s="420"/>
      <c r="AT59" s="420"/>
      <c r="AU59" s="420"/>
      <c r="AV59" s="420"/>
      <c r="AW59" s="420"/>
      <c r="AX59" s="420"/>
      <c r="AY59" s="420"/>
      <c r="AZ59" s="420"/>
      <c r="BA59" s="420"/>
      <c r="BB59" s="420"/>
      <c r="BC59" s="420"/>
      <c r="BD59" s="420"/>
      <c r="BE59" s="420"/>
      <c r="BF59" s="420"/>
      <c r="BG59" s="420"/>
      <c r="BH59" s="420"/>
      <c r="BI59" s="420"/>
      <c r="BJ59" s="420"/>
      <c r="BK59" s="420"/>
      <c r="BL59" s="420"/>
      <c r="BM59" s="420"/>
      <c r="BN59" s="420"/>
      <c r="BO59" s="420"/>
      <c r="BP59" s="420"/>
      <c r="BQ59" s="420"/>
      <c r="BR59" s="420"/>
      <c r="BS59" s="420"/>
      <c r="BT59" s="420"/>
      <c r="BU59" s="420"/>
      <c r="BV59" s="420"/>
      <c r="BW59" s="420"/>
      <c r="BX59" s="420"/>
      <c r="BY59" s="420"/>
      <c r="BZ59" s="420"/>
      <c r="CA59" s="420"/>
      <c r="CB59" s="420"/>
      <c r="CC59" s="420"/>
      <c r="CD59" s="420"/>
      <c r="CE59" s="420"/>
      <c r="CF59" s="420"/>
      <c r="CG59" s="420"/>
      <c r="CH59" s="420"/>
      <c r="CI59" s="420"/>
      <c r="CJ59" s="420"/>
      <c r="CK59" s="420"/>
      <c r="CL59" s="420"/>
      <c r="CM59" s="420"/>
      <c r="CN59" s="420"/>
      <c r="CO59" s="420"/>
      <c r="CP59" s="420"/>
      <c r="CQ59" s="420"/>
      <c r="CR59" s="420"/>
      <c r="CS59" s="420"/>
      <c r="CT59" s="420"/>
      <c r="CU59" s="420"/>
      <c r="CV59" s="420"/>
      <c r="CW59" s="420"/>
      <c r="CX59" s="420"/>
      <c r="CY59" s="421"/>
    </row>
    <row r="60" spans="1:103" s="420" customFormat="1" ht="12.75">
      <c r="A60" s="449"/>
      <c r="B60" s="447"/>
      <c r="C60" s="447"/>
      <c r="D60" s="447"/>
      <c r="E60" s="447"/>
      <c r="F60" s="447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CY60" s="421"/>
    </row>
    <row r="61" spans="1:103" s="420" customFormat="1" ht="12.75">
      <c r="A61" s="449"/>
      <c r="B61" s="447"/>
      <c r="C61" s="447"/>
      <c r="D61" s="447"/>
      <c r="E61" s="447"/>
      <c r="F61" s="447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CY61" s="421"/>
    </row>
    <row r="62" spans="1:6" ht="12" customHeight="1">
      <c r="A62" s="108"/>
      <c r="B62" s="305"/>
      <c r="C62" s="305"/>
      <c r="D62" s="305"/>
      <c r="E62" s="451"/>
      <c r="F62" s="305"/>
    </row>
    <row r="63" spans="1:6" ht="12" customHeight="1">
      <c r="A63" s="108"/>
      <c r="B63" s="305"/>
      <c r="C63" s="305"/>
      <c r="D63" s="305"/>
      <c r="E63" s="451"/>
      <c r="F63" s="305"/>
    </row>
    <row r="64" spans="1:6" ht="12" customHeight="1">
      <c r="A64" s="108"/>
      <c r="B64" s="305"/>
      <c r="C64" s="305"/>
      <c r="D64" s="305"/>
      <c r="E64" s="451"/>
      <c r="F64" s="305"/>
    </row>
    <row r="65" spans="1:6" ht="12" customHeight="1">
      <c r="A65" s="108"/>
      <c r="B65" s="305"/>
      <c r="C65" s="305"/>
      <c r="D65" s="305"/>
      <c r="E65" s="451"/>
      <c r="F65" s="305"/>
    </row>
    <row r="66" spans="1:6" ht="12" customHeight="1">
      <c r="A66" s="108"/>
      <c r="B66" s="305"/>
      <c r="C66" s="305"/>
      <c r="D66" s="305"/>
      <c r="E66" s="451"/>
      <c r="F66" s="305"/>
    </row>
    <row r="67" spans="1:6" ht="12" customHeight="1">
      <c r="A67" s="108"/>
      <c r="B67" s="305"/>
      <c r="C67" s="305"/>
      <c r="D67" s="305"/>
      <c r="E67" s="451"/>
      <c r="F67" s="305"/>
    </row>
    <row r="68" spans="1:6" ht="12" customHeight="1">
      <c r="A68" s="108"/>
      <c r="B68" s="305"/>
      <c r="C68" s="305"/>
      <c r="D68" s="305"/>
      <c r="E68" s="451"/>
      <c r="F68" s="305"/>
    </row>
    <row r="69" spans="1:6" ht="12" customHeight="1">
      <c r="A69" s="108"/>
      <c r="B69" s="305"/>
      <c r="C69" s="305"/>
      <c r="D69" s="305"/>
      <c r="E69" s="451"/>
      <c r="F69" s="305"/>
    </row>
    <row r="70" spans="1:6" ht="12" customHeight="1">
      <c r="A70" s="108"/>
      <c r="B70" s="305"/>
      <c r="C70" s="305"/>
      <c r="D70" s="305"/>
      <c r="E70" s="451"/>
      <c r="F70" s="305"/>
    </row>
    <row r="71" spans="1:6" ht="12" customHeight="1">
      <c r="A71" s="108"/>
      <c r="B71" s="305"/>
      <c r="C71" s="305"/>
      <c r="D71" s="305"/>
      <c r="E71" s="451"/>
      <c r="F71" s="305"/>
    </row>
    <row r="72" spans="1:6" ht="12" customHeight="1">
      <c r="A72" s="108"/>
      <c r="B72" s="305"/>
      <c r="C72" s="305"/>
      <c r="D72" s="305"/>
      <c r="E72" s="451"/>
      <c r="F72" s="305"/>
    </row>
    <row r="73" spans="1:6" ht="12" customHeight="1">
      <c r="A73" s="108"/>
      <c r="B73" s="305"/>
      <c r="C73" s="305"/>
      <c r="D73" s="305"/>
      <c r="E73" s="451"/>
      <c r="F73" s="305"/>
    </row>
    <row r="74" spans="1:6" ht="12" customHeight="1">
      <c r="A74" s="108"/>
      <c r="B74" s="305"/>
      <c r="C74" s="305"/>
      <c r="D74" s="305"/>
      <c r="E74" s="451"/>
      <c r="F74" s="305"/>
    </row>
    <row r="75" spans="1:6" ht="12" customHeight="1">
      <c r="A75" s="108"/>
      <c r="B75" s="305"/>
      <c r="C75" s="305"/>
      <c r="D75" s="305"/>
      <c r="E75" s="451"/>
      <c r="F75" s="305"/>
    </row>
    <row r="76" spans="1:6" ht="12" customHeight="1">
      <c r="A76" s="108"/>
      <c r="B76" s="305"/>
      <c r="C76" s="305"/>
      <c r="D76" s="305"/>
      <c r="E76" s="451"/>
      <c r="F76" s="305"/>
    </row>
    <row r="77" spans="1:6" ht="12" customHeight="1">
      <c r="A77" s="108"/>
      <c r="B77" s="305"/>
      <c r="C77" s="305"/>
      <c r="D77" s="305"/>
      <c r="E77" s="451"/>
      <c r="F77" s="305"/>
    </row>
    <row r="78" spans="1:6" ht="12" customHeight="1">
      <c r="A78" s="108"/>
      <c r="B78" s="305"/>
      <c r="C78" s="305"/>
      <c r="D78" s="305"/>
      <c r="E78" s="451"/>
      <c r="F78" s="305"/>
    </row>
    <row r="79" spans="1:6" ht="12" customHeight="1">
      <c r="A79" s="108"/>
      <c r="B79" s="305"/>
      <c r="C79" s="305"/>
      <c r="D79" s="305"/>
      <c r="E79" s="451"/>
      <c r="F79" s="305"/>
    </row>
    <row r="80" spans="1:6" ht="12" customHeight="1">
      <c r="A80" s="108"/>
      <c r="B80" s="305"/>
      <c r="C80" s="305"/>
      <c r="D80" s="305"/>
      <c r="E80" s="451"/>
      <c r="F80" s="305"/>
    </row>
    <row r="81" spans="1:6" ht="12" customHeight="1">
      <c r="A81" s="108"/>
      <c r="B81" s="305"/>
      <c r="C81" s="305"/>
      <c r="D81" s="305"/>
      <c r="E81" s="451"/>
      <c r="F81" s="305"/>
    </row>
    <row r="82" spans="1:6" ht="12" customHeight="1">
      <c r="A82" s="108"/>
      <c r="B82" s="305"/>
      <c r="C82" s="305"/>
      <c r="D82" s="305"/>
      <c r="E82" s="451"/>
      <c r="F82" s="305"/>
    </row>
    <row r="83" spans="1:6" ht="12" customHeight="1">
      <c r="A83" s="108"/>
      <c r="B83" s="305"/>
      <c r="C83" s="305"/>
      <c r="D83" s="305"/>
      <c r="E83" s="451"/>
      <c r="F83" s="305"/>
    </row>
    <row r="84" spans="1:6" ht="12" customHeight="1">
      <c r="A84" s="108"/>
      <c r="B84" s="305"/>
      <c r="C84" s="305"/>
      <c r="D84" s="305"/>
      <c r="E84" s="451"/>
      <c r="F84" s="305"/>
    </row>
    <row r="85" spans="1:6" ht="12" customHeight="1">
      <c r="A85" s="108"/>
      <c r="B85" s="305"/>
      <c r="C85" s="305"/>
      <c r="D85" s="305"/>
      <c r="E85" s="451"/>
      <c r="F85" s="305"/>
    </row>
    <row r="86" spans="1:6" ht="12" customHeight="1">
      <c r="A86" s="108"/>
      <c r="B86" s="305"/>
      <c r="C86" s="305"/>
      <c r="D86" s="305"/>
      <c r="E86" s="451"/>
      <c r="F86" s="305"/>
    </row>
    <row r="87" spans="1:6" ht="12" customHeight="1">
      <c r="A87" s="108"/>
      <c r="B87" s="305"/>
      <c r="C87" s="305"/>
      <c r="D87" s="305"/>
      <c r="E87" s="451"/>
      <c r="F87" s="305"/>
    </row>
    <row r="88" spans="1:6" ht="12" customHeight="1">
      <c r="A88" s="108"/>
      <c r="B88" s="305"/>
      <c r="C88" s="305"/>
      <c r="D88" s="305"/>
      <c r="E88" s="451"/>
      <c r="F88" s="305"/>
    </row>
    <row r="89" spans="1:6" ht="12" customHeight="1">
      <c r="A89" s="108"/>
      <c r="B89" s="305"/>
      <c r="C89" s="305"/>
      <c r="D89" s="305"/>
      <c r="E89" s="451"/>
      <c r="F89" s="305"/>
    </row>
    <row r="90" spans="1:6" ht="12" customHeight="1">
      <c r="A90" s="108"/>
      <c r="B90" s="305"/>
      <c r="C90" s="305"/>
      <c r="D90" s="305"/>
      <c r="E90" s="451"/>
      <c r="F90" s="305"/>
    </row>
    <row r="91" spans="1:6" ht="12" customHeight="1">
      <c r="A91" s="108"/>
      <c r="B91" s="305"/>
      <c r="C91" s="305"/>
      <c r="D91" s="305"/>
      <c r="E91" s="451"/>
      <c r="F91" s="305"/>
    </row>
    <row r="92" spans="1:6" ht="12" customHeight="1">
      <c r="A92" s="108"/>
      <c r="B92" s="305"/>
      <c r="C92" s="305"/>
      <c r="D92" s="305"/>
      <c r="E92" s="451"/>
      <c r="F92" s="305"/>
    </row>
    <row r="93" spans="1:6" ht="12" customHeight="1">
      <c r="A93" s="108"/>
      <c r="B93" s="305"/>
      <c r="C93" s="305"/>
      <c r="D93" s="305"/>
      <c r="E93" s="451"/>
      <c r="F93" s="305"/>
    </row>
    <row r="94" spans="1:6" ht="12" customHeight="1">
      <c r="A94" s="108"/>
      <c r="B94" s="305"/>
      <c r="C94" s="305"/>
      <c r="D94" s="305"/>
      <c r="E94" s="451"/>
      <c r="F94" s="305"/>
    </row>
    <row r="95" spans="1:6" ht="12" customHeight="1">
      <c r="A95" s="108"/>
      <c r="B95" s="305"/>
      <c r="C95" s="305"/>
      <c r="D95" s="305"/>
      <c r="E95" s="451"/>
      <c r="F95" s="305"/>
    </row>
    <row r="96" spans="1:6" ht="12" customHeight="1">
      <c r="A96" s="108"/>
      <c r="B96" s="305"/>
      <c r="C96" s="305"/>
      <c r="D96" s="305"/>
      <c r="E96" s="451"/>
      <c r="F96" s="305"/>
    </row>
    <row r="97" spans="1:6" ht="12" customHeight="1">
      <c r="A97" s="108"/>
      <c r="B97" s="305"/>
      <c r="C97" s="305"/>
      <c r="D97" s="305"/>
      <c r="E97" s="451"/>
      <c r="F97" s="305"/>
    </row>
    <row r="98" spans="1:6" ht="12" customHeight="1">
      <c r="A98" s="108"/>
      <c r="B98" s="305"/>
      <c r="C98" s="305"/>
      <c r="D98" s="305"/>
      <c r="E98" s="451"/>
      <c r="F98" s="305"/>
    </row>
    <row r="99" spans="1:6" ht="12" customHeight="1">
      <c r="A99" s="108"/>
      <c r="B99" s="305"/>
      <c r="C99" s="305"/>
      <c r="D99" s="305"/>
      <c r="E99" s="451"/>
      <c r="F99" s="305"/>
    </row>
    <row r="100" spans="1:6" ht="12" customHeight="1">
      <c r="A100" s="108"/>
      <c r="B100" s="305"/>
      <c r="C100" s="305"/>
      <c r="D100" s="305"/>
      <c r="E100" s="451"/>
      <c r="F100" s="305"/>
    </row>
    <row r="101" spans="1:6" ht="12" customHeight="1">
      <c r="A101" s="108"/>
      <c r="B101" s="305"/>
      <c r="C101" s="305"/>
      <c r="D101" s="305"/>
      <c r="E101" s="451"/>
      <c r="F101" s="305"/>
    </row>
    <row r="102" spans="1:6" ht="12" customHeight="1">
      <c r="A102" s="108"/>
      <c r="B102" s="305"/>
      <c r="C102" s="305"/>
      <c r="D102" s="305"/>
      <c r="E102" s="451"/>
      <c r="F102" s="305"/>
    </row>
    <row r="103" spans="1:6" ht="12" customHeight="1">
      <c r="A103" s="108"/>
      <c r="B103" s="305"/>
      <c r="C103" s="305"/>
      <c r="D103" s="305"/>
      <c r="E103" s="451"/>
      <c r="F103" s="305"/>
    </row>
    <row r="104" spans="1:6" ht="12" customHeight="1">
      <c r="A104" s="108"/>
      <c r="B104" s="305"/>
      <c r="C104" s="305"/>
      <c r="D104" s="305"/>
      <c r="E104" s="451"/>
      <c r="F104" s="305"/>
    </row>
    <row r="105" spans="1:6" ht="12" customHeight="1">
      <c r="A105" s="108"/>
      <c r="B105" s="305"/>
      <c r="C105" s="305"/>
      <c r="D105" s="305"/>
      <c r="E105" s="451"/>
      <c r="F105" s="305"/>
    </row>
    <row r="106" spans="1:6" ht="12" customHeight="1">
      <c r="A106" s="108"/>
      <c r="B106" s="305"/>
      <c r="C106" s="305"/>
      <c r="D106" s="305"/>
      <c r="E106" s="451"/>
      <c r="F106" s="305"/>
    </row>
    <row r="107" spans="1:6" ht="12" customHeight="1">
      <c r="A107" s="108"/>
      <c r="B107" s="305"/>
      <c r="C107" s="305"/>
      <c r="D107" s="305"/>
      <c r="E107" s="451"/>
      <c r="F107" s="305"/>
    </row>
    <row r="108" spans="1:6" ht="12" customHeight="1">
      <c r="A108" s="108"/>
      <c r="B108" s="305"/>
      <c r="C108" s="305"/>
      <c r="D108" s="305"/>
      <c r="E108" s="451"/>
      <c r="F108" s="305"/>
    </row>
    <row r="109" spans="1:6" ht="12" customHeight="1">
      <c r="A109" s="108"/>
      <c r="B109" s="305"/>
      <c r="C109" s="305"/>
      <c r="D109" s="305"/>
      <c r="E109" s="451"/>
      <c r="F109" s="305"/>
    </row>
    <row r="110" spans="1:6" ht="12" customHeight="1">
      <c r="A110" s="108"/>
      <c r="B110" s="305"/>
      <c r="C110" s="305"/>
      <c r="D110" s="305"/>
      <c r="E110" s="451"/>
      <c r="F110" s="305"/>
    </row>
    <row r="111" spans="1:6" ht="12" customHeight="1">
      <c r="A111" s="108"/>
      <c r="B111" s="305"/>
      <c r="C111" s="305"/>
      <c r="D111" s="305"/>
      <c r="E111" s="451"/>
      <c r="F111" s="305"/>
    </row>
    <row r="112" spans="1:6" ht="12" customHeight="1">
      <c r="A112" s="108"/>
      <c r="B112" s="305"/>
      <c r="C112" s="305"/>
      <c r="D112" s="305"/>
      <c r="E112" s="451"/>
      <c r="F112" s="305"/>
    </row>
    <row r="113" spans="1:6" ht="12" customHeight="1">
      <c r="A113" s="108"/>
      <c r="B113" s="305"/>
      <c r="C113" s="305"/>
      <c r="D113" s="305"/>
      <c r="E113" s="451"/>
      <c r="F113" s="305"/>
    </row>
    <row r="114" spans="1:6" ht="12" customHeight="1">
      <c r="A114" s="108"/>
      <c r="B114" s="305"/>
      <c r="C114" s="305"/>
      <c r="D114" s="305"/>
      <c r="E114" s="451"/>
      <c r="F114" s="305"/>
    </row>
    <row r="115" spans="1:6" ht="12" customHeight="1">
      <c r="A115" s="108"/>
      <c r="B115" s="305"/>
      <c r="C115" s="305"/>
      <c r="D115" s="305"/>
      <c r="E115" s="451"/>
      <c r="F115" s="305"/>
    </row>
    <row r="116" spans="1:6" ht="12" customHeight="1">
      <c r="A116" s="108"/>
      <c r="B116" s="305"/>
      <c r="C116" s="305"/>
      <c r="D116" s="305"/>
      <c r="E116" s="451"/>
      <c r="F116" s="305"/>
    </row>
    <row r="117" spans="1:6" ht="12" customHeight="1">
      <c r="A117" s="108"/>
      <c r="B117" s="305"/>
      <c r="C117" s="305"/>
      <c r="D117" s="305"/>
      <c r="E117" s="451"/>
      <c r="F117" s="305"/>
    </row>
    <row r="118" spans="1:6" ht="12" customHeight="1">
      <c r="A118" s="108"/>
      <c r="B118" s="305"/>
      <c r="C118" s="305"/>
      <c r="D118" s="305"/>
      <c r="E118" s="451"/>
      <c r="F118" s="305"/>
    </row>
    <row r="119" spans="1:6" ht="12" customHeight="1">
      <c r="A119" s="108"/>
      <c r="B119" s="305"/>
      <c r="C119" s="305"/>
      <c r="D119" s="305"/>
      <c r="E119" s="451"/>
      <c r="F119" s="305"/>
    </row>
    <row r="120" spans="1:6" ht="12" customHeight="1">
      <c r="A120" s="108"/>
      <c r="B120" s="305"/>
      <c r="C120" s="305"/>
      <c r="D120" s="305"/>
      <c r="E120" s="451"/>
      <c r="F120" s="305"/>
    </row>
    <row r="121" spans="1:6" ht="12" customHeight="1">
      <c r="A121" s="108"/>
      <c r="B121" s="305"/>
      <c r="C121" s="305"/>
      <c r="D121" s="305"/>
      <c r="E121" s="451"/>
      <c r="F121" s="305"/>
    </row>
    <row r="122" spans="1:6" ht="12" customHeight="1">
      <c r="A122" s="108"/>
      <c r="B122" s="305"/>
      <c r="C122" s="305"/>
      <c r="D122" s="305"/>
      <c r="E122" s="451"/>
      <c r="F122" s="305"/>
    </row>
    <row r="123" spans="1:6" ht="12" customHeight="1">
      <c r="A123" s="108"/>
      <c r="B123" s="305"/>
      <c r="C123" s="305"/>
      <c r="D123" s="305"/>
      <c r="E123" s="451"/>
      <c r="F123" s="305"/>
    </row>
    <row r="124" spans="1:6" ht="12" customHeight="1">
      <c r="A124" s="108"/>
      <c r="B124" s="305"/>
      <c r="C124" s="305"/>
      <c r="D124" s="305"/>
      <c r="E124" s="451"/>
      <c r="F124" s="305"/>
    </row>
    <row r="125" spans="1:6" ht="12" customHeight="1">
      <c r="A125" s="108"/>
      <c r="B125" s="305"/>
      <c r="C125" s="305"/>
      <c r="D125" s="305"/>
      <c r="E125" s="451"/>
      <c r="F125" s="305"/>
    </row>
    <row r="126" spans="1:6" ht="12" customHeight="1">
      <c r="A126" s="108"/>
      <c r="B126" s="305"/>
      <c r="C126" s="305"/>
      <c r="D126" s="305"/>
      <c r="E126" s="451"/>
      <c r="F126" s="305"/>
    </row>
    <row r="127" spans="1:6" ht="12" customHeight="1">
      <c r="A127" s="108"/>
      <c r="B127" s="305"/>
      <c r="C127" s="305"/>
      <c r="D127" s="305"/>
      <c r="E127" s="451"/>
      <c r="F127" s="305"/>
    </row>
    <row r="128" spans="1:6" ht="12" customHeight="1">
      <c r="A128" s="108"/>
      <c r="B128" s="305"/>
      <c r="C128" s="305"/>
      <c r="D128" s="305"/>
      <c r="E128" s="451"/>
      <c r="F128" s="305"/>
    </row>
    <row r="129" spans="1:6" ht="12" customHeight="1">
      <c r="A129" s="108"/>
      <c r="B129" s="305"/>
      <c r="C129" s="305"/>
      <c r="D129" s="305"/>
      <c r="E129" s="451"/>
      <c r="F129" s="305"/>
    </row>
    <row r="130" spans="1:6" ht="12" customHeight="1">
      <c r="A130" s="108"/>
      <c r="B130" s="305"/>
      <c r="C130" s="305"/>
      <c r="D130" s="305"/>
      <c r="E130" s="451"/>
      <c r="F130" s="305"/>
    </row>
    <row r="131" spans="1:6" ht="12" customHeight="1">
      <c r="A131" s="108"/>
      <c r="B131" s="305"/>
      <c r="C131" s="305"/>
      <c r="D131" s="305"/>
      <c r="E131" s="451"/>
      <c r="F131" s="305"/>
    </row>
    <row r="132" spans="1:6" ht="12" customHeight="1">
      <c r="A132" s="108"/>
      <c r="B132" s="305"/>
      <c r="C132" s="305"/>
      <c r="D132" s="305"/>
      <c r="E132" s="451"/>
      <c r="F132" s="305"/>
    </row>
    <row r="133" spans="1:6" ht="12" customHeight="1">
      <c r="A133" s="108"/>
      <c r="B133" s="305"/>
      <c r="C133" s="305"/>
      <c r="D133" s="305"/>
      <c r="E133" s="451"/>
      <c r="F133" s="305"/>
    </row>
    <row r="134" spans="1:6" ht="12" customHeight="1">
      <c r="A134" s="108"/>
      <c r="B134" s="305"/>
      <c r="C134" s="305"/>
      <c r="D134" s="305"/>
      <c r="E134" s="451"/>
      <c r="F134" s="305"/>
    </row>
    <row r="135" spans="1:6" ht="12" customHeight="1">
      <c r="A135" s="108"/>
      <c r="B135" s="305"/>
      <c r="C135" s="305"/>
      <c r="D135" s="305"/>
      <c r="E135" s="451"/>
      <c r="F135" s="305"/>
    </row>
    <row r="136" spans="1:6" ht="12" customHeight="1">
      <c r="A136" s="108"/>
      <c r="B136" s="305"/>
      <c r="C136" s="305"/>
      <c r="D136" s="305"/>
      <c r="E136" s="451"/>
      <c r="F136" s="305"/>
    </row>
    <row r="137" spans="1:6" ht="12" customHeight="1">
      <c r="A137" s="108"/>
      <c r="B137" s="305"/>
      <c r="C137" s="305"/>
      <c r="D137" s="305"/>
      <c r="E137" s="451"/>
      <c r="F137" s="305"/>
    </row>
    <row r="138" spans="1:6" ht="12" customHeight="1">
      <c r="A138" s="108"/>
      <c r="B138" s="305"/>
      <c r="C138" s="305"/>
      <c r="D138" s="305"/>
      <c r="E138" s="451"/>
      <c r="F138" s="305"/>
    </row>
    <row r="139" spans="1:6" ht="12" customHeight="1">
      <c r="A139" s="108"/>
      <c r="B139" s="305"/>
      <c r="C139" s="305"/>
      <c r="D139" s="305"/>
      <c r="E139" s="451"/>
      <c r="F139" s="305"/>
    </row>
    <row r="140" spans="1:6" ht="12" customHeight="1">
      <c r="A140" s="108"/>
      <c r="B140" s="305"/>
      <c r="C140" s="305"/>
      <c r="D140" s="305"/>
      <c r="E140" s="451"/>
      <c r="F140" s="305"/>
    </row>
    <row r="141" spans="1:6" ht="12" customHeight="1">
      <c r="A141" s="108"/>
      <c r="B141" s="305"/>
      <c r="C141" s="305"/>
      <c r="D141" s="305"/>
      <c r="E141" s="451"/>
      <c r="F141" s="305"/>
    </row>
    <row r="142" spans="1:6" ht="12" customHeight="1">
      <c r="A142" s="108"/>
      <c r="B142" s="305"/>
      <c r="C142" s="305"/>
      <c r="D142" s="305"/>
      <c r="E142" s="451"/>
      <c r="F142" s="305"/>
    </row>
    <row r="143" spans="1:6" ht="12" customHeight="1">
      <c r="A143" s="108"/>
      <c r="B143" s="305"/>
      <c r="C143" s="305"/>
      <c r="D143" s="305"/>
      <c r="E143" s="451"/>
      <c r="F143" s="305"/>
    </row>
    <row r="144" spans="1:6" ht="12" customHeight="1">
      <c r="A144" s="108"/>
      <c r="B144" s="305"/>
      <c r="C144" s="305"/>
      <c r="D144" s="305"/>
      <c r="E144" s="451"/>
      <c r="F144" s="305"/>
    </row>
    <row r="145" spans="1:6" ht="12" customHeight="1">
      <c r="A145" s="108"/>
      <c r="B145" s="305"/>
      <c r="C145" s="305"/>
      <c r="D145" s="305"/>
      <c r="E145" s="451"/>
      <c r="F145" s="305"/>
    </row>
    <row r="146" spans="1:6" ht="12" customHeight="1">
      <c r="A146" s="108"/>
      <c r="B146" s="305"/>
      <c r="C146" s="305"/>
      <c r="D146" s="305"/>
      <c r="E146" s="451"/>
      <c r="F146" s="305"/>
    </row>
    <row r="147" spans="1:6" ht="12" customHeight="1">
      <c r="A147" s="108"/>
      <c r="B147" s="305"/>
      <c r="C147" s="305"/>
      <c r="D147" s="305"/>
      <c r="E147" s="451"/>
      <c r="F147" s="305"/>
    </row>
    <row r="148" spans="1:6" ht="12" customHeight="1">
      <c r="A148" s="108"/>
      <c r="B148" s="305"/>
      <c r="C148" s="305"/>
      <c r="D148" s="305"/>
      <c r="E148" s="451"/>
      <c r="F148" s="305"/>
    </row>
    <row r="149" spans="1:6" ht="12" customHeight="1">
      <c r="A149" s="108"/>
      <c r="B149" s="305"/>
      <c r="C149" s="305"/>
      <c r="D149" s="305"/>
      <c r="E149" s="451"/>
      <c r="F149" s="305"/>
    </row>
    <row r="150" spans="1:6" ht="12" customHeight="1">
      <c r="A150" s="108"/>
      <c r="B150" s="305"/>
      <c r="C150" s="305"/>
      <c r="D150" s="305"/>
      <c r="E150" s="451"/>
      <c r="F150" s="305"/>
    </row>
    <row r="151" spans="1:6" ht="12" customHeight="1">
      <c r="A151" s="108"/>
      <c r="B151" s="305"/>
      <c r="C151" s="305"/>
      <c r="D151" s="305"/>
      <c r="E151" s="451"/>
      <c r="F151" s="305"/>
    </row>
    <row r="152" spans="1:6" ht="12" customHeight="1">
      <c r="A152" s="108"/>
      <c r="B152" s="305"/>
      <c r="C152" s="305"/>
      <c r="D152" s="305"/>
      <c r="E152" s="451"/>
      <c r="F152" s="305"/>
    </row>
    <row r="153" spans="1:6" ht="12" customHeight="1">
      <c r="A153" s="108"/>
      <c r="B153" s="305"/>
      <c r="C153" s="305"/>
      <c r="D153" s="305"/>
      <c r="E153" s="451"/>
      <c r="F153" s="305"/>
    </row>
    <row r="154" spans="1:6" ht="12" customHeight="1">
      <c r="A154" s="108"/>
      <c r="B154" s="305"/>
      <c r="C154" s="305"/>
      <c r="D154" s="305"/>
      <c r="E154" s="451"/>
      <c r="F154" s="305"/>
    </row>
    <row r="155" spans="1:6" ht="12" customHeight="1">
      <c r="A155" s="108"/>
      <c r="B155" s="305"/>
      <c r="C155" s="305"/>
      <c r="D155" s="305"/>
      <c r="E155" s="451"/>
      <c r="F155" s="305"/>
    </row>
    <row r="156" spans="1:6" ht="12" customHeight="1">
      <c r="A156" s="108"/>
      <c r="B156" s="305"/>
      <c r="C156" s="305"/>
      <c r="D156" s="305"/>
      <c r="E156" s="451"/>
      <c r="F156" s="305"/>
    </row>
    <row r="157" spans="1:6" ht="12" customHeight="1">
      <c r="A157" s="108"/>
      <c r="B157" s="305"/>
      <c r="C157" s="305"/>
      <c r="D157" s="305"/>
      <c r="E157" s="451"/>
      <c r="F157" s="305"/>
    </row>
    <row r="158" spans="1:6" ht="12" customHeight="1">
      <c r="A158" s="108"/>
      <c r="B158" s="305"/>
      <c r="C158" s="305"/>
      <c r="D158" s="305"/>
      <c r="E158" s="451"/>
      <c r="F158" s="305"/>
    </row>
    <row r="159" spans="1:6" ht="12" customHeight="1">
      <c r="A159" s="108"/>
      <c r="B159" s="305"/>
      <c r="C159" s="305"/>
      <c r="D159" s="305"/>
      <c r="E159" s="451"/>
      <c r="F159" s="305"/>
    </row>
    <row r="160" spans="1:6" ht="12" customHeight="1">
      <c r="A160" s="108"/>
      <c r="B160" s="305"/>
      <c r="C160" s="305"/>
      <c r="D160" s="305"/>
      <c r="E160" s="451"/>
      <c r="F160" s="305"/>
    </row>
    <row r="161" spans="1:6" ht="12" customHeight="1">
      <c r="A161" s="108"/>
      <c r="B161" s="305"/>
      <c r="C161" s="305"/>
      <c r="D161" s="305"/>
      <c r="E161" s="451"/>
      <c r="F161" s="305"/>
    </row>
    <row r="162" spans="1:6" ht="12" customHeight="1">
      <c r="A162" s="108"/>
      <c r="B162" s="305"/>
      <c r="C162" s="305"/>
      <c r="D162" s="305"/>
      <c r="E162" s="451"/>
      <c r="F162" s="305"/>
    </row>
    <row r="163" spans="1:6" ht="17.25" customHeight="1">
      <c r="A163" s="108"/>
      <c r="B163" s="305"/>
      <c r="C163" s="305"/>
      <c r="D163" s="305"/>
      <c r="E163" s="451"/>
      <c r="F163" s="305"/>
    </row>
    <row r="164" spans="1:6" ht="17.25" customHeight="1">
      <c r="A164" s="108"/>
      <c r="B164" s="305"/>
      <c r="C164" s="305"/>
      <c r="D164" s="305"/>
      <c r="E164" s="451"/>
      <c r="F164" s="305"/>
    </row>
    <row r="165" spans="1:6" ht="17.25" customHeight="1">
      <c r="A165" s="108"/>
      <c r="B165" s="305"/>
      <c r="C165" s="305"/>
      <c r="D165" s="305"/>
      <c r="E165" s="451"/>
      <c r="F165" s="305"/>
    </row>
    <row r="166" spans="1:6" ht="17.25" customHeight="1">
      <c r="A166" s="108"/>
      <c r="B166" s="305"/>
      <c r="C166" s="305"/>
      <c r="D166" s="305"/>
      <c r="E166" s="451"/>
      <c r="F166" s="305"/>
    </row>
    <row r="167" spans="1:6" ht="17.25" customHeight="1">
      <c r="A167" s="108"/>
      <c r="B167" s="305"/>
      <c r="C167" s="305"/>
      <c r="D167" s="305"/>
      <c r="E167" s="451"/>
      <c r="F167" s="305"/>
    </row>
    <row r="168" spans="1:6" ht="17.25" customHeight="1">
      <c r="A168" s="108"/>
      <c r="B168" s="305"/>
      <c r="C168" s="305"/>
      <c r="D168" s="305"/>
      <c r="E168" s="451"/>
      <c r="F168" s="305"/>
    </row>
    <row r="169" spans="1:6" ht="17.25" customHeight="1">
      <c r="A169" s="108"/>
      <c r="B169" s="305"/>
      <c r="C169" s="305"/>
      <c r="D169" s="305"/>
      <c r="E169" s="451"/>
      <c r="F169" s="305"/>
    </row>
    <row r="170" spans="1:6" ht="17.25" customHeight="1">
      <c r="A170" s="108"/>
      <c r="B170" s="305"/>
      <c r="C170" s="305"/>
      <c r="D170" s="305"/>
      <c r="E170" s="451"/>
      <c r="F170" s="305"/>
    </row>
    <row r="171" spans="1:6" ht="17.25" customHeight="1">
      <c r="A171" s="108"/>
      <c r="B171" s="305"/>
      <c r="C171" s="305"/>
      <c r="D171" s="305"/>
      <c r="E171" s="451"/>
      <c r="F171" s="305"/>
    </row>
    <row r="172" spans="1:6" ht="17.25" customHeight="1">
      <c r="A172" s="108"/>
      <c r="B172" s="305"/>
      <c r="C172" s="305"/>
      <c r="D172" s="305"/>
      <c r="E172" s="451"/>
      <c r="F172" s="305"/>
    </row>
    <row r="173" spans="1:6" ht="17.25" customHeight="1">
      <c r="A173" s="108"/>
      <c r="B173" s="305"/>
      <c r="C173" s="305"/>
      <c r="D173" s="305"/>
      <c r="E173" s="451"/>
      <c r="F173" s="305"/>
    </row>
    <row r="174" spans="1:6" ht="17.25" customHeight="1">
      <c r="A174" s="108"/>
      <c r="B174" s="305"/>
      <c r="C174" s="305"/>
      <c r="D174" s="305"/>
      <c r="E174" s="451"/>
      <c r="F174" s="305"/>
    </row>
    <row r="175" spans="1:6" ht="17.25" customHeight="1">
      <c r="A175" s="108"/>
      <c r="B175" s="305"/>
      <c r="C175" s="305"/>
      <c r="D175" s="305"/>
      <c r="E175" s="451"/>
      <c r="F175" s="305"/>
    </row>
    <row r="176" spans="1:6" ht="17.25" customHeight="1">
      <c r="A176" s="108"/>
      <c r="B176" s="305"/>
      <c r="C176" s="305"/>
      <c r="D176" s="305"/>
      <c r="E176" s="451"/>
      <c r="F176" s="305"/>
    </row>
    <row r="177" spans="1:6" ht="17.25" customHeight="1">
      <c r="A177" s="108"/>
      <c r="B177" s="305"/>
      <c r="C177" s="305"/>
      <c r="D177" s="305"/>
      <c r="E177" s="451"/>
      <c r="F177" s="305"/>
    </row>
    <row r="178" spans="1:6" ht="17.25" customHeight="1">
      <c r="A178" s="108"/>
      <c r="B178" s="305"/>
      <c r="C178" s="305"/>
      <c r="D178" s="305"/>
      <c r="E178" s="451"/>
      <c r="F178" s="305"/>
    </row>
    <row r="179" spans="1:6" ht="17.25" customHeight="1">
      <c r="A179" s="108"/>
      <c r="B179" s="305"/>
      <c r="C179" s="305"/>
      <c r="D179" s="305"/>
      <c r="E179" s="451"/>
      <c r="F179" s="305"/>
    </row>
    <row r="180" spans="1:6" ht="17.25" customHeight="1">
      <c r="A180" s="108"/>
      <c r="B180" s="305"/>
      <c r="C180" s="305"/>
      <c r="D180" s="305"/>
      <c r="E180" s="451"/>
      <c r="F180" s="305"/>
    </row>
    <row r="181" spans="1:6" ht="17.25" customHeight="1">
      <c r="A181" s="108"/>
      <c r="B181" s="305"/>
      <c r="C181" s="305"/>
      <c r="D181" s="305"/>
      <c r="E181" s="451"/>
      <c r="F181" s="305"/>
    </row>
    <row r="182" spans="1:6" ht="17.25" customHeight="1">
      <c r="A182" s="108"/>
      <c r="B182" s="305"/>
      <c r="C182" s="305"/>
      <c r="D182" s="305"/>
      <c r="E182" s="451"/>
      <c r="F182" s="305"/>
    </row>
    <row r="183" spans="1:6" ht="17.25" customHeight="1">
      <c r="A183" s="108"/>
      <c r="B183" s="305"/>
      <c r="C183" s="305"/>
      <c r="D183" s="305"/>
      <c r="E183" s="451"/>
      <c r="F183" s="305"/>
    </row>
    <row r="184" spans="1:6" ht="17.25" customHeight="1">
      <c r="A184" s="108"/>
      <c r="B184" s="305"/>
      <c r="C184" s="305"/>
      <c r="D184" s="305"/>
      <c r="E184" s="451"/>
      <c r="F184" s="305"/>
    </row>
    <row r="185" spans="1:6" ht="17.25" customHeight="1">
      <c r="A185" s="108"/>
      <c r="B185" s="305"/>
      <c r="C185" s="305"/>
      <c r="D185" s="305"/>
      <c r="E185" s="451"/>
      <c r="F185" s="305"/>
    </row>
    <row r="186" spans="1:6" ht="17.25" customHeight="1">
      <c r="A186" s="108"/>
      <c r="B186" s="305"/>
      <c r="C186" s="305"/>
      <c r="D186" s="305"/>
      <c r="E186" s="451"/>
      <c r="F186" s="305"/>
    </row>
    <row r="187" spans="1:6" ht="17.25" customHeight="1">
      <c r="A187" s="108"/>
      <c r="B187" s="305"/>
      <c r="C187" s="305"/>
      <c r="D187" s="305"/>
      <c r="E187" s="451"/>
      <c r="F187" s="305"/>
    </row>
    <row r="188" spans="1:6" ht="17.25" customHeight="1">
      <c r="A188" s="108"/>
      <c r="B188" s="305"/>
      <c r="C188" s="305"/>
      <c r="D188" s="305"/>
      <c r="E188" s="451"/>
      <c r="F188" s="305"/>
    </row>
    <row r="189" spans="1:6" ht="17.25" customHeight="1">
      <c r="A189" s="108"/>
      <c r="B189" s="305"/>
      <c r="C189" s="305"/>
      <c r="D189" s="305"/>
      <c r="E189" s="451"/>
      <c r="F189" s="305"/>
    </row>
    <row r="190" spans="1:6" ht="17.25" customHeight="1">
      <c r="A190" s="108"/>
      <c r="B190" s="305"/>
      <c r="C190" s="305"/>
      <c r="D190" s="305"/>
      <c r="E190" s="451"/>
      <c r="F190" s="305"/>
    </row>
    <row r="191" spans="1:6" ht="17.25" customHeight="1">
      <c r="A191" s="108"/>
      <c r="B191" s="305"/>
      <c r="C191" s="305"/>
      <c r="D191" s="305"/>
      <c r="E191" s="451"/>
      <c r="F191" s="305"/>
    </row>
    <row r="192" spans="1:6" ht="17.25" customHeight="1">
      <c r="A192" s="108"/>
      <c r="B192" s="305"/>
      <c r="C192" s="305"/>
      <c r="D192" s="305"/>
      <c r="E192" s="451"/>
      <c r="F192" s="305"/>
    </row>
    <row r="193" spans="1:6" ht="17.25" customHeight="1">
      <c r="A193" s="108"/>
      <c r="B193" s="305"/>
      <c r="C193" s="305"/>
      <c r="D193" s="305"/>
      <c r="E193" s="451"/>
      <c r="F193" s="305"/>
    </row>
    <row r="194" spans="1:6" ht="17.25" customHeight="1">
      <c r="A194" s="108"/>
      <c r="B194" s="305"/>
      <c r="C194" s="305"/>
      <c r="D194" s="305"/>
      <c r="E194" s="451"/>
      <c r="F194" s="305"/>
    </row>
    <row r="195" spans="1:6" ht="17.25" customHeight="1">
      <c r="A195" s="108"/>
      <c r="B195" s="305"/>
      <c r="C195" s="305"/>
      <c r="D195" s="305"/>
      <c r="E195" s="451"/>
      <c r="F195" s="305"/>
    </row>
    <row r="196" spans="1:6" ht="17.25" customHeight="1">
      <c r="A196" s="108"/>
      <c r="B196" s="305"/>
      <c r="C196" s="305"/>
      <c r="D196" s="305"/>
      <c r="E196" s="451"/>
      <c r="F196" s="305"/>
    </row>
    <row r="197" spans="1:6" ht="17.25" customHeight="1">
      <c r="A197" s="108"/>
      <c r="B197" s="305"/>
      <c r="C197" s="305"/>
      <c r="D197" s="305"/>
      <c r="E197" s="451"/>
      <c r="F197" s="305"/>
    </row>
    <row r="198" spans="1:6" ht="17.25" customHeight="1">
      <c r="A198" s="108"/>
      <c r="B198" s="305"/>
      <c r="C198" s="305"/>
      <c r="D198" s="305"/>
      <c r="E198" s="451"/>
      <c r="F198" s="305"/>
    </row>
    <row r="199" spans="1:6" ht="17.25" customHeight="1">
      <c r="A199" s="108"/>
      <c r="B199" s="305"/>
      <c r="C199" s="305"/>
      <c r="D199" s="305"/>
      <c r="E199" s="451"/>
      <c r="F199" s="305"/>
    </row>
    <row r="200" spans="1:6" ht="17.25" customHeight="1">
      <c r="A200" s="108"/>
      <c r="B200" s="305"/>
      <c r="C200" s="305"/>
      <c r="D200" s="305"/>
      <c r="E200" s="451"/>
      <c r="F200" s="305"/>
    </row>
    <row r="201" spans="1:6" ht="17.25" customHeight="1">
      <c r="A201" s="108"/>
      <c r="B201" s="305"/>
      <c r="C201" s="305"/>
      <c r="D201" s="305"/>
      <c r="E201" s="451"/>
      <c r="F201" s="305"/>
    </row>
    <row r="202" spans="1:6" ht="17.25" customHeight="1">
      <c r="A202" s="108"/>
      <c r="B202" s="305"/>
      <c r="C202" s="305"/>
      <c r="D202" s="305"/>
      <c r="E202" s="451"/>
      <c r="F202" s="305"/>
    </row>
    <row r="203" spans="1:6" ht="17.25" customHeight="1">
      <c r="A203" s="108"/>
      <c r="B203" s="305"/>
      <c r="C203" s="305"/>
      <c r="D203" s="305"/>
      <c r="E203" s="451"/>
      <c r="F203" s="305"/>
    </row>
    <row r="204" spans="1:6" ht="17.25" customHeight="1">
      <c r="A204" s="108"/>
      <c r="B204" s="305"/>
      <c r="C204" s="305"/>
      <c r="D204" s="305"/>
      <c r="E204" s="451"/>
      <c r="F204" s="305"/>
    </row>
    <row r="205" spans="1:6" ht="17.25" customHeight="1">
      <c r="A205" s="108"/>
      <c r="B205" s="305"/>
      <c r="C205" s="305"/>
      <c r="D205" s="305"/>
      <c r="E205" s="451"/>
      <c r="F205" s="305"/>
    </row>
    <row r="206" spans="1:6" ht="17.25" customHeight="1">
      <c r="A206" s="108"/>
      <c r="B206" s="305"/>
      <c r="C206" s="305"/>
      <c r="D206" s="305"/>
      <c r="E206" s="451"/>
      <c r="F206" s="305"/>
    </row>
    <row r="207" spans="1:6" ht="17.25" customHeight="1">
      <c r="A207" s="108"/>
      <c r="B207" s="305"/>
      <c r="C207" s="305"/>
      <c r="D207" s="305"/>
      <c r="E207" s="451"/>
      <c r="F207" s="305"/>
    </row>
    <row r="208" spans="1:6" ht="17.25" customHeight="1">
      <c r="A208" s="108"/>
      <c r="B208" s="305"/>
      <c r="C208" s="305"/>
      <c r="D208" s="305"/>
      <c r="E208" s="451"/>
      <c r="F208" s="305"/>
    </row>
    <row r="209" spans="1:6" ht="17.25" customHeight="1">
      <c r="A209" s="108"/>
      <c r="B209" s="305"/>
      <c r="C209" s="305"/>
      <c r="D209" s="305"/>
      <c r="E209" s="451"/>
      <c r="F209" s="305"/>
    </row>
    <row r="210" spans="1:6" ht="17.25" customHeight="1">
      <c r="A210" s="108"/>
      <c r="B210" s="305"/>
      <c r="C210" s="305"/>
      <c r="D210" s="305"/>
      <c r="E210" s="451"/>
      <c r="F210" s="305"/>
    </row>
    <row r="211" spans="1:6" ht="17.25" customHeight="1">
      <c r="A211" s="108"/>
      <c r="B211" s="305"/>
      <c r="C211" s="305"/>
      <c r="D211" s="305"/>
      <c r="E211" s="451"/>
      <c r="F211" s="305"/>
    </row>
    <row r="212" spans="1:6" ht="17.25" customHeight="1">
      <c r="A212" s="108"/>
      <c r="B212" s="305"/>
      <c r="C212" s="305"/>
      <c r="D212" s="305"/>
      <c r="E212" s="451"/>
      <c r="F212" s="305"/>
    </row>
    <row r="213" spans="1:6" ht="17.25" customHeight="1">
      <c r="A213" s="108"/>
      <c r="B213" s="305"/>
      <c r="C213" s="305"/>
      <c r="D213" s="305"/>
      <c r="E213" s="451"/>
      <c r="F213" s="305"/>
    </row>
    <row r="214" spans="1:6" ht="17.25" customHeight="1">
      <c r="A214" s="108"/>
      <c r="B214" s="305"/>
      <c r="C214" s="305"/>
      <c r="D214" s="305"/>
      <c r="E214" s="451"/>
      <c r="F214" s="305"/>
    </row>
    <row r="215" spans="1:6" ht="17.25" customHeight="1">
      <c r="A215" s="108"/>
      <c r="B215" s="305"/>
      <c r="C215" s="305"/>
      <c r="D215" s="305"/>
      <c r="E215" s="451"/>
      <c r="F215" s="305"/>
    </row>
    <row r="216" spans="1:6" ht="17.25" customHeight="1">
      <c r="A216" s="108"/>
      <c r="B216" s="305"/>
      <c r="C216" s="305"/>
      <c r="D216" s="305"/>
      <c r="E216" s="451"/>
      <c r="F216" s="305"/>
    </row>
    <row r="217" spans="1:6" ht="17.25" customHeight="1">
      <c r="A217" s="108"/>
      <c r="B217" s="305"/>
      <c r="C217" s="305"/>
      <c r="D217" s="305"/>
      <c r="E217" s="451"/>
      <c r="F217" s="305"/>
    </row>
    <row r="218" spans="1:6" ht="17.25" customHeight="1">
      <c r="A218" s="108"/>
      <c r="B218" s="305"/>
      <c r="C218" s="305"/>
      <c r="D218" s="305"/>
      <c r="E218" s="451"/>
      <c r="F218" s="305"/>
    </row>
    <row r="219" spans="1:6" ht="17.25" customHeight="1">
      <c r="A219" s="108"/>
      <c r="B219" s="305"/>
      <c r="C219" s="305"/>
      <c r="D219" s="305"/>
      <c r="E219" s="451"/>
      <c r="F219" s="305"/>
    </row>
    <row r="220" spans="1:6" ht="17.25" customHeight="1">
      <c r="A220" s="108"/>
      <c r="B220" s="305"/>
      <c r="C220" s="305"/>
      <c r="D220" s="305"/>
      <c r="E220" s="451"/>
      <c r="F220" s="305"/>
    </row>
    <row r="221" spans="1:6" ht="17.25" customHeight="1">
      <c r="A221" s="108"/>
      <c r="B221" s="305"/>
      <c r="C221" s="305"/>
      <c r="D221" s="305"/>
      <c r="E221" s="451"/>
      <c r="F221" s="305"/>
    </row>
    <row r="222" spans="1:6" ht="17.25" customHeight="1">
      <c r="A222" s="108"/>
      <c r="B222" s="305"/>
      <c r="C222" s="305"/>
      <c r="D222" s="305"/>
      <c r="E222" s="451"/>
      <c r="F222" s="305"/>
    </row>
    <row r="223" spans="1:6" ht="17.25" customHeight="1">
      <c r="A223" s="108"/>
      <c r="B223" s="305"/>
      <c r="C223" s="305"/>
      <c r="D223" s="305"/>
      <c r="E223" s="451"/>
      <c r="F223" s="305"/>
    </row>
    <row r="224" spans="1:6" ht="17.25" customHeight="1">
      <c r="A224" s="108"/>
      <c r="B224" s="305"/>
      <c r="C224" s="305"/>
      <c r="D224" s="305"/>
      <c r="E224" s="451"/>
      <c r="F224" s="305"/>
    </row>
    <row r="225" spans="1:6" ht="17.25" customHeight="1">
      <c r="A225" s="108"/>
      <c r="B225" s="305"/>
      <c r="C225" s="305"/>
      <c r="D225" s="305"/>
      <c r="E225" s="451"/>
      <c r="F225" s="305"/>
    </row>
    <row r="226" spans="1:6" ht="17.25" customHeight="1">
      <c r="A226" s="108"/>
      <c r="B226" s="305"/>
      <c r="C226" s="305"/>
      <c r="D226" s="305"/>
      <c r="E226" s="451"/>
      <c r="F226" s="305"/>
    </row>
    <row r="227" spans="1:6" ht="17.25" customHeight="1">
      <c r="A227" s="108"/>
      <c r="B227" s="305"/>
      <c r="C227" s="305"/>
      <c r="D227" s="305"/>
      <c r="E227" s="451"/>
      <c r="F227" s="305"/>
    </row>
    <row r="228" spans="1:6" ht="17.25" customHeight="1">
      <c r="A228" s="108"/>
      <c r="B228" s="305"/>
      <c r="C228" s="305"/>
      <c r="D228" s="305"/>
      <c r="E228" s="451"/>
      <c r="F228" s="305"/>
    </row>
    <row r="229" spans="1:6" ht="17.25" customHeight="1">
      <c r="A229" s="108"/>
      <c r="B229" s="305"/>
      <c r="C229" s="305"/>
      <c r="D229" s="305"/>
      <c r="E229" s="451"/>
      <c r="F229" s="305"/>
    </row>
    <row r="230" spans="1:6" ht="17.25" customHeight="1">
      <c r="A230" s="108"/>
      <c r="B230" s="305"/>
      <c r="C230" s="305"/>
      <c r="D230" s="305"/>
      <c r="E230" s="451"/>
      <c r="F230" s="305"/>
    </row>
    <row r="231" spans="1:6" ht="17.25" customHeight="1">
      <c r="A231" s="108"/>
      <c r="B231" s="305"/>
      <c r="C231" s="305"/>
      <c r="D231" s="305"/>
      <c r="E231" s="451"/>
      <c r="F231" s="305"/>
    </row>
    <row r="232" spans="1:6" ht="17.25" customHeight="1">
      <c r="A232" s="108"/>
      <c r="B232" s="305"/>
      <c r="C232" s="305"/>
      <c r="D232" s="305"/>
      <c r="E232" s="451"/>
      <c r="F232" s="305"/>
    </row>
    <row r="233" spans="1:6" ht="17.25" customHeight="1">
      <c r="A233" s="108"/>
      <c r="B233" s="305"/>
      <c r="C233" s="305"/>
      <c r="D233" s="305"/>
      <c r="E233" s="451"/>
      <c r="F233" s="305"/>
    </row>
    <row r="234" spans="1:6" ht="17.25" customHeight="1">
      <c r="A234" s="108"/>
      <c r="B234" s="305"/>
      <c r="C234" s="305"/>
      <c r="D234" s="305"/>
      <c r="E234" s="451"/>
      <c r="F234" s="305"/>
    </row>
    <row r="235" spans="1:6" ht="17.25" customHeight="1">
      <c r="A235" s="108"/>
      <c r="B235" s="305"/>
      <c r="C235" s="305"/>
      <c r="D235" s="305"/>
      <c r="E235" s="451"/>
      <c r="F235" s="305"/>
    </row>
    <row r="236" spans="1:6" ht="17.25" customHeight="1">
      <c r="A236" s="108"/>
      <c r="B236" s="305"/>
      <c r="C236" s="305"/>
      <c r="D236" s="305"/>
      <c r="E236" s="451"/>
      <c r="F236" s="305"/>
    </row>
    <row r="237" spans="1:6" ht="17.25" customHeight="1">
      <c r="A237" s="108"/>
      <c r="B237" s="305"/>
      <c r="C237" s="305"/>
      <c r="D237" s="305"/>
      <c r="E237" s="451"/>
      <c r="F237" s="305"/>
    </row>
    <row r="238" spans="1:6" ht="17.25" customHeight="1">
      <c r="A238" s="108"/>
      <c r="B238" s="305"/>
      <c r="C238" s="305"/>
      <c r="D238" s="305"/>
      <c r="E238" s="451"/>
      <c r="F238" s="305"/>
    </row>
    <row r="239" spans="1:6" ht="17.25" customHeight="1">
      <c r="A239" s="108"/>
      <c r="B239" s="305"/>
      <c r="C239" s="305"/>
      <c r="D239" s="305"/>
      <c r="E239" s="451"/>
      <c r="F239" s="305"/>
    </row>
    <row r="240" spans="1:6" ht="17.25" customHeight="1">
      <c r="A240" s="108"/>
      <c r="B240" s="305"/>
      <c r="C240" s="305"/>
      <c r="D240" s="305"/>
      <c r="E240" s="451"/>
      <c r="F240" s="305"/>
    </row>
    <row r="241" spans="1:6" ht="17.25" customHeight="1">
      <c r="A241" s="108"/>
      <c r="B241" s="305"/>
      <c r="C241" s="305"/>
      <c r="D241" s="305"/>
      <c r="E241" s="451"/>
      <c r="F241" s="305"/>
    </row>
    <row r="242" spans="1:6" ht="17.25" customHeight="1">
      <c r="A242" s="108"/>
      <c r="B242" s="305"/>
      <c r="C242" s="305"/>
      <c r="D242" s="305"/>
      <c r="E242" s="451"/>
      <c r="F242" s="305"/>
    </row>
    <row r="243" spans="1:6" ht="17.25" customHeight="1">
      <c r="A243" s="108"/>
      <c r="B243" s="305"/>
      <c r="C243" s="305"/>
      <c r="D243" s="305"/>
      <c r="E243" s="451"/>
      <c r="F243" s="305"/>
    </row>
    <row r="244" spans="1:6" ht="17.25" customHeight="1">
      <c r="A244" s="108"/>
      <c r="B244" s="305"/>
      <c r="C244" s="305"/>
      <c r="D244" s="305"/>
      <c r="E244" s="451"/>
      <c r="F244" s="305"/>
    </row>
    <row r="245" spans="1:6" ht="17.25" customHeight="1">
      <c r="A245" s="108"/>
      <c r="B245" s="305"/>
      <c r="C245" s="305"/>
      <c r="D245" s="305"/>
      <c r="E245" s="451"/>
      <c r="F245" s="305"/>
    </row>
    <row r="246" spans="1:6" ht="17.25" customHeight="1">
      <c r="A246" s="108"/>
      <c r="B246" s="305"/>
      <c r="C246" s="305"/>
      <c r="D246" s="305"/>
      <c r="E246" s="451"/>
      <c r="F246" s="305"/>
    </row>
    <row r="247" spans="1:6" ht="17.25" customHeight="1">
      <c r="A247" s="108"/>
      <c r="B247" s="305"/>
      <c r="C247" s="305"/>
      <c r="D247" s="305"/>
      <c r="E247" s="451"/>
      <c r="F247" s="305"/>
    </row>
    <row r="248" spans="1:6" ht="17.25" customHeight="1">
      <c r="A248" s="108"/>
      <c r="B248" s="305"/>
      <c r="C248" s="305"/>
      <c r="D248" s="305"/>
      <c r="E248" s="451"/>
      <c r="F248" s="305"/>
    </row>
    <row r="249" spans="1:6" ht="17.25" customHeight="1">
      <c r="A249" s="108"/>
      <c r="B249" s="305"/>
      <c r="C249" s="305"/>
      <c r="D249" s="305"/>
      <c r="E249" s="451"/>
      <c r="F249" s="305"/>
    </row>
    <row r="250" spans="1:6" ht="17.25" customHeight="1">
      <c r="A250" s="108"/>
      <c r="B250" s="305"/>
      <c r="C250" s="305"/>
      <c r="D250" s="305"/>
      <c r="E250" s="451"/>
      <c r="F250" s="305"/>
    </row>
    <row r="251" spans="1:6" ht="17.25" customHeight="1">
      <c r="A251" s="108"/>
      <c r="B251" s="305"/>
      <c r="C251" s="305"/>
      <c r="D251" s="305"/>
      <c r="E251" s="451"/>
      <c r="F251" s="305"/>
    </row>
    <row r="252" spans="1:6" ht="17.25" customHeight="1">
      <c r="A252" s="108"/>
      <c r="B252" s="305"/>
      <c r="C252" s="305"/>
      <c r="D252" s="305"/>
      <c r="E252" s="451"/>
      <c r="F252" s="305"/>
    </row>
    <row r="253" spans="1:6" ht="17.25" customHeight="1">
      <c r="A253" s="108"/>
      <c r="B253" s="305"/>
      <c r="C253" s="305"/>
      <c r="D253" s="305"/>
      <c r="E253" s="451"/>
      <c r="F253" s="305"/>
    </row>
    <row r="254" spans="1:6" ht="17.25" customHeight="1">
      <c r="A254" s="108"/>
      <c r="B254" s="305"/>
      <c r="C254" s="305"/>
      <c r="D254" s="305"/>
      <c r="E254" s="451"/>
      <c r="F254" s="305"/>
    </row>
    <row r="255" spans="1:6" ht="17.25" customHeight="1">
      <c r="A255" s="108"/>
      <c r="B255" s="305"/>
      <c r="C255" s="305"/>
      <c r="D255" s="305"/>
      <c r="E255" s="451"/>
      <c r="F255" s="305"/>
    </row>
    <row r="256" spans="1:6" ht="17.25" customHeight="1">
      <c r="A256" s="108"/>
      <c r="B256" s="305"/>
      <c r="C256" s="305"/>
      <c r="D256" s="305"/>
      <c r="E256" s="451"/>
      <c r="F256" s="305"/>
    </row>
    <row r="257" spans="1:6" ht="17.25" customHeight="1">
      <c r="A257" s="108"/>
      <c r="B257" s="305"/>
      <c r="C257" s="305"/>
      <c r="D257" s="305"/>
      <c r="E257" s="451"/>
      <c r="F257" s="305"/>
    </row>
    <row r="258" spans="1:6" ht="17.25" customHeight="1">
      <c r="A258" s="108"/>
      <c r="B258" s="305"/>
      <c r="C258" s="305"/>
      <c r="D258" s="305"/>
      <c r="E258" s="451"/>
      <c r="F258" s="305"/>
    </row>
  </sheetData>
  <mergeCells count="7">
    <mergeCell ref="A10:F10"/>
    <mergeCell ref="A8:F8"/>
    <mergeCell ref="A9:F9"/>
    <mergeCell ref="A2:F2"/>
    <mergeCell ref="A3:F3"/>
    <mergeCell ref="A5:F5"/>
    <mergeCell ref="A7:F7"/>
  </mergeCells>
  <printOptions horizontalCentered="1"/>
  <pageMargins left="0.9448818897637796" right="0.7480314960629921" top="0.984251968503937" bottom="0.984251968503937" header="0.5118110236220472" footer="0.5118110236220472"/>
  <pageSetup firstPageNumber="24" useFirstPageNumber="1" horizontalDpi="600" verticalDpi="600" orientation="portrait" paperSize="9" scale="8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74"/>
  <sheetViews>
    <sheetView zoomScaleSheetLayoutView="100" workbookViewId="0" topLeftCell="A1">
      <selection activeCell="A9" sqref="A9:I9"/>
    </sheetView>
  </sheetViews>
  <sheetFormatPr defaultColWidth="9.140625" defaultRowHeight="12.75"/>
  <cols>
    <col min="1" max="1" width="6.421875" style="453" customWidth="1"/>
    <col min="2" max="2" width="40.140625" style="354" customWidth="1"/>
    <col min="3" max="3" width="11.7109375" style="248" customWidth="1"/>
    <col min="4" max="4" width="11.28125" style="248" customWidth="1"/>
    <col min="5" max="5" width="11.57421875" style="248" customWidth="1"/>
    <col min="6" max="7" width="10.7109375" style="456" customWidth="1"/>
    <col min="8" max="8" width="11.8515625" style="248" customWidth="1"/>
    <col min="9" max="9" width="13.7109375" style="248" customWidth="1"/>
    <col min="10" max="10" width="16.00390625" style="100" customWidth="1"/>
    <col min="11" max="11" width="16.57421875" style="100" customWidth="1"/>
    <col min="12" max="12" width="10.28125" style="100" customWidth="1"/>
    <col min="13" max="16384" width="9.140625" style="100" customWidth="1"/>
  </cols>
  <sheetData>
    <row r="1" spans="1:9" ht="12.75">
      <c r="A1" s="237"/>
      <c r="B1" s="237"/>
      <c r="C1" s="367"/>
      <c r="D1" s="367"/>
      <c r="E1" s="367"/>
      <c r="F1" s="367"/>
      <c r="G1" s="367"/>
      <c r="H1" s="367"/>
      <c r="I1" s="100"/>
    </row>
    <row r="2" spans="1:9" ht="12.75">
      <c r="A2" s="1210" t="s">
        <v>1447</v>
      </c>
      <c r="B2" s="1210"/>
      <c r="C2" s="1210"/>
      <c r="D2" s="1210"/>
      <c r="E2" s="1210"/>
      <c r="F2" s="1210"/>
      <c r="G2" s="1210"/>
      <c r="H2" s="1210"/>
      <c r="I2" s="1210"/>
    </row>
    <row r="3" spans="1:9" ht="12.75">
      <c r="A3" s="1218" t="s">
        <v>1448</v>
      </c>
      <c r="B3" s="1218"/>
      <c r="C3" s="1218"/>
      <c r="D3" s="1218"/>
      <c r="E3" s="1218"/>
      <c r="F3" s="1218"/>
      <c r="G3" s="1218"/>
      <c r="H3" s="1218"/>
      <c r="I3" s="1218"/>
    </row>
    <row r="4" spans="1:9" ht="3" customHeight="1">
      <c r="A4" s="1219"/>
      <c r="B4" s="1219"/>
      <c r="C4" s="1219"/>
      <c r="D4" s="1219"/>
      <c r="E4" s="1219"/>
      <c r="F4" s="1219"/>
      <c r="G4" s="1219"/>
      <c r="H4" s="1219"/>
      <c r="I4" s="1219"/>
    </row>
    <row r="5" spans="1:9" ht="12.75">
      <c r="A5" s="1208" t="s">
        <v>1449</v>
      </c>
      <c r="B5" s="1208"/>
      <c r="C5" s="1208"/>
      <c r="D5" s="1208"/>
      <c r="E5" s="1208"/>
      <c r="F5" s="1208"/>
      <c r="G5" s="1208"/>
      <c r="H5" s="1208"/>
      <c r="I5" s="1208"/>
    </row>
    <row r="6" spans="1:9" ht="12.75">
      <c r="A6" s="108"/>
      <c r="B6" s="108"/>
      <c r="C6" s="245"/>
      <c r="D6" s="245"/>
      <c r="E6" s="245"/>
      <c r="F6" s="245"/>
      <c r="G6" s="245"/>
      <c r="H6" s="245"/>
      <c r="I6" s="245"/>
    </row>
    <row r="7" spans="1:9" ht="12.75">
      <c r="A7" s="1216" t="s">
        <v>1450</v>
      </c>
      <c r="B7" s="1216"/>
      <c r="C7" s="1216"/>
      <c r="D7" s="1216"/>
      <c r="E7" s="1216"/>
      <c r="F7" s="1216"/>
      <c r="G7" s="1216"/>
      <c r="H7" s="1216"/>
      <c r="I7" s="1216"/>
    </row>
    <row r="8" spans="3:9" ht="14.25" customHeight="1">
      <c r="C8" s="454"/>
      <c r="D8" s="281" t="s">
        <v>53</v>
      </c>
      <c r="E8" s="454"/>
      <c r="F8" s="455"/>
      <c r="G8" s="455"/>
      <c r="H8" s="454"/>
      <c r="I8" s="454"/>
    </row>
    <row r="9" spans="1:9" ht="15.75" customHeight="1">
      <c r="A9" s="1217" t="s">
        <v>1452</v>
      </c>
      <c r="B9" s="1217"/>
      <c r="C9" s="1217"/>
      <c r="D9" s="1217"/>
      <c r="E9" s="1217"/>
      <c r="F9" s="1217"/>
      <c r="G9" s="1217"/>
      <c r="H9" s="1217"/>
      <c r="I9" s="1217"/>
    </row>
    <row r="10" spans="1:9" ht="12.75">
      <c r="A10" s="1211" t="s">
        <v>1453</v>
      </c>
      <c r="B10" s="1211"/>
      <c r="C10" s="1211"/>
      <c r="D10" s="1211"/>
      <c r="E10" s="1211"/>
      <c r="F10" s="1211"/>
      <c r="G10" s="1211"/>
      <c r="H10" s="1211"/>
      <c r="I10" s="1211"/>
    </row>
    <row r="11" spans="1:9" ht="12.75">
      <c r="A11" s="282" t="s">
        <v>1454</v>
      </c>
      <c r="B11" s="246"/>
      <c r="C11" s="246"/>
      <c r="D11" s="247"/>
      <c r="E11" s="246"/>
      <c r="F11" s="249"/>
      <c r="G11" s="363"/>
      <c r="I11" s="284" t="s">
        <v>1455</v>
      </c>
    </row>
    <row r="12" ht="18" customHeight="1">
      <c r="I12" s="248" t="s">
        <v>54</v>
      </c>
    </row>
    <row r="13" ht="12.75">
      <c r="I13" s="248" t="s">
        <v>55</v>
      </c>
    </row>
    <row r="14" spans="1:9" ht="76.5">
      <c r="A14" s="287" t="s">
        <v>56</v>
      </c>
      <c r="B14" s="287" t="s">
        <v>1457</v>
      </c>
      <c r="C14" s="322" t="s">
        <v>435</v>
      </c>
      <c r="D14" s="322" t="s">
        <v>270</v>
      </c>
      <c r="E14" s="322" t="s">
        <v>436</v>
      </c>
      <c r="F14" s="457" t="s">
        <v>57</v>
      </c>
      <c r="G14" s="287" t="s">
        <v>58</v>
      </c>
      <c r="H14" s="322" t="s">
        <v>59</v>
      </c>
      <c r="I14" s="322" t="s">
        <v>438</v>
      </c>
    </row>
    <row r="15" spans="1:9" ht="12.75">
      <c r="A15" s="458">
        <v>1</v>
      </c>
      <c r="B15" s="459">
        <v>2</v>
      </c>
      <c r="C15" s="460">
        <v>3</v>
      </c>
      <c r="D15" s="461">
        <v>4</v>
      </c>
      <c r="E15" s="461">
        <v>5</v>
      </c>
      <c r="F15" s="461">
        <v>6</v>
      </c>
      <c r="G15" s="461">
        <v>7</v>
      </c>
      <c r="H15" s="461">
        <v>8</v>
      </c>
      <c r="I15" s="461">
        <v>9</v>
      </c>
    </row>
    <row r="16" spans="1:9" ht="16.5" customHeight="1">
      <c r="A16" s="462" t="s">
        <v>985</v>
      </c>
      <c r="B16" s="372" t="s">
        <v>274</v>
      </c>
      <c r="C16" s="289">
        <v>945487743</v>
      </c>
      <c r="D16" s="289">
        <v>789642984</v>
      </c>
      <c r="E16" s="289">
        <v>868017050</v>
      </c>
      <c r="F16" s="463">
        <v>91.80627209886526</v>
      </c>
      <c r="G16" s="464">
        <v>109.92525325850295</v>
      </c>
      <c r="H16" s="289">
        <v>77825120</v>
      </c>
      <c r="I16" s="289">
        <v>87916119</v>
      </c>
    </row>
    <row r="17" spans="1:9" ht="12.75" customHeight="1">
      <c r="A17" s="465"/>
      <c r="B17" s="321" t="s">
        <v>60</v>
      </c>
      <c r="C17" s="264">
        <v>945352892</v>
      </c>
      <c r="D17" s="264">
        <v>789550315</v>
      </c>
      <c r="E17" s="264">
        <v>867908437</v>
      </c>
      <c r="F17" s="463">
        <v>91.80787876618672</v>
      </c>
      <c r="G17" s="463">
        <v>109.92439880161406</v>
      </c>
      <c r="H17" s="264">
        <v>77801776</v>
      </c>
      <c r="I17" s="264">
        <v>87905769</v>
      </c>
    </row>
    <row r="18" spans="1:9" s="466" customFormat="1" ht="14.25" customHeight="1">
      <c r="A18" s="465"/>
      <c r="B18" s="321" t="s">
        <v>61</v>
      </c>
      <c r="C18" s="264">
        <v>15618133</v>
      </c>
      <c r="D18" s="264" t="s">
        <v>1464</v>
      </c>
      <c r="E18" s="264">
        <v>11895568</v>
      </c>
      <c r="F18" s="463">
        <v>76.16510885135887</v>
      </c>
      <c r="G18" s="463" t="s">
        <v>1464</v>
      </c>
      <c r="H18" s="264" t="s">
        <v>1464</v>
      </c>
      <c r="I18" s="264">
        <v>1305968</v>
      </c>
    </row>
    <row r="19" spans="1:9" ht="12.75">
      <c r="A19" s="465"/>
      <c r="B19" s="321" t="s">
        <v>62</v>
      </c>
      <c r="C19" s="264">
        <v>134851</v>
      </c>
      <c r="D19" s="264">
        <v>92669</v>
      </c>
      <c r="E19" s="264">
        <v>108613</v>
      </c>
      <c r="F19" s="463">
        <v>80.54296964798185</v>
      </c>
      <c r="G19" s="463">
        <v>117.20532216814685</v>
      </c>
      <c r="H19" s="264">
        <v>23344</v>
      </c>
      <c r="I19" s="264">
        <v>10350</v>
      </c>
    </row>
    <row r="20" spans="1:11" ht="18" customHeight="1">
      <c r="A20" s="329" t="s">
        <v>990</v>
      </c>
      <c r="B20" s="372" t="s">
        <v>991</v>
      </c>
      <c r="C20" s="289">
        <v>801743565</v>
      </c>
      <c r="D20" s="289">
        <v>744659129</v>
      </c>
      <c r="E20" s="289">
        <v>710461465</v>
      </c>
      <c r="F20" s="464">
        <v>88.61455158670341</v>
      </c>
      <c r="G20" s="464">
        <v>95.40760830449713</v>
      </c>
      <c r="H20" s="289">
        <v>68005408</v>
      </c>
      <c r="I20" s="289">
        <v>55982532</v>
      </c>
      <c r="J20" s="1220"/>
      <c r="K20" s="1221"/>
    </row>
    <row r="21" spans="1:11" ht="25.5">
      <c r="A21" s="316"/>
      <c r="B21" s="328" t="s">
        <v>1248</v>
      </c>
      <c r="C21" s="264">
        <v>798888701</v>
      </c>
      <c r="D21" s="264">
        <v>742440417</v>
      </c>
      <c r="E21" s="264">
        <v>708651537</v>
      </c>
      <c r="F21" s="463">
        <v>88.70466388033194</v>
      </c>
      <c r="G21" s="463">
        <v>95.44894388474543</v>
      </c>
      <c r="H21" s="264">
        <v>67716063</v>
      </c>
      <c r="I21" s="264">
        <v>55841115</v>
      </c>
      <c r="J21" s="467"/>
      <c r="K21" s="468"/>
    </row>
    <row r="22" spans="1:11" ht="12.75">
      <c r="A22" s="323">
        <v>1000</v>
      </c>
      <c r="B22" s="324" t="s">
        <v>992</v>
      </c>
      <c r="C22" s="289">
        <v>22762555</v>
      </c>
      <c r="D22" s="289">
        <v>21276656</v>
      </c>
      <c r="E22" s="289">
        <v>20866375</v>
      </c>
      <c r="F22" s="464">
        <v>91.66974006213275</v>
      </c>
      <c r="G22" s="464">
        <v>98.07168476098876</v>
      </c>
      <c r="H22" s="289">
        <v>1491902</v>
      </c>
      <c r="I22" s="289">
        <v>1516886</v>
      </c>
      <c r="J22" s="469"/>
      <c r="K22" s="470"/>
    </row>
    <row r="23" spans="1:9" ht="12.75">
      <c r="A23" s="465">
        <v>1100</v>
      </c>
      <c r="B23" s="321" t="s">
        <v>63</v>
      </c>
      <c r="C23" s="264">
        <v>5495137</v>
      </c>
      <c r="D23" s="264">
        <v>4690225</v>
      </c>
      <c r="E23" s="264">
        <v>4618244</v>
      </c>
      <c r="F23" s="463">
        <v>84.04238147292779</v>
      </c>
      <c r="G23" s="463">
        <v>98.46529750704923</v>
      </c>
      <c r="H23" s="264">
        <v>442763</v>
      </c>
      <c r="I23" s="264">
        <v>562632</v>
      </c>
    </row>
    <row r="24" spans="1:9" s="466" customFormat="1" ht="25.5">
      <c r="A24" s="465">
        <v>1200</v>
      </c>
      <c r="B24" s="471" t="s">
        <v>64</v>
      </c>
      <c r="C24" s="264" t="s">
        <v>1464</v>
      </c>
      <c r="D24" s="264" t="s">
        <v>1464</v>
      </c>
      <c r="E24" s="264">
        <v>1049384</v>
      </c>
      <c r="F24" s="463" t="s">
        <v>1464</v>
      </c>
      <c r="G24" s="463" t="s">
        <v>1464</v>
      </c>
      <c r="H24" s="264" t="s">
        <v>1464</v>
      </c>
      <c r="I24" s="264">
        <v>92509</v>
      </c>
    </row>
    <row r="25" spans="1:10" s="466" customFormat="1" ht="51">
      <c r="A25" s="472" t="s">
        <v>65</v>
      </c>
      <c r="B25" s="471" t="s">
        <v>66</v>
      </c>
      <c r="C25" s="264" t="s">
        <v>1464</v>
      </c>
      <c r="D25" s="264" t="s">
        <v>1464</v>
      </c>
      <c r="E25" s="264">
        <v>4632580</v>
      </c>
      <c r="F25" s="463" t="s">
        <v>1464</v>
      </c>
      <c r="G25" s="463" t="s">
        <v>1464</v>
      </c>
      <c r="H25" s="264" t="s">
        <v>1464</v>
      </c>
      <c r="I25" s="264">
        <v>379597</v>
      </c>
      <c r="J25" s="473"/>
    </row>
    <row r="26" spans="1:9" s="466" customFormat="1" ht="38.25">
      <c r="A26" s="472" t="s">
        <v>67</v>
      </c>
      <c r="B26" s="471" t="s">
        <v>68</v>
      </c>
      <c r="C26" s="264" t="s">
        <v>1464</v>
      </c>
      <c r="D26" s="264" t="s">
        <v>1464</v>
      </c>
      <c r="E26" s="264">
        <v>71131</v>
      </c>
      <c r="F26" s="463" t="s">
        <v>1464</v>
      </c>
      <c r="G26" s="463" t="s">
        <v>1464</v>
      </c>
      <c r="H26" s="264" t="s">
        <v>1464</v>
      </c>
      <c r="I26" s="264">
        <v>2726</v>
      </c>
    </row>
    <row r="27" spans="1:9" ht="12.75">
      <c r="A27" s="465">
        <v>1800</v>
      </c>
      <c r="B27" s="471" t="s">
        <v>69</v>
      </c>
      <c r="C27" s="264">
        <v>10495039</v>
      </c>
      <c r="D27" s="264" t="s">
        <v>1464</v>
      </c>
      <c r="E27" s="264">
        <v>10495036</v>
      </c>
      <c r="F27" s="463">
        <v>99.99997141506573</v>
      </c>
      <c r="G27" s="463" t="s">
        <v>1464</v>
      </c>
      <c r="H27" s="264" t="s">
        <v>1464</v>
      </c>
      <c r="I27" s="264">
        <v>479422</v>
      </c>
    </row>
    <row r="28" spans="1:9" ht="25.5">
      <c r="A28" s="323">
        <v>2000</v>
      </c>
      <c r="B28" s="474" t="s">
        <v>70</v>
      </c>
      <c r="C28" s="289">
        <v>963776</v>
      </c>
      <c r="D28" s="289">
        <v>1035714</v>
      </c>
      <c r="E28" s="289">
        <v>928668</v>
      </c>
      <c r="F28" s="464">
        <v>96.35724483697456</v>
      </c>
      <c r="G28" s="464">
        <v>89.6645212867645</v>
      </c>
      <c r="H28" s="289">
        <v>74053</v>
      </c>
      <c r="I28" s="289">
        <v>74215</v>
      </c>
    </row>
    <row r="29" spans="1:9" ht="12.75">
      <c r="A29" s="323">
        <v>3000</v>
      </c>
      <c r="B29" s="328" t="s">
        <v>71</v>
      </c>
      <c r="C29" s="289">
        <v>775162370</v>
      </c>
      <c r="D29" s="289">
        <v>720128047</v>
      </c>
      <c r="E29" s="289">
        <v>686856494</v>
      </c>
      <c r="F29" s="464">
        <v>88.60808013681056</v>
      </c>
      <c r="G29" s="464">
        <v>95.37977264757194</v>
      </c>
      <c r="H29" s="289">
        <v>66150108</v>
      </c>
      <c r="I29" s="289">
        <v>54250014</v>
      </c>
    </row>
    <row r="30" spans="1:9" ht="28.5" customHeight="1">
      <c r="A30" s="465">
        <v>3400</v>
      </c>
      <c r="B30" s="475" t="s">
        <v>72</v>
      </c>
      <c r="C30" s="264">
        <v>3850006</v>
      </c>
      <c r="D30" s="264">
        <v>3759839</v>
      </c>
      <c r="E30" s="264">
        <v>3501289</v>
      </c>
      <c r="F30" s="463">
        <v>90.94242970010956</v>
      </c>
      <c r="G30" s="463">
        <v>93.12337576156851</v>
      </c>
      <c r="H30" s="264">
        <v>76650</v>
      </c>
      <c r="I30" s="264">
        <v>191419</v>
      </c>
    </row>
    <row r="31" spans="1:12" ht="12.75">
      <c r="A31" s="465">
        <v>3500</v>
      </c>
      <c r="B31" s="475" t="s">
        <v>73</v>
      </c>
      <c r="C31" s="264">
        <v>771312364</v>
      </c>
      <c r="D31" s="264">
        <v>702071875</v>
      </c>
      <c r="E31" s="264">
        <v>683355205</v>
      </c>
      <c r="F31" s="463">
        <v>88.5964282299512</v>
      </c>
      <c r="G31" s="463">
        <v>97.33408064523307</v>
      </c>
      <c r="H31" s="264">
        <v>62014316</v>
      </c>
      <c r="I31" s="264">
        <v>54058595</v>
      </c>
      <c r="J31" s="476"/>
      <c r="K31" s="101"/>
      <c r="L31" s="101"/>
    </row>
    <row r="32" spans="1:10" s="480" customFormat="1" ht="12.75">
      <c r="A32" s="477"/>
      <c r="B32" s="478" t="s">
        <v>74</v>
      </c>
      <c r="C32" s="307" t="s">
        <v>1464</v>
      </c>
      <c r="D32" s="307" t="s">
        <v>1464</v>
      </c>
      <c r="E32" s="307">
        <v>592257025</v>
      </c>
      <c r="F32" s="463" t="s">
        <v>1464</v>
      </c>
      <c r="G32" s="463" t="s">
        <v>1464</v>
      </c>
      <c r="H32" s="264" t="s">
        <v>1464</v>
      </c>
      <c r="I32" s="264">
        <v>45523986</v>
      </c>
      <c r="J32" s="479"/>
    </row>
    <row r="33" spans="1:9" s="480" customFormat="1" ht="12.75">
      <c r="A33" s="477"/>
      <c r="B33" s="478" t="s">
        <v>75</v>
      </c>
      <c r="C33" s="307" t="s">
        <v>1464</v>
      </c>
      <c r="D33" s="307" t="s">
        <v>1464</v>
      </c>
      <c r="E33" s="307">
        <v>86092961</v>
      </c>
      <c r="F33" s="463" t="s">
        <v>1464</v>
      </c>
      <c r="G33" s="463" t="s">
        <v>1464</v>
      </c>
      <c r="H33" s="264" t="s">
        <v>1464</v>
      </c>
      <c r="I33" s="264">
        <v>8174333</v>
      </c>
    </row>
    <row r="34" spans="1:9" s="480" customFormat="1" ht="12.75">
      <c r="A34" s="477"/>
      <c r="B34" s="478" t="s">
        <v>76</v>
      </c>
      <c r="C34" s="307" t="s">
        <v>1464</v>
      </c>
      <c r="D34" s="307" t="s">
        <v>1464</v>
      </c>
      <c r="E34" s="307">
        <v>0</v>
      </c>
      <c r="F34" s="463" t="s">
        <v>1464</v>
      </c>
      <c r="G34" s="463" t="s">
        <v>1464</v>
      </c>
      <c r="H34" s="264" t="s">
        <v>1464</v>
      </c>
      <c r="I34" s="264">
        <v>0</v>
      </c>
    </row>
    <row r="35" spans="1:9" s="480" customFormat="1" ht="12.75">
      <c r="A35" s="477"/>
      <c r="B35" s="478" t="s">
        <v>77</v>
      </c>
      <c r="C35" s="307" t="s">
        <v>1464</v>
      </c>
      <c r="D35" s="307" t="s">
        <v>1464</v>
      </c>
      <c r="E35" s="307">
        <v>5005220</v>
      </c>
      <c r="F35" s="463" t="s">
        <v>1464</v>
      </c>
      <c r="G35" s="463" t="s">
        <v>1464</v>
      </c>
      <c r="H35" s="264" t="s">
        <v>1464</v>
      </c>
      <c r="I35" s="264">
        <v>360277</v>
      </c>
    </row>
    <row r="36" spans="1:9" ht="25.5">
      <c r="A36" s="481"/>
      <c r="B36" s="328" t="s">
        <v>18</v>
      </c>
      <c r="C36" s="289">
        <v>2854864</v>
      </c>
      <c r="D36" s="289">
        <v>2218712</v>
      </c>
      <c r="E36" s="289">
        <v>1809928</v>
      </c>
      <c r="F36" s="464">
        <v>63.398046281714294</v>
      </c>
      <c r="G36" s="464">
        <v>81.57561684436736</v>
      </c>
      <c r="H36" s="289">
        <v>289345</v>
      </c>
      <c r="I36" s="289">
        <v>141417</v>
      </c>
    </row>
    <row r="37" spans="1:9" ht="25.5">
      <c r="A37" s="482" t="s">
        <v>78</v>
      </c>
      <c r="B37" s="483" t="s">
        <v>2</v>
      </c>
      <c r="C37" s="289">
        <v>26365</v>
      </c>
      <c r="D37" s="289">
        <v>26365</v>
      </c>
      <c r="E37" s="289">
        <v>24458</v>
      </c>
      <c r="F37" s="464">
        <v>92.76692584866299</v>
      </c>
      <c r="G37" s="464">
        <v>92.76692584866299</v>
      </c>
      <c r="H37" s="289">
        <v>-5000</v>
      </c>
      <c r="I37" s="289">
        <v>3269</v>
      </c>
    </row>
    <row r="38" spans="1:9" ht="12.75">
      <c r="A38" s="323">
        <v>7000</v>
      </c>
      <c r="B38" s="484" t="s">
        <v>5</v>
      </c>
      <c r="C38" s="289">
        <v>2828499</v>
      </c>
      <c r="D38" s="289">
        <v>2192347</v>
      </c>
      <c r="E38" s="289">
        <v>1785470</v>
      </c>
      <c r="F38" s="464">
        <v>63.12429313215242</v>
      </c>
      <c r="G38" s="464">
        <v>81.44103100467215</v>
      </c>
      <c r="H38" s="289">
        <v>294345</v>
      </c>
      <c r="I38" s="289">
        <v>138148</v>
      </c>
    </row>
    <row r="39" spans="1:9" ht="18.75" customHeight="1">
      <c r="A39" s="465"/>
      <c r="B39" s="485" t="s">
        <v>79</v>
      </c>
      <c r="C39" s="289">
        <v>143744178</v>
      </c>
      <c r="D39" s="289">
        <v>44983855</v>
      </c>
      <c r="E39" s="289">
        <v>157555585</v>
      </c>
      <c r="F39" s="464">
        <v>109.60832444984312</v>
      </c>
      <c r="G39" s="464">
        <v>350.249183846071</v>
      </c>
      <c r="H39" s="289">
        <v>9819712</v>
      </c>
      <c r="I39" s="289">
        <v>31933587</v>
      </c>
    </row>
    <row r="40" spans="1:9" ht="25.5">
      <c r="A40" s="465"/>
      <c r="B40" s="321" t="s">
        <v>80</v>
      </c>
      <c r="C40" s="264">
        <v>-143744178</v>
      </c>
      <c r="D40" s="264">
        <v>-44983855</v>
      </c>
      <c r="E40" s="264">
        <v>-157555585</v>
      </c>
      <c r="F40" s="463">
        <v>109.60832444984312</v>
      </c>
      <c r="G40" s="463">
        <v>350.249183846071</v>
      </c>
      <c r="H40" s="264">
        <v>-9819712</v>
      </c>
      <c r="I40" s="264">
        <v>-31933587</v>
      </c>
    </row>
    <row r="41" spans="1:9" ht="38.25">
      <c r="A41" s="465"/>
      <c r="B41" s="354" t="s">
        <v>81</v>
      </c>
      <c r="C41" s="264">
        <v>-152633</v>
      </c>
      <c r="D41" s="264" t="s">
        <v>1464</v>
      </c>
      <c r="E41" s="264">
        <v>61500</v>
      </c>
      <c r="F41" s="463" t="s">
        <v>1464</v>
      </c>
      <c r="G41" s="463" t="s">
        <v>1464</v>
      </c>
      <c r="H41" s="264" t="s">
        <v>1464</v>
      </c>
      <c r="I41" s="264">
        <v>0</v>
      </c>
    </row>
    <row r="42" spans="1:9" ht="12.75">
      <c r="A42" s="465"/>
      <c r="B42" s="321"/>
      <c r="C42" s="264"/>
      <c r="D42" s="264"/>
      <c r="E42" s="264"/>
      <c r="F42" s="464"/>
      <c r="G42" s="464"/>
      <c r="H42" s="264"/>
      <c r="I42" s="264"/>
    </row>
    <row r="43" spans="1:9" ht="12.75">
      <c r="A43" s="465"/>
      <c r="B43" s="330" t="s">
        <v>82</v>
      </c>
      <c r="C43" s="264"/>
      <c r="D43" s="264"/>
      <c r="E43" s="264"/>
      <c r="F43" s="464"/>
      <c r="G43" s="464"/>
      <c r="H43" s="289"/>
      <c r="I43" s="289"/>
    </row>
    <row r="44" spans="1:9" ht="12.75">
      <c r="A44" s="462" t="s">
        <v>985</v>
      </c>
      <c r="B44" s="372" t="s">
        <v>274</v>
      </c>
      <c r="C44" s="289">
        <v>945487743</v>
      </c>
      <c r="D44" s="289">
        <v>789642984</v>
      </c>
      <c r="E44" s="289">
        <v>868017050</v>
      </c>
      <c r="F44" s="464">
        <v>91.80627209886526</v>
      </c>
      <c r="G44" s="464">
        <v>109.92525325850295</v>
      </c>
      <c r="H44" s="289">
        <v>77825120</v>
      </c>
      <c r="I44" s="289">
        <v>87916119</v>
      </c>
    </row>
    <row r="45" spans="1:9" ht="12" customHeight="1">
      <c r="A45" s="465"/>
      <c r="B45" s="321" t="s">
        <v>60</v>
      </c>
      <c r="C45" s="264">
        <v>945352892</v>
      </c>
      <c r="D45" s="264">
        <v>789550315</v>
      </c>
      <c r="E45" s="264">
        <v>867908437</v>
      </c>
      <c r="F45" s="463">
        <v>91.80787876618672</v>
      </c>
      <c r="G45" s="463">
        <v>109.92439880161406</v>
      </c>
      <c r="H45" s="264">
        <v>77801776</v>
      </c>
      <c r="I45" s="264">
        <v>87905769</v>
      </c>
    </row>
    <row r="46" spans="1:9" s="466" customFormat="1" ht="12" customHeight="1">
      <c r="A46" s="465"/>
      <c r="B46" s="321" t="s">
        <v>61</v>
      </c>
      <c r="C46" s="264">
        <v>15618133</v>
      </c>
      <c r="D46" s="264" t="s">
        <v>1464</v>
      </c>
      <c r="E46" s="264">
        <v>11895568</v>
      </c>
      <c r="F46" s="463">
        <v>76.16510885135887</v>
      </c>
      <c r="G46" s="463" t="s">
        <v>1464</v>
      </c>
      <c r="H46" s="264" t="s">
        <v>1464</v>
      </c>
      <c r="I46" s="264">
        <v>1305968</v>
      </c>
    </row>
    <row r="47" spans="1:9" ht="12.75">
      <c r="A47" s="465"/>
      <c r="B47" s="321" t="s">
        <v>62</v>
      </c>
      <c r="C47" s="264">
        <v>134851</v>
      </c>
      <c r="D47" s="264">
        <v>92669</v>
      </c>
      <c r="E47" s="264">
        <v>108613</v>
      </c>
      <c r="F47" s="463">
        <v>80.54296964798185</v>
      </c>
      <c r="G47" s="463">
        <v>117.20532216814685</v>
      </c>
      <c r="H47" s="264">
        <v>23344</v>
      </c>
      <c r="I47" s="264">
        <v>10350</v>
      </c>
    </row>
    <row r="48" spans="1:9" ht="12" customHeight="1">
      <c r="A48" s="329" t="s">
        <v>990</v>
      </c>
      <c r="B48" s="372" t="s">
        <v>991</v>
      </c>
      <c r="C48" s="289">
        <v>801743565</v>
      </c>
      <c r="D48" s="289">
        <v>744659129</v>
      </c>
      <c r="E48" s="289">
        <v>710461465</v>
      </c>
      <c r="F48" s="464">
        <v>88.61455158670341</v>
      </c>
      <c r="G48" s="464">
        <v>95.40760830449713</v>
      </c>
      <c r="H48" s="289">
        <v>68005408</v>
      </c>
      <c r="I48" s="289">
        <v>55982532</v>
      </c>
    </row>
    <row r="49" spans="1:9" ht="25.5">
      <c r="A49" s="316"/>
      <c r="B49" s="328" t="s">
        <v>1248</v>
      </c>
      <c r="C49" s="289">
        <v>798888701</v>
      </c>
      <c r="D49" s="289">
        <v>742440417</v>
      </c>
      <c r="E49" s="289">
        <v>708651537</v>
      </c>
      <c r="F49" s="464">
        <v>88.70466388033194</v>
      </c>
      <c r="G49" s="464">
        <v>95.44894388474543</v>
      </c>
      <c r="H49" s="289">
        <v>67716063</v>
      </c>
      <c r="I49" s="289">
        <v>55841115</v>
      </c>
    </row>
    <row r="50" spans="1:9" ht="12.75">
      <c r="A50" s="323">
        <v>1000</v>
      </c>
      <c r="B50" s="324" t="s">
        <v>992</v>
      </c>
      <c r="C50" s="289">
        <v>22762555</v>
      </c>
      <c r="D50" s="289">
        <v>21276656</v>
      </c>
      <c r="E50" s="289">
        <v>20866375</v>
      </c>
      <c r="F50" s="464">
        <v>91.66974006213275</v>
      </c>
      <c r="G50" s="464">
        <v>98.07168476098876</v>
      </c>
      <c r="H50" s="289">
        <v>1491902</v>
      </c>
      <c r="I50" s="289">
        <v>1516886</v>
      </c>
    </row>
    <row r="51" spans="1:9" ht="12.75">
      <c r="A51" s="465">
        <v>1100</v>
      </c>
      <c r="B51" s="321" t="s">
        <v>63</v>
      </c>
      <c r="C51" s="264">
        <v>5495137</v>
      </c>
      <c r="D51" s="264">
        <v>4690225</v>
      </c>
      <c r="E51" s="264">
        <v>4618244</v>
      </c>
      <c r="F51" s="463">
        <v>84.04238147292779</v>
      </c>
      <c r="G51" s="463">
        <v>98.46529750704923</v>
      </c>
      <c r="H51" s="264">
        <v>442763</v>
      </c>
      <c r="I51" s="264">
        <v>562632</v>
      </c>
    </row>
    <row r="52" spans="1:9" ht="12.75">
      <c r="A52" s="465">
        <v>1800</v>
      </c>
      <c r="B52" s="471" t="s">
        <v>69</v>
      </c>
      <c r="C52" s="264">
        <v>10495039</v>
      </c>
      <c r="D52" s="264" t="s">
        <v>1464</v>
      </c>
      <c r="E52" s="264">
        <v>10495036</v>
      </c>
      <c r="F52" s="463">
        <v>99.99997141506573</v>
      </c>
      <c r="G52" s="463" t="s">
        <v>1464</v>
      </c>
      <c r="H52" s="264" t="s">
        <v>1464</v>
      </c>
      <c r="I52" s="264">
        <v>479422</v>
      </c>
    </row>
    <row r="53" spans="1:9" ht="25.5">
      <c r="A53" s="323">
        <v>2000</v>
      </c>
      <c r="B53" s="474" t="s">
        <v>70</v>
      </c>
      <c r="C53" s="289">
        <v>963776</v>
      </c>
      <c r="D53" s="289">
        <v>1035714</v>
      </c>
      <c r="E53" s="289">
        <v>928668</v>
      </c>
      <c r="F53" s="464">
        <v>96.35724483697456</v>
      </c>
      <c r="G53" s="464">
        <v>89.6645212867645</v>
      </c>
      <c r="H53" s="289">
        <v>74053</v>
      </c>
      <c r="I53" s="289">
        <v>74215</v>
      </c>
    </row>
    <row r="54" spans="1:9" ht="12.75" customHeight="1">
      <c r="A54" s="323">
        <v>3000</v>
      </c>
      <c r="B54" s="328" t="s">
        <v>71</v>
      </c>
      <c r="C54" s="289">
        <v>775162370</v>
      </c>
      <c r="D54" s="289">
        <v>720128047</v>
      </c>
      <c r="E54" s="289">
        <v>686856494</v>
      </c>
      <c r="F54" s="464">
        <v>88.60808013681056</v>
      </c>
      <c r="G54" s="464">
        <v>95.37977264757194</v>
      </c>
      <c r="H54" s="289">
        <v>66150108</v>
      </c>
      <c r="I54" s="289">
        <v>54250014</v>
      </c>
    </row>
    <row r="55" spans="1:9" ht="26.25" customHeight="1">
      <c r="A55" s="465">
        <v>3400</v>
      </c>
      <c r="B55" s="475" t="s">
        <v>72</v>
      </c>
      <c r="C55" s="264">
        <v>3850006</v>
      </c>
      <c r="D55" s="264">
        <v>3759839</v>
      </c>
      <c r="E55" s="264">
        <v>3501289</v>
      </c>
      <c r="F55" s="463">
        <v>90.94242970010956</v>
      </c>
      <c r="G55" s="463">
        <v>93.12337576156851</v>
      </c>
      <c r="H55" s="264">
        <v>76650</v>
      </c>
      <c r="I55" s="264">
        <v>191419</v>
      </c>
    </row>
    <row r="56" spans="1:9" ht="12.75">
      <c r="A56" s="465">
        <v>3500</v>
      </c>
      <c r="B56" s="475" t="s">
        <v>73</v>
      </c>
      <c r="C56" s="264">
        <v>771312364</v>
      </c>
      <c r="D56" s="264">
        <v>702071875</v>
      </c>
      <c r="E56" s="264">
        <v>683355205</v>
      </c>
      <c r="F56" s="463">
        <v>88.5964282299512</v>
      </c>
      <c r="G56" s="463">
        <v>97.33408064523307</v>
      </c>
      <c r="H56" s="264">
        <v>62014316</v>
      </c>
      <c r="I56" s="264">
        <v>54058595</v>
      </c>
    </row>
    <row r="57" spans="1:9" ht="25.5">
      <c r="A57" s="481"/>
      <c r="B57" s="328" t="s">
        <v>18</v>
      </c>
      <c r="C57" s="289">
        <v>2854864</v>
      </c>
      <c r="D57" s="289">
        <v>2218712</v>
      </c>
      <c r="E57" s="289">
        <v>1809928</v>
      </c>
      <c r="F57" s="464">
        <v>63.398046281714294</v>
      </c>
      <c r="G57" s="464">
        <v>81.57561684436736</v>
      </c>
      <c r="H57" s="289">
        <v>289345</v>
      </c>
      <c r="I57" s="289">
        <v>141417</v>
      </c>
    </row>
    <row r="58" spans="1:9" ht="25.5">
      <c r="A58" s="482" t="s">
        <v>78</v>
      </c>
      <c r="B58" s="483" t="s">
        <v>2</v>
      </c>
      <c r="C58" s="289">
        <v>26365</v>
      </c>
      <c r="D58" s="289">
        <v>26365</v>
      </c>
      <c r="E58" s="289">
        <v>24458</v>
      </c>
      <c r="F58" s="464">
        <v>92.76692584866299</v>
      </c>
      <c r="G58" s="464">
        <v>92.76692584866299</v>
      </c>
      <c r="H58" s="289">
        <v>-5000</v>
      </c>
      <c r="I58" s="289">
        <v>3269</v>
      </c>
    </row>
    <row r="59" spans="1:9" ht="12.75">
      <c r="A59" s="323">
        <v>7000</v>
      </c>
      <c r="B59" s="484" t="s">
        <v>5</v>
      </c>
      <c r="C59" s="289">
        <v>2828499</v>
      </c>
      <c r="D59" s="289">
        <v>2192347</v>
      </c>
      <c r="E59" s="289">
        <v>1785470</v>
      </c>
      <c r="F59" s="464">
        <v>63.12429313215242</v>
      </c>
      <c r="G59" s="464">
        <v>81.44103100467215</v>
      </c>
      <c r="H59" s="289">
        <v>294345</v>
      </c>
      <c r="I59" s="289">
        <v>138148</v>
      </c>
    </row>
    <row r="60" spans="1:9" ht="16.5" customHeight="1">
      <c r="A60" s="465"/>
      <c r="B60" s="485" t="s">
        <v>79</v>
      </c>
      <c r="C60" s="289">
        <v>143744178</v>
      </c>
      <c r="D60" s="289">
        <v>44983855</v>
      </c>
      <c r="E60" s="289">
        <v>157555585</v>
      </c>
      <c r="F60" s="464">
        <v>109.60832444984312</v>
      </c>
      <c r="G60" s="464">
        <v>350.249183846071</v>
      </c>
      <c r="H60" s="289">
        <v>9819712</v>
      </c>
      <c r="I60" s="289">
        <v>31933587</v>
      </c>
    </row>
    <row r="61" spans="1:9" ht="25.5">
      <c r="A61" s="465"/>
      <c r="B61" s="321" t="s">
        <v>80</v>
      </c>
      <c r="C61" s="264">
        <v>-143744178</v>
      </c>
      <c r="D61" s="264">
        <v>-44983855</v>
      </c>
      <c r="E61" s="264">
        <v>-157555585</v>
      </c>
      <c r="F61" s="463">
        <v>109.60832444984312</v>
      </c>
      <c r="G61" s="463">
        <v>350.249183846071</v>
      </c>
      <c r="H61" s="264">
        <v>-9819712</v>
      </c>
      <c r="I61" s="264">
        <v>-31933587</v>
      </c>
    </row>
    <row r="62" spans="1:9" ht="38.25">
      <c r="A62" s="465"/>
      <c r="B62" s="354" t="s">
        <v>81</v>
      </c>
      <c r="C62" s="264">
        <v>-152633</v>
      </c>
      <c r="D62" s="264" t="s">
        <v>1464</v>
      </c>
      <c r="E62" s="264">
        <v>61500</v>
      </c>
      <c r="F62" s="463" t="s">
        <v>1464</v>
      </c>
      <c r="G62" s="463" t="s">
        <v>1464</v>
      </c>
      <c r="H62" s="264" t="s">
        <v>1464</v>
      </c>
      <c r="I62" s="264">
        <v>0</v>
      </c>
    </row>
    <row r="63" spans="1:9" ht="12.75">
      <c r="A63" s="465"/>
      <c r="B63" s="321"/>
      <c r="C63" s="264"/>
      <c r="D63" s="264"/>
      <c r="E63" s="264"/>
      <c r="F63" s="464"/>
      <c r="G63" s="464"/>
      <c r="H63" s="289"/>
      <c r="I63" s="289"/>
    </row>
    <row r="64" spans="1:9" ht="21.75" customHeight="1">
      <c r="A64" s="465"/>
      <c r="B64" s="474" t="s">
        <v>83</v>
      </c>
      <c r="C64" s="264"/>
      <c r="D64" s="264"/>
      <c r="E64" s="264"/>
      <c r="F64" s="464"/>
      <c r="G64" s="464"/>
      <c r="H64" s="289"/>
      <c r="I64" s="289"/>
    </row>
    <row r="65" spans="1:9" ht="12.75">
      <c r="A65" s="462" t="s">
        <v>985</v>
      </c>
      <c r="B65" s="372" t="s">
        <v>274</v>
      </c>
      <c r="C65" s="289">
        <v>945487743</v>
      </c>
      <c r="D65" s="289">
        <v>789642984</v>
      </c>
      <c r="E65" s="289">
        <v>868017050</v>
      </c>
      <c r="F65" s="464">
        <v>91.80627209886526</v>
      </c>
      <c r="G65" s="464">
        <v>109.92525325850295</v>
      </c>
      <c r="H65" s="289">
        <v>77825120</v>
      </c>
      <c r="I65" s="289">
        <v>87916119</v>
      </c>
    </row>
    <row r="66" spans="1:9" ht="12.75">
      <c r="A66" s="465"/>
      <c r="B66" s="321" t="s">
        <v>60</v>
      </c>
      <c r="C66" s="264">
        <v>945352892</v>
      </c>
      <c r="D66" s="264">
        <v>789550315</v>
      </c>
      <c r="E66" s="264">
        <v>867908437</v>
      </c>
      <c r="F66" s="463">
        <v>91.80787876618672</v>
      </c>
      <c r="G66" s="463">
        <v>109.92439880161406</v>
      </c>
      <c r="H66" s="264">
        <v>77801776</v>
      </c>
      <c r="I66" s="264">
        <v>87905769</v>
      </c>
    </row>
    <row r="67" spans="1:9" ht="38.25">
      <c r="A67" s="465">
        <v>500</v>
      </c>
      <c r="B67" s="471" t="s">
        <v>84</v>
      </c>
      <c r="C67" s="264">
        <v>929734759</v>
      </c>
      <c r="D67" s="264" t="s">
        <v>1464</v>
      </c>
      <c r="E67" s="264">
        <v>856012870</v>
      </c>
      <c r="F67" s="463">
        <v>92.07065366908586</v>
      </c>
      <c r="G67" s="463" t="s">
        <v>1464</v>
      </c>
      <c r="H67" s="264" t="s">
        <v>1464</v>
      </c>
      <c r="I67" s="264">
        <v>86599802</v>
      </c>
    </row>
    <row r="68" spans="1:9" ht="51" customHeight="1" hidden="1">
      <c r="A68" s="486">
        <v>502</v>
      </c>
      <c r="B68" s="487" t="s">
        <v>85</v>
      </c>
      <c r="C68" s="488" t="s">
        <v>1464</v>
      </c>
      <c r="D68" s="488" t="s">
        <v>1464</v>
      </c>
      <c r="E68" s="488">
        <v>1</v>
      </c>
      <c r="F68" s="463" t="s">
        <v>1464</v>
      </c>
      <c r="G68" s="463" t="s">
        <v>1464</v>
      </c>
      <c r="H68" s="264" t="s">
        <v>1464</v>
      </c>
      <c r="I68" s="264">
        <v>0</v>
      </c>
    </row>
    <row r="69" spans="1:9" ht="12.75">
      <c r="A69" s="465">
        <v>520</v>
      </c>
      <c r="B69" s="471" t="s">
        <v>86</v>
      </c>
      <c r="C69" s="264">
        <v>922668241</v>
      </c>
      <c r="D69" s="264" t="s">
        <v>1464</v>
      </c>
      <c r="E69" s="264">
        <v>850318571</v>
      </c>
      <c r="F69" s="463">
        <v>92.15864741138304</v>
      </c>
      <c r="G69" s="463" t="s">
        <v>1464</v>
      </c>
      <c r="H69" s="264" t="s">
        <v>1464</v>
      </c>
      <c r="I69" s="264">
        <v>86168939</v>
      </c>
    </row>
    <row r="70" spans="1:9" s="386" customFormat="1" ht="25.5">
      <c r="A70" s="477">
        <v>521</v>
      </c>
      <c r="B70" s="489" t="s">
        <v>87</v>
      </c>
      <c r="C70" s="307">
        <v>684799261</v>
      </c>
      <c r="D70" s="307" t="s">
        <v>1464</v>
      </c>
      <c r="E70" s="307">
        <v>668359961</v>
      </c>
      <c r="F70" s="463">
        <v>97.59939869444456</v>
      </c>
      <c r="G70" s="463" t="s">
        <v>1464</v>
      </c>
      <c r="H70" s="264" t="s">
        <v>1464</v>
      </c>
      <c r="I70" s="264">
        <v>67247166</v>
      </c>
    </row>
    <row r="71" spans="1:9" s="386" customFormat="1" ht="38.25">
      <c r="A71" s="477">
        <v>522</v>
      </c>
      <c r="B71" s="489" t="s">
        <v>88</v>
      </c>
      <c r="C71" s="307">
        <v>52740137</v>
      </c>
      <c r="D71" s="307" t="s">
        <v>1464</v>
      </c>
      <c r="E71" s="307">
        <v>48767896</v>
      </c>
      <c r="F71" s="463">
        <v>92.46827705434288</v>
      </c>
      <c r="G71" s="463" t="s">
        <v>1464</v>
      </c>
      <c r="H71" s="264" t="s">
        <v>1464</v>
      </c>
      <c r="I71" s="264">
        <v>4906791</v>
      </c>
    </row>
    <row r="72" spans="1:9" s="386" customFormat="1" ht="51">
      <c r="A72" s="477">
        <v>523</v>
      </c>
      <c r="B72" s="489" t="s">
        <v>89</v>
      </c>
      <c r="C72" s="307">
        <v>7204937</v>
      </c>
      <c r="D72" s="307" t="s">
        <v>1464</v>
      </c>
      <c r="E72" s="307">
        <v>6662277</v>
      </c>
      <c r="F72" s="463">
        <v>92.46822005522047</v>
      </c>
      <c r="G72" s="463" t="s">
        <v>1464</v>
      </c>
      <c r="H72" s="264" t="s">
        <v>1464</v>
      </c>
      <c r="I72" s="264">
        <v>670326</v>
      </c>
    </row>
    <row r="73" spans="1:9" s="386" customFormat="1" ht="38.25">
      <c r="A73" s="477">
        <v>524</v>
      </c>
      <c r="B73" s="489" t="s">
        <v>90</v>
      </c>
      <c r="C73" s="307">
        <v>177913906</v>
      </c>
      <c r="D73" s="307" t="s">
        <v>1464</v>
      </c>
      <c r="E73" s="307">
        <v>164513902</v>
      </c>
      <c r="F73" s="463">
        <v>92.46826495956982</v>
      </c>
      <c r="G73" s="463" t="s">
        <v>1464</v>
      </c>
      <c r="H73" s="264" t="s">
        <v>1464</v>
      </c>
      <c r="I73" s="264">
        <v>16552598</v>
      </c>
    </row>
    <row r="74" spans="1:9" s="386" customFormat="1" ht="25.5">
      <c r="A74" s="477">
        <v>525</v>
      </c>
      <c r="B74" s="489" t="s">
        <v>91</v>
      </c>
      <c r="C74" s="307">
        <v>10000</v>
      </c>
      <c r="D74" s="307" t="s">
        <v>1464</v>
      </c>
      <c r="E74" s="307">
        <v>16085</v>
      </c>
      <c r="F74" s="463">
        <v>160.85</v>
      </c>
      <c r="G74" s="463" t="s">
        <v>1464</v>
      </c>
      <c r="H74" s="264" t="s">
        <v>1464</v>
      </c>
      <c r="I74" s="264">
        <v>667</v>
      </c>
    </row>
    <row r="75" spans="1:9" s="480" customFormat="1" ht="25.5">
      <c r="A75" s="477">
        <v>526</v>
      </c>
      <c r="B75" s="489" t="s">
        <v>92</v>
      </c>
      <c r="C75" s="307" t="s">
        <v>1464</v>
      </c>
      <c r="D75" s="307" t="s">
        <v>1464</v>
      </c>
      <c r="E75" s="307">
        <v>92</v>
      </c>
      <c r="F75" s="463" t="s">
        <v>1464</v>
      </c>
      <c r="G75" s="463" t="s">
        <v>1464</v>
      </c>
      <c r="H75" s="264" t="s">
        <v>1464</v>
      </c>
      <c r="I75" s="264">
        <v>0</v>
      </c>
    </row>
    <row r="76" spans="1:9" s="480" customFormat="1" ht="25.5">
      <c r="A76" s="477">
        <v>527</v>
      </c>
      <c r="B76" s="489" t="s">
        <v>93</v>
      </c>
      <c r="C76" s="307" t="s">
        <v>1464</v>
      </c>
      <c r="D76" s="307" t="s">
        <v>1464</v>
      </c>
      <c r="E76" s="307">
        <v>-38132622</v>
      </c>
      <c r="F76" s="463" t="s">
        <v>1464</v>
      </c>
      <c r="G76" s="463" t="s">
        <v>1464</v>
      </c>
      <c r="H76" s="264" t="s">
        <v>1464</v>
      </c>
      <c r="I76" s="264">
        <v>-3226245</v>
      </c>
    </row>
    <row r="77" spans="1:9" s="480" customFormat="1" ht="25.5">
      <c r="A77" s="477">
        <v>528</v>
      </c>
      <c r="B77" s="489" t="s">
        <v>94</v>
      </c>
      <c r="C77" s="307" t="s">
        <v>1464</v>
      </c>
      <c r="D77" s="307" t="s">
        <v>1464</v>
      </c>
      <c r="E77" s="307">
        <v>130980</v>
      </c>
      <c r="F77" s="463" t="s">
        <v>1464</v>
      </c>
      <c r="G77" s="463" t="s">
        <v>1464</v>
      </c>
      <c r="H77" s="264" t="s">
        <v>1464</v>
      </c>
      <c r="I77" s="264">
        <v>17636</v>
      </c>
    </row>
    <row r="78" spans="1:9" ht="51">
      <c r="A78" s="465">
        <v>560</v>
      </c>
      <c r="B78" s="471" t="s">
        <v>95</v>
      </c>
      <c r="C78" s="264">
        <v>170000</v>
      </c>
      <c r="D78" s="264" t="s">
        <v>1464</v>
      </c>
      <c r="E78" s="264">
        <v>210275</v>
      </c>
      <c r="F78" s="463">
        <v>123.69117647058823</v>
      </c>
      <c r="G78" s="463" t="s">
        <v>1464</v>
      </c>
      <c r="H78" s="264" t="s">
        <v>1464</v>
      </c>
      <c r="I78" s="264">
        <v>47</v>
      </c>
    </row>
    <row r="79" spans="1:9" s="386" customFormat="1" ht="15" customHeight="1">
      <c r="A79" s="477">
        <v>561</v>
      </c>
      <c r="B79" s="489" t="s">
        <v>96</v>
      </c>
      <c r="C79" s="307">
        <v>80000</v>
      </c>
      <c r="D79" s="307" t="s">
        <v>1464</v>
      </c>
      <c r="E79" s="307">
        <v>147493</v>
      </c>
      <c r="F79" s="463">
        <v>184.36625</v>
      </c>
      <c r="G79" s="463" t="s">
        <v>1464</v>
      </c>
      <c r="H79" s="264" t="s">
        <v>1464</v>
      </c>
      <c r="I79" s="264">
        <v>47</v>
      </c>
    </row>
    <row r="80" spans="1:9" s="386" customFormat="1" ht="25.5">
      <c r="A80" s="477">
        <v>562</v>
      </c>
      <c r="B80" s="489" t="s">
        <v>97</v>
      </c>
      <c r="C80" s="307">
        <v>90000</v>
      </c>
      <c r="D80" s="307" t="s">
        <v>1464</v>
      </c>
      <c r="E80" s="307">
        <v>62782</v>
      </c>
      <c r="F80" s="463">
        <v>69.75777777777778</v>
      </c>
      <c r="G80" s="463" t="s">
        <v>1464</v>
      </c>
      <c r="H80" s="264" t="s">
        <v>1464</v>
      </c>
      <c r="I80" s="264">
        <v>0</v>
      </c>
    </row>
    <row r="81" spans="1:9" ht="38.25">
      <c r="A81" s="465">
        <v>590</v>
      </c>
      <c r="B81" s="471" t="s">
        <v>98</v>
      </c>
      <c r="C81" s="264">
        <v>6896518</v>
      </c>
      <c r="D81" s="264" t="s">
        <v>1464</v>
      </c>
      <c r="E81" s="264">
        <v>5484023</v>
      </c>
      <c r="F81" s="463">
        <v>79.51872234655227</v>
      </c>
      <c r="G81" s="463" t="s">
        <v>1464</v>
      </c>
      <c r="H81" s="264" t="s">
        <v>1464</v>
      </c>
      <c r="I81" s="264">
        <v>430816</v>
      </c>
    </row>
    <row r="82" spans="1:9" s="386" customFormat="1" ht="25.5">
      <c r="A82" s="477">
        <v>592</v>
      </c>
      <c r="B82" s="489" t="s">
        <v>99</v>
      </c>
      <c r="C82" s="307">
        <v>5000</v>
      </c>
      <c r="D82" s="307" t="s">
        <v>1464</v>
      </c>
      <c r="E82" s="307">
        <v>3024</v>
      </c>
      <c r="F82" s="463">
        <v>60.48</v>
      </c>
      <c r="G82" s="463" t="s">
        <v>1464</v>
      </c>
      <c r="H82" s="264" t="s">
        <v>1464</v>
      </c>
      <c r="I82" s="264">
        <v>0</v>
      </c>
    </row>
    <row r="83" spans="1:9" s="386" customFormat="1" ht="12.75">
      <c r="A83" s="477">
        <v>593</v>
      </c>
      <c r="B83" s="489" t="s">
        <v>100</v>
      </c>
      <c r="C83" s="307">
        <v>100000</v>
      </c>
      <c r="D83" s="307" t="s">
        <v>1464</v>
      </c>
      <c r="E83" s="307">
        <v>134759</v>
      </c>
      <c r="F83" s="463">
        <v>134.75900000000001</v>
      </c>
      <c r="G83" s="463" t="s">
        <v>1464</v>
      </c>
      <c r="H83" s="264" t="s">
        <v>1464</v>
      </c>
      <c r="I83" s="264">
        <v>0</v>
      </c>
    </row>
    <row r="84" spans="1:9" s="386" customFormat="1" ht="25.5">
      <c r="A84" s="477">
        <v>599</v>
      </c>
      <c r="B84" s="489" t="s">
        <v>101</v>
      </c>
      <c r="C84" s="307">
        <v>6791518</v>
      </c>
      <c r="D84" s="307" t="s">
        <v>1464</v>
      </c>
      <c r="E84" s="307">
        <v>5346240</v>
      </c>
      <c r="F84" s="463">
        <v>78.71936730492358</v>
      </c>
      <c r="G84" s="463" t="s">
        <v>1464</v>
      </c>
      <c r="H84" s="264" t="s">
        <v>1464</v>
      </c>
      <c r="I84" s="264">
        <v>430816</v>
      </c>
    </row>
    <row r="85" spans="1:9" ht="12.75">
      <c r="A85" s="465">
        <v>700</v>
      </c>
      <c r="B85" s="471" t="s">
        <v>102</v>
      </c>
      <c r="C85" s="264">
        <v>15618133</v>
      </c>
      <c r="D85" s="264" t="s">
        <v>1464</v>
      </c>
      <c r="E85" s="264">
        <v>11895568</v>
      </c>
      <c r="F85" s="463">
        <v>76.16510885135887</v>
      </c>
      <c r="G85" s="463" t="s">
        <v>1464</v>
      </c>
      <c r="H85" s="264" t="s">
        <v>1464</v>
      </c>
      <c r="I85" s="264">
        <v>1305968</v>
      </c>
    </row>
    <row r="86" spans="1:11" ht="12.75">
      <c r="A86" s="465">
        <v>740</v>
      </c>
      <c r="B86" s="471" t="s">
        <v>103</v>
      </c>
      <c r="C86" s="264">
        <v>15618133</v>
      </c>
      <c r="D86" s="264" t="s">
        <v>1464</v>
      </c>
      <c r="E86" s="264">
        <v>11895568</v>
      </c>
      <c r="F86" s="463">
        <v>76.16510885135887</v>
      </c>
      <c r="G86" s="463" t="s">
        <v>1464</v>
      </c>
      <c r="H86" s="264" t="s">
        <v>1464</v>
      </c>
      <c r="I86" s="264">
        <v>1305968</v>
      </c>
      <c r="J86" s="490"/>
      <c r="K86" s="491"/>
    </row>
    <row r="87" spans="1:9" s="386" customFormat="1" ht="50.25" customHeight="1">
      <c r="A87" s="477">
        <v>742</v>
      </c>
      <c r="B87" s="489" t="s">
        <v>104</v>
      </c>
      <c r="C87" s="307">
        <v>1026209</v>
      </c>
      <c r="D87" s="307" t="s">
        <v>1464</v>
      </c>
      <c r="E87" s="307">
        <v>940687</v>
      </c>
      <c r="F87" s="463">
        <v>91.6662200389979</v>
      </c>
      <c r="G87" s="463" t="s">
        <v>1464</v>
      </c>
      <c r="H87" s="264" t="s">
        <v>1464</v>
      </c>
      <c r="I87" s="264">
        <v>85517</v>
      </c>
    </row>
    <row r="88" spans="1:9" s="386" customFormat="1" ht="39.75" customHeight="1">
      <c r="A88" s="477">
        <v>743</v>
      </c>
      <c r="B88" s="489" t="s">
        <v>105</v>
      </c>
      <c r="C88" s="307">
        <v>3786360</v>
      </c>
      <c r="D88" s="307" t="s">
        <v>1464</v>
      </c>
      <c r="E88" s="307">
        <v>2952657</v>
      </c>
      <c r="F88" s="463">
        <v>77.98141222704655</v>
      </c>
      <c r="G88" s="463" t="s">
        <v>1464</v>
      </c>
      <c r="H88" s="264" t="s">
        <v>1464</v>
      </c>
      <c r="I88" s="264">
        <v>281460</v>
      </c>
    </row>
    <row r="89" spans="1:9" s="386" customFormat="1" ht="25.5">
      <c r="A89" s="477">
        <v>744</v>
      </c>
      <c r="B89" s="489" t="s">
        <v>106</v>
      </c>
      <c r="C89" s="307">
        <v>287803</v>
      </c>
      <c r="D89" s="307" t="s">
        <v>1464</v>
      </c>
      <c r="E89" s="307">
        <v>294473</v>
      </c>
      <c r="F89" s="463">
        <v>102.31755749592604</v>
      </c>
      <c r="G89" s="463" t="s">
        <v>1464</v>
      </c>
      <c r="H89" s="264" t="s">
        <v>1464</v>
      </c>
      <c r="I89" s="264">
        <v>26650</v>
      </c>
    </row>
    <row r="90" spans="1:9" s="386" customFormat="1" ht="25.5">
      <c r="A90" s="477">
        <v>745</v>
      </c>
      <c r="B90" s="489" t="s">
        <v>107</v>
      </c>
      <c r="C90" s="307">
        <v>1126796</v>
      </c>
      <c r="D90" s="307" t="s">
        <v>1464</v>
      </c>
      <c r="E90" s="307">
        <v>1173563</v>
      </c>
      <c r="F90" s="463">
        <v>104.15044071863939</v>
      </c>
      <c r="G90" s="463" t="s">
        <v>1464</v>
      </c>
      <c r="H90" s="264" t="s">
        <v>1464</v>
      </c>
      <c r="I90" s="264">
        <v>117233</v>
      </c>
    </row>
    <row r="91" spans="1:9" s="386" customFormat="1" ht="30" customHeight="1">
      <c r="A91" s="477">
        <v>746</v>
      </c>
      <c r="B91" s="489" t="s">
        <v>108</v>
      </c>
      <c r="C91" s="307">
        <v>647885</v>
      </c>
      <c r="D91" s="307" t="s">
        <v>1464</v>
      </c>
      <c r="E91" s="307">
        <v>579188</v>
      </c>
      <c r="F91" s="463">
        <v>89.39672935783356</v>
      </c>
      <c r="G91" s="463" t="s">
        <v>1464</v>
      </c>
      <c r="H91" s="264" t="s">
        <v>1464</v>
      </c>
      <c r="I91" s="264">
        <v>53108</v>
      </c>
    </row>
    <row r="92" spans="1:9" s="386" customFormat="1" ht="51">
      <c r="A92" s="477">
        <v>747</v>
      </c>
      <c r="B92" s="489" t="s">
        <v>109</v>
      </c>
      <c r="C92" s="307">
        <v>17000</v>
      </c>
      <c r="D92" s="307" t="s">
        <v>1464</v>
      </c>
      <c r="E92" s="307">
        <v>17000</v>
      </c>
      <c r="F92" s="463">
        <v>100</v>
      </c>
      <c r="G92" s="463" t="s">
        <v>1464</v>
      </c>
      <c r="H92" s="264" t="s">
        <v>1464</v>
      </c>
      <c r="I92" s="264">
        <v>0</v>
      </c>
    </row>
    <row r="93" spans="1:9" s="386" customFormat="1" ht="12.75">
      <c r="A93" s="477">
        <v>749</v>
      </c>
      <c r="B93" s="489" t="s">
        <v>110</v>
      </c>
      <c r="C93" s="307">
        <v>8726080</v>
      </c>
      <c r="D93" s="307" t="s">
        <v>1464</v>
      </c>
      <c r="E93" s="307">
        <v>5938000</v>
      </c>
      <c r="F93" s="463">
        <v>68.04888334739081</v>
      </c>
      <c r="G93" s="463" t="s">
        <v>1464</v>
      </c>
      <c r="H93" s="264" t="s">
        <v>1464</v>
      </c>
      <c r="I93" s="264">
        <v>742000</v>
      </c>
    </row>
    <row r="94" spans="1:9" ht="12.75">
      <c r="A94" s="465"/>
      <c r="B94" s="321" t="s">
        <v>62</v>
      </c>
      <c r="C94" s="264">
        <v>134851</v>
      </c>
      <c r="D94" s="264">
        <v>92669</v>
      </c>
      <c r="E94" s="264">
        <v>108613</v>
      </c>
      <c r="F94" s="463">
        <v>80.54296964798185</v>
      </c>
      <c r="G94" s="463">
        <v>117.20532216814685</v>
      </c>
      <c r="H94" s="264">
        <v>23344</v>
      </c>
      <c r="I94" s="264">
        <v>10350</v>
      </c>
    </row>
    <row r="95" spans="1:9" ht="12.75">
      <c r="A95" s="329" t="s">
        <v>990</v>
      </c>
      <c r="B95" s="372" t="s">
        <v>991</v>
      </c>
      <c r="C95" s="289">
        <v>801743565</v>
      </c>
      <c r="D95" s="289">
        <v>744659129</v>
      </c>
      <c r="E95" s="289">
        <v>710461465</v>
      </c>
      <c r="F95" s="464">
        <v>88.61455158670341</v>
      </c>
      <c r="G95" s="464">
        <v>95.40760830449713</v>
      </c>
      <c r="H95" s="289">
        <v>68005408</v>
      </c>
      <c r="I95" s="289">
        <v>55982532</v>
      </c>
    </row>
    <row r="96" spans="1:9" ht="25.5">
      <c r="A96" s="316"/>
      <c r="B96" s="328" t="s">
        <v>1248</v>
      </c>
      <c r="C96" s="289">
        <v>798888701</v>
      </c>
      <c r="D96" s="289">
        <v>742440417</v>
      </c>
      <c r="E96" s="289">
        <v>708651537</v>
      </c>
      <c r="F96" s="464">
        <v>88.70466388033194</v>
      </c>
      <c r="G96" s="464">
        <v>95.44894388474543</v>
      </c>
      <c r="H96" s="289">
        <v>67716063</v>
      </c>
      <c r="I96" s="289">
        <v>55841115</v>
      </c>
    </row>
    <row r="97" spans="1:9" ht="12.75">
      <c r="A97" s="323">
        <v>1000</v>
      </c>
      <c r="B97" s="324" t="s">
        <v>992</v>
      </c>
      <c r="C97" s="289">
        <v>22762555</v>
      </c>
      <c r="D97" s="289">
        <v>21276656</v>
      </c>
      <c r="E97" s="289">
        <v>20866375</v>
      </c>
      <c r="F97" s="464">
        <v>91.66974006213275</v>
      </c>
      <c r="G97" s="464">
        <v>98.07168476098876</v>
      </c>
      <c r="H97" s="289">
        <v>1491902</v>
      </c>
      <c r="I97" s="289">
        <v>1516886</v>
      </c>
    </row>
    <row r="98" spans="1:9" ht="12.75">
      <c r="A98" s="465">
        <v>1100</v>
      </c>
      <c r="B98" s="321" t="s">
        <v>63</v>
      </c>
      <c r="C98" s="264">
        <v>5495137</v>
      </c>
      <c r="D98" s="264">
        <v>4690225</v>
      </c>
      <c r="E98" s="264">
        <v>4618244</v>
      </c>
      <c r="F98" s="463">
        <v>84.04238147292779</v>
      </c>
      <c r="G98" s="463">
        <v>98.46529750704923</v>
      </c>
      <c r="H98" s="264">
        <v>442763</v>
      </c>
      <c r="I98" s="264">
        <v>562632</v>
      </c>
    </row>
    <row r="99" spans="1:9" ht="12.75">
      <c r="A99" s="465">
        <v>1800</v>
      </c>
      <c r="B99" s="471" t="s">
        <v>69</v>
      </c>
      <c r="C99" s="264">
        <v>10495039</v>
      </c>
      <c r="D99" s="264" t="s">
        <v>1464</v>
      </c>
      <c r="E99" s="264">
        <v>10495036</v>
      </c>
      <c r="F99" s="463">
        <v>99.99997141506573</v>
      </c>
      <c r="G99" s="463" t="s">
        <v>1464</v>
      </c>
      <c r="H99" s="264" t="s">
        <v>1464</v>
      </c>
      <c r="I99" s="264">
        <v>479422</v>
      </c>
    </row>
    <row r="100" spans="1:9" ht="25.5">
      <c r="A100" s="323">
        <v>2000</v>
      </c>
      <c r="B100" s="474" t="s">
        <v>70</v>
      </c>
      <c r="C100" s="289">
        <v>963776</v>
      </c>
      <c r="D100" s="289">
        <v>1035714</v>
      </c>
      <c r="E100" s="289">
        <v>928668</v>
      </c>
      <c r="F100" s="464">
        <v>96.35724483697456</v>
      </c>
      <c r="G100" s="464">
        <v>89.6645212867645</v>
      </c>
      <c r="H100" s="289">
        <v>74053</v>
      </c>
      <c r="I100" s="289">
        <v>74215</v>
      </c>
    </row>
    <row r="101" spans="1:10" ht="12.75">
      <c r="A101" s="323">
        <v>3000</v>
      </c>
      <c r="B101" s="328" t="s">
        <v>71</v>
      </c>
      <c r="C101" s="289">
        <v>775162370</v>
      </c>
      <c r="D101" s="289">
        <v>720128047</v>
      </c>
      <c r="E101" s="289">
        <v>686856494</v>
      </c>
      <c r="F101" s="464">
        <v>88.60808013681056</v>
      </c>
      <c r="G101" s="464">
        <v>95.37977264757194</v>
      </c>
      <c r="H101" s="289">
        <v>66150108</v>
      </c>
      <c r="I101" s="289">
        <v>54250014</v>
      </c>
      <c r="J101" s="492"/>
    </row>
    <row r="102" spans="1:10" ht="27.75" customHeight="1">
      <c r="A102" s="465">
        <v>3400</v>
      </c>
      <c r="B102" s="475" t="s">
        <v>72</v>
      </c>
      <c r="C102" s="264">
        <v>3850006</v>
      </c>
      <c r="D102" s="264">
        <v>3759839</v>
      </c>
      <c r="E102" s="264">
        <v>3501289</v>
      </c>
      <c r="F102" s="463">
        <v>90.94242970010956</v>
      </c>
      <c r="G102" s="463">
        <v>93.12337576156851</v>
      </c>
      <c r="H102" s="264">
        <v>76650</v>
      </c>
      <c r="I102" s="264">
        <v>191419</v>
      </c>
      <c r="J102" s="492"/>
    </row>
    <row r="103" spans="1:9" ht="12.75">
      <c r="A103" s="465">
        <v>3500</v>
      </c>
      <c r="B103" s="475" t="s">
        <v>73</v>
      </c>
      <c r="C103" s="264">
        <v>771312364</v>
      </c>
      <c r="D103" s="264">
        <v>702071875</v>
      </c>
      <c r="E103" s="264">
        <v>683355205</v>
      </c>
      <c r="F103" s="463">
        <v>88.5964282299512</v>
      </c>
      <c r="G103" s="463">
        <v>97.33408064523307</v>
      </c>
      <c r="H103" s="264">
        <v>62014316</v>
      </c>
      <c r="I103" s="264">
        <v>54058595</v>
      </c>
    </row>
    <row r="104" spans="1:9" s="495" customFormat="1" ht="12" customHeight="1">
      <c r="A104" s="493">
        <v>3700</v>
      </c>
      <c r="B104" s="494" t="s">
        <v>111</v>
      </c>
      <c r="C104" s="230">
        <v>48395960</v>
      </c>
      <c r="D104" s="230">
        <v>25554835</v>
      </c>
      <c r="E104" s="230">
        <v>38380382</v>
      </c>
      <c r="F104" s="463">
        <v>79.30492958503149</v>
      </c>
      <c r="G104" s="463">
        <v>150.18833813640353</v>
      </c>
      <c r="H104" s="264">
        <v>0</v>
      </c>
      <c r="I104" s="264">
        <v>3516036</v>
      </c>
    </row>
    <row r="105" spans="1:9" ht="25.5">
      <c r="A105" s="481"/>
      <c r="B105" s="328" t="s">
        <v>18</v>
      </c>
      <c r="C105" s="289">
        <v>2854864</v>
      </c>
      <c r="D105" s="289">
        <v>2218712</v>
      </c>
      <c r="E105" s="289">
        <v>1809928</v>
      </c>
      <c r="F105" s="464">
        <v>63.398046281714294</v>
      </c>
      <c r="G105" s="464">
        <v>81.57561684436736</v>
      </c>
      <c r="H105" s="289">
        <v>289345</v>
      </c>
      <c r="I105" s="289">
        <v>141417</v>
      </c>
    </row>
    <row r="106" spans="1:9" ht="25.5">
      <c r="A106" s="482" t="s">
        <v>78</v>
      </c>
      <c r="B106" s="483" t="s">
        <v>2</v>
      </c>
      <c r="C106" s="289">
        <v>26365</v>
      </c>
      <c r="D106" s="289">
        <v>26365</v>
      </c>
      <c r="E106" s="289">
        <v>24458</v>
      </c>
      <c r="F106" s="464">
        <v>92.76692584866299</v>
      </c>
      <c r="G106" s="464">
        <v>92.76692584866299</v>
      </c>
      <c r="H106" s="289">
        <v>-5000</v>
      </c>
      <c r="I106" s="289">
        <v>3269</v>
      </c>
    </row>
    <row r="107" spans="1:9" ht="12.75">
      <c r="A107" s="323">
        <v>7000</v>
      </c>
      <c r="B107" s="484" t="s">
        <v>5</v>
      </c>
      <c r="C107" s="289">
        <v>2828499</v>
      </c>
      <c r="D107" s="289">
        <v>2192347</v>
      </c>
      <c r="E107" s="289">
        <v>1785470</v>
      </c>
      <c r="F107" s="464">
        <v>63.12429313215242</v>
      </c>
      <c r="G107" s="464">
        <v>81.44103100467215</v>
      </c>
      <c r="H107" s="289">
        <v>294345</v>
      </c>
      <c r="I107" s="289">
        <v>138148</v>
      </c>
    </row>
    <row r="108" spans="1:9" ht="16.5" customHeight="1">
      <c r="A108" s="465"/>
      <c r="B108" s="485" t="s">
        <v>79</v>
      </c>
      <c r="C108" s="289">
        <v>143744178</v>
      </c>
      <c r="D108" s="289">
        <v>44983855</v>
      </c>
      <c r="E108" s="289">
        <v>157555585</v>
      </c>
      <c r="F108" s="464" t="s">
        <v>1464</v>
      </c>
      <c r="G108" s="464" t="s">
        <v>1464</v>
      </c>
      <c r="H108" s="289">
        <v>9819712</v>
      </c>
      <c r="I108" s="289">
        <v>31933587</v>
      </c>
    </row>
    <row r="109" spans="1:9" ht="25.5">
      <c r="A109" s="465"/>
      <c r="B109" s="321" t="s">
        <v>80</v>
      </c>
      <c r="C109" s="264">
        <v>-143744178</v>
      </c>
      <c r="D109" s="264">
        <v>-44983855</v>
      </c>
      <c r="E109" s="264">
        <v>-157555585</v>
      </c>
      <c r="F109" s="463" t="s">
        <v>1464</v>
      </c>
      <c r="G109" s="463" t="s">
        <v>1464</v>
      </c>
      <c r="H109" s="264">
        <v>-9819712</v>
      </c>
      <c r="I109" s="264">
        <v>-31933587</v>
      </c>
    </row>
    <row r="110" spans="1:9" ht="38.25">
      <c r="A110" s="465"/>
      <c r="B110" s="354" t="s">
        <v>81</v>
      </c>
      <c r="C110" s="264">
        <v>-152633</v>
      </c>
      <c r="D110" s="264" t="s">
        <v>1464</v>
      </c>
      <c r="E110" s="264">
        <v>61500</v>
      </c>
      <c r="F110" s="463" t="s">
        <v>1464</v>
      </c>
      <c r="G110" s="463" t="s">
        <v>1464</v>
      </c>
      <c r="H110" s="264" t="s">
        <v>1464</v>
      </c>
      <c r="I110" s="264">
        <v>0</v>
      </c>
    </row>
    <row r="111" spans="1:10" ht="24" customHeight="1">
      <c r="A111" s="465"/>
      <c r="B111" s="330" t="s">
        <v>112</v>
      </c>
      <c r="C111" s="264"/>
      <c r="D111" s="264"/>
      <c r="E111" s="264"/>
      <c r="F111" s="464"/>
      <c r="G111" s="464"/>
      <c r="H111" s="264"/>
      <c r="I111" s="264"/>
      <c r="J111" s="492"/>
    </row>
    <row r="112" spans="1:10" ht="12.75">
      <c r="A112" s="462" t="s">
        <v>985</v>
      </c>
      <c r="B112" s="372" t="s">
        <v>274</v>
      </c>
      <c r="C112" s="289">
        <v>739134595</v>
      </c>
      <c r="D112" s="289">
        <v>603754416</v>
      </c>
      <c r="E112" s="289">
        <v>671834556</v>
      </c>
      <c r="F112" s="464">
        <v>90.89475185503933</v>
      </c>
      <c r="G112" s="464">
        <v>111.27613118775102</v>
      </c>
      <c r="H112" s="289">
        <v>57305423</v>
      </c>
      <c r="I112" s="289">
        <v>67990743</v>
      </c>
      <c r="J112" s="492"/>
    </row>
    <row r="113" spans="1:9" ht="12.75">
      <c r="A113" s="465"/>
      <c r="B113" s="321" t="s">
        <v>113</v>
      </c>
      <c r="C113" s="264">
        <v>739134595</v>
      </c>
      <c r="D113" s="264">
        <v>603754416</v>
      </c>
      <c r="E113" s="264">
        <v>671834556</v>
      </c>
      <c r="F113" s="463">
        <v>90.89475185503933</v>
      </c>
      <c r="G113" s="463">
        <v>111.27613118775102</v>
      </c>
      <c r="H113" s="264">
        <v>57305423</v>
      </c>
      <c r="I113" s="264">
        <v>67990743</v>
      </c>
    </row>
    <row r="114" spans="1:10" ht="38.25">
      <c r="A114" s="465">
        <v>500</v>
      </c>
      <c r="B114" s="471" t="s">
        <v>84</v>
      </c>
      <c r="C114" s="264">
        <v>690080999</v>
      </c>
      <c r="D114" s="264" t="s">
        <v>1464</v>
      </c>
      <c r="E114" s="264">
        <v>634529229</v>
      </c>
      <c r="F114" s="463">
        <v>91.94996383315866</v>
      </c>
      <c r="G114" s="463" t="s">
        <v>1464</v>
      </c>
      <c r="H114" s="264" t="s">
        <v>1464</v>
      </c>
      <c r="I114" s="264">
        <v>64362252</v>
      </c>
      <c r="J114" s="492"/>
    </row>
    <row r="115" spans="1:10" ht="12.75">
      <c r="A115" s="465">
        <v>520</v>
      </c>
      <c r="B115" s="471" t="s">
        <v>114</v>
      </c>
      <c r="C115" s="264">
        <v>684809261</v>
      </c>
      <c r="D115" s="264" t="s">
        <v>1464</v>
      </c>
      <c r="E115" s="264">
        <v>630374404</v>
      </c>
      <c r="F115" s="463">
        <v>92.05109216535551</v>
      </c>
      <c r="G115" s="463" t="s">
        <v>1464</v>
      </c>
      <c r="H115" s="264" t="s">
        <v>1464</v>
      </c>
      <c r="I115" s="264">
        <v>64039224</v>
      </c>
      <c r="J115" s="492"/>
    </row>
    <row r="116" spans="1:10" s="386" customFormat="1" ht="25.5">
      <c r="A116" s="477">
        <v>521</v>
      </c>
      <c r="B116" s="489" t="s">
        <v>87</v>
      </c>
      <c r="C116" s="307">
        <v>684799261</v>
      </c>
      <c r="D116" s="307" t="s">
        <v>1464</v>
      </c>
      <c r="E116" s="307">
        <v>668359961</v>
      </c>
      <c r="F116" s="463">
        <v>97.59939869444456</v>
      </c>
      <c r="G116" s="463" t="s">
        <v>1464</v>
      </c>
      <c r="H116" s="264" t="s">
        <v>1464</v>
      </c>
      <c r="I116" s="264">
        <v>67247166</v>
      </c>
      <c r="J116" s="496"/>
    </row>
    <row r="117" spans="1:10" s="386" customFormat="1" ht="25.5">
      <c r="A117" s="477">
        <v>525</v>
      </c>
      <c r="B117" s="489" t="s">
        <v>115</v>
      </c>
      <c r="C117" s="307">
        <v>10000</v>
      </c>
      <c r="D117" s="307" t="s">
        <v>1464</v>
      </c>
      <c r="E117" s="307">
        <v>16085</v>
      </c>
      <c r="F117" s="463">
        <v>160.85</v>
      </c>
      <c r="G117" s="463" t="s">
        <v>1464</v>
      </c>
      <c r="H117" s="264" t="s">
        <v>1464</v>
      </c>
      <c r="I117" s="264">
        <v>667</v>
      </c>
      <c r="J117" s="496"/>
    </row>
    <row r="118" spans="1:10" s="498" customFormat="1" ht="25.5">
      <c r="A118" s="477">
        <v>527</v>
      </c>
      <c r="B118" s="489" t="s">
        <v>93</v>
      </c>
      <c r="C118" s="307" t="s">
        <v>1464</v>
      </c>
      <c r="D118" s="307" t="s">
        <v>1464</v>
      </c>
      <c r="E118" s="307">
        <v>-38132622</v>
      </c>
      <c r="F118" s="463" t="s">
        <v>1464</v>
      </c>
      <c r="G118" s="463" t="s">
        <v>1464</v>
      </c>
      <c r="H118" s="264" t="s">
        <v>1464</v>
      </c>
      <c r="I118" s="264">
        <v>-3226245</v>
      </c>
      <c r="J118" s="497"/>
    </row>
    <row r="119" spans="1:10" s="498" customFormat="1" ht="26.25">
      <c r="A119" s="477">
        <v>528</v>
      </c>
      <c r="B119" s="489" t="s">
        <v>94</v>
      </c>
      <c r="C119" s="307" t="s">
        <v>1464</v>
      </c>
      <c r="D119" s="499" t="s">
        <v>1464</v>
      </c>
      <c r="E119" s="307">
        <v>130980</v>
      </c>
      <c r="F119" s="463" t="s">
        <v>1464</v>
      </c>
      <c r="G119" s="463" t="s">
        <v>1464</v>
      </c>
      <c r="H119" s="264" t="s">
        <v>1464</v>
      </c>
      <c r="I119" s="264">
        <v>17636</v>
      </c>
      <c r="J119" s="497"/>
    </row>
    <row r="120" spans="1:10" ht="51">
      <c r="A120" s="465">
        <v>560</v>
      </c>
      <c r="B120" s="471" t="s">
        <v>116</v>
      </c>
      <c r="C120" s="264">
        <v>90000</v>
      </c>
      <c r="D120" s="264" t="s">
        <v>1464</v>
      </c>
      <c r="E120" s="264">
        <v>62782</v>
      </c>
      <c r="F120" s="463">
        <v>69.75777777777778</v>
      </c>
      <c r="G120" s="463" t="s">
        <v>1464</v>
      </c>
      <c r="H120" s="264" t="s">
        <v>1464</v>
      </c>
      <c r="I120" s="264">
        <v>0</v>
      </c>
      <c r="J120" s="492"/>
    </row>
    <row r="121" spans="1:11" s="386" customFormat="1" ht="25.5">
      <c r="A121" s="477">
        <v>562</v>
      </c>
      <c r="B121" s="489" t="s">
        <v>97</v>
      </c>
      <c r="C121" s="307">
        <v>90000</v>
      </c>
      <c r="D121" s="307" t="s">
        <v>1464</v>
      </c>
      <c r="E121" s="307">
        <v>62782</v>
      </c>
      <c r="F121" s="463">
        <v>69.75777777777778</v>
      </c>
      <c r="G121" s="463" t="s">
        <v>1464</v>
      </c>
      <c r="H121" s="264" t="s">
        <v>1464</v>
      </c>
      <c r="I121" s="264">
        <v>0</v>
      </c>
      <c r="J121" s="496"/>
      <c r="K121" s="500"/>
    </row>
    <row r="122" spans="1:9" ht="38.25">
      <c r="A122" s="465">
        <v>590</v>
      </c>
      <c r="B122" s="471" t="s">
        <v>98</v>
      </c>
      <c r="C122" s="264">
        <v>5181738</v>
      </c>
      <c r="D122" s="264" t="s">
        <v>1464</v>
      </c>
      <c r="E122" s="264">
        <v>4092043</v>
      </c>
      <c r="F122" s="463">
        <v>78.9704728413517</v>
      </c>
      <c r="G122" s="463" t="s">
        <v>1464</v>
      </c>
      <c r="H122" s="264" t="s">
        <v>1464</v>
      </c>
      <c r="I122" s="264">
        <v>323028</v>
      </c>
    </row>
    <row r="123" spans="1:9" s="386" customFormat="1" ht="14.25" customHeight="1">
      <c r="A123" s="477">
        <v>593</v>
      </c>
      <c r="B123" s="489" t="s">
        <v>100</v>
      </c>
      <c r="C123" s="307">
        <v>75240</v>
      </c>
      <c r="D123" s="307" t="s">
        <v>1464</v>
      </c>
      <c r="E123" s="307">
        <v>101878</v>
      </c>
      <c r="F123" s="463">
        <v>135.4040404040404</v>
      </c>
      <c r="G123" s="463" t="s">
        <v>1464</v>
      </c>
      <c r="H123" s="264" t="s">
        <v>1464</v>
      </c>
      <c r="I123" s="264">
        <v>0</v>
      </c>
    </row>
    <row r="124" spans="1:9" s="498" customFormat="1" ht="25.5">
      <c r="A124" s="477">
        <v>599</v>
      </c>
      <c r="B124" s="489" t="s">
        <v>117</v>
      </c>
      <c r="C124" s="307">
        <v>5106498</v>
      </c>
      <c r="D124" s="307" t="s">
        <v>1464</v>
      </c>
      <c r="E124" s="307">
        <v>3990165</v>
      </c>
      <c r="F124" s="463" t="s">
        <v>1464</v>
      </c>
      <c r="G124" s="463" t="s">
        <v>1464</v>
      </c>
      <c r="H124" s="264" t="s">
        <v>1464</v>
      </c>
      <c r="I124" s="264">
        <v>323028</v>
      </c>
    </row>
    <row r="125" spans="1:9" ht="12.75">
      <c r="A125" s="465">
        <v>700</v>
      </c>
      <c r="B125" s="471" t="s">
        <v>102</v>
      </c>
      <c r="C125" s="264">
        <v>49053596</v>
      </c>
      <c r="D125" s="264" t="s">
        <v>1464</v>
      </c>
      <c r="E125" s="264">
        <v>37305327</v>
      </c>
      <c r="F125" s="463">
        <v>76.05013707863537</v>
      </c>
      <c r="G125" s="463" t="s">
        <v>1464</v>
      </c>
      <c r="H125" s="264" t="s">
        <v>1464</v>
      </c>
      <c r="I125" s="264">
        <v>3628491</v>
      </c>
    </row>
    <row r="126" spans="1:9" ht="27.75" customHeight="1">
      <c r="A126" s="465">
        <v>720</v>
      </c>
      <c r="B126" s="471" t="s">
        <v>118</v>
      </c>
      <c r="C126" s="264">
        <v>34775915</v>
      </c>
      <c r="D126" s="264" t="s">
        <v>1464</v>
      </c>
      <c r="E126" s="264">
        <v>26663919</v>
      </c>
      <c r="F126" s="463">
        <v>76.67352246518891</v>
      </c>
      <c r="G126" s="463" t="s">
        <v>1464</v>
      </c>
      <c r="H126" s="264" t="s">
        <v>1464</v>
      </c>
      <c r="I126" s="264">
        <v>2436690</v>
      </c>
    </row>
    <row r="127" spans="1:9" s="386" customFormat="1" ht="27" customHeight="1">
      <c r="A127" s="477">
        <v>721</v>
      </c>
      <c r="B127" s="489" t="s">
        <v>119</v>
      </c>
      <c r="C127" s="307">
        <v>7377240</v>
      </c>
      <c r="D127" s="307" t="s">
        <v>1464</v>
      </c>
      <c r="E127" s="307">
        <v>5985984</v>
      </c>
      <c r="F127" s="463">
        <v>81.1412398132635</v>
      </c>
      <c r="G127" s="463" t="s">
        <v>1464</v>
      </c>
      <c r="H127" s="264" t="s">
        <v>1464</v>
      </c>
      <c r="I127" s="264">
        <v>532712</v>
      </c>
    </row>
    <row r="128" spans="1:9" s="386" customFormat="1" ht="25.5">
      <c r="A128" s="477">
        <v>722</v>
      </c>
      <c r="B128" s="489" t="s">
        <v>120</v>
      </c>
      <c r="C128" s="307">
        <v>941759</v>
      </c>
      <c r="D128" s="307" t="s">
        <v>1464</v>
      </c>
      <c r="E128" s="307">
        <v>263283</v>
      </c>
      <c r="F128" s="463">
        <v>27.956515414240794</v>
      </c>
      <c r="G128" s="463" t="s">
        <v>1464</v>
      </c>
      <c r="H128" s="264" t="s">
        <v>1464</v>
      </c>
      <c r="I128" s="264">
        <v>23447</v>
      </c>
    </row>
    <row r="129" spans="1:9" s="386" customFormat="1" ht="38.25">
      <c r="A129" s="477">
        <v>723</v>
      </c>
      <c r="B129" s="489" t="s">
        <v>121</v>
      </c>
      <c r="C129" s="307">
        <v>26456916</v>
      </c>
      <c r="D129" s="307" t="s">
        <v>1464</v>
      </c>
      <c r="E129" s="307">
        <v>20414652</v>
      </c>
      <c r="F129" s="463">
        <v>77.16187328863273</v>
      </c>
      <c r="G129" s="463" t="s">
        <v>1464</v>
      </c>
      <c r="H129" s="264" t="s">
        <v>1464</v>
      </c>
      <c r="I129" s="264">
        <v>1880531</v>
      </c>
    </row>
    <row r="130" spans="1:9" ht="12.75">
      <c r="A130" s="465">
        <v>740</v>
      </c>
      <c r="B130" s="471" t="s">
        <v>103</v>
      </c>
      <c r="C130" s="264">
        <v>14277681</v>
      </c>
      <c r="D130" s="264" t="s">
        <v>1464</v>
      </c>
      <c r="E130" s="264">
        <v>10641408</v>
      </c>
      <c r="F130" s="463">
        <v>74.53176744878948</v>
      </c>
      <c r="G130" s="463" t="s">
        <v>1464</v>
      </c>
      <c r="H130" s="264" t="s">
        <v>1464</v>
      </c>
      <c r="I130" s="264">
        <v>1191801</v>
      </c>
    </row>
    <row r="131" spans="1:9" s="386" customFormat="1" ht="24" customHeight="1">
      <c r="A131" s="477">
        <v>743</v>
      </c>
      <c r="B131" s="489" t="s">
        <v>105</v>
      </c>
      <c r="C131" s="307">
        <v>3786360</v>
      </c>
      <c r="D131" s="307" t="s">
        <v>1464</v>
      </c>
      <c r="E131" s="307">
        <v>2952657</v>
      </c>
      <c r="F131" s="463">
        <v>77.98141222704655</v>
      </c>
      <c r="G131" s="463" t="s">
        <v>1464</v>
      </c>
      <c r="H131" s="264" t="s">
        <v>1464</v>
      </c>
      <c r="I131" s="264">
        <v>281460</v>
      </c>
    </row>
    <row r="132" spans="1:9" s="386" customFormat="1" ht="25.5">
      <c r="A132" s="477">
        <v>745</v>
      </c>
      <c r="B132" s="489" t="s">
        <v>122</v>
      </c>
      <c r="C132" s="307">
        <v>1126796</v>
      </c>
      <c r="D132" s="307" t="s">
        <v>1464</v>
      </c>
      <c r="E132" s="307">
        <v>1173563</v>
      </c>
      <c r="F132" s="463">
        <v>104.15044071863939</v>
      </c>
      <c r="G132" s="463" t="s">
        <v>1464</v>
      </c>
      <c r="H132" s="264" t="s">
        <v>1464</v>
      </c>
      <c r="I132" s="264">
        <v>117233</v>
      </c>
    </row>
    <row r="133" spans="1:9" s="386" customFormat="1" ht="25.5">
      <c r="A133" s="477">
        <v>746</v>
      </c>
      <c r="B133" s="489" t="s">
        <v>108</v>
      </c>
      <c r="C133" s="307">
        <v>647885</v>
      </c>
      <c r="D133" s="307" t="s">
        <v>1464</v>
      </c>
      <c r="E133" s="307">
        <v>579188</v>
      </c>
      <c r="F133" s="463">
        <v>89.39672935783356</v>
      </c>
      <c r="G133" s="463" t="s">
        <v>1464</v>
      </c>
      <c r="H133" s="264" t="s">
        <v>1464</v>
      </c>
      <c r="I133" s="264">
        <v>53108</v>
      </c>
    </row>
    <row r="134" spans="1:9" s="386" customFormat="1" ht="15.75" customHeight="1">
      <c r="A134" s="477">
        <v>749</v>
      </c>
      <c r="B134" s="489" t="s">
        <v>110</v>
      </c>
      <c r="C134" s="307">
        <v>8716640</v>
      </c>
      <c r="D134" s="307" t="s">
        <v>1464</v>
      </c>
      <c r="E134" s="307">
        <v>5936000</v>
      </c>
      <c r="F134" s="463">
        <v>68.09963472163587</v>
      </c>
      <c r="G134" s="463" t="s">
        <v>1464</v>
      </c>
      <c r="H134" s="264" t="s">
        <v>1464</v>
      </c>
      <c r="I134" s="264">
        <v>740000</v>
      </c>
    </row>
    <row r="135" spans="1:9" ht="12.75">
      <c r="A135" s="329" t="s">
        <v>990</v>
      </c>
      <c r="B135" s="372" t="s">
        <v>991</v>
      </c>
      <c r="C135" s="289">
        <v>624356526</v>
      </c>
      <c r="D135" s="289">
        <v>566279514</v>
      </c>
      <c r="E135" s="289">
        <v>553105160</v>
      </c>
      <c r="F135" s="464">
        <v>88.58803215264223</v>
      </c>
      <c r="G135" s="464">
        <v>97.67352452732379</v>
      </c>
      <c r="H135" s="289">
        <v>50507750</v>
      </c>
      <c r="I135" s="289">
        <v>42560856</v>
      </c>
    </row>
    <row r="136" spans="1:9" ht="25.5">
      <c r="A136" s="316"/>
      <c r="B136" s="328" t="s">
        <v>1248</v>
      </c>
      <c r="C136" s="289">
        <v>624356526</v>
      </c>
      <c r="D136" s="289">
        <v>566279514</v>
      </c>
      <c r="E136" s="289">
        <v>553105160</v>
      </c>
      <c r="F136" s="464">
        <v>88.58803215264223</v>
      </c>
      <c r="G136" s="464">
        <v>97.67352452732379</v>
      </c>
      <c r="H136" s="289">
        <v>50507750</v>
      </c>
      <c r="I136" s="289">
        <v>42560856</v>
      </c>
    </row>
    <row r="137" spans="1:9" ht="12.75">
      <c r="A137" s="323">
        <v>1000</v>
      </c>
      <c r="B137" s="324" t="s">
        <v>992</v>
      </c>
      <c r="C137" s="289">
        <v>6911480</v>
      </c>
      <c r="D137" s="289">
        <v>6911480</v>
      </c>
      <c r="E137" s="289">
        <v>6911480</v>
      </c>
      <c r="F137" s="464">
        <v>100</v>
      </c>
      <c r="G137" s="464">
        <v>100</v>
      </c>
      <c r="H137" s="289">
        <v>0</v>
      </c>
      <c r="I137" s="289">
        <v>0</v>
      </c>
    </row>
    <row r="138" spans="1:9" ht="12.75">
      <c r="A138" s="465">
        <v>1800</v>
      </c>
      <c r="B138" s="471" t="s">
        <v>69</v>
      </c>
      <c r="C138" s="264">
        <v>6911480</v>
      </c>
      <c r="D138" s="264" t="s">
        <v>1464</v>
      </c>
      <c r="E138" s="264">
        <v>6911480</v>
      </c>
      <c r="F138" s="463">
        <v>100</v>
      </c>
      <c r="G138" s="463" t="s">
        <v>1464</v>
      </c>
      <c r="H138" s="264" t="s">
        <v>1464</v>
      </c>
      <c r="I138" s="264">
        <v>0</v>
      </c>
    </row>
    <row r="139" spans="1:9" ht="30.75" customHeight="1">
      <c r="A139" s="323">
        <v>2000</v>
      </c>
      <c r="B139" s="474" t="s">
        <v>70</v>
      </c>
      <c r="C139" s="289">
        <v>72012</v>
      </c>
      <c r="D139" s="289">
        <v>83842</v>
      </c>
      <c r="E139" s="289">
        <v>72011</v>
      </c>
      <c r="F139" s="464">
        <v>99.99861134255403</v>
      </c>
      <c r="G139" s="464">
        <v>85.88893394718637</v>
      </c>
      <c r="H139" s="289">
        <v>0</v>
      </c>
      <c r="I139" s="289">
        <v>0</v>
      </c>
    </row>
    <row r="140" spans="1:9" ht="12.75">
      <c r="A140" s="323">
        <v>3000</v>
      </c>
      <c r="B140" s="328" t="s">
        <v>71</v>
      </c>
      <c r="C140" s="289">
        <v>617373034</v>
      </c>
      <c r="D140" s="289">
        <v>559284192</v>
      </c>
      <c r="E140" s="289">
        <v>546121669</v>
      </c>
      <c r="F140" s="464">
        <v>88.45894441835955</v>
      </c>
      <c r="G140" s="464">
        <v>97.64654120601357</v>
      </c>
      <c r="H140" s="289">
        <v>50507750</v>
      </c>
      <c r="I140" s="289">
        <v>42560856</v>
      </c>
    </row>
    <row r="141" spans="1:9" ht="12.75">
      <c r="A141" s="465">
        <v>3500</v>
      </c>
      <c r="B141" s="475" t="s">
        <v>73</v>
      </c>
      <c r="C141" s="264">
        <v>607947541</v>
      </c>
      <c r="D141" s="264">
        <v>550314522</v>
      </c>
      <c r="E141" s="264">
        <v>537886651</v>
      </c>
      <c r="F141" s="463">
        <v>88.47583298309615</v>
      </c>
      <c r="G141" s="463">
        <v>97.7416785305186</v>
      </c>
      <c r="H141" s="264">
        <v>49407943</v>
      </c>
      <c r="I141" s="264">
        <v>41808456</v>
      </c>
    </row>
    <row r="142" spans="1:9" s="505" customFormat="1" ht="12.75" customHeight="1" hidden="1">
      <c r="A142" s="501">
        <v>3700</v>
      </c>
      <c r="B142" s="502" t="s">
        <v>111</v>
      </c>
      <c r="C142" s="230">
        <v>9425493</v>
      </c>
      <c r="D142" s="230">
        <v>5842715</v>
      </c>
      <c r="E142" s="230">
        <v>8235018</v>
      </c>
      <c r="F142" s="503">
        <v>87.36962618294874</v>
      </c>
      <c r="G142" s="503">
        <v>140.9450572208297</v>
      </c>
      <c r="H142" s="504">
        <v>0</v>
      </c>
      <c r="I142" s="504">
        <v>752400</v>
      </c>
    </row>
    <row r="143" spans="1:9" ht="12.75">
      <c r="A143" s="472"/>
      <c r="B143" s="485" t="s">
        <v>79</v>
      </c>
      <c r="C143" s="289">
        <v>114778069</v>
      </c>
      <c r="D143" s="289">
        <v>37474902</v>
      </c>
      <c r="E143" s="289">
        <v>118729396</v>
      </c>
      <c r="F143" s="464" t="s">
        <v>1464</v>
      </c>
      <c r="G143" s="464" t="s">
        <v>1464</v>
      </c>
      <c r="H143" s="289">
        <v>6797673</v>
      </c>
      <c r="I143" s="289">
        <v>25429887</v>
      </c>
    </row>
    <row r="144" spans="1:9" ht="25.5">
      <c r="A144" s="465"/>
      <c r="B144" s="321" t="s">
        <v>80</v>
      </c>
      <c r="C144" s="264">
        <v>-114778069</v>
      </c>
      <c r="D144" s="264">
        <v>-37474902</v>
      </c>
      <c r="E144" s="264">
        <v>-118729396</v>
      </c>
      <c r="F144" s="463" t="s">
        <v>1464</v>
      </c>
      <c r="G144" s="463" t="s">
        <v>1464</v>
      </c>
      <c r="H144" s="264">
        <v>-6797673</v>
      </c>
      <c r="I144" s="264">
        <v>-25429887</v>
      </c>
    </row>
    <row r="145" spans="1:9" ht="38.25">
      <c r="A145" s="465"/>
      <c r="B145" s="354" t="s">
        <v>81</v>
      </c>
      <c r="C145" s="264">
        <v>-152633</v>
      </c>
      <c r="D145" s="264" t="s">
        <v>1464</v>
      </c>
      <c r="E145" s="264">
        <v>61500</v>
      </c>
      <c r="F145" s="463" t="s">
        <v>1464</v>
      </c>
      <c r="G145" s="463" t="s">
        <v>1464</v>
      </c>
      <c r="H145" s="264" t="s">
        <v>1464</v>
      </c>
      <c r="I145" s="264">
        <v>0</v>
      </c>
    </row>
    <row r="146" spans="1:9" ht="24" customHeight="1">
      <c r="A146" s="465"/>
      <c r="B146" s="328" t="s">
        <v>123</v>
      </c>
      <c r="C146" s="264"/>
      <c r="D146" s="264"/>
      <c r="E146" s="264"/>
      <c r="F146" s="463"/>
      <c r="G146" s="463"/>
      <c r="H146" s="289"/>
      <c r="I146" s="289"/>
    </row>
    <row r="147" spans="1:11" ht="12.75">
      <c r="A147" s="462" t="s">
        <v>985</v>
      </c>
      <c r="B147" s="372" t="s">
        <v>274</v>
      </c>
      <c r="C147" s="289">
        <v>54854899</v>
      </c>
      <c r="D147" s="289">
        <v>44789183</v>
      </c>
      <c r="E147" s="289">
        <v>50414256</v>
      </c>
      <c r="F147" s="464">
        <v>91.90474673921102</v>
      </c>
      <c r="G147" s="464">
        <v>112.55899889935479</v>
      </c>
      <c r="H147" s="289">
        <v>4252887</v>
      </c>
      <c r="I147" s="289">
        <v>5063663</v>
      </c>
      <c r="J147" s="492"/>
      <c r="K147" s="412"/>
    </row>
    <row r="148" spans="1:10" ht="12.75">
      <c r="A148" s="465"/>
      <c r="B148" s="321" t="s">
        <v>124</v>
      </c>
      <c r="C148" s="264">
        <v>54786238</v>
      </c>
      <c r="D148" s="264">
        <v>44720522</v>
      </c>
      <c r="E148" s="264">
        <v>50363202</v>
      </c>
      <c r="F148" s="463">
        <v>91.92673897411974</v>
      </c>
      <c r="G148" s="463">
        <v>112.6176523610346</v>
      </c>
      <c r="H148" s="264">
        <v>4231726</v>
      </c>
      <c r="I148" s="264">
        <v>5060693</v>
      </c>
      <c r="J148" s="492"/>
    </row>
    <row r="149" spans="1:12" ht="38.25">
      <c r="A149" s="465">
        <v>500</v>
      </c>
      <c r="B149" s="471" t="s">
        <v>84</v>
      </c>
      <c r="C149" s="264">
        <v>53405627</v>
      </c>
      <c r="D149" s="264" t="s">
        <v>1464</v>
      </c>
      <c r="E149" s="264">
        <v>49297267</v>
      </c>
      <c r="F149" s="463">
        <v>92.3072525672248</v>
      </c>
      <c r="G149" s="463" t="s">
        <v>1464</v>
      </c>
      <c r="H149" s="264" t="s">
        <v>1464</v>
      </c>
      <c r="I149" s="264">
        <v>4954698</v>
      </c>
      <c r="J149" s="492"/>
      <c r="K149" s="1222"/>
      <c r="L149" s="1222"/>
    </row>
    <row r="150" spans="1:12" s="511" customFormat="1" ht="51" hidden="1">
      <c r="A150" s="507">
        <v>502</v>
      </c>
      <c r="B150" s="508" t="s">
        <v>85</v>
      </c>
      <c r="C150" s="488" t="s">
        <v>1464</v>
      </c>
      <c r="D150" s="488" t="s">
        <v>1464</v>
      </c>
      <c r="E150" s="488">
        <v>1</v>
      </c>
      <c r="F150" s="463" t="s">
        <v>1464</v>
      </c>
      <c r="G150" s="463" t="s">
        <v>1464</v>
      </c>
      <c r="H150" s="264" t="s">
        <v>1464</v>
      </c>
      <c r="I150" s="264">
        <v>0</v>
      </c>
      <c r="J150" s="509"/>
      <c r="K150" s="510"/>
      <c r="L150" s="510"/>
    </row>
    <row r="151" spans="1:9" ht="12.75">
      <c r="A151" s="465">
        <v>520</v>
      </c>
      <c r="B151" s="471" t="s">
        <v>86</v>
      </c>
      <c r="C151" s="264">
        <v>52740137</v>
      </c>
      <c r="D151" s="264" t="s">
        <v>1464</v>
      </c>
      <c r="E151" s="264">
        <v>48767896</v>
      </c>
      <c r="F151" s="463">
        <v>92.46827705434288</v>
      </c>
      <c r="G151" s="463" t="s">
        <v>1464</v>
      </c>
      <c r="H151" s="264" t="s">
        <v>1464</v>
      </c>
      <c r="I151" s="264">
        <v>4906791</v>
      </c>
    </row>
    <row r="152" spans="1:9" s="386" customFormat="1" ht="38.25">
      <c r="A152" s="477">
        <v>522</v>
      </c>
      <c r="B152" s="489" t="s">
        <v>88</v>
      </c>
      <c r="C152" s="307">
        <v>52740137</v>
      </c>
      <c r="D152" s="307" t="s">
        <v>1464</v>
      </c>
      <c r="E152" s="307">
        <v>48767896</v>
      </c>
      <c r="F152" s="463">
        <v>92.46827705434288</v>
      </c>
      <c r="G152" s="463" t="s">
        <v>1464</v>
      </c>
      <c r="H152" s="264" t="s">
        <v>1464</v>
      </c>
      <c r="I152" s="264">
        <v>4906791</v>
      </c>
    </row>
    <row r="153" spans="1:9" s="386" customFormat="1" ht="38.25">
      <c r="A153" s="477">
        <v>590</v>
      </c>
      <c r="B153" s="512" t="s">
        <v>98</v>
      </c>
      <c r="C153" s="307">
        <v>665490</v>
      </c>
      <c r="D153" s="307" t="s">
        <v>1464</v>
      </c>
      <c r="E153" s="307">
        <v>529370</v>
      </c>
      <c r="F153" s="463">
        <v>79.5458985108717</v>
      </c>
      <c r="G153" s="463" t="s">
        <v>1464</v>
      </c>
      <c r="H153" s="264" t="s">
        <v>1464</v>
      </c>
      <c r="I153" s="264">
        <v>47907</v>
      </c>
    </row>
    <row r="154" spans="1:9" s="386" customFormat="1" ht="25.5">
      <c r="A154" s="477">
        <v>592</v>
      </c>
      <c r="B154" s="489" t="s">
        <v>99</v>
      </c>
      <c r="C154" s="307">
        <v>5000</v>
      </c>
      <c r="D154" s="307" t="s">
        <v>1464</v>
      </c>
      <c r="E154" s="307">
        <v>3024</v>
      </c>
      <c r="F154" s="463">
        <v>60.48</v>
      </c>
      <c r="G154" s="463" t="s">
        <v>1464</v>
      </c>
      <c r="H154" s="264" t="s">
        <v>1464</v>
      </c>
      <c r="I154" s="264">
        <v>0</v>
      </c>
    </row>
    <row r="155" spans="1:9" s="386" customFormat="1" ht="13.5">
      <c r="A155" s="477">
        <v>593</v>
      </c>
      <c r="B155" s="489" t="s">
        <v>100</v>
      </c>
      <c r="C155" s="307">
        <v>5490</v>
      </c>
      <c r="D155" s="499" t="s">
        <v>1464</v>
      </c>
      <c r="E155" s="307">
        <v>8530</v>
      </c>
      <c r="F155" s="463">
        <v>155.37340619307832</v>
      </c>
      <c r="G155" s="463" t="s">
        <v>1464</v>
      </c>
      <c r="H155" s="264" t="s">
        <v>1464</v>
      </c>
      <c r="I155" s="264">
        <v>0</v>
      </c>
    </row>
    <row r="156" spans="1:9" s="498" customFormat="1" ht="25.5">
      <c r="A156" s="477">
        <v>599</v>
      </c>
      <c r="B156" s="489" t="s">
        <v>117</v>
      </c>
      <c r="C156" s="307">
        <v>655000</v>
      </c>
      <c r="D156" s="307" t="s">
        <v>1464</v>
      </c>
      <c r="E156" s="307">
        <v>517816</v>
      </c>
      <c r="F156" s="463" t="s">
        <v>1464</v>
      </c>
      <c r="G156" s="463" t="s">
        <v>1464</v>
      </c>
      <c r="H156" s="264" t="s">
        <v>1464</v>
      </c>
      <c r="I156" s="264">
        <v>47907</v>
      </c>
    </row>
    <row r="157" spans="1:9" ht="12.75">
      <c r="A157" s="465">
        <v>700</v>
      </c>
      <c r="B157" s="471" t="s">
        <v>102</v>
      </c>
      <c r="C157" s="264">
        <v>1380611</v>
      </c>
      <c r="D157" s="264" t="s">
        <v>1464</v>
      </c>
      <c r="E157" s="264">
        <v>1065935</v>
      </c>
      <c r="F157" s="463">
        <v>77.20748277393126</v>
      </c>
      <c r="G157" s="463" t="s">
        <v>1464</v>
      </c>
      <c r="H157" s="264" t="s">
        <v>1464</v>
      </c>
      <c r="I157" s="264">
        <v>105995</v>
      </c>
    </row>
    <row r="158" spans="1:9" ht="25.5">
      <c r="A158" s="465">
        <v>720</v>
      </c>
      <c r="B158" s="471" t="s">
        <v>125</v>
      </c>
      <c r="C158" s="264">
        <v>1092808</v>
      </c>
      <c r="D158" s="264" t="s">
        <v>1464</v>
      </c>
      <c r="E158" s="264">
        <v>771462</v>
      </c>
      <c r="F158" s="463">
        <v>70.59446856172356</v>
      </c>
      <c r="G158" s="463" t="s">
        <v>1464</v>
      </c>
      <c r="H158" s="264" t="s">
        <v>1464</v>
      </c>
      <c r="I158" s="264">
        <v>79345</v>
      </c>
    </row>
    <row r="159" spans="1:9" s="386" customFormat="1" ht="38.25">
      <c r="A159" s="477">
        <v>724</v>
      </c>
      <c r="B159" s="489" t="s">
        <v>126</v>
      </c>
      <c r="C159" s="307">
        <v>14260</v>
      </c>
      <c r="D159" s="307" t="s">
        <v>1464</v>
      </c>
      <c r="E159" s="307">
        <v>9624</v>
      </c>
      <c r="F159" s="463">
        <v>67.48948106591865</v>
      </c>
      <c r="G159" s="463" t="s">
        <v>1464</v>
      </c>
      <c r="H159" s="264" t="s">
        <v>1464</v>
      </c>
      <c r="I159" s="264">
        <v>0</v>
      </c>
    </row>
    <row r="160" spans="1:9" s="386" customFormat="1" ht="38.25">
      <c r="A160" s="477">
        <v>725</v>
      </c>
      <c r="B160" s="489" t="s">
        <v>127</v>
      </c>
      <c r="C160" s="307">
        <v>1078548</v>
      </c>
      <c r="D160" s="307" t="s">
        <v>1464</v>
      </c>
      <c r="E160" s="307">
        <v>761838</v>
      </c>
      <c r="F160" s="463">
        <v>70.63552108946473</v>
      </c>
      <c r="G160" s="463" t="s">
        <v>1464</v>
      </c>
      <c r="H160" s="264" t="s">
        <v>1464</v>
      </c>
      <c r="I160" s="264">
        <v>79345</v>
      </c>
    </row>
    <row r="161" spans="1:9" ht="12.75">
      <c r="A161" s="465">
        <v>740</v>
      </c>
      <c r="B161" s="471" t="s">
        <v>128</v>
      </c>
      <c r="C161" s="264">
        <v>287803</v>
      </c>
      <c r="D161" s="264" t="s">
        <v>1464</v>
      </c>
      <c r="E161" s="264">
        <v>294473</v>
      </c>
      <c r="F161" s="463">
        <v>102.31755749592604</v>
      </c>
      <c r="G161" s="463" t="s">
        <v>1464</v>
      </c>
      <c r="H161" s="264" t="s">
        <v>1464</v>
      </c>
      <c r="I161" s="264">
        <v>26650</v>
      </c>
    </row>
    <row r="162" spans="1:10" s="386" customFormat="1" ht="25.5">
      <c r="A162" s="477">
        <v>744</v>
      </c>
      <c r="B162" s="489" t="s">
        <v>106</v>
      </c>
      <c r="C162" s="307">
        <v>287803</v>
      </c>
      <c r="D162" s="307" t="s">
        <v>1464</v>
      </c>
      <c r="E162" s="307">
        <v>294473</v>
      </c>
      <c r="F162" s="463">
        <v>102.31755749592604</v>
      </c>
      <c r="G162" s="463" t="s">
        <v>1464</v>
      </c>
      <c r="H162" s="264" t="s">
        <v>1464</v>
      </c>
      <c r="I162" s="264">
        <v>26650</v>
      </c>
      <c r="J162" s="496"/>
    </row>
    <row r="163" spans="1:10" s="466" customFormat="1" ht="12.75">
      <c r="A163" s="465"/>
      <c r="B163" s="321" t="s">
        <v>129</v>
      </c>
      <c r="C163" s="307">
        <v>68661</v>
      </c>
      <c r="D163" s="264">
        <v>68661</v>
      </c>
      <c r="E163" s="264">
        <v>51054</v>
      </c>
      <c r="F163" s="463">
        <v>74.35662166295278</v>
      </c>
      <c r="G163" s="463">
        <v>74.35662166295278</v>
      </c>
      <c r="H163" s="264">
        <v>21161</v>
      </c>
      <c r="I163" s="264">
        <v>2970</v>
      </c>
      <c r="J163" s="513"/>
    </row>
    <row r="164" spans="1:10" ht="12.75">
      <c r="A164" s="329" t="s">
        <v>990</v>
      </c>
      <c r="B164" s="372" t="s">
        <v>991</v>
      </c>
      <c r="C164" s="289">
        <v>44966727</v>
      </c>
      <c r="D164" s="289">
        <v>40992902</v>
      </c>
      <c r="E164" s="289">
        <v>40389606</v>
      </c>
      <c r="F164" s="464">
        <v>89.82109371669412</v>
      </c>
      <c r="G164" s="464">
        <v>98.52829155642604</v>
      </c>
      <c r="H164" s="289">
        <v>3426571</v>
      </c>
      <c r="I164" s="289">
        <v>3751303</v>
      </c>
      <c r="J164" s="492"/>
    </row>
    <row r="165" spans="1:9" ht="25.5">
      <c r="A165" s="316"/>
      <c r="B165" s="328" t="s">
        <v>1248</v>
      </c>
      <c r="C165" s="289">
        <v>44961727</v>
      </c>
      <c r="D165" s="289">
        <v>40987902</v>
      </c>
      <c r="E165" s="289">
        <v>40386064</v>
      </c>
      <c r="F165" s="464">
        <v>89.82320452237077</v>
      </c>
      <c r="G165" s="464">
        <v>98.53166917399187</v>
      </c>
      <c r="H165" s="289">
        <v>3431571</v>
      </c>
      <c r="I165" s="289">
        <v>3751303</v>
      </c>
    </row>
    <row r="166" spans="1:9" ht="12.75">
      <c r="A166" s="323">
        <v>1000</v>
      </c>
      <c r="B166" s="324" t="s">
        <v>992</v>
      </c>
      <c r="C166" s="289">
        <v>658786</v>
      </c>
      <c r="D166" s="289">
        <v>588880</v>
      </c>
      <c r="E166" s="289">
        <v>562775</v>
      </c>
      <c r="F166" s="464">
        <v>85.42607159229249</v>
      </c>
      <c r="G166" s="464">
        <v>95.56700855861975</v>
      </c>
      <c r="H166" s="289">
        <v>76960</v>
      </c>
      <c r="I166" s="289">
        <v>46442</v>
      </c>
    </row>
    <row r="167" spans="1:10" ht="12.75">
      <c r="A167" s="465">
        <v>1100</v>
      </c>
      <c r="B167" s="321" t="s">
        <v>1231</v>
      </c>
      <c r="C167" s="264">
        <v>388442</v>
      </c>
      <c r="D167" s="264">
        <v>334825</v>
      </c>
      <c r="E167" s="264">
        <v>331645</v>
      </c>
      <c r="F167" s="463">
        <v>85.37825466865067</v>
      </c>
      <c r="G167" s="463">
        <v>99.05025013066528</v>
      </c>
      <c r="H167" s="264">
        <v>53563</v>
      </c>
      <c r="I167" s="264">
        <v>30001</v>
      </c>
      <c r="J167" s="492"/>
    </row>
    <row r="168" spans="1:10" ht="12.75">
      <c r="A168" s="323">
        <v>3000</v>
      </c>
      <c r="B168" s="328" t="s">
        <v>71</v>
      </c>
      <c r="C168" s="289">
        <v>44302941</v>
      </c>
      <c r="D168" s="289">
        <v>40399022</v>
      </c>
      <c r="E168" s="289">
        <v>39823289</v>
      </c>
      <c r="F168" s="464">
        <v>89.88859001482543</v>
      </c>
      <c r="G168" s="464">
        <v>98.57488381773203</v>
      </c>
      <c r="H168" s="289">
        <v>3354611</v>
      </c>
      <c r="I168" s="289">
        <v>3704861</v>
      </c>
      <c r="J168" s="492"/>
    </row>
    <row r="169" spans="1:11" ht="25.5" customHeight="1">
      <c r="A169" s="465">
        <v>3400</v>
      </c>
      <c r="B169" s="475" t="s">
        <v>72</v>
      </c>
      <c r="C169" s="264">
        <v>3800006</v>
      </c>
      <c r="D169" s="264">
        <v>3713839</v>
      </c>
      <c r="E169" s="264">
        <v>3479016</v>
      </c>
      <c r="F169" s="463">
        <v>91.55290807435567</v>
      </c>
      <c r="G169" s="463">
        <v>93.6770818551908</v>
      </c>
      <c r="H169" s="264">
        <v>73150</v>
      </c>
      <c r="I169" s="264">
        <v>187576</v>
      </c>
      <c r="J169" s="492"/>
      <c r="K169" s="492"/>
    </row>
    <row r="170" spans="1:9" ht="12.75">
      <c r="A170" s="465">
        <v>3500</v>
      </c>
      <c r="B170" s="475" t="s">
        <v>73</v>
      </c>
      <c r="C170" s="264">
        <v>32437950</v>
      </c>
      <c r="D170" s="264">
        <v>30044759</v>
      </c>
      <c r="E170" s="264">
        <v>29757408</v>
      </c>
      <c r="F170" s="463">
        <v>91.73640134472123</v>
      </c>
      <c r="G170" s="463">
        <v>99.04359026477796</v>
      </c>
      <c r="H170" s="264">
        <v>2668545</v>
      </c>
      <c r="I170" s="264">
        <v>2929673</v>
      </c>
    </row>
    <row r="171" spans="1:9" s="505" customFormat="1" ht="11.25" customHeight="1" hidden="1">
      <c r="A171" s="501">
        <v>3700</v>
      </c>
      <c r="B171" s="514" t="s">
        <v>111</v>
      </c>
      <c r="C171" s="230">
        <v>8064985</v>
      </c>
      <c r="D171" s="230">
        <v>4295737</v>
      </c>
      <c r="E171" s="230">
        <v>6586865</v>
      </c>
      <c r="F171" s="503">
        <v>81.6723775679682</v>
      </c>
      <c r="G171" s="503">
        <v>153.33492250573067</v>
      </c>
      <c r="H171" s="504">
        <v>0</v>
      </c>
      <c r="I171" s="504">
        <v>587612</v>
      </c>
    </row>
    <row r="172" spans="1:9" s="466" customFormat="1" ht="25.5">
      <c r="A172" s="481"/>
      <c r="B172" s="328" t="s">
        <v>18</v>
      </c>
      <c r="C172" s="289">
        <v>5000</v>
      </c>
      <c r="D172" s="289">
        <v>5000</v>
      </c>
      <c r="E172" s="289">
        <v>3542</v>
      </c>
      <c r="F172" s="464">
        <v>70.84</v>
      </c>
      <c r="G172" s="464">
        <v>70.84</v>
      </c>
      <c r="H172" s="289">
        <v>-5000</v>
      </c>
      <c r="I172" s="289">
        <v>0</v>
      </c>
    </row>
    <row r="173" spans="1:9" s="466" customFormat="1" ht="25.5">
      <c r="A173" s="482" t="s">
        <v>78</v>
      </c>
      <c r="B173" s="483" t="s">
        <v>2</v>
      </c>
      <c r="C173" s="289">
        <v>5000</v>
      </c>
      <c r="D173" s="289">
        <v>5000</v>
      </c>
      <c r="E173" s="289">
        <v>3542</v>
      </c>
      <c r="F173" s="464">
        <v>70.84</v>
      </c>
      <c r="G173" s="464">
        <v>70.84</v>
      </c>
      <c r="H173" s="289">
        <v>-5000</v>
      </c>
      <c r="I173" s="289">
        <v>0</v>
      </c>
    </row>
    <row r="174" spans="1:10" ht="12.75">
      <c r="A174" s="465"/>
      <c r="B174" s="485" t="s">
        <v>79</v>
      </c>
      <c r="C174" s="289">
        <v>9888172</v>
      </c>
      <c r="D174" s="289">
        <v>3796281</v>
      </c>
      <c r="E174" s="289">
        <v>10024650</v>
      </c>
      <c r="F174" s="464">
        <v>101.38021466455073</v>
      </c>
      <c r="G174" s="464">
        <v>264.06501520830517</v>
      </c>
      <c r="H174" s="289">
        <v>826316</v>
      </c>
      <c r="I174" s="289">
        <v>1312360</v>
      </c>
      <c r="J174" s="101"/>
    </row>
    <row r="175" spans="1:9" ht="25.5">
      <c r="A175" s="465"/>
      <c r="B175" s="321" t="s">
        <v>80</v>
      </c>
      <c r="C175" s="264">
        <v>-9888172</v>
      </c>
      <c r="D175" s="264">
        <v>-3796281</v>
      </c>
      <c r="E175" s="264">
        <v>-10024650</v>
      </c>
      <c r="F175" s="463">
        <v>101.38021466455073</v>
      </c>
      <c r="G175" s="463">
        <v>264.06501520830517</v>
      </c>
      <c r="H175" s="264">
        <v>-826316</v>
      </c>
      <c r="I175" s="264">
        <v>-1312360</v>
      </c>
    </row>
    <row r="176" spans="1:9" ht="32.25" customHeight="1">
      <c r="A176" s="465"/>
      <c r="B176" s="330" t="s">
        <v>1232</v>
      </c>
      <c r="C176" s="264"/>
      <c r="D176" s="264"/>
      <c r="E176" s="264"/>
      <c r="F176" s="464"/>
      <c r="G176" s="464"/>
      <c r="H176" s="289"/>
      <c r="I176" s="289"/>
    </row>
    <row r="177" spans="1:9" ht="12.75">
      <c r="A177" s="462" t="s">
        <v>985</v>
      </c>
      <c r="B177" s="372" t="s">
        <v>274</v>
      </c>
      <c r="C177" s="289">
        <v>7219687</v>
      </c>
      <c r="D177" s="289">
        <v>5962281</v>
      </c>
      <c r="E177" s="289">
        <v>6671683</v>
      </c>
      <c r="F177" s="464">
        <v>92.40958783947282</v>
      </c>
      <c r="G177" s="464">
        <v>111.89816447765544</v>
      </c>
      <c r="H177" s="289">
        <v>563394</v>
      </c>
      <c r="I177" s="289">
        <v>670326</v>
      </c>
    </row>
    <row r="178" spans="1:9" ht="12.75">
      <c r="A178" s="465"/>
      <c r="B178" s="321" t="s">
        <v>124</v>
      </c>
      <c r="C178" s="264">
        <v>7219687</v>
      </c>
      <c r="D178" s="264">
        <v>5962281</v>
      </c>
      <c r="E178" s="264">
        <v>6671683</v>
      </c>
      <c r="F178" s="463">
        <v>92.40958783947282</v>
      </c>
      <c r="G178" s="463">
        <v>111.89816447765544</v>
      </c>
      <c r="H178" s="264">
        <v>563394</v>
      </c>
      <c r="I178" s="264">
        <v>670326</v>
      </c>
    </row>
    <row r="179" spans="1:9" ht="38.25">
      <c r="A179" s="465">
        <v>500</v>
      </c>
      <c r="B179" s="471" t="s">
        <v>84</v>
      </c>
      <c r="C179" s="264">
        <v>7219687</v>
      </c>
      <c r="D179" s="264" t="s">
        <v>1464</v>
      </c>
      <c r="E179" s="264">
        <v>6671683</v>
      </c>
      <c r="F179" s="463">
        <v>92.40958783947282</v>
      </c>
      <c r="G179" s="463" t="s">
        <v>1464</v>
      </c>
      <c r="H179" s="264" t="s">
        <v>1464</v>
      </c>
      <c r="I179" s="264">
        <v>670326</v>
      </c>
    </row>
    <row r="180" spans="1:9" ht="12.75">
      <c r="A180" s="465">
        <v>520</v>
      </c>
      <c r="B180" s="471" t="s">
        <v>86</v>
      </c>
      <c r="C180" s="264">
        <v>7204937</v>
      </c>
      <c r="D180" s="264" t="s">
        <v>1464</v>
      </c>
      <c r="E180" s="264">
        <v>6662277</v>
      </c>
      <c r="F180" s="463">
        <v>92.46822005522047</v>
      </c>
      <c r="G180" s="463" t="s">
        <v>1464</v>
      </c>
      <c r="H180" s="264" t="s">
        <v>1464</v>
      </c>
      <c r="I180" s="264">
        <v>670326</v>
      </c>
    </row>
    <row r="181" spans="1:9" s="386" customFormat="1" ht="51">
      <c r="A181" s="477">
        <v>523</v>
      </c>
      <c r="B181" s="489" t="s">
        <v>89</v>
      </c>
      <c r="C181" s="307">
        <v>7204937</v>
      </c>
      <c r="D181" s="307" t="s">
        <v>1464</v>
      </c>
      <c r="E181" s="307">
        <v>6662277</v>
      </c>
      <c r="F181" s="463">
        <v>92.46822005522047</v>
      </c>
      <c r="G181" s="463" t="s">
        <v>1464</v>
      </c>
      <c r="H181" s="264" t="s">
        <v>1464</v>
      </c>
      <c r="I181" s="264">
        <v>670326</v>
      </c>
    </row>
    <row r="182" spans="1:9" ht="51">
      <c r="A182" s="465">
        <v>560</v>
      </c>
      <c r="B182" s="471" t="s">
        <v>116</v>
      </c>
      <c r="C182" s="264">
        <v>0</v>
      </c>
      <c r="D182" s="264" t="s">
        <v>1464</v>
      </c>
      <c r="E182" s="264">
        <v>0</v>
      </c>
      <c r="F182" s="463" t="s">
        <v>1464</v>
      </c>
      <c r="G182" s="463" t="s">
        <v>1464</v>
      </c>
      <c r="H182" s="264" t="s">
        <v>1464</v>
      </c>
      <c r="I182" s="264">
        <v>0</v>
      </c>
    </row>
    <row r="183" spans="1:9" s="386" customFormat="1" ht="12.75">
      <c r="A183" s="477">
        <v>561</v>
      </c>
      <c r="B183" s="489" t="s">
        <v>96</v>
      </c>
      <c r="C183" s="307">
        <v>0</v>
      </c>
      <c r="D183" s="307" t="s">
        <v>1464</v>
      </c>
      <c r="E183" s="307">
        <v>0</v>
      </c>
      <c r="F183" s="463" t="s">
        <v>1464</v>
      </c>
      <c r="G183" s="463" t="s">
        <v>1464</v>
      </c>
      <c r="H183" s="264" t="s">
        <v>1464</v>
      </c>
      <c r="I183" s="264">
        <v>0</v>
      </c>
    </row>
    <row r="184" spans="1:9" ht="38.25">
      <c r="A184" s="465">
        <v>590</v>
      </c>
      <c r="B184" s="471" t="s">
        <v>1233</v>
      </c>
      <c r="C184" s="264">
        <v>14750</v>
      </c>
      <c r="D184" s="264" t="s">
        <v>1464</v>
      </c>
      <c r="E184" s="264">
        <v>9406</v>
      </c>
      <c r="F184" s="463">
        <v>63.769491525423724</v>
      </c>
      <c r="G184" s="463" t="s">
        <v>1464</v>
      </c>
      <c r="H184" s="264" t="s">
        <v>1464</v>
      </c>
      <c r="I184" s="264">
        <v>0</v>
      </c>
    </row>
    <row r="185" spans="1:9" s="386" customFormat="1" ht="12.75">
      <c r="A185" s="477">
        <v>593</v>
      </c>
      <c r="B185" s="489" t="s">
        <v>100</v>
      </c>
      <c r="C185" s="307">
        <v>750</v>
      </c>
      <c r="D185" s="307" t="s">
        <v>1464</v>
      </c>
      <c r="E185" s="307">
        <v>310</v>
      </c>
      <c r="F185" s="463">
        <v>41.333333333333336</v>
      </c>
      <c r="G185" s="463" t="s">
        <v>1464</v>
      </c>
      <c r="H185" s="264" t="s">
        <v>1464</v>
      </c>
      <c r="I185" s="264">
        <v>0</v>
      </c>
    </row>
    <row r="186" spans="1:9" s="498" customFormat="1" ht="25.5">
      <c r="A186" s="477">
        <v>599</v>
      </c>
      <c r="B186" s="489" t="s">
        <v>101</v>
      </c>
      <c r="C186" s="307">
        <v>14000</v>
      </c>
      <c r="D186" s="307" t="s">
        <v>1464</v>
      </c>
      <c r="E186" s="307">
        <v>9096</v>
      </c>
      <c r="F186" s="463" t="s">
        <v>1464</v>
      </c>
      <c r="G186" s="463" t="s">
        <v>1464</v>
      </c>
      <c r="H186" s="264" t="s">
        <v>1464</v>
      </c>
      <c r="I186" s="264">
        <v>0</v>
      </c>
    </row>
    <row r="187" spans="1:9" ht="12.75">
      <c r="A187" s="329" t="s">
        <v>990</v>
      </c>
      <c r="B187" s="372" t="s">
        <v>991</v>
      </c>
      <c r="C187" s="289">
        <v>6437505</v>
      </c>
      <c r="D187" s="289">
        <v>5836849</v>
      </c>
      <c r="E187" s="289">
        <v>5132570</v>
      </c>
      <c r="F187" s="464">
        <v>79.72918079286929</v>
      </c>
      <c r="G187" s="464">
        <v>87.93391776967333</v>
      </c>
      <c r="H187" s="289">
        <v>407690</v>
      </c>
      <c r="I187" s="289">
        <v>329924</v>
      </c>
    </row>
    <row r="188" spans="1:9" ht="25.5">
      <c r="A188" s="316"/>
      <c r="B188" s="328" t="s">
        <v>1248</v>
      </c>
      <c r="C188" s="289">
        <v>6437505</v>
      </c>
      <c r="D188" s="289">
        <v>5836849</v>
      </c>
      <c r="E188" s="289">
        <v>5132570</v>
      </c>
      <c r="F188" s="464">
        <v>79.72918079286929</v>
      </c>
      <c r="G188" s="464">
        <v>87.93391776967333</v>
      </c>
      <c r="H188" s="289">
        <v>407690</v>
      </c>
      <c r="I188" s="289">
        <v>329924</v>
      </c>
    </row>
    <row r="189" spans="1:9" ht="12.75">
      <c r="A189" s="323">
        <v>1000</v>
      </c>
      <c r="B189" s="324" t="s">
        <v>992</v>
      </c>
      <c r="C189" s="289">
        <v>624709</v>
      </c>
      <c r="D189" s="289">
        <v>758748</v>
      </c>
      <c r="E189" s="289">
        <v>624709</v>
      </c>
      <c r="F189" s="464">
        <v>100</v>
      </c>
      <c r="G189" s="464" t="s">
        <v>1464</v>
      </c>
      <c r="H189" s="289">
        <v>0</v>
      </c>
      <c r="I189" s="289">
        <v>0</v>
      </c>
    </row>
    <row r="190" spans="1:9" ht="12.75">
      <c r="A190" s="465">
        <v>1800</v>
      </c>
      <c r="B190" s="471" t="s">
        <v>69</v>
      </c>
      <c r="C190" s="264">
        <v>624709</v>
      </c>
      <c r="D190" s="264" t="s">
        <v>1464</v>
      </c>
      <c r="E190" s="264">
        <v>624709</v>
      </c>
      <c r="F190" s="463">
        <v>100</v>
      </c>
      <c r="G190" s="463" t="s">
        <v>1464</v>
      </c>
      <c r="H190" s="264" t="s">
        <v>1464</v>
      </c>
      <c r="I190" s="264">
        <v>0</v>
      </c>
    </row>
    <row r="191" spans="1:9" s="466" customFormat="1" ht="25.5">
      <c r="A191" s="323">
        <v>2000</v>
      </c>
      <c r="B191" s="474" t="s">
        <v>70</v>
      </c>
      <c r="C191" s="289">
        <v>15050</v>
      </c>
      <c r="D191" s="289">
        <v>25293</v>
      </c>
      <c r="E191" s="289">
        <v>10924</v>
      </c>
      <c r="F191" s="464">
        <v>72.58471760797343</v>
      </c>
      <c r="G191" s="464">
        <v>43.189815363934684</v>
      </c>
      <c r="H191" s="289">
        <v>0</v>
      </c>
      <c r="I191" s="289">
        <v>0</v>
      </c>
    </row>
    <row r="192" spans="1:9" ht="12.75">
      <c r="A192" s="323">
        <v>3000</v>
      </c>
      <c r="B192" s="328" t="s">
        <v>1249</v>
      </c>
      <c r="C192" s="289">
        <v>5797746</v>
      </c>
      <c r="D192" s="289">
        <v>5052808</v>
      </c>
      <c r="E192" s="289">
        <v>4496937</v>
      </c>
      <c r="F192" s="464">
        <v>77.56353934787761</v>
      </c>
      <c r="G192" s="464">
        <v>88.99877058459376</v>
      </c>
      <c r="H192" s="289">
        <v>407690</v>
      </c>
      <c r="I192" s="289">
        <v>329924</v>
      </c>
    </row>
    <row r="193" spans="1:9" ht="24.75" customHeight="1">
      <c r="A193" s="465">
        <v>3400</v>
      </c>
      <c r="B193" s="475" t="s">
        <v>72</v>
      </c>
      <c r="C193" s="264">
        <v>50000</v>
      </c>
      <c r="D193" s="264">
        <v>46000</v>
      </c>
      <c r="E193" s="264">
        <v>22273</v>
      </c>
      <c r="F193" s="463">
        <v>44.546</v>
      </c>
      <c r="G193" s="463">
        <v>48.4195652173913</v>
      </c>
      <c r="H193" s="264">
        <v>3500</v>
      </c>
      <c r="I193" s="264">
        <v>3843</v>
      </c>
    </row>
    <row r="194" spans="1:9" ht="12.75">
      <c r="A194" s="465">
        <v>3500</v>
      </c>
      <c r="B194" s="475" t="s">
        <v>73</v>
      </c>
      <c r="C194" s="264">
        <v>4697773</v>
      </c>
      <c r="D194" s="264">
        <v>4186572</v>
      </c>
      <c r="E194" s="264">
        <v>4119670</v>
      </c>
      <c r="F194" s="463">
        <v>87.69410527073147</v>
      </c>
      <c r="G194" s="463">
        <v>98.40198615955967</v>
      </c>
      <c r="H194" s="264">
        <v>322374</v>
      </c>
      <c r="I194" s="264">
        <v>295135</v>
      </c>
    </row>
    <row r="195" spans="1:9" s="518" customFormat="1" ht="11.25" customHeight="1" hidden="1">
      <c r="A195" s="515">
        <v>3700</v>
      </c>
      <c r="B195" s="516" t="s">
        <v>111</v>
      </c>
      <c r="C195" s="517">
        <v>1049973</v>
      </c>
      <c r="D195" s="517">
        <v>511899</v>
      </c>
      <c r="E195" s="517">
        <v>354994</v>
      </c>
      <c r="F195" s="503">
        <v>33.80982177636949</v>
      </c>
      <c r="G195" s="503">
        <v>69.34844568948172</v>
      </c>
      <c r="H195" s="504">
        <v>0</v>
      </c>
      <c r="I195" s="504">
        <v>30946</v>
      </c>
    </row>
    <row r="196" spans="1:9" ht="12.75">
      <c r="A196" s="465"/>
      <c r="B196" s="485" t="s">
        <v>79</v>
      </c>
      <c r="C196" s="289">
        <v>782182</v>
      </c>
      <c r="D196" s="289">
        <v>125432</v>
      </c>
      <c r="E196" s="289">
        <v>1539113</v>
      </c>
      <c r="F196" s="464" t="s">
        <v>1464</v>
      </c>
      <c r="G196" s="464" t="s">
        <v>1464</v>
      </c>
      <c r="H196" s="289">
        <v>155704</v>
      </c>
      <c r="I196" s="289">
        <v>340402</v>
      </c>
    </row>
    <row r="197" spans="1:9" ht="25.5">
      <c r="A197" s="465"/>
      <c r="B197" s="321" t="s">
        <v>80</v>
      </c>
      <c r="C197" s="264">
        <v>-782182</v>
      </c>
      <c r="D197" s="264">
        <v>-125432</v>
      </c>
      <c r="E197" s="264">
        <v>-1539113</v>
      </c>
      <c r="F197" s="463" t="s">
        <v>1464</v>
      </c>
      <c r="G197" s="463" t="s">
        <v>1464</v>
      </c>
      <c r="H197" s="264">
        <v>-155704</v>
      </c>
      <c r="I197" s="264">
        <v>-340402</v>
      </c>
    </row>
    <row r="198" spans="1:10" ht="31.5" customHeight="1">
      <c r="A198" s="465"/>
      <c r="B198" s="474" t="s">
        <v>1234</v>
      </c>
      <c r="C198" s="264"/>
      <c r="D198" s="264"/>
      <c r="E198" s="264"/>
      <c r="F198" s="464"/>
      <c r="G198" s="464"/>
      <c r="H198" s="264"/>
      <c r="I198" s="264"/>
      <c r="J198" s="492"/>
    </row>
    <row r="199" spans="1:10" ht="12.75">
      <c r="A199" s="465"/>
      <c r="B199" s="328" t="s">
        <v>1235</v>
      </c>
      <c r="C199" s="289">
        <v>178547426</v>
      </c>
      <c r="D199" s="289">
        <v>147299926</v>
      </c>
      <c r="E199" s="289">
        <v>165038009</v>
      </c>
      <c r="F199" s="464">
        <v>92.43370946159706</v>
      </c>
      <c r="G199" s="464">
        <v>112.04215336808791</v>
      </c>
      <c r="H199" s="289">
        <v>13920076</v>
      </c>
      <c r="I199" s="289">
        <v>16562180</v>
      </c>
      <c r="J199" s="492"/>
    </row>
    <row r="200" spans="1:9" ht="12.75">
      <c r="A200" s="477"/>
      <c r="B200" s="321" t="s">
        <v>1236</v>
      </c>
      <c r="C200" s="264">
        <v>178547426</v>
      </c>
      <c r="D200" s="264">
        <v>147299926</v>
      </c>
      <c r="E200" s="264">
        <v>165038009</v>
      </c>
      <c r="F200" s="463">
        <v>92.43370946159706</v>
      </c>
      <c r="G200" s="463">
        <v>112.04215336808791</v>
      </c>
      <c r="H200" s="264">
        <v>13920076</v>
      </c>
      <c r="I200" s="264">
        <v>16562180</v>
      </c>
    </row>
    <row r="201" spans="1:9" ht="38.25">
      <c r="A201" s="465">
        <v>500</v>
      </c>
      <c r="B201" s="471" t="s">
        <v>84</v>
      </c>
      <c r="C201" s="264">
        <v>178547426</v>
      </c>
      <c r="D201" s="264" t="s">
        <v>1464</v>
      </c>
      <c r="E201" s="264">
        <v>165038009</v>
      </c>
      <c r="F201" s="463">
        <v>92.43370946159706</v>
      </c>
      <c r="G201" s="463" t="s">
        <v>1464</v>
      </c>
      <c r="H201" s="264" t="s">
        <v>1464</v>
      </c>
      <c r="I201" s="264">
        <v>16562180</v>
      </c>
    </row>
    <row r="202" spans="1:12" ht="12.75">
      <c r="A202" s="465">
        <v>520</v>
      </c>
      <c r="B202" s="471" t="s">
        <v>114</v>
      </c>
      <c r="C202" s="264">
        <v>177913906</v>
      </c>
      <c r="D202" s="264" t="s">
        <v>1464</v>
      </c>
      <c r="E202" s="264">
        <v>164513994</v>
      </c>
      <c r="F202" s="463">
        <v>92.46831666997407</v>
      </c>
      <c r="G202" s="463" t="s">
        <v>1464</v>
      </c>
      <c r="H202" s="264" t="s">
        <v>1464</v>
      </c>
      <c r="I202" s="264">
        <v>16552598</v>
      </c>
      <c r="K202" s="1222"/>
      <c r="L202" s="1222"/>
    </row>
    <row r="203" spans="1:12" s="386" customFormat="1" ht="38.25">
      <c r="A203" s="477">
        <v>524</v>
      </c>
      <c r="B203" s="489" t="s">
        <v>90</v>
      </c>
      <c r="C203" s="307">
        <v>177913906</v>
      </c>
      <c r="D203" s="307" t="s">
        <v>1464</v>
      </c>
      <c r="E203" s="307">
        <v>164513902</v>
      </c>
      <c r="F203" s="463">
        <v>92.46826495956982</v>
      </c>
      <c r="G203" s="463" t="s">
        <v>1464</v>
      </c>
      <c r="H203" s="264" t="s">
        <v>1464</v>
      </c>
      <c r="I203" s="264">
        <v>16552598</v>
      </c>
      <c r="K203" s="1222"/>
      <c r="L203" s="1222"/>
    </row>
    <row r="204" spans="1:12" s="386" customFormat="1" ht="25.5">
      <c r="A204" s="477">
        <v>525</v>
      </c>
      <c r="B204" s="489" t="s">
        <v>115</v>
      </c>
      <c r="C204" s="307" t="s">
        <v>1464</v>
      </c>
      <c r="D204" s="307" t="s">
        <v>1464</v>
      </c>
      <c r="E204" s="307">
        <v>0</v>
      </c>
      <c r="F204" s="463" t="s">
        <v>1464</v>
      </c>
      <c r="G204" s="463" t="s">
        <v>1464</v>
      </c>
      <c r="H204" s="264" t="s">
        <v>1464</v>
      </c>
      <c r="I204" s="264">
        <v>0</v>
      </c>
      <c r="K204" s="506"/>
      <c r="L204" s="506"/>
    </row>
    <row r="205" spans="1:12" s="498" customFormat="1" ht="25.5">
      <c r="A205" s="477">
        <v>526</v>
      </c>
      <c r="B205" s="489" t="s">
        <v>92</v>
      </c>
      <c r="C205" s="307" t="s">
        <v>1464</v>
      </c>
      <c r="D205" s="307" t="s">
        <v>1464</v>
      </c>
      <c r="E205" s="307">
        <v>92</v>
      </c>
      <c r="F205" s="463" t="s">
        <v>1464</v>
      </c>
      <c r="G205" s="463" t="s">
        <v>1464</v>
      </c>
      <c r="H205" s="264" t="s">
        <v>1464</v>
      </c>
      <c r="I205" s="264">
        <v>0</v>
      </c>
      <c r="K205" s="519"/>
      <c r="L205" s="519"/>
    </row>
    <row r="206" spans="1:9" ht="51">
      <c r="A206" s="465">
        <v>560</v>
      </c>
      <c r="B206" s="471" t="s">
        <v>116</v>
      </c>
      <c r="C206" s="264">
        <v>80000</v>
      </c>
      <c r="D206" s="264" t="s">
        <v>1464</v>
      </c>
      <c r="E206" s="264">
        <v>147493</v>
      </c>
      <c r="F206" s="463">
        <v>184.36625</v>
      </c>
      <c r="G206" s="463" t="s">
        <v>1464</v>
      </c>
      <c r="H206" s="264" t="s">
        <v>1464</v>
      </c>
      <c r="I206" s="264">
        <v>47</v>
      </c>
    </row>
    <row r="207" spans="1:9" s="386" customFormat="1" ht="12.75">
      <c r="A207" s="477">
        <v>561</v>
      </c>
      <c r="B207" s="489" t="s">
        <v>96</v>
      </c>
      <c r="C207" s="307">
        <v>80000</v>
      </c>
      <c r="D207" s="307" t="s">
        <v>1464</v>
      </c>
      <c r="E207" s="307">
        <v>147493</v>
      </c>
      <c r="F207" s="463">
        <v>184.36625</v>
      </c>
      <c r="G207" s="463" t="s">
        <v>1464</v>
      </c>
      <c r="H207" s="264" t="s">
        <v>1464</v>
      </c>
      <c r="I207" s="264">
        <v>47</v>
      </c>
    </row>
    <row r="208" spans="1:9" ht="38.25">
      <c r="A208" s="465">
        <v>590</v>
      </c>
      <c r="B208" s="471" t="s">
        <v>1233</v>
      </c>
      <c r="C208" s="264">
        <v>553520</v>
      </c>
      <c r="D208" s="264" t="s">
        <v>1464</v>
      </c>
      <c r="E208" s="264">
        <v>376522</v>
      </c>
      <c r="F208" s="463">
        <v>68.02319699378523</v>
      </c>
      <c r="G208" s="463" t="s">
        <v>1464</v>
      </c>
      <c r="H208" s="264" t="s">
        <v>1464</v>
      </c>
      <c r="I208" s="264">
        <v>9535</v>
      </c>
    </row>
    <row r="209" spans="1:9" s="386" customFormat="1" ht="12.75">
      <c r="A209" s="477">
        <v>593</v>
      </c>
      <c r="B209" s="489" t="s">
        <v>100</v>
      </c>
      <c r="C209" s="307">
        <v>18520</v>
      </c>
      <c r="D209" s="307" t="s">
        <v>1464</v>
      </c>
      <c r="E209" s="307">
        <v>24041</v>
      </c>
      <c r="F209" s="463">
        <v>129.8110151187905</v>
      </c>
      <c r="G209" s="463" t="s">
        <v>1464</v>
      </c>
      <c r="H209" s="264" t="s">
        <v>1464</v>
      </c>
      <c r="I209" s="264">
        <v>0</v>
      </c>
    </row>
    <row r="210" spans="1:9" s="498" customFormat="1" ht="25.5">
      <c r="A210" s="477">
        <v>599</v>
      </c>
      <c r="B210" s="489" t="s">
        <v>101</v>
      </c>
      <c r="C210" s="307">
        <v>535000</v>
      </c>
      <c r="D210" s="307" t="s">
        <v>1464</v>
      </c>
      <c r="E210" s="307">
        <v>352481</v>
      </c>
      <c r="F210" s="463" t="s">
        <v>1464</v>
      </c>
      <c r="G210" s="463" t="s">
        <v>1464</v>
      </c>
      <c r="H210" s="264" t="s">
        <v>1464</v>
      </c>
      <c r="I210" s="264">
        <v>9535</v>
      </c>
    </row>
    <row r="211" spans="1:9" ht="12.75">
      <c r="A211" s="329" t="s">
        <v>990</v>
      </c>
      <c r="B211" s="372" t="s">
        <v>991</v>
      </c>
      <c r="C211" s="289">
        <v>158800435</v>
      </c>
      <c r="D211" s="289">
        <v>143712686</v>
      </c>
      <c r="E211" s="289">
        <v>137479962</v>
      </c>
      <c r="F211" s="464">
        <v>86.57404622348798</v>
      </c>
      <c r="G211" s="464">
        <v>95.66306623759019</v>
      </c>
      <c r="H211" s="289">
        <v>11880057</v>
      </c>
      <c r="I211" s="289">
        <v>11170409</v>
      </c>
    </row>
    <row r="212" spans="1:9" ht="25.5">
      <c r="A212" s="316"/>
      <c r="B212" s="328" t="s">
        <v>1248</v>
      </c>
      <c r="C212" s="289">
        <v>158800435</v>
      </c>
      <c r="D212" s="289">
        <v>143712686</v>
      </c>
      <c r="E212" s="289">
        <v>137479962</v>
      </c>
      <c r="F212" s="464">
        <v>86.57404622348798</v>
      </c>
      <c r="G212" s="464">
        <v>95.66306623759019</v>
      </c>
      <c r="H212" s="289">
        <v>11880057</v>
      </c>
      <c r="I212" s="289">
        <v>11170409</v>
      </c>
    </row>
    <row r="213" spans="1:9" ht="12.75">
      <c r="A213" s="323">
        <v>1000</v>
      </c>
      <c r="B213" s="324" t="s">
        <v>992</v>
      </c>
      <c r="C213" s="289">
        <v>2000000</v>
      </c>
      <c r="D213" s="289">
        <v>2000000</v>
      </c>
      <c r="E213" s="289">
        <v>2000000</v>
      </c>
      <c r="F213" s="464">
        <v>100</v>
      </c>
      <c r="G213" s="464">
        <v>100</v>
      </c>
      <c r="H213" s="289">
        <v>0</v>
      </c>
      <c r="I213" s="289">
        <v>0</v>
      </c>
    </row>
    <row r="214" spans="1:9" ht="12.75">
      <c r="A214" s="465">
        <v>1800</v>
      </c>
      <c r="B214" s="475" t="s">
        <v>1237</v>
      </c>
      <c r="C214" s="264">
        <v>2000000</v>
      </c>
      <c r="D214" s="264" t="s">
        <v>1464</v>
      </c>
      <c r="E214" s="264">
        <v>2000000</v>
      </c>
      <c r="F214" s="463">
        <v>100</v>
      </c>
      <c r="G214" s="463" t="s">
        <v>1464</v>
      </c>
      <c r="H214" s="264" t="s">
        <v>1464</v>
      </c>
      <c r="I214" s="264">
        <v>0</v>
      </c>
    </row>
    <row r="215" spans="1:9" ht="25.5">
      <c r="A215" s="323">
        <v>2000</v>
      </c>
      <c r="B215" s="474" t="s">
        <v>70</v>
      </c>
      <c r="C215" s="289">
        <v>715826</v>
      </c>
      <c r="D215" s="289">
        <v>765826</v>
      </c>
      <c r="E215" s="289">
        <v>684981</v>
      </c>
      <c r="F215" s="464">
        <v>95.69099194496987</v>
      </c>
      <c r="G215" s="464">
        <v>89.44342448545754</v>
      </c>
      <c r="H215" s="289">
        <v>0</v>
      </c>
      <c r="I215" s="289">
        <v>0</v>
      </c>
    </row>
    <row r="216" spans="1:9" ht="12" customHeight="1">
      <c r="A216" s="323">
        <v>3000</v>
      </c>
      <c r="B216" s="328" t="s">
        <v>1249</v>
      </c>
      <c r="C216" s="289">
        <v>156084609</v>
      </c>
      <c r="D216" s="289">
        <v>140946860</v>
      </c>
      <c r="E216" s="289">
        <v>134794981</v>
      </c>
      <c r="F216" s="464">
        <v>86.36020031930246</v>
      </c>
      <c r="G216" s="464">
        <v>95.63532029021434</v>
      </c>
      <c r="H216" s="289">
        <v>11880057</v>
      </c>
      <c r="I216" s="289">
        <v>11170409</v>
      </c>
    </row>
    <row r="217" spans="1:10" ht="12.75">
      <c r="A217" s="465">
        <v>3500</v>
      </c>
      <c r="B217" s="475" t="s">
        <v>73</v>
      </c>
      <c r="C217" s="264">
        <v>126229100</v>
      </c>
      <c r="D217" s="264">
        <v>117526022</v>
      </c>
      <c r="E217" s="264">
        <v>111591476</v>
      </c>
      <c r="F217" s="463">
        <v>88.40392270878901</v>
      </c>
      <c r="G217" s="463">
        <v>94.95044084790005</v>
      </c>
      <c r="H217" s="264">
        <v>9615454</v>
      </c>
      <c r="I217" s="264">
        <v>9025331</v>
      </c>
      <c r="J217" s="492"/>
    </row>
    <row r="218" spans="1:9" s="505" customFormat="1" ht="11.25" customHeight="1" hidden="1">
      <c r="A218" s="515">
        <v>3700</v>
      </c>
      <c r="B218" s="516" t="s">
        <v>111</v>
      </c>
      <c r="C218" s="230">
        <v>29855509</v>
      </c>
      <c r="D218" s="230">
        <v>14904484</v>
      </c>
      <c r="E218" s="230">
        <v>23203505</v>
      </c>
      <c r="F218" s="503">
        <v>77.71934151248267</v>
      </c>
      <c r="G218" s="503">
        <v>155.68137078747577</v>
      </c>
      <c r="H218" s="264">
        <v>0</v>
      </c>
      <c r="I218" s="504">
        <v>-79362640</v>
      </c>
    </row>
    <row r="219" spans="1:9" ht="12.75">
      <c r="A219" s="465"/>
      <c r="B219" s="485" t="s">
        <v>79</v>
      </c>
      <c r="C219" s="289">
        <v>19746991</v>
      </c>
      <c r="D219" s="289">
        <v>3587240</v>
      </c>
      <c r="E219" s="289">
        <v>27558047</v>
      </c>
      <c r="F219" s="464" t="s">
        <v>1464</v>
      </c>
      <c r="G219" s="464" t="s">
        <v>1464</v>
      </c>
      <c r="H219" s="289">
        <v>2040019</v>
      </c>
      <c r="I219" s="289">
        <v>5391771</v>
      </c>
    </row>
    <row r="220" spans="1:9" ht="25.5">
      <c r="A220" s="465"/>
      <c r="B220" s="321" t="s">
        <v>80</v>
      </c>
      <c r="C220" s="264">
        <v>-19746991</v>
      </c>
      <c r="D220" s="264">
        <v>-3587240</v>
      </c>
      <c r="E220" s="264">
        <v>-27558047</v>
      </c>
      <c r="F220" s="463" t="s">
        <v>1464</v>
      </c>
      <c r="G220" s="463" t="s">
        <v>1464</v>
      </c>
      <c r="H220" s="264">
        <v>-2040019</v>
      </c>
      <c r="I220" s="264">
        <v>-5391771</v>
      </c>
    </row>
    <row r="221" spans="1:9" ht="34.5" customHeight="1">
      <c r="A221" s="472"/>
      <c r="B221" s="474" t="s">
        <v>1238</v>
      </c>
      <c r="C221" s="264"/>
      <c r="D221" s="264"/>
      <c r="E221" s="264"/>
      <c r="F221" s="464"/>
      <c r="G221" s="464"/>
      <c r="H221" s="264"/>
      <c r="I221" s="264"/>
    </row>
    <row r="222" spans="1:9" ht="12.75">
      <c r="A222" s="462" t="s">
        <v>985</v>
      </c>
      <c r="B222" s="372" t="s">
        <v>274</v>
      </c>
      <c r="C222" s="289">
        <v>14127096</v>
      </c>
      <c r="D222" s="289">
        <v>13392013</v>
      </c>
      <c r="E222" s="289">
        <v>12438928</v>
      </c>
      <c r="F222" s="464">
        <v>88.05014137371191</v>
      </c>
      <c r="G222" s="464">
        <v>92.88318343179624</v>
      </c>
      <c r="H222" s="289">
        <v>1783340</v>
      </c>
      <c r="I222" s="289">
        <v>1145243</v>
      </c>
    </row>
    <row r="223" spans="1:9" ht="12.75">
      <c r="A223" s="465"/>
      <c r="B223" s="321" t="s">
        <v>124</v>
      </c>
      <c r="C223" s="264">
        <v>14060906</v>
      </c>
      <c r="D223" s="264">
        <v>13368005</v>
      </c>
      <c r="E223" s="264">
        <v>12381369</v>
      </c>
      <c r="F223" s="463">
        <v>88.05527182956774</v>
      </c>
      <c r="G223" s="463">
        <v>92.61942226981513</v>
      </c>
      <c r="H223" s="264">
        <v>1781157</v>
      </c>
      <c r="I223" s="264">
        <v>1137863</v>
      </c>
    </row>
    <row r="224" spans="1:11" ht="38.25">
      <c r="A224" s="465">
        <v>500</v>
      </c>
      <c r="B224" s="471" t="s">
        <v>84</v>
      </c>
      <c r="C224" s="264">
        <v>481020</v>
      </c>
      <c r="D224" s="264" t="s">
        <v>1464</v>
      </c>
      <c r="E224" s="264">
        <v>476682</v>
      </c>
      <c r="F224" s="463">
        <v>99.09816639640763</v>
      </c>
      <c r="G224" s="463" t="s">
        <v>1464</v>
      </c>
      <c r="H224" s="264" t="s">
        <v>1464</v>
      </c>
      <c r="I224" s="264">
        <v>50346</v>
      </c>
      <c r="J224" s="492"/>
      <c r="K224" s="412"/>
    </row>
    <row r="225" spans="1:9" ht="38.25">
      <c r="A225" s="465">
        <v>590</v>
      </c>
      <c r="B225" s="471" t="s">
        <v>1233</v>
      </c>
      <c r="C225" s="264">
        <v>481020</v>
      </c>
      <c r="D225" s="264" t="s">
        <v>1464</v>
      </c>
      <c r="E225" s="264">
        <v>476682</v>
      </c>
      <c r="F225" s="463">
        <v>99.09816639640763</v>
      </c>
      <c r="G225" s="463" t="s">
        <v>1464</v>
      </c>
      <c r="H225" s="264" t="s">
        <v>1464</v>
      </c>
      <c r="I225" s="264">
        <v>50346</v>
      </c>
    </row>
    <row r="226" spans="1:9" s="386" customFormat="1" ht="25.5">
      <c r="A226" s="477">
        <v>599</v>
      </c>
      <c r="B226" s="489" t="s">
        <v>1239</v>
      </c>
      <c r="C226" s="307">
        <v>481020</v>
      </c>
      <c r="D226" s="307" t="s">
        <v>1464</v>
      </c>
      <c r="E226" s="307">
        <v>476682</v>
      </c>
      <c r="F226" s="463">
        <v>99.09816639640763</v>
      </c>
      <c r="G226" s="463" t="s">
        <v>1464</v>
      </c>
      <c r="H226" s="264" t="s">
        <v>1464</v>
      </c>
      <c r="I226" s="264">
        <v>50346</v>
      </c>
    </row>
    <row r="227" spans="1:9" ht="12.75">
      <c r="A227" s="465">
        <v>700</v>
      </c>
      <c r="B227" s="471" t="s">
        <v>102</v>
      </c>
      <c r="C227" s="264">
        <v>13579886</v>
      </c>
      <c r="D227" s="264" t="s">
        <v>1464</v>
      </c>
      <c r="E227" s="264">
        <v>11904687</v>
      </c>
      <c r="F227" s="463">
        <v>87.6641158843307</v>
      </c>
      <c r="G227" s="463" t="s">
        <v>1464</v>
      </c>
      <c r="H227" s="264" t="s">
        <v>1464</v>
      </c>
      <c r="I227" s="264">
        <v>1087517</v>
      </c>
    </row>
    <row r="228" spans="1:9" s="386" customFormat="1" ht="25.5">
      <c r="A228" s="477">
        <v>720</v>
      </c>
      <c r="B228" s="512" t="s">
        <v>1240</v>
      </c>
      <c r="C228" s="307">
        <v>12527237</v>
      </c>
      <c r="D228" s="307" t="s">
        <v>1464</v>
      </c>
      <c r="E228" s="307">
        <v>10945000</v>
      </c>
      <c r="F228" s="463">
        <v>87.36962508173191</v>
      </c>
      <c r="G228" s="463" t="s">
        <v>1464</v>
      </c>
      <c r="H228" s="264" t="s">
        <v>1464</v>
      </c>
      <c r="I228" s="264">
        <v>1000000</v>
      </c>
    </row>
    <row r="229" spans="1:9" s="386" customFormat="1" ht="38.25">
      <c r="A229" s="477">
        <v>726</v>
      </c>
      <c r="B229" s="489" t="s">
        <v>1241</v>
      </c>
      <c r="C229" s="307">
        <v>9425493</v>
      </c>
      <c r="D229" s="307" t="s">
        <v>1464</v>
      </c>
      <c r="E229" s="307">
        <v>8235018</v>
      </c>
      <c r="F229" s="463">
        <v>87.36962618294874</v>
      </c>
      <c r="G229" s="463" t="s">
        <v>1464</v>
      </c>
      <c r="H229" s="264" t="s">
        <v>1464</v>
      </c>
      <c r="I229" s="264">
        <v>752400</v>
      </c>
    </row>
    <row r="230" spans="1:9" s="386" customFormat="1" ht="38.25">
      <c r="A230" s="477">
        <v>727</v>
      </c>
      <c r="B230" s="489" t="s">
        <v>1242</v>
      </c>
      <c r="C230" s="307">
        <v>687745</v>
      </c>
      <c r="D230" s="307" t="s">
        <v>1464</v>
      </c>
      <c r="E230" s="307">
        <v>600881</v>
      </c>
      <c r="F230" s="463">
        <v>87.3697373299697</v>
      </c>
      <c r="G230" s="463" t="s">
        <v>1464</v>
      </c>
      <c r="H230" s="264" t="s">
        <v>1464</v>
      </c>
      <c r="I230" s="264">
        <v>54900</v>
      </c>
    </row>
    <row r="231" spans="1:9" s="386" customFormat="1" ht="38.25">
      <c r="A231" s="520">
        <v>728</v>
      </c>
      <c r="B231" s="489" t="s">
        <v>1243</v>
      </c>
      <c r="C231" s="307">
        <v>93954</v>
      </c>
      <c r="D231" s="307" t="s">
        <v>1464</v>
      </c>
      <c r="E231" s="307">
        <v>82087</v>
      </c>
      <c r="F231" s="463">
        <v>87.36935095897994</v>
      </c>
      <c r="G231" s="463" t="s">
        <v>1464</v>
      </c>
      <c r="H231" s="264" t="s">
        <v>1464</v>
      </c>
      <c r="I231" s="264">
        <v>7500</v>
      </c>
    </row>
    <row r="232" spans="1:9" s="386" customFormat="1" ht="38.25">
      <c r="A232" s="520">
        <v>729</v>
      </c>
      <c r="B232" s="489" t="s">
        <v>1244</v>
      </c>
      <c r="C232" s="307">
        <v>2320045</v>
      </c>
      <c r="D232" s="307" t="s">
        <v>1464</v>
      </c>
      <c r="E232" s="307">
        <v>2027014</v>
      </c>
      <c r="F232" s="463">
        <v>87.36959843451312</v>
      </c>
      <c r="G232" s="463" t="s">
        <v>1464</v>
      </c>
      <c r="H232" s="264" t="s">
        <v>1464</v>
      </c>
      <c r="I232" s="264">
        <v>185200</v>
      </c>
    </row>
    <row r="233" spans="1:9" ht="12.75">
      <c r="A233" s="325">
        <v>740</v>
      </c>
      <c r="B233" s="471" t="s">
        <v>128</v>
      </c>
      <c r="C233" s="264">
        <v>1052649</v>
      </c>
      <c r="D233" s="264" t="s">
        <v>1464</v>
      </c>
      <c r="E233" s="264">
        <v>959687</v>
      </c>
      <c r="F233" s="463">
        <v>91.1687561570856</v>
      </c>
      <c r="G233" s="463" t="s">
        <v>1464</v>
      </c>
      <c r="H233" s="264" t="s">
        <v>1464</v>
      </c>
      <c r="I233" s="264">
        <v>87517</v>
      </c>
    </row>
    <row r="234" spans="1:9" s="386" customFormat="1" ht="54.75" customHeight="1">
      <c r="A234" s="477">
        <v>742</v>
      </c>
      <c r="B234" s="489" t="s">
        <v>104</v>
      </c>
      <c r="C234" s="307">
        <v>1026209</v>
      </c>
      <c r="D234" s="307" t="s">
        <v>1464</v>
      </c>
      <c r="E234" s="307">
        <v>940687</v>
      </c>
      <c r="F234" s="463">
        <v>91.6662200389979</v>
      </c>
      <c r="G234" s="463" t="s">
        <v>1464</v>
      </c>
      <c r="H234" s="264" t="s">
        <v>1464</v>
      </c>
      <c r="I234" s="264">
        <v>85517</v>
      </c>
    </row>
    <row r="235" spans="1:9" s="386" customFormat="1" ht="51">
      <c r="A235" s="477">
        <v>747</v>
      </c>
      <c r="B235" s="489" t="s">
        <v>109</v>
      </c>
      <c r="C235" s="307">
        <v>17000</v>
      </c>
      <c r="D235" s="307" t="s">
        <v>1464</v>
      </c>
      <c r="E235" s="307">
        <v>17000</v>
      </c>
      <c r="F235" s="463">
        <v>100</v>
      </c>
      <c r="G235" s="463" t="s">
        <v>1464</v>
      </c>
      <c r="H235" s="264" t="s">
        <v>1464</v>
      </c>
      <c r="I235" s="264">
        <v>0</v>
      </c>
    </row>
    <row r="236" spans="1:9" s="386" customFormat="1" ht="12.75">
      <c r="A236" s="477">
        <v>749</v>
      </c>
      <c r="B236" s="489" t="s">
        <v>110</v>
      </c>
      <c r="C236" s="307">
        <v>9440</v>
      </c>
      <c r="D236" s="307" t="s">
        <v>1464</v>
      </c>
      <c r="E236" s="307">
        <v>2000</v>
      </c>
      <c r="F236" s="463">
        <v>21.1864406779661</v>
      </c>
      <c r="G236" s="463" t="s">
        <v>1464</v>
      </c>
      <c r="H236" s="264" t="s">
        <v>1464</v>
      </c>
      <c r="I236" s="264">
        <v>2000</v>
      </c>
    </row>
    <row r="237" spans="1:9" ht="12.75">
      <c r="A237" s="465"/>
      <c r="B237" s="321" t="s">
        <v>62</v>
      </c>
      <c r="C237" s="264">
        <v>66190</v>
      </c>
      <c r="D237" s="264">
        <v>24008</v>
      </c>
      <c r="E237" s="264">
        <v>57559</v>
      </c>
      <c r="F237" s="463">
        <v>86.96026590119354</v>
      </c>
      <c r="G237" s="463">
        <v>239.74925024991668</v>
      </c>
      <c r="H237" s="264">
        <v>2183</v>
      </c>
      <c r="I237" s="264">
        <v>7380</v>
      </c>
    </row>
    <row r="238" spans="1:9" ht="12.75">
      <c r="A238" s="329" t="s">
        <v>990</v>
      </c>
      <c r="B238" s="372" t="s">
        <v>991</v>
      </c>
      <c r="C238" s="289">
        <v>15578332</v>
      </c>
      <c r="D238" s="289">
        <v>13392013</v>
      </c>
      <c r="E238" s="289">
        <v>12734549</v>
      </c>
      <c r="F238" s="464">
        <v>81.7452664380243</v>
      </c>
      <c r="G238" s="464">
        <v>95.09062603209838</v>
      </c>
      <c r="H238" s="289">
        <v>1783340</v>
      </c>
      <c r="I238" s="289">
        <v>1686076</v>
      </c>
    </row>
    <row r="239" spans="1:9" ht="25.5">
      <c r="A239" s="316"/>
      <c r="B239" s="328" t="s">
        <v>1248</v>
      </c>
      <c r="C239" s="289">
        <v>12728468</v>
      </c>
      <c r="D239" s="289">
        <v>11178301</v>
      </c>
      <c r="E239" s="289">
        <v>10928163</v>
      </c>
      <c r="F239" s="464">
        <v>85.85607474520893</v>
      </c>
      <c r="G239" s="464">
        <v>97.76228963596525</v>
      </c>
      <c r="H239" s="289">
        <v>1488995</v>
      </c>
      <c r="I239" s="289">
        <v>1544659</v>
      </c>
    </row>
    <row r="240" spans="1:9" ht="12.75">
      <c r="A240" s="323">
        <v>1000</v>
      </c>
      <c r="B240" s="324" t="s">
        <v>992</v>
      </c>
      <c r="C240" s="289">
        <v>12567580</v>
      </c>
      <c r="D240" s="289">
        <v>11017548</v>
      </c>
      <c r="E240" s="289">
        <v>10767411</v>
      </c>
      <c r="F240" s="464">
        <v>85.67608879354657</v>
      </c>
      <c r="G240" s="464">
        <v>97.72964910159683</v>
      </c>
      <c r="H240" s="289">
        <v>1414942</v>
      </c>
      <c r="I240" s="289">
        <v>1470444</v>
      </c>
    </row>
    <row r="241" spans="1:9" ht="12.75">
      <c r="A241" s="465">
        <v>1100</v>
      </c>
      <c r="B241" s="321" t="s">
        <v>1231</v>
      </c>
      <c r="C241" s="264">
        <v>5106695</v>
      </c>
      <c r="D241" s="264">
        <v>4355400</v>
      </c>
      <c r="E241" s="264">
        <v>4286599</v>
      </c>
      <c r="F241" s="463">
        <v>83.94076795265822</v>
      </c>
      <c r="G241" s="463">
        <v>98.42032878725261</v>
      </c>
      <c r="H241" s="264">
        <v>389200</v>
      </c>
      <c r="I241" s="264">
        <v>532631</v>
      </c>
    </row>
    <row r="242" spans="1:9" ht="12.75">
      <c r="A242" s="465">
        <v>1800</v>
      </c>
      <c r="B242" s="475" t="s">
        <v>1237</v>
      </c>
      <c r="C242" s="264">
        <v>958850</v>
      </c>
      <c r="D242" s="264" t="s">
        <v>1464</v>
      </c>
      <c r="E242" s="264">
        <v>958847</v>
      </c>
      <c r="F242" s="463">
        <v>99.99968712520206</v>
      </c>
      <c r="G242" s="463" t="s">
        <v>1464</v>
      </c>
      <c r="H242" s="264" t="s">
        <v>1464</v>
      </c>
      <c r="I242" s="264">
        <v>479422</v>
      </c>
    </row>
    <row r="243" spans="1:9" ht="25.5">
      <c r="A243" s="323">
        <v>2000</v>
      </c>
      <c r="B243" s="474" t="s">
        <v>70</v>
      </c>
      <c r="C243" s="289">
        <v>160888</v>
      </c>
      <c r="D243" s="289">
        <v>160753</v>
      </c>
      <c r="E243" s="289">
        <v>160752</v>
      </c>
      <c r="F243" s="464">
        <v>99.91546914623838</v>
      </c>
      <c r="G243" s="464" t="s">
        <v>1464</v>
      </c>
      <c r="H243" s="289">
        <v>74053</v>
      </c>
      <c r="I243" s="289">
        <v>74215</v>
      </c>
    </row>
    <row r="244" spans="1:9" ht="25.5">
      <c r="A244" s="481"/>
      <c r="B244" s="328" t="s">
        <v>18</v>
      </c>
      <c r="C244" s="289">
        <v>2849864</v>
      </c>
      <c r="D244" s="289">
        <v>2213712</v>
      </c>
      <c r="E244" s="289">
        <v>1806386</v>
      </c>
      <c r="F244" s="464">
        <v>63.3849895995037</v>
      </c>
      <c r="G244" s="464">
        <v>81.59986484240046</v>
      </c>
      <c r="H244" s="289">
        <v>294345</v>
      </c>
      <c r="I244" s="289">
        <v>141417</v>
      </c>
    </row>
    <row r="245" spans="1:9" ht="25.5">
      <c r="A245" s="482" t="s">
        <v>78</v>
      </c>
      <c r="B245" s="483" t="s">
        <v>2</v>
      </c>
      <c r="C245" s="289">
        <v>21365</v>
      </c>
      <c r="D245" s="289">
        <v>21365</v>
      </c>
      <c r="E245" s="289">
        <v>20916</v>
      </c>
      <c r="F245" s="464">
        <v>97.89843201497777</v>
      </c>
      <c r="G245" s="464">
        <v>97.89843201497777</v>
      </c>
      <c r="H245" s="289">
        <v>0</v>
      </c>
      <c r="I245" s="289">
        <v>3269</v>
      </c>
    </row>
    <row r="246" spans="1:9" ht="12.75">
      <c r="A246" s="323">
        <v>7000</v>
      </c>
      <c r="B246" s="484" t="s">
        <v>5</v>
      </c>
      <c r="C246" s="289">
        <v>2828499</v>
      </c>
      <c r="D246" s="289">
        <v>2192347</v>
      </c>
      <c r="E246" s="289">
        <v>1785470</v>
      </c>
      <c r="F246" s="464">
        <v>63.12429313215242</v>
      </c>
      <c r="G246" s="464">
        <v>81.44103100467215</v>
      </c>
      <c r="H246" s="289">
        <v>294345</v>
      </c>
      <c r="I246" s="289">
        <v>138148</v>
      </c>
    </row>
    <row r="247" spans="1:9" ht="12.75">
      <c r="A247" s="465"/>
      <c r="B247" s="485" t="s">
        <v>79</v>
      </c>
      <c r="C247" s="289">
        <v>-1451236</v>
      </c>
      <c r="D247" s="521">
        <v>0</v>
      </c>
      <c r="E247" s="289">
        <v>-295621</v>
      </c>
      <c r="F247" s="464" t="s">
        <v>1464</v>
      </c>
      <c r="G247" s="464" t="s">
        <v>1464</v>
      </c>
      <c r="H247" s="289">
        <v>0</v>
      </c>
      <c r="I247" s="289">
        <v>-540833</v>
      </c>
    </row>
    <row r="248" spans="1:9" ht="25.5">
      <c r="A248" s="465"/>
      <c r="B248" s="321" t="s">
        <v>80</v>
      </c>
      <c r="C248" s="264">
        <v>1451236</v>
      </c>
      <c r="D248" s="522">
        <v>0</v>
      </c>
      <c r="E248" s="264">
        <v>295621</v>
      </c>
      <c r="F248" s="463" t="s">
        <v>1464</v>
      </c>
      <c r="G248" s="463" t="s">
        <v>1464</v>
      </c>
      <c r="H248" s="264">
        <v>0</v>
      </c>
      <c r="I248" s="264">
        <v>540833</v>
      </c>
    </row>
    <row r="249" spans="3:9" ht="12.75">
      <c r="C249" s="523"/>
      <c r="D249" s="524"/>
      <c r="E249" s="523"/>
      <c r="F249" s="525"/>
      <c r="G249" s="525"/>
      <c r="H249" s="526"/>
      <c r="I249" s="526"/>
    </row>
    <row r="250" spans="1:9" s="518" customFormat="1" ht="12.75" hidden="1">
      <c r="A250" s="527"/>
      <c r="B250" s="528" t="s">
        <v>1245</v>
      </c>
      <c r="C250" s="305">
        <f>C104</f>
        <v>48395960</v>
      </c>
      <c r="D250" s="305">
        <f>D104</f>
        <v>25554835</v>
      </c>
      <c r="E250" s="305">
        <f>E104</f>
        <v>38380382</v>
      </c>
      <c r="F250" s="529">
        <f>(E250/C250)*100</f>
        <v>79.30492958503149</v>
      </c>
      <c r="G250" s="529">
        <f>G104</f>
        <v>150.18833813640353</v>
      </c>
      <c r="H250" s="530">
        <f>D250-'[1]Oktobris'!D248</f>
        <v>25554835</v>
      </c>
      <c r="I250" s="530">
        <f>E250-'[1]Oktobris'!E248</f>
        <v>38625594</v>
      </c>
    </row>
    <row r="251" spans="1:9" ht="12.75">
      <c r="A251" s="531" t="s">
        <v>1246</v>
      </c>
      <c r="C251" s="532"/>
      <c r="D251" s="532"/>
      <c r="F251" s="533">
        <f>E104</f>
        <v>38380382</v>
      </c>
      <c r="G251" s="534"/>
      <c r="H251" s="448"/>
      <c r="I251" s="286"/>
    </row>
    <row r="252" spans="2:9" ht="12.75">
      <c r="B252" s="535"/>
      <c r="C252" s="536"/>
      <c r="D252" s="537"/>
      <c r="E252" s="537"/>
      <c r="F252" s="537"/>
      <c r="G252" s="537"/>
      <c r="H252" s="537"/>
      <c r="I252" s="305"/>
    </row>
    <row r="253" spans="2:9" ht="12.75">
      <c r="B253" s="535"/>
      <c r="C253" s="536"/>
      <c r="D253" s="537"/>
      <c r="E253" s="537"/>
      <c r="F253" s="537"/>
      <c r="G253" s="537"/>
      <c r="H253" s="537"/>
      <c r="I253" s="305"/>
    </row>
    <row r="254" spans="2:9" ht="12.75">
      <c r="B254" s="535"/>
      <c r="C254" s="536"/>
      <c r="D254" s="537"/>
      <c r="E254" s="537"/>
      <c r="F254" s="537"/>
      <c r="G254" s="537"/>
      <c r="H254" s="537"/>
      <c r="I254" s="305"/>
    </row>
    <row r="255" spans="1:9" ht="12.75">
      <c r="A255" s="106" t="s">
        <v>1247</v>
      </c>
      <c r="B255" s="250"/>
      <c r="E255" s="268"/>
      <c r="F255" s="248"/>
      <c r="G255" s="248"/>
      <c r="I255" s="248" t="s">
        <v>1502</v>
      </c>
    </row>
    <row r="256" spans="1:7" ht="12.75">
      <c r="A256" s="106"/>
      <c r="B256" s="250"/>
      <c r="E256" s="268"/>
      <c r="F256" s="248"/>
      <c r="G256" s="248"/>
    </row>
    <row r="257" spans="1:7" ht="12.75">
      <c r="A257" s="106"/>
      <c r="B257" s="250"/>
      <c r="E257" s="268"/>
      <c r="F257" s="248"/>
      <c r="G257" s="248"/>
    </row>
    <row r="258" spans="1:9" ht="12.75" customHeight="1">
      <c r="A258" s="239"/>
      <c r="B258" s="538"/>
      <c r="E258" s="539"/>
      <c r="F258" s="248"/>
      <c r="G258" s="248"/>
      <c r="H258" s="286"/>
      <c r="I258" s="540"/>
    </row>
    <row r="259" spans="1:9" ht="12" customHeight="1">
      <c r="A259" s="106"/>
      <c r="B259" s="280"/>
      <c r="E259" s="539"/>
      <c r="F259" s="248"/>
      <c r="G259" s="248"/>
      <c r="H259" s="286"/>
      <c r="I259" s="286"/>
    </row>
    <row r="260" spans="5:9" ht="12.75">
      <c r="E260" s="539"/>
      <c r="F260" s="248"/>
      <c r="G260" s="248"/>
      <c r="H260" s="286"/>
      <c r="I260" s="286"/>
    </row>
    <row r="261" spans="5:9" ht="12.75">
      <c r="E261" s="539"/>
      <c r="F261" s="248"/>
      <c r="G261" s="248"/>
      <c r="H261" s="286"/>
      <c r="I261" s="286"/>
    </row>
    <row r="262" spans="1:9" ht="12.75">
      <c r="A262" s="57" t="s">
        <v>261</v>
      </c>
      <c r="F262" s="248"/>
      <c r="G262" s="271"/>
      <c r="H262" s="271"/>
      <c r="I262" s="271"/>
    </row>
    <row r="263" spans="3:9" ht="15">
      <c r="C263" s="541"/>
      <c r="D263" s="541"/>
      <c r="E263" s="353"/>
      <c r="F263" s="541"/>
      <c r="G263" s="353"/>
      <c r="H263" s="353"/>
      <c r="I263" s="353"/>
    </row>
    <row r="264" spans="2:9" ht="15">
      <c r="B264" s="542"/>
      <c r="C264" s="541"/>
      <c r="D264" s="353"/>
      <c r="E264" s="543"/>
      <c r="F264" s="544"/>
      <c r="G264" s="353"/>
      <c r="I264" s="541"/>
    </row>
    <row r="265" spans="2:9" ht="15.75">
      <c r="B265" s="545"/>
      <c r="C265" s="546"/>
      <c r="D265" s="276"/>
      <c r="F265" s="271"/>
      <c r="G265" s="276"/>
      <c r="H265" s="276"/>
      <c r="I265" s="276"/>
    </row>
    <row r="266" ht="12.75">
      <c r="B266" s="542"/>
    </row>
    <row r="267" ht="12.75">
      <c r="B267" s="547"/>
    </row>
    <row r="271" spans="3:8" ht="12.75">
      <c r="C271" s="532"/>
      <c r="D271" s="532"/>
      <c r="E271" s="539"/>
      <c r="F271" s="271"/>
      <c r="G271" s="539"/>
      <c r="H271" s="271"/>
    </row>
    <row r="272" spans="3:8" ht="12.75">
      <c r="C272" s="448"/>
      <c r="D272" s="532"/>
      <c r="E272" s="532"/>
      <c r="F272" s="548"/>
      <c r="G272" s="534"/>
      <c r="H272" s="448"/>
    </row>
    <row r="273" spans="4:8" ht="12.75">
      <c r="D273" s="271"/>
      <c r="E273" s="534"/>
      <c r="F273" s="548"/>
      <c r="G273" s="548"/>
      <c r="H273" s="532"/>
    </row>
    <row r="274" spans="3:9" ht="12.75">
      <c r="C274" s="539"/>
      <c r="D274" s="534"/>
      <c r="F274" s="534"/>
      <c r="G274" s="534"/>
      <c r="H274" s="534"/>
      <c r="I274" s="534"/>
    </row>
  </sheetData>
  <mergeCells count="10">
    <mergeCell ref="J20:K20"/>
    <mergeCell ref="K149:L149"/>
    <mergeCell ref="K202:L203"/>
    <mergeCell ref="A2:I2"/>
    <mergeCell ref="A3:I3"/>
    <mergeCell ref="A4:I4"/>
    <mergeCell ref="A5:I5"/>
    <mergeCell ref="A7:I7"/>
    <mergeCell ref="A9:I9"/>
    <mergeCell ref="A10:I10"/>
  </mergeCells>
  <printOptions/>
  <pageMargins left="0.8267716535433072" right="0.35433070866141736" top="0.7874015748031497" bottom="0.7874015748031497" header="0.5118110236220472" footer="0.5118110236220472"/>
  <pageSetup firstPageNumber="25" useFirstPageNumber="1" horizontalDpi="600" verticalDpi="600" orientation="portrait" paperSize="9" scale="71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605"/>
  <sheetViews>
    <sheetView zoomScaleSheetLayoutView="100" workbookViewId="0" topLeftCell="A1">
      <selection activeCell="A8" sqref="A8:C8"/>
    </sheetView>
  </sheetViews>
  <sheetFormatPr defaultColWidth="9.140625" defaultRowHeight="12.75"/>
  <cols>
    <col min="1" max="1" width="66.140625" style="25" customWidth="1"/>
    <col min="2" max="2" width="16.7109375" style="250" customWidth="1"/>
    <col min="3" max="3" width="16.00390625" style="25" customWidth="1"/>
  </cols>
  <sheetData>
    <row r="1" spans="1:16" ht="12.75">
      <c r="A1" s="1201" t="s">
        <v>1447</v>
      </c>
      <c r="B1" s="1201"/>
      <c r="C1" s="120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" customHeight="1">
      <c r="A2" s="1202" t="s">
        <v>1448</v>
      </c>
      <c r="B2" s="1202"/>
      <c r="C2" s="120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.75" customHeight="1">
      <c r="A3" s="7"/>
      <c r="B3" s="8"/>
      <c r="C3" s="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3" s="3" customFormat="1" ht="12.75">
      <c r="A4" s="1203" t="s">
        <v>1449</v>
      </c>
      <c r="B4" s="1203"/>
      <c r="C4" s="1203"/>
    </row>
    <row r="5" spans="1:3" s="3" customFormat="1" ht="12.75">
      <c r="A5" s="12"/>
      <c r="B5" s="245"/>
      <c r="C5" s="11"/>
    </row>
    <row r="6" spans="1:3" s="15" customFormat="1" ht="17.25" customHeight="1">
      <c r="A6" s="1204" t="s">
        <v>1450</v>
      </c>
      <c r="B6" s="1204"/>
      <c r="C6" s="1204"/>
    </row>
    <row r="7" spans="1:3" s="15" customFormat="1" ht="33.75" customHeight="1">
      <c r="A7" s="1207" t="s">
        <v>1250</v>
      </c>
      <c r="B7" s="1198"/>
      <c r="C7" s="1198"/>
    </row>
    <row r="8" spans="1:3" s="15" customFormat="1" ht="17.25" customHeight="1">
      <c r="A8" s="1199" t="s">
        <v>1452</v>
      </c>
      <c r="B8" s="1199"/>
      <c r="C8" s="1199"/>
    </row>
    <row r="9" spans="1:3" s="19" customFormat="1" ht="12.75">
      <c r="A9" s="1200" t="s">
        <v>1453</v>
      </c>
      <c r="B9" s="1200"/>
      <c r="C9" s="1200"/>
    </row>
    <row r="10" spans="1:3" s="19" customFormat="1" ht="12.75">
      <c r="A10" s="23" t="s">
        <v>1454</v>
      </c>
      <c r="B10" s="247"/>
      <c r="C10" s="21" t="s">
        <v>1455</v>
      </c>
    </row>
    <row r="11" spans="1:3" ht="12.75">
      <c r="A11" s="354"/>
      <c r="B11" s="549"/>
      <c r="C11" s="550" t="s">
        <v>1251</v>
      </c>
    </row>
    <row r="12" spans="1:3" ht="10.5" customHeight="1">
      <c r="A12" s="354"/>
      <c r="B12" s="549"/>
      <c r="C12" s="550"/>
    </row>
    <row r="13" spans="1:3" ht="12.75">
      <c r="A13" s="551"/>
      <c r="B13" s="552"/>
      <c r="C13" s="248" t="s">
        <v>433</v>
      </c>
    </row>
    <row r="14" spans="1:3" ht="25.5">
      <c r="A14" s="287" t="s">
        <v>1457</v>
      </c>
      <c r="B14" s="322" t="s">
        <v>436</v>
      </c>
      <c r="C14" s="322" t="s">
        <v>438</v>
      </c>
    </row>
    <row r="15" spans="1:3" ht="12.75">
      <c r="A15" s="459">
        <v>1</v>
      </c>
      <c r="B15" s="553">
        <v>2</v>
      </c>
      <c r="C15" s="553">
        <v>3</v>
      </c>
    </row>
    <row r="16" spans="1:3" ht="13.5" customHeight="1">
      <c r="A16" s="293" t="s">
        <v>1252</v>
      </c>
      <c r="B16" s="294">
        <v>8445900</v>
      </c>
      <c r="C16" s="294">
        <v>4506527</v>
      </c>
    </row>
    <row r="17" spans="1:3" ht="13.5" customHeight="1">
      <c r="A17" s="474" t="s">
        <v>1253</v>
      </c>
      <c r="B17" s="294">
        <v>4428384</v>
      </c>
      <c r="C17" s="294">
        <v>503074</v>
      </c>
    </row>
    <row r="18" spans="1:3" ht="13.5" customHeight="1">
      <c r="A18" s="311" t="s">
        <v>280</v>
      </c>
      <c r="B18" s="298">
        <v>3671917</v>
      </c>
      <c r="C18" s="298">
        <v>393003</v>
      </c>
    </row>
    <row r="19" spans="1:3" ht="13.5" customHeight="1">
      <c r="A19" s="97" t="s">
        <v>1254</v>
      </c>
      <c r="B19" s="298">
        <v>3595462</v>
      </c>
      <c r="C19" s="298">
        <v>381018</v>
      </c>
    </row>
    <row r="20" spans="1:3" ht="13.5" customHeight="1">
      <c r="A20" s="321" t="s">
        <v>63</v>
      </c>
      <c r="B20" s="298">
        <v>463134</v>
      </c>
      <c r="C20" s="298">
        <v>59430</v>
      </c>
    </row>
    <row r="21" spans="1:3" ht="13.5" customHeight="1">
      <c r="A21" s="321" t="s">
        <v>1255</v>
      </c>
      <c r="B21" s="298">
        <v>3132329</v>
      </c>
      <c r="C21" s="298">
        <v>321589</v>
      </c>
    </row>
    <row r="22" spans="1:3" ht="13.5" customHeight="1" hidden="1">
      <c r="A22" s="97" t="s">
        <v>1256</v>
      </c>
      <c r="B22" s="298">
        <v>242112</v>
      </c>
      <c r="C22" s="298">
        <v>0</v>
      </c>
    </row>
    <row r="23" spans="1:3" ht="13.5" customHeight="1">
      <c r="A23" s="321" t="s">
        <v>1257</v>
      </c>
      <c r="B23" s="298">
        <v>76455</v>
      </c>
      <c r="C23" s="298">
        <v>11985</v>
      </c>
    </row>
    <row r="24" spans="1:3" ht="12.75">
      <c r="A24" s="321" t="s">
        <v>1258</v>
      </c>
      <c r="B24" s="298">
        <v>4803</v>
      </c>
      <c r="C24" s="298">
        <v>548</v>
      </c>
    </row>
    <row r="25" spans="1:3" ht="13.5" customHeight="1">
      <c r="A25" s="321" t="s">
        <v>1259</v>
      </c>
      <c r="B25" s="298">
        <v>49952</v>
      </c>
      <c r="C25" s="298">
        <v>11437</v>
      </c>
    </row>
    <row r="26" spans="1:3" ht="13.5" customHeight="1" hidden="1">
      <c r="A26" s="321" t="s">
        <v>665</v>
      </c>
      <c r="B26" s="298">
        <v>247968</v>
      </c>
      <c r="C26" s="298">
        <v>0</v>
      </c>
    </row>
    <row r="27" spans="1:3" ht="13.5" customHeight="1" hidden="1">
      <c r="A27" s="321" t="s">
        <v>666</v>
      </c>
      <c r="B27" s="298">
        <v>257956</v>
      </c>
      <c r="C27" s="298">
        <v>0</v>
      </c>
    </row>
    <row r="28" spans="1:3" ht="13.5" customHeight="1">
      <c r="A28" s="311" t="s">
        <v>667</v>
      </c>
      <c r="B28" s="298">
        <v>756467</v>
      </c>
      <c r="C28" s="298">
        <v>110071</v>
      </c>
    </row>
    <row r="29" spans="1:3" ht="13.5" customHeight="1">
      <c r="A29" s="321" t="s">
        <v>291</v>
      </c>
      <c r="B29" s="298">
        <v>756467</v>
      </c>
      <c r="C29" s="298">
        <v>110071</v>
      </c>
    </row>
    <row r="30" spans="1:3" ht="13.5" customHeight="1" hidden="1">
      <c r="A30" s="321" t="s">
        <v>292</v>
      </c>
      <c r="B30" s="298">
        <v>0</v>
      </c>
      <c r="C30" s="298">
        <v>0</v>
      </c>
    </row>
    <row r="31" spans="1:3" ht="13.5" customHeight="1">
      <c r="A31" s="321" t="s">
        <v>294</v>
      </c>
      <c r="B31" s="298">
        <v>4017516</v>
      </c>
      <c r="C31" s="298">
        <v>4003453</v>
      </c>
    </row>
    <row r="32" spans="1:3" ht="12.75">
      <c r="A32" s="321" t="s">
        <v>668</v>
      </c>
      <c r="B32" s="522">
        <v>-4017516</v>
      </c>
      <c r="C32" s="522">
        <v>-4003453</v>
      </c>
    </row>
    <row r="33" spans="1:3" ht="13.5" customHeight="1">
      <c r="A33" s="321"/>
      <c r="B33" s="263"/>
      <c r="C33" s="521"/>
    </row>
    <row r="34" spans="1:3" ht="13.5" customHeight="1" hidden="1">
      <c r="A34" s="330" t="s">
        <v>669</v>
      </c>
      <c r="B34" s="263"/>
      <c r="C34" s="521"/>
    </row>
    <row r="35" spans="1:3" ht="13.5" customHeight="1" hidden="1">
      <c r="A35" s="293" t="s">
        <v>670</v>
      </c>
      <c r="B35" s="258"/>
      <c r="C35" s="521">
        <v>0</v>
      </c>
    </row>
    <row r="36" spans="1:3" ht="13.5" customHeight="1" hidden="1">
      <c r="A36" s="474" t="s">
        <v>304</v>
      </c>
      <c r="B36" s="258">
        <v>0</v>
      </c>
      <c r="C36" s="521">
        <v>0</v>
      </c>
    </row>
    <row r="37" spans="1:3" ht="13.5" customHeight="1" hidden="1">
      <c r="A37" s="311" t="s">
        <v>280</v>
      </c>
      <c r="B37" s="263">
        <v>0</v>
      </c>
      <c r="C37" s="522">
        <v>0</v>
      </c>
    </row>
    <row r="38" spans="1:3" ht="13.5" customHeight="1" hidden="1">
      <c r="A38" s="97" t="s">
        <v>1254</v>
      </c>
      <c r="B38" s="263">
        <v>0</v>
      </c>
      <c r="C38" s="522">
        <v>0</v>
      </c>
    </row>
    <row r="39" spans="1:3" ht="13.5" customHeight="1" hidden="1">
      <c r="A39" s="321" t="s">
        <v>63</v>
      </c>
      <c r="B39" s="263"/>
      <c r="C39" s="522">
        <v>0</v>
      </c>
    </row>
    <row r="40" spans="1:3" ht="13.5" customHeight="1" hidden="1">
      <c r="A40" s="321" t="s">
        <v>1255</v>
      </c>
      <c r="B40" s="263"/>
      <c r="C40" s="522">
        <v>0</v>
      </c>
    </row>
    <row r="41" spans="1:3" ht="13.5" customHeight="1" hidden="1">
      <c r="A41" s="321" t="s">
        <v>671</v>
      </c>
      <c r="B41" s="263"/>
      <c r="C41" s="522">
        <v>0</v>
      </c>
    </row>
    <row r="42" spans="1:3" ht="13.5" customHeight="1" hidden="1">
      <c r="A42" s="321" t="s">
        <v>1257</v>
      </c>
      <c r="B42" s="263">
        <v>0</v>
      </c>
      <c r="C42" s="522">
        <v>0</v>
      </c>
    </row>
    <row r="43" spans="1:3" ht="12.75" hidden="1">
      <c r="A43" s="321" t="s">
        <v>1258</v>
      </c>
      <c r="B43" s="263"/>
      <c r="C43" s="522">
        <v>0</v>
      </c>
    </row>
    <row r="44" spans="1:3" ht="13.5" customHeight="1" hidden="1">
      <c r="A44" s="321" t="s">
        <v>1259</v>
      </c>
      <c r="B44" s="263"/>
      <c r="C44" s="522">
        <v>0</v>
      </c>
    </row>
    <row r="45" spans="1:3" ht="13.5" customHeight="1" hidden="1">
      <c r="A45" s="321" t="s">
        <v>665</v>
      </c>
      <c r="B45" s="263"/>
      <c r="C45" s="522">
        <v>0</v>
      </c>
    </row>
    <row r="46" spans="1:3" ht="13.5" customHeight="1" hidden="1">
      <c r="A46" s="321" t="s">
        <v>666</v>
      </c>
      <c r="B46" s="263"/>
      <c r="C46" s="522">
        <v>0</v>
      </c>
    </row>
    <row r="47" spans="1:3" ht="13.5" customHeight="1" hidden="1">
      <c r="A47" s="311" t="s">
        <v>667</v>
      </c>
      <c r="B47" s="263">
        <v>0</v>
      </c>
      <c r="C47" s="522">
        <v>0</v>
      </c>
    </row>
    <row r="48" spans="1:3" ht="13.5" customHeight="1" hidden="1">
      <c r="A48" s="321" t="s">
        <v>291</v>
      </c>
      <c r="B48" s="263"/>
      <c r="C48" s="522">
        <v>0</v>
      </c>
    </row>
    <row r="49" spans="1:3" ht="13.5" customHeight="1" hidden="1">
      <c r="A49" s="321" t="s">
        <v>292</v>
      </c>
      <c r="B49" s="263"/>
      <c r="C49" s="522">
        <v>0</v>
      </c>
    </row>
    <row r="50" spans="1:3" ht="13.5" customHeight="1" hidden="1">
      <c r="A50" s="321" t="s">
        <v>294</v>
      </c>
      <c r="B50" s="263">
        <v>0</v>
      </c>
      <c r="C50" s="522">
        <v>0</v>
      </c>
    </row>
    <row r="51" spans="1:3" ht="12.75" hidden="1">
      <c r="A51" s="321" t="s">
        <v>668</v>
      </c>
      <c r="B51" s="263">
        <v>0</v>
      </c>
      <c r="C51" s="522">
        <v>0</v>
      </c>
    </row>
    <row r="52" spans="1:3" ht="13.5" customHeight="1">
      <c r="A52" s="330" t="s">
        <v>672</v>
      </c>
      <c r="B52" s="258"/>
      <c r="C52" s="521"/>
    </row>
    <row r="53" spans="1:3" ht="13.5" customHeight="1">
      <c r="A53" s="293" t="s">
        <v>670</v>
      </c>
      <c r="B53" s="258">
        <v>1101</v>
      </c>
      <c r="C53" s="522">
        <v>0</v>
      </c>
    </row>
    <row r="54" spans="1:3" ht="13.5" customHeight="1">
      <c r="A54" s="474" t="s">
        <v>304</v>
      </c>
      <c r="B54" s="258">
        <v>1101</v>
      </c>
      <c r="C54" s="522">
        <v>0</v>
      </c>
    </row>
    <row r="55" spans="1:3" ht="13.5" customHeight="1">
      <c r="A55" s="311" t="s">
        <v>280</v>
      </c>
      <c r="B55" s="263">
        <v>1101</v>
      </c>
      <c r="C55" s="522">
        <v>0</v>
      </c>
    </row>
    <row r="56" spans="1:3" ht="13.5" customHeight="1">
      <c r="A56" s="97" t="s">
        <v>1254</v>
      </c>
      <c r="B56" s="263">
        <v>1101</v>
      </c>
      <c r="C56" s="522">
        <v>0</v>
      </c>
    </row>
    <row r="57" spans="1:3" ht="13.5" customHeight="1">
      <c r="A57" s="321" t="s">
        <v>63</v>
      </c>
      <c r="B57" s="263">
        <v>150</v>
      </c>
      <c r="C57" s="522">
        <v>0</v>
      </c>
    </row>
    <row r="58" spans="1:3" ht="13.5" customHeight="1">
      <c r="A58" s="321" t="s">
        <v>1255</v>
      </c>
      <c r="B58" s="263">
        <v>951</v>
      </c>
      <c r="C58" s="522">
        <v>0</v>
      </c>
    </row>
    <row r="59" spans="1:3" ht="13.5" customHeight="1" hidden="1">
      <c r="A59" s="321" t="s">
        <v>671</v>
      </c>
      <c r="B59" s="263"/>
      <c r="C59" s="522">
        <v>0</v>
      </c>
    </row>
    <row r="60" spans="1:3" ht="13.5" customHeight="1" hidden="1">
      <c r="A60" s="321" t="s">
        <v>1257</v>
      </c>
      <c r="B60" s="263">
        <v>0</v>
      </c>
      <c r="C60" s="522">
        <v>0</v>
      </c>
    </row>
    <row r="61" spans="1:3" ht="12.75" hidden="1">
      <c r="A61" s="321" t="s">
        <v>1258</v>
      </c>
      <c r="B61" s="263"/>
      <c r="C61" s="522">
        <v>0</v>
      </c>
    </row>
    <row r="62" spans="1:3" ht="13.5" customHeight="1" hidden="1">
      <c r="A62" s="321" t="s">
        <v>1259</v>
      </c>
      <c r="B62" s="263"/>
      <c r="C62" s="522">
        <v>0</v>
      </c>
    </row>
    <row r="63" spans="1:3" ht="13.5" customHeight="1" hidden="1">
      <c r="A63" s="321" t="s">
        <v>665</v>
      </c>
      <c r="B63" s="263"/>
      <c r="C63" s="522">
        <v>0</v>
      </c>
    </row>
    <row r="64" spans="1:3" ht="13.5" customHeight="1" hidden="1">
      <c r="A64" s="321" t="s">
        <v>666</v>
      </c>
      <c r="B64" s="263"/>
      <c r="C64" s="522">
        <v>0</v>
      </c>
    </row>
    <row r="65" spans="1:3" ht="13.5" customHeight="1" hidden="1">
      <c r="A65" s="311" t="s">
        <v>667</v>
      </c>
      <c r="B65" s="263">
        <v>0</v>
      </c>
      <c r="C65" s="522">
        <v>0</v>
      </c>
    </row>
    <row r="66" spans="1:3" ht="13.5" customHeight="1" hidden="1">
      <c r="A66" s="321" t="s">
        <v>291</v>
      </c>
      <c r="B66" s="263"/>
      <c r="C66" s="522">
        <v>0</v>
      </c>
    </row>
    <row r="67" spans="1:3" ht="13.5" customHeight="1" hidden="1">
      <c r="A67" s="321" t="s">
        <v>292</v>
      </c>
      <c r="B67" s="263"/>
      <c r="C67" s="522">
        <v>0</v>
      </c>
    </row>
    <row r="68" spans="1:3" ht="13.5" customHeight="1">
      <c r="A68" s="321" t="s">
        <v>294</v>
      </c>
      <c r="B68" s="263">
        <v>0</v>
      </c>
      <c r="C68" s="522">
        <v>0</v>
      </c>
    </row>
    <row r="69" spans="1:3" ht="12.75">
      <c r="A69" s="321" t="s">
        <v>668</v>
      </c>
      <c r="B69" s="263">
        <v>0</v>
      </c>
      <c r="C69" s="522">
        <v>0</v>
      </c>
    </row>
    <row r="70" spans="1:3" ht="15" customHeight="1">
      <c r="A70" s="330" t="s">
        <v>673</v>
      </c>
      <c r="B70" s="258"/>
      <c r="C70" s="521"/>
    </row>
    <row r="71" spans="1:3" ht="13.5" customHeight="1">
      <c r="A71" s="293" t="s">
        <v>670</v>
      </c>
      <c r="B71" s="258">
        <v>68423</v>
      </c>
      <c r="C71" s="521">
        <v>-316</v>
      </c>
    </row>
    <row r="72" spans="1:3" ht="13.5" customHeight="1">
      <c r="A72" s="474" t="s">
        <v>304</v>
      </c>
      <c r="B72" s="258">
        <v>81196</v>
      </c>
      <c r="C72" s="521">
        <v>26544</v>
      </c>
    </row>
    <row r="73" spans="1:3" ht="13.5" customHeight="1">
      <c r="A73" s="311" t="s">
        <v>280</v>
      </c>
      <c r="B73" s="263">
        <v>81196</v>
      </c>
      <c r="C73" s="522">
        <v>26544</v>
      </c>
    </row>
    <row r="74" spans="1:3" ht="13.5" customHeight="1">
      <c r="A74" s="97" t="s">
        <v>1254</v>
      </c>
      <c r="B74" s="263">
        <v>81196</v>
      </c>
      <c r="C74" s="522">
        <v>26544</v>
      </c>
    </row>
    <row r="75" spans="1:3" ht="13.5" customHeight="1">
      <c r="A75" s="321" t="s">
        <v>63</v>
      </c>
      <c r="B75" s="263">
        <v>1382</v>
      </c>
      <c r="C75" s="522">
        <v>15</v>
      </c>
    </row>
    <row r="76" spans="1:3" ht="13.5" customHeight="1">
      <c r="A76" s="321" t="s">
        <v>1255</v>
      </c>
      <c r="B76" s="263">
        <v>79814</v>
      </c>
      <c r="C76" s="522">
        <v>26529</v>
      </c>
    </row>
    <row r="77" spans="1:3" ht="13.5" customHeight="1" hidden="1">
      <c r="A77" s="321" t="s">
        <v>671</v>
      </c>
      <c r="B77" s="263"/>
      <c r="C77" s="522">
        <v>0</v>
      </c>
    </row>
    <row r="78" spans="1:3" ht="13.5" customHeight="1" hidden="1">
      <c r="A78" s="321" t="s">
        <v>1257</v>
      </c>
      <c r="B78" s="263">
        <v>0</v>
      </c>
      <c r="C78" s="522">
        <v>0</v>
      </c>
    </row>
    <row r="79" spans="1:3" ht="13.5" customHeight="1" hidden="1">
      <c r="A79" s="321" t="s">
        <v>1258</v>
      </c>
      <c r="B79" s="263"/>
      <c r="C79" s="522">
        <v>0</v>
      </c>
    </row>
    <row r="80" spans="1:3" ht="13.5" customHeight="1" hidden="1">
      <c r="A80" s="321" t="s">
        <v>1259</v>
      </c>
      <c r="B80" s="263"/>
      <c r="C80" s="522">
        <v>0</v>
      </c>
    </row>
    <row r="81" spans="1:3" ht="13.5" customHeight="1" hidden="1">
      <c r="A81" s="321" t="s">
        <v>665</v>
      </c>
      <c r="B81" s="263"/>
      <c r="C81" s="522">
        <v>0</v>
      </c>
    </row>
    <row r="82" spans="1:3" ht="13.5" customHeight="1" hidden="1">
      <c r="A82" s="321" t="s">
        <v>666</v>
      </c>
      <c r="B82" s="263"/>
      <c r="C82" s="522">
        <v>0</v>
      </c>
    </row>
    <row r="83" spans="1:3" ht="13.5" customHeight="1" hidden="1">
      <c r="A83" s="311" t="s">
        <v>667</v>
      </c>
      <c r="B83" s="263">
        <v>0</v>
      </c>
      <c r="C83" s="522">
        <v>0</v>
      </c>
    </row>
    <row r="84" spans="1:3" ht="13.5" customHeight="1" hidden="1">
      <c r="A84" s="321" t="s">
        <v>291</v>
      </c>
      <c r="B84" s="263"/>
      <c r="C84" s="522">
        <v>0</v>
      </c>
    </row>
    <row r="85" spans="1:3" ht="13.5" customHeight="1" hidden="1">
      <c r="A85" s="321" t="s">
        <v>292</v>
      </c>
      <c r="B85" s="263"/>
      <c r="C85" s="522">
        <v>0</v>
      </c>
    </row>
    <row r="86" spans="1:3" ht="13.5" customHeight="1">
      <c r="A86" s="321" t="s">
        <v>294</v>
      </c>
      <c r="B86" s="263">
        <v>-12773</v>
      </c>
      <c r="C86" s="522">
        <v>-26860</v>
      </c>
    </row>
    <row r="87" spans="1:3" ht="12.75">
      <c r="A87" s="321" t="s">
        <v>668</v>
      </c>
      <c r="B87" s="522">
        <v>12773</v>
      </c>
      <c r="C87" s="522">
        <v>26860</v>
      </c>
    </row>
    <row r="88" spans="1:3" ht="15" customHeight="1">
      <c r="A88" s="330" t="s">
        <v>674</v>
      </c>
      <c r="B88" s="258"/>
      <c r="C88" s="521"/>
    </row>
    <row r="89" spans="1:3" ht="15" customHeight="1">
      <c r="A89" s="293" t="s">
        <v>670</v>
      </c>
      <c r="B89" s="258">
        <v>63804</v>
      </c>
      <c r="C89" s="521">
        <v>60997</v>
      </c>
    </row>
    <row r="90" spans="1:3" ht="13.5" customHeight="1">
      <c r="A90" s="474" t="s">
        <v>304</v>
      </c>
      <c r="B90" s="258">
        <v>1517</v>
      </c>
      <c r="C90" s="521">
        <v>217</v>
      </c>
    </row>
    <row r="91" spans="1:3" ht="15" customHeight="1">
      <c r="A91" s="311" t="s">
        <v>280</v>
      </c>
      <c r="B91" s="263">
        <v>383</v>
      </c>
      <c r="C91" s="522">
        <v>217</v>
      </c>
    </row>
    <row r="92" spans="1:3" ht="15" customHeight="1">
      <c r="A92" s="97" t="s">
        <v>1254</v>
      </c>
      <c r="B92" s="263">
        <v>383</v>
      </c>
      <c r="C92" s="522">
        <v>217</v>
      </c>
    </row>
    <row r="93" spans="1:3" ht="15" customHeight="1">
      <c r="A93" s="321" t="s">
        <v>63</v>
      </c>
      <c r="B93" s="260">
        <v>307</v>
      </c>
      <c r="C93" s="522">
        <v>175</v>
      </c>
    </row>
    <row r="94" spans="1:3" ht="15" customHeight="1">
      <c r="A94" s="321" t="s">
        <v>1255</v>
      </c>
      <c r="B94" s="263">
        <v>76</v>
      </c>
      <c r="C94" s="522">
        <v>42</v>
      </c>
    </row>
    <row r="95" spans="1:3" ht="15" customHeight="1" hidden="1">
      <c r="A95" s="321" t="s">
        <v>671</v>
      </c>
      <c r="B95" s="263"/>
      <c r="C95" s="522">
        <v>0</v>
      </c>
    </row>
    <row r="96" spans="1:3" ht="15" customHeight="1" hidden="1">
      <c r="A96" s="321" t="s">
        <v>1257</v>
      </c>
      <c r="B96" s="263">
        <v>0</v>
      </c>
      <c r="C96" s="522">
        <v>0</v>
      </c>
    </row>
    <row r="97" spans="1:3" ht="15" customHeight="1" hidden="1">
      <c r="A97" s="321" t="s">
        <v>1258</v>
      </c>
      <c r="B97" s="263"/>
      <c r="C97" s="522">
        <v>0</v>
      </c>
    </row>
    <row r="98" spans="1:3" ht="15" customHeight="1" hidden="1">
      <c r="A98" s="321" t="s">
        <v>1259</v>
      </c>
      <c r="B98" s="263"/>
      <c r="C98" s="522">
        <v>0</v>
      </c>
    </row>
    <row r="99" spans="1:3" ht="15" customHeight="1" hidden="1">
      <c r="A99" s="321" t="s">
        <v>665</v>
      </c>
      <c r="B99" s="263"/>
      <c r="C99" s="522">
        <v>0</v>
      </c>
    </row>
    <row r="100" spans="1:3" ht="15" customHeight="1" hidden="1">
      <c r="A100" s="321" t="s">
        <v>666</v>
      </c>
      <c r="B100" s="263"/>
      <c r="C100" s="522">
        <v>0</v>
      </c>
    </row>
    <row r="101" spans="1:3" ht="15" customHeight="1">
      <c r="A101" s="311" t="s">
        <v>667</v>
      </c>
      <c r="B101" s="263">
        <v>1134</v>
      </c>
      <c r="C101" s="522">
        <v>0</v>
      </c>
    </row>
    <row r="102" spans="1:3" ht="15" customHeight="1">
      <c r="A102" s="321" t="s">
        <v>291</v>
      </c>
      <c r="B102" s="263">
        <v>1134</v>
      </c>
      <c r="C102" s="522">
        <v>0</v>
      </c>
    </row>
    <row r="103" spans="1:3" ht="15" customHeight="1" hidden="1">
      <c r="A103" s="321" t="s">
        <v>292</v>
      </c>
      <c r="B103" s="263"/>
      <c r="C103" s="522">
        <v>0</v>
      </c>
    </row>
    <row r="104" spans="1:3" ht="15" customHeight="1">
      <c r="A104" s="321" t="s">
        <v>294</v>
      </c>
      <c r="B104" s="263">
        <v>62287</v>
      </c>
      <c r="C104" s="522">
        <v>60780</v>
      </c>
    </row>
    <row r="105" spans="1:3" ht="12.75">
      <c r="A105" s="321" t="s">
        <v>668</v>
      </c>
      <c r="B105" s="263">
        <v>-62287</v>
      </c>
      <c r="C105" s="522">
        <v>-60780</v>
      </c>
    </row>
    <row r="106" spans="1:3" ht="13.5" customHeight="1">
      <c r="A106" s="330" t="s">
        <v>675</v>
      </c>
      <c r="B106" s="258"/>
      <c r="C106" s="521"/>
    </row>
    <row r="107" spans="1:3" ht="13.5" customHeight="1">
      <c r="A107" s="293" t="s">
        <v>670</v>
      </c>
      <c r="B107" s="258">
        <v>9668</v>
      </c>
      <c r="C107" s="521">
        <v>4544</v>
      </c>
    </row>
    <row r="108" spans="1:3" ht="13.5" customHeight="1">
      <c r="A108" s="474" t="s">
        <v>304</v>
      </c>
      <c r="B108" s="258">
        <v>11465</v>
      </c>
      <c r="C108" s="521">
        <v>6014</v>
      </c>
    </row>
    <row r="109" spans="1:3" ht="13.5" customHeight="1">
      <c r="A109" s="311" t="s">
        <v>280</v>
      </c>
      <c r="B109" s="263">
        <v>9319</v>
      </c>
      <c r="C109" s="522">
        <v>4894</v>
      </c>
    </row>
    <row r="110" spans="1:3" ht="13.5" customHeight="1">
      <c r="A110" s="97" t="s">
        <v>1254</v>
      </c>
      <c r="B110" s="263">
        <v>9319</v>
      </c>
      <c r="C110" s="522">
        <v>4894</v>
      </c>
    </row>
    <row r="111" spans="1:3" ht="13.5" customHeight="1">
      <c r="A111" s="321" t="s">
        <v>63</v>
      </c>
      <c r="B111" s="263">
        <v>300</v>
      </c>
      <c r="C111" s="522">
        <v>0</v>
      </c>
    </row>
    <row r="112" spans="1:3" ht="13.5" customHeight="1">
      <c r="A112" s="321" t="s">
        <v>1255</v>
      </c>
      <c r="B112" s="263">
        <v>9019</v>
      </c>
      <c r="C112" s="522">
        <v>4894</v>
      </c>
    </row>
    <row r="113" spans="1:3" ht="13.5" customHeight="1" hidden="1">
      <c r="A113" s="321" t="s">
        <v>671</v>
      </c>
      <c r="B113" s="263"/>
      <c r="C113" s="522">
        <v>0</v>
      </c>
    </row>
    <row r="114" spans="1:3" ht="13.5" customHeight="1" hidden="1">
      <c r="A114" s="321" t="s">
        <v>1257</v>
      </c>
      <c r="B114" s="263">
        <v>0</v>
      </c>
      <c r="C114" s="522">
        <v>0</v>
      </c>
    </row>
    <row r="115" spans="1:3" ht="13.5" customHeight="1" hidden="1">
      <c r="A115" s="321" t="s">
        <v>1258</v>
      </c>
      <c r="B115" s="263"/>
      <c r="C115" s="522">
        <v>0</v>
      </c>
    </row>
    <row r="116" spans="1:3" ht="13.5" customHeight="1" hidden="1">
      <c r="A116" s="321" t="s">
        <v>1259</v>
      </c>
      <c r="B116" s="263"/>
      <c r="C116" s="522">
        <v>0</v>
      </c>
    </row>
    <row r="117" spans="1:3" ht="13.5" customHeight="1" hidden="1">
      <c r="A117" s="321" t="s">
        <v>665</v>
      </c>
      <c r="B117" s="263"/>
      <c r="C117" s="522">
        <v>0</v>
      </c>
    </row>
    <row r="118" spans="1:3" ht="13.5" customHeight="1" hidden="1">
      <c r="A118" s="321" t="s">
        <v>666</v>
      </c>
      <c r="B118" s="263"/>
      <c r="C118" s="522">
        <v>0</v>
      </c>
    </row>
    <row r="119" spans="1:3" ht="13.5" customHeight="1">
      <c r="A119" s="311" t="s">
        <v>667</v>
      </c>
      <c r="B119" s="263">
        <v>2146</v>
      </c>
      <c r="C119" s="522">
        <v>1120</v>
      </c>
    </row>
    <row r="120" spans="1:3" ht="13.5" customHeight="1">
      <c r="A120" s="321" t="s">
        <v>291</v>
      </c>
      <c r="B120" s="263">
        <v>2146</v>
      </c>
      <c r="C120" s="522">
        <v>1120</v>
      </c>
    </row>
    <row r="121" spans="1:3" ht="13.5" customHeight="1" hidden="1">
      <c r="A121" s="321" t="s">
        <v>292</v>
      </c>
      <c r="B121" s="258"/>
      <c r="C121" s="522">
        <v>0</v>
      </c>
    </row>
    <row r="122" spans="1:3" ht="13.5" customHeight="1">
      <c r="A122" s="321" t="s">
        <v>294</v>
      </c>
      <c r="B122" s="263">
        <v>-1797</v>
      </c>
      <c r="C122" s="522">
        <v>-1470</v>
      </c>
    </row>
    <row r="123" spans="1:3" ht="12.75">
      <c r="A123" s="321" t="s">
        <v>668</v>
      </c>
      <c r="B123" s="522">
        <v>1797</v>
      </c>
      <c r="C123" s="522">
        <v>1470</v>
      </c>
    </row>
    <row r="124" spans="1:3" ht="13.5" customHeight="1">
      <c r="A124" s="330" t="s">
        <v>676</v>
      </c>
      <c r="B124" s="263"/>
      <c r="C124" s="521"/>
    </row>
    <row r="125" spans="1:3" ht="13.5" customHeight="1">
      <c r="A125" s="293" t="s">
        <v>670</v>
      </c>
      <c r="B125" s="258">
        <v>356138</v>
      </c>
      <c r="C125" s="521">
        <v>50551</v>
      </c>
    </row>
    <row r="126" spans="1:3" ht="13.5" customHeight="1">
      <c r="A126" s="474" t="s">
        <v>304</v>
      </c>
      <c r="B126" s="258">
        <v>160135</v>
      </c>
      <c r="C126" s="521">
        <v>15497</v>
      </c>
    </row>
    <row r="127" spans="1:3" ht="13.5" customHeight="1">
      <c r="A127" s="311" t="s">
        <v>280</v>
      </c>
      <c r="B127" s="263">
        <v>138727</v>
      </c>
      <c r="C127" s="522">
        <v>15497</v>
      </c>
    </row>
    <row r="128" spans="1:3" ht="13.5" customHeight="1">
      <c r="A128" s="97" t="s">
        <v>1254</v>
      </c>
      <c r="B128" s="263">
        <v>138727</v>
      </c>
      <c r="C128" s="522">
        <v>15497</v>
      </c>
    </row>
    <row r="129" spans="1:3" ht="13.5" customHeight="1">
      <c r="A129" s="321" t="s">
        <v>63</v>
      </c>
      <c r="B129" s="263">
        <v>4695</v>
      </c>
      <c r="C129" s="522">
        <v>0</v>
      </c>
    </row>
    <row r="130" spans="1:3" ht="13.5" customHeight="1">
      <c r="A130" s="321" t="s">
        <v>1255</v>
      </c>
      <c r="B130" s="263">
        <v>134032</v>
      </c>
      <c r="C130" s="522">
        <v>15497</v>
      </c>
    </row>
    <row r="131" spans="1:3" ht="13.5" customHeight="1" hidden="1">
      <c r="A131" s="321" t="s">
        <v>671</v>
      </c>
      <c r="B131" s="263"/>
      <c r="C131" s="522">
        <v>0</v>
      </c>
    </row>
    <row r="132" spans="1:3" ht="13.5" customHeight="1" hidden="1">
      <c r="A132" s="321" t="s">
        <v>1257</v>
      </c>
      <c r="B132" s="263">
        <v>0</v>
      </c>
      <c r="C132" s="522">
        <v>0</v>
      </c>
    </row>
    <row r="133" spans="1:3" ht="13.5" customHeight="1" hidden="1">
      <c r="A133" s="321" t="s">
        <v>1258</v>
      </c>
      <c r="B133" s="263"/>
      <c r="C133" s="522">
        <v>0</v>
      </c>
    </row>
    <row r="134" spans="1:3" ht="13.5" customHeight="1" hidden="1">
      <c r="A134" s="321" t="s">
        <v>1259</v>
      </c>
      <c r="B134" s="263"/>
      <c r="C134" s="522">
        <v>0</v>
      </c>
    </row>
    <row r="135" spans="1:3" ht="13.5" customHeight="1" hidden="1">
      <c r="A135" s="321" t="s">
        <v>665</v>
      </c>
      <c r="B135" s="263"/>
      <c r="C135" s="522">
        <v>0</v>
      </c>
    </row>
    <row r="136" spans="1:3" ht="13.5" customHeight="1" hidden="1">
      <c r="A136" s="321" t="s">
        <v>666</v>
      </c>
      <c r="B136" s="263"/>
      <c r="C136" s="522">
        <v>0</v>
      </c>
    </row>
    <row r="137" spans="1:3" ht="13.5" customHeight="1">
      <c r="A137" s="311" t="s">
        <v>667</v>
      </c>
      <c r="B137" s="263">
        <v>21408</v>
      </c>
      <c r="C137" s="522">
        <v>0</v>
      </c>
    </row>
    <row r="138" spans="1:3" ht="13.5" customHeight="1">
      <c r="A138" s="321" t="s">
        <v>291</v>
      </c>
      <c r="B138" s="263">
        <v>21408</v>
      </c>
      <c r="C138" s="522">
        <v>0</v>
      </c>
    </row>
    <row r="139" spans="1:3" ht="15" customHeight="1" hidden="1">
      <c r="A139" s="321" t="s">
        <v>292</v>
      </c>
      <c r="B139" s="263"/>
      <c r="C139" s="522">
        <v>0</v>
      </c>
    </row>
    <row r="140" spans="1:3" ht="15" customHeight="1">
      <c r="A140" s="321" t="s">
        <v>294</v>
      </c>
      <c r="B140" s="263">
        <v>196003</v>
      </c>
      <c r="C140" s="522">
        <v>35054</v>
      </c>
    </row>
    <row r="141" spans="1:3" ht="12.75">
      <c r="A141" s="321" t="s">
        <v>668</v>
      </c>
      <c r="B141" s="522">
        <v>-196003</v>
      </c>
      <c r="C141" s="522">
        <v>-35054</v>
      </c>
    </row>
    <row r="142" spans="1:3" ht="13.5" customHeight="1">
      <c r="A142" s="330" t="s">
        <v>677</v>
      </c>
      <c r="B142" s="263"/>
      <c r="C142" s="521"/>
    </row>
    <row r="143" spans="1:3" ht="13.5" customHeight="1">
      <c r="A143" s="293" t="s">
        <v>670</v>
      </c>
      <c r="B143" s="258">
        <v>226974</v>
      </c>
      <c r="C143" s="521">
        <v>1360</v>
      </c>
    </row>
    <row r="144" spans="1:3" ht="13.5" customHeight="1">
      <c r="A144" s="474" t="s">
        <v>304</v>
      </c>
      <c r="B144" s="258">
        <v>190377</v>
      </c>
      <c r="C144" s="521">
        <v>22720</v>
      </c>
    </row>
    <row r="145" spans="1:3" ht="13.5" customHeight="1">
      <c r="A145" s="311" t="s">
        <v>280</v>
      </c>
      <c r="B145" s="263">
        <v>190377</v>
      </c>
      <c r="C145" s="522">
        <v>22720</v>
      </c>
    </row>
    <row r="146" spans="1:3" ht="13.5" customHeight="1">
      <c r="A146" s="97" t="s">
        <v>1254</v>
      </c>
      <c r="B146" s="263">
        <v>174533</v>
      </c>
      <c r="C146" s="522">
        <v>22720</v>
      </c>
    </row>
    <row r="147" spans="1:3" ht="13.5" customHeight="1" hidden="1">
      <c r="A147" s="321" t="s">
        <v>63</v>
      </c>
      <c r="B147" s="263">
        <v>0</v>
      </c>
      <c r="C147" s="522">
        <v>0</v>
      </c>
    </row>
    <row r="148" spans="1:3" ht="13.5" customHeight="1">
      <c r="A148" s="321" t="s">
        <v>678</v>
      </c>
      <c r="B148" s="263">
        <v>174533</v>
      </c>
      <c r="C148" s="522">
        <v>22720</v>
      </c>
    </row>
    <row r="149" spans="1:3" ht="13.5" customHeight="1" hidden="1">
      <c r="A149" s="321" t="s">
        <v>671</v>
      </c>
      <c r="B149" s="263"/>
      <c r="C149" s="522">
        <v>0</v>
      </c>
    </row>
    <row r="150" spans="1:3" ht="13.5" customHeight="1">
      <c r="A150" s="321" t="s">
        <v>1257</v>
      </c>
      <c r="B150" s="263">
        <v>15844</v>
      </c>
      <c r="C150" s="522">
        <v>0</v>
      </c>
    </row>
    <row r="151" spans="1:3" ht="13.5" customHeight="1" hidden="1">
      <c r="A151" s="321" t="s">
        <v>1258</v>
      </c>
      <c r="B151" s="263"/>
      <c r="C151" s="522">
        <v>0</v>
      </c>
    </row>
    <row r="152" spans="1:3" ht="13.5" customHeight="1" hidden="1">
      <c r="A152" s="321" t="s">
        <v>1259</v>
      </c>
      <c r="B152" s="263"/>
      <c r="C152" s="522">
        <v>0</v>
      </c>
    </row>
    <row r="153" spans="1:3" ht="13.5" customHeight="1" hidden="1">
      <c r="A153" s="321" t="s">
        <v>665</v>
      </c>
      <c r="B153" s="258"/>
      <c r="C153" s="522">
        <v>0</v>
      </c>
    </row>
    <row r="154" spans="1:3" ht="13.5" customHeight="1">
      <c r="A154" s="321" t="s">
        <v>666</v>
      </c>
      <c r="B154" s="263">
        <v>15844</v>
      </c>
      <c r="C154" s="522">
        <v>0</v>
      </c>
    </row>
    <row r="155" spans="1:3" ht="13.5" customHeight="1" hidden="1">
      <c r="A155" s="311" t="s">
        <v>667</v>
      </c>
      <c r="B155" s="263">
        <v>0</v>
      </c>
      <c r="C155" s="522">
        <v>0</v>
      </c>
    </row>
    <row r="156" spans="1:3" ht="13.5" customHeight="1" hidden="1">
      <c r="A156" s="321" t="s">
        <v>291</v>
      </c>
      <c r="B156" s="263"/>
      <c r="C156" s="522">
        <v>0</v>
      </c>
    </row>
    <row r="157" spans="1:3" ht="13.5" customHeight="1" hidden="1">
      <c r="A157" s="321" t="s">
        <v>292</v>
      </c>
      <c r="B157" s="263"/>
      <c r="C157" s="522">
        <v>0</v>
      </c>
    </row>
    <row r="158" spans="1:3" ht="13.5" customHeight="1">
      <c r="A158" s="321" t="s">
        <v>294</v>
      </c>
      <c r="B158" s="263">
        <v>36597</v>
      </c>
      <c r="C158" s="522">
        <v>-21360</v>
      </c>
    </row>
    <row r="159" spans="1:3" ht="12.75">
      <c r="A159" s="321" t="s">
        <v>668</v>
      </c>
      <c r="B159" s="522">
        <v>-36597</v>
      </c>
      <c r="C159" s="522">
        <v>21360</v>
      </c>
    </row>
    <row r="160" spans="1:3" ht="13.5" customHeight="1">
      <c r="A160" s="330" t="s">
        <v>679</v>
      </c>
      <c r="B160" s="263"/>
      <c r="C160" s="521"/>
    </row>
    <row r="161" spans="1:3" ht="13.5" customHeight="1">
      <c r="A161" s="293" t="s">
        <v>670</v>
      </c>
      <c r="B161" s="258">
        <v>183730</v>
      </c>
      <c r="C161" s="521">
        <v>272</v>
      </c>
    </row>
    <row r="162" spans="1:3" ht="13.5" customHeight="1">
      <c r="A162" s="474" t="s">
        <v>304</v>
      </c>
      <c r="B162" s="258">
        <v>184103</v>
      </c>
      <c r="C162" s="521">
        <v>82026</v>
      </c>
    </row>
    <row r="163" spans="1:3" ht="13.5" customHeight="1">
      <c r="A163" s="311" t="s">
        <v>280</v>
      </c>
      <c r="B163" s="263">
        <v>71658</v>
      </c>
      <c r="C163" s="522">
        <v>2026</v>
      </c>
    </row>
    <row r="164" spans="1:3" ht="13.5" customHeight="1">
      <c r="A164" s="97" t="s">
        <v>1254</v>
      </c>
      <c r="B164" s="263">
        <v>71658</v>
      </c>
      <c r="C164" s="522">
        <v>2026</v>
      </c>
    </row>
    <row r="165" spans="1:3" ht="13.5" customHeight="1">
      <c r="A165" s="321" t="s">
        <v>63</v>
      </c>
      <c r="B165" s="263">
        <v>11877</v>
      </c>
      <c r="C165" s="522">
        <v>0</v>
      </c>
    </row>
    <row r="166" spans="1:3" ht="13.5" customHeight="1">
      <c r="A166" s="321" t="s">
        <v>678</v>
      </c>
      <c r="B166" s="263">
        <v>59781</v>
      </c>
      <c r="C166" s="522">
        <v>2026</v>
      </c>
    </row>
    <row r="167" spans="1:3" ht="13.5" customHeight="1" hidden="1">
      <c r="A167" s="321" t="s">
        <v>671</v>
      </c>
      <c r="B167" s="263"/>
      <c r="C167" s="522">
        <v>0</v>
      </c>
    </row>
    <row r="168" spans="1:3" ht="13.5" customHeight="1" hidden="1">
      <c r="A168" s="321" t="s">
        <v>1257</v>
      </c>
      <c r="B168" s="263">
        <v>0</v>
      </c>
      <c r="C168" s="522">
        <v>0</v>
      </c>
    </row>
    <row r="169" spans="1:3" ht="12.75" hidden="1">
      <c r="A169" s="321" t="s">
        <v>1258</v>
      </c>
      <c r="B169" s="263">
        <v>0</v>
      </c>
      <c r="C169" s="522">
        <v>0</v>
      </c>
    </row>
    <row r="170" spans="1:3" ht="13.5" customHeight="1" hidden="1">
      <c r="A170" s="321" t="s">
        <v>680</v>
      </c>
      <c r="B170" s="263"/>
      <c r="C170" s="522">
        <v>0</v>
      </c>
    </row>
    <row r="171" spans="1:3" ht="13.5" customHeight="1" hidden="1">
      <c r="A171" s="321" t="s">
        <v>665</v>
      </c>
      <c r="B171" s="263">
        <v>0</v>
      </c>
      <c r="C171" s="522">
        <v>0</v>
      </c>
    </row>
    <row r="172" spans="1:3" ht="13.5" customHeight="1" hidden="1">
      <c r="A172" s="321" t="s">
        <v>666</v>
      </c>
      <c r="B172" s="263"/>
      <c r="C172" s="522">
        <v>0</v>
      </c>
    </row>
    <row r="173" spans="1:3" ht="13.5" customHeight="1">
      <c r="A173" s="311" t="s">
        <v>667</v>
      </c>
      <c r="B173" s="263">
        <v>112445</v>
      </c>
      <c r="C173" s="522">
        <v>80000</v>
      </c>
    </row>
    <row r="174" spans="1:3" ht="13.5" customHeight="1">
      <c r="A174" s="321" t="s">
        <v>291</v>
      </c>
      <c r="B174" s="263">
        <v>112445</v>
      </c>
      <c r="C174" s="522">
        <v>80000</v>
      </c>
    </row>
    <row r="175" spans="1:3" ht="13.5" customHeight="1" hidden="1">
      <c r="A175" s="321" t="s">
        <v>292</v>
      </c>
      <c r="B175" s="263">
        <v>0</v>
      </c>
      <c r="C175" s="522">
        <v>0</v>
      </c>
    </row>
    <row r="176" spans="1:3" ht="13.5" customHeight="1">
      <c r="A176" s="321" t="s">
        <v>294</v>
      </c>
      <c r="B176" s="263">
        <v>-373</v>
      </c>
      <c r="C176" s="522">
        <v>-81754</v>
      </c>
    </row>
    <row r="177" spans="1:3" ht="12.75">
      <c r="A177" s="321" t="s">
        <v>668</v>
      </c>
      <c r="B177" s="522">
        <v>373</v>
      </c>
      <c r="C177" s="522">
        <v>81754</v>
      </c>
    </row>
    <row r="178" spans="1:3" ht="13.5" customHeight="1">
      <c r="A178" s="330" t="s">
        <v>681</v>
      </c>
      <c r="B178" s="263"/>
      <c r="C178" s="521"/>
    </row>
    <row r="179" spans="1:3" ht="13.5" customHeight="1">
      <c r="A179" s="293" t="s">
        <v>670</v>
      </c>
      <c r="B179" s="258">
        <v>1392835</v>
      </c>
      <c r="C179" s="521">
        <v>210485</v>
      </c>
    </row>
    <row r="180" spans="1:3" ht="13.5" customHeight="1">
      <c r="A180" s="474" t="s">
        <v>304</v>
      </c>
      <c r="B180" s="258">
        <v>1793432</v>
      </c>
      <c r="C180" s="521">
        <v>106058</v>
      </c>
    </row>
    <row r="181" spans="1:3" ht="13.5" customHeight="1">
      <c r="A181" s="311" t="s">
        <v>280</v>
      </c>
      <c r="B181" s="263">
        <v>1536818</v>
      </c>
      <c r="C181" s="522">
        <v>98359</v>
      </c>
    </row>
    <row r="182" spans="1:3" ht="13.5" customHeight="1">
      <c r="A182" s="97" t="s">
        <v>1254</v>
      </c>
      <c r="B182" s="263">
        <v>1503352</v>
      </c>
      <c r="C182" s="522">
        <v>90777</v>
      </c>
    </row>
    <row r="183" spans="1:3" ht="13.5" customHeight="1">
      <c r="A183" s="321" t="s">
        <v>63</v>
      </c>
      <c r="B183" s="263">
        <v>154011</v>
      </c>
      <c r="C183" s="522">
        <v>7472</v>
      </c>
    </row>
    <row r="184" spans="1:3" ht="13.5" customHeight="1">
      <c r="A184" s="321" t="s">
        <v>1255</v>
      </c>
      <c r="B184" s="263">
        <v>1349341</v>
      </c>
      <c r="C184" s="522">
        <v>83305</v>
      </c>
    </row>
    <row r="185" spans="1:3" ht="10.5" customHeight="1" hidden="1">
      <c r="A185" s="321" t="s">
        <v>671</v>
      </c>
      <c r="B185" s="258"/>
      <c r="C185" s="522">
        <v>0</v>
      </c>
    </row>
    <row r="186" spans="1:3" ht="13.5" customHeight="1">
      <c r="A186" s="321" t="s">
        <v>1257</v>
      </c>
      <c r="B186" s="263">
        <v>33466</v>
      </c>
      <c r="C186" s="522">
        <v>7582</v>
      </c>
    </row>
    <row r="187" spans="1:3" ht="12.75">
      <c r="A187" s="321" t="s">
        <v>1258</v>
      </c>
      <c r="B187" s="263">
        <v>376</v>
      </c>
      <c r="C187" s="522">
        <v>0</v>
      </c>
    </row>
    <row r="188" spans="1:3" ht="13.5" customHeight="1">
      <c r="A188" s="321" t="s">
        <v>680</v>
      </c>
      <c r="B188" s="263">
        <v>33090</v>
      </c>
      <c r="C188" s="522">
        <v>7582</v>
      </c>
    </row>
    <row r="189" spans="1:3" ht="13.5" customHeight="1" hidden="1">
      <c r="A189" s="321" t="s">
        <v>665</v>
      </c>
      <c r="B189" s="263">
        <v>0</v>
      </c>
      <c r="C189" s="522">
        <v>0</v>
      </c>
    </row>
    <row r="190" spans="1:3" ht="13.5" customHeight="1" hidden="1">
      <c r="A190" s="321" t="s">
        <v>666</v>
      </c>
      <c r="B190" s="263"/>
      <c r="C190" s="522">
        <v>0</v>
      </c>
    </row>
    <row r="191" spans="1:3" ht="13.5" customHeight="1">
      <c r="A191" s="311" t="s">
        <v>667</v>
      </c>
      <c r="B191" s="263">
        <v>256614</v>
      </c>
      <c r="C191" s="522">
        <v>7699</v>
      </c>
    </row>
    <row r="192" spans="1:3" ht="13.5" customHeight="1">
      <c r="A192" s="321" t="s">
        <v>291</v>
      </c>
      <c r="B192" s="263">
        <v>256614</v>
      </c>
      <c r="C192" s="522">
        <v>7699</v>
      </c>
    </row>
    <row r="193" spans="1:3" ht="13.5" customHeight="1" hidden="1">
      <c r="A193" s="321" t="s">
        <v>292</v>
      </c>
      <c r="B193" s="263">
        <v>0</v>
      </c>
      <c r="C193" s="522">
        <v>0</v>
      </c>
    </row>
    <row r="194" spans="1:3" ht="13.5" customHeight="1">
      <c r="A194" s="321" t="s">
        <v>294</v>
      </c>
      <c r="B194" s="263">
        <v>-400597</v>
      </c>
      <c r="C194" s="522">
        <v>104427</v>
      </c>
    </row>
    <row r="195" spans="1:3" ht="12.75">
      <c r="A195" s="321" t="s">
        <v>668</v>
      </c>
      <c r="B195" s="522">
        <v>400597</v>
      </c>
      <c r="C195" s="522">
        <v>-104427</v>
      </c>
    </row>
    <row r="196" spans="1:3" ht="13.5" customHeight="1">
      <c r="A196" s="330" t="s">
        <v>682</v>
      </c>
      <c r="B196" s="263"/>
      <c r="C196" s="521"/>
    </row>
    <row r="197" spans="1:3" ht="13.5" customHeight="1">
      <c r="A197" s="293" t="s">
        <v>670</v>
      </c>
      <c r="B197" s="258">
        <v>186306</v>
      </c>
      <c r="C197" s="521">
        <v>0</v>
      </c>
    </row>
    <row r="198" spans="1:3" ht="13.5" customHeight="1">
      <c r="A198" s="474" t="s">
        <v>304</v>
      </c>
      <c r="B198" s="258">
        <v>167754</v>
      </c>
      <c r="C198" s="521">
        <v>15785</v>
      </c>
    </row>
    <row r="199" spans="1:3" ht="13.5" customHeight="1">
      <c r="A199" s="311" t="s">
        <v>280</v>
      </c>
      <c r="B199" s="263">
        <v>165907</v>
      </c>
      <c r="C199" s="522">
        <v>15869</v>
      </c>
    </row>
    <row r="200" spans="1:3" ht="13.5" customHeight="1">
      <c r="A200" s="97" t="s">
        <v>1254</v>
      </c>
      <c r="B200" s="263">
        <v>162017</v>
      </c>
      <c r="C200" s="522">
        <v>15869</v>
      </c>
    </row>
    <row r="201" spans="1:3" ht="13.5" customHeight="1">
      <c r="A201" s="321" t="s">
        <v>63</v>
      </c>
      <c r="B201" s="263">
        <v>35674</v>
      </c>
      <c r="C201" s="522">
        <v>1350</v>
      </c>
    </row>
    <row r="202" spans="1:3" ht="13.5" customHeight="1">
      <c r="A202" s="321" t="s">
        <v>1255</v>
      </c>
      <c r="B202" s="263">
        <v>126343</v>
      </c>
      <c r="C202" s="522">
        <v>14519</v>
      </c>
    </row>
    <row r="203" spans="1:3" ht="13.5" customHeight="1" hidden="1">
      <c r="A203" s="321" t="s">
        <v>671</v>
      </c>
      <c r="B203" s="263"/>
      <c r="C203" s="522">
        <v>0</v>
      </c>
    </row>
    <row r="204" spans="1:3" ht="13.5" customHeight="1">
      <c r="A204" s="321" t="s">
        <v>1257</v>
      </c>
      <c r="B204" s="263">
        <v>3890</v>
      </c>
      <c r="C204" s="522">
        <v>0</v>
      </c>
    </row>
    <row r="205" spans="1:3" ht="12.75" hidden="1">
      <c r="A205" s="321" t="s">
        <v>1258</v>
      </c>
      <c r="B205" s="263">
        <v>0</v>
      </c>
      <c r="C205" s="522">
        <v>0</v>
      </c>
    </row>
    <row r="206" spans="1:3" ht="13.5" customHeight="1">
      <c r="A206" s="321" t="s">
        <v>680</v>
      </c>
      <c r="B206" s="263">
        <v>3890</v>
      </c>
      <c r="C206" s="522">
        <v>0</v>
      </c>
    </row>
    <row r="207" spans="1:3" ht="13.5" customHeight="1" hidden="1">
      <c r="A207" s="321" t="s">
        <v>665</v>
      </c>
      <c r="B207" s="263"/>
      <c r="C207" s="522">
        <v>0</v>
      </c>
    </row>
    <row r="208" spans="1:3" ht="13.5" customHeight="1" hidden="1">
      <c r="A208" s="321" t="s">
        <v>666</v>
      </c>
      <c r="B208" s="263"/>
      <c r="C208" s="522">
        <v>0</v>
      </c>
    </row>
    <row r="209" spans="1:3" ht="13.5" customHeight="1">
      <c r="A209" s="311" t="s">
        <v>667</v>
      </c>
      <c r="B209" s="263">
        <v>1847</v>
      </c>
      <c r="C209" s="522">
        <v>-84</v>
      </c>
    </row>
    <row r="210" spans="1:3" ht="13.5" customHeight="1">
      <c r="A210" s="321" t="s">
        <v>291</v>
      </c>
      <c r="B210" s="263">
        <v>1847</v>
      </c>
      <c r="C210" s="522">
        <v>-84</v>
      </c>
    </row>
    <row r="211" spans="1:3" ht="13.5" customHeight="1" hidden="1">
      <c r="A211" s="321" t="s">
        <v>292</v>
      </c>
      <c r="B211" s="263"/>
      <c r="C211" s="522">
        <v>0</v>
      </c>
    </row>
    <row r="212" spans="1:3" ht="13.5" customHeight="1">
      <c r="A212" s="321" t="s">
        <v>294</v>
      </c>
      <c r="B212" s="263">
        <v>18552</v>
      </c>
      <c r="C212" s="522">
        <v>-15785</v>
      </c>
    </row>
    <row r="213" spans="1:3" ht="12.75">
      <c r="A213" s="321" t="s">
        <v>668</v>
      </c>
      <c r="B213" s="522">
        <v>-18552</v>
      </c>
      <c r="C213" s="522">
        <v>15785</v>
      </c>
    </row>
    <row r="214" spans="1:3" ht="15" customHeight="1">
      <c r="A214" s="330" t="s">
        <v>683</v>
      </c>
      <c r="B214" s="263"/>
      <c r="C214" s="521"/>
    </row>
    <row r="215" spans="1:3" ht="15" customHeight="1">
      <c r="A215" s="293" t="s">
        <v>670</v>
      </c>
      <c r="B215" s="258">
        <v>900</v>
      </c>
      <c r="C215" s="521">
        <v>0</v>
      </c>
    </row>
    <row r="216" spans="1:3" ht="15" customHeight="1">
      <c r="A216" s="474" t="s">
        <v>304</v>
      </c>
      <c r="B216" s="258">
        <v>900</v>
      </c>
      <c r="C216" s="521">
        <v>0</v>
      </c>
    </row>
    <row r="217" spans="1:3" ht="15" customHeight="1">
      <c r="A217" s="311" t="s">
        <v>280</v>
      </c>
      <c r="B217" s="263">
        <v>900</v>
      </c>
      <c r="C217" s="522">
        <v>0</v>
      </c>
    </row>
    <row r="218" spans="1:3" ht="15" customHeight="1">
      <c r="A218" s="97" t="s">
        <v>1254</v>
      </c>
      <c r="B218" s="263">
        <v>900</v>
      </c>
      <c r="C218" s="522">
        <v>0</v>
      </c>
    </row>
    <row r="219" spans="1:3" ht="15" customHeight="1" hidden="1">
      <c r="A219" s="321" t="s">
        <v>63</v>
      </c>
      <c r="B219" s="263">
        <v>0</v>
      </c>
      <c r="C219" s="522">
        <v>0</v>
      </c>
    </row>
    <row r="220" spans="1:3" ht="15" customHeight="1">
      <c r="A220" s="321" t="s">
        <v>684</v>
      </c>
      <c r="B220" s="263">
        <v>900</v>
      </c>
      <c r="C220" s="522">
        <v>0</v>
      </c>
    </row>
    <row r="221" spans="1:3" ht="15" customHeight="1" hidden="1">
      <c r="A221" s="321" t="s">
        <v>671</v>
      </c>
      <c r="B221" s="263"/>
      <c r="C221" s="522">
        <v>0</v>
      </c>
    </row>
    <row r="222" spans="1:3" ht="15" customHeight="1" hidden="1">
      <c r="A222" s="321" t="s">
        <v>1257</v>
      </c>
      <c r="B222" s="263">
        <v>0</v>
      </c>
      <c r="C222" s="522">
        <v>0</v>
      </c>
    </row>
    <row r="223" spans="1:3" ht="12.75" hidden="1">
      <c r="A223" s="321" t="s">
        <v>1258</v>
      </c>
      <c r="B223" s="263"/>
      <c r="C223" s="522">
        <v>0</v>
      </c>
    </row>
    <row r="224" spans="1:3" ht="15" customHeight="1" hidden="1">
      <c r="A224" s="321" t="s">
        <v>1259</v>
      </c>
      <c r="B224" s="263"/>
      <c r="C224" s="522">
        <v>0</v>
      </c>
    </row>
    <row r="225" spans="1:3" ht="15" customHeight="1" hidden="1">
      <c r="A225" s="321" t="s">
        <v>665</v>
      </c>
      <c r="B225" s="263"/>
      <c r="C225" s="522">
        <v>0</v>
      </c>
    </row>
    <row r="226" spans="1:3" ht="15" customHeight="1" hidden="1">
      <c r="A226" s="321" t="s">
        <v>666</v>
      </c>
      <c r="B226" s="263"/>
      <c r="C226" s="522">
        <v>0</v>
      </c>
    </row>
    <row r="227" spans="1:3" ht="15" customHeight="1" hidden="1">
      <c r="A227" s="311" t="s">
        <v>667</v>
      </c>
      <c r="B227" s="263">
        <v>0</v>
      </c>
      <c r="C227" s="522">
        <v>0</v>
      </c>
    </row>
    <row r="228" spans="1:3" ht="15" customHeight="1" hidden="1">
      <c r="A228" s="321" t="s">
        <v>291</v>
      </c>
      <c r="B228" s="263"/>
      <c r="C228" s="522">
        <v>0</v>
      </c>
    </row>
    <row r="229" spans="1:3" ht="15" customHeight="1" hidden="1">
      <c r="A229" s="321" t="s">
        <v>292</v>
      </c>
      <c r="B229" s="263"/>
      <c r="C229" s="522">
        <v>0</v>
      </c>
    </row>
    <row r="230" spans="1:3" ht="15" customHeight="1">
      <c r="A230" s="321" t="s">
        <v>294</v>
      </c>
      <c r="B230" s="263">
        <v>0</v>
      </c>
      <c r="C230" s="522">
        <v>0</v>
      </c>
    </row>
    <row r="231" spans="1:3" ht="12.75">
      <c r="A231" s="321" t="s">
        <v>668</v>
      </c>
      <c r="B231" s="263">
        <v>0</v>
      </c>
      <c r="C231" s="522">
        <v>0</v>
      </c>
    </row>
    <row r="232" spans="1:3" ht="13.5" customHeight="1">
      <c r="A232" s="330" t="s">
        <v>82</v>
      </c>
      <c r="B232" s="263"/>
      <c r="C232" s="521"/>
    </row>
    <row r="233" spans="1:3" ht="13.5" customHeight="1">
      <c r="A233" s="293" t="s">
        <v>670</v>
      </c>
      <c r="B233" s="258">
        <v>47123</v>
      </c>
      <c r="C233" s="521">
        <v>2444</v>
      </c>
    </row>
    <row r="234" spans="1:3" ht="13.5" customHeight="1">
      <c r="A234" s="474" t="s">
        <v>304</v>
      </c>
      <c r="B234" s="258">
        <v>164842</v>
      </c>
      <c r="C234" s="521">
        <v>10475</v>
      </c>
    </row>
    <row r="235" spans="1:3" ht="13.5" customHeight="1">
      <c r="A235" s="311" t="s">
        <v>280</v>
      </c>
      <c r="B235" s="263">
        <v>148040</v>
      </c>
      <c r="C235" s="522">
        <v>10475</v>
      </c>
    </row>
    <row r="236" spans="1:3" ht="13.5" customHeight="1">
      <c r="A236" s="97" t="s">
        <v>1254</v>
      </c>
      <c r="B236" s="263">
        <v>148040</v>
      </c>
      <c r="C236" s="522">
        <v>10475</v>
      </c>
    </row>
    <row r="237" spans="1:3" ht="13.5" customHeight="1">
      <c r="A237" s="321" t="s">
        <v>63</v>
      </c>
      <c r="B237" s="263">
        <v>6373</v>
      </c>
      <c r="C237" s="522">
        <v>0</v>
      </c>
    </row>
    <row r="238" spans="1:3" ht="13.5" customHeight="1">
      <c r="A238" s="321" t="s">
        <v>1255</v>
      </c>
      <c r="B238" s="263">
        <v>141667</v>
      </c>
      <c r="C238" s="522">
        <v>10475</v>
      </c>
    </row>
    <row r="239" spans="1:3" ht="13.5" customHeight="1" hidden="1">
      <c r="A239" s="321" t="s">
        <v>671</v>
      </c>
      <c r="B239" s="263"/>
      <c r="C239" s="522">
        <v>0</v>
      </c>
    </row>
    <row r="240" spans="1:3" ht="13.5" customHeight="1" hidden="1">
      <c r="A240" s="321" t="s">
        <v>1257</v>
      </c>
      <c r="B240" s="263">
        <v>0</v>
      </c>
      <c r="C240" s="522">
        <v>0</v>
      </c>
    </row>
    <row r="241" spans="1:3" ht="13.5" customHeight="1" hidden="1">
      <c r="A241" s="321" t="s">
        <v>1258</v>
      </c>
      <c r="B241" s="263"/>
      <c r="C241" s="522">
        <v>0</v>
      </c>
    </row>
    <row r="242" spans="1:3" ht="13.5" customHeight="1" hidden="1">
      <c r="A242" s="321" t="s">
        <v>1259</v>
      </c>
      <c r="B242" s="263"/>
      <c r="C242" s="522">
        <v>0</v>
      </c>
    </row>
    <row r="243" spans="1:3" ht="13.5" customHeight="1" hidden="1">
      <c r="A243" s="321" t="s">
        <v>665</v>
      </c>
      <c r="B243" s="263"/>
      <c r="C243" s="522">
        <v>0</v>
      </c>
    </row>
    <row r="244" spans="1:3" ht="13.5" customHeight="1" hidden="1">
      <c r="A244" s="321" t="s">
        <v>666</v>
      </c>
      <c r="B244" s="263"/>
      <c r="C244" s="522">
        <v>0</v>
      </c>
    </row>
    <row r="245" spans="1:3" ht="13.5" customHeight="1">
      <c r="A245" s="311" t="s">
        <v>667</v>
      </c>
      <c r="B245" s="263">
        <v>16802</v>
      </c>
      <c r="C245" s="522">
        <v>0</v>
      </c>
    </row>
    <row r="246" spans="1:3" ht="13.5" customHeight="1">
      <c r="A246" s="321" t="s">
        <v>291</v>
      </c>
      <c r="B246" s="263">
        <v>16802</v>
      </c>
      <c r="C246" s="522">
        <v>0</v>
      </c>
    </row>
    <row r="247" spans="1:3" ht="13.5" customHeight="1" hidden="1">
      <c r="A247" s="321" t="s">
        <v>292</v>
      </c>
      <c r="B247" s="263">
        <v>0</v>
      </c>
      <c r="C247" s="522">
        <v>0</v>
      </c>
    </row>
    <row r="248" spans="1:3" ht="13.5" customHeight="1">
      <c r="A248" s="321" t="s">
        <v>294</v>
      </c>
      <c r="B248" s="263">
        <v>-117719</v>
      </c>
      <c r="C248" s="522">
        <v>-8031</v>
      </c>
    </row>
    <row r="249" spans="1:3" ht="12.75">
      <c r="A249" s="321" t="s">
        <v>668</v>
      </c>
      <c r="B249" s="522">
        <v>117719</v>
      </c>
      <c r="C249" s="522">
        <v>8031</v>
      </c>
    </row>
    <row r="250" spans="1:3" ht="13.5" customHeight="1">
      <c r="A250" s="330" t="s">
        <v>685</v>
      </c>
      <c r="B250" s="258"/>
      <c r="C250" s="521"/>
    </row>
    <row r="251" spans="1:3" ht="13.5" customHeight="1">
      <c r="A251" s="293" t="s">
        <v>670</v>
      </c>
      <c r="B251" s="258">
        <v>40522</v>
      </c>
      <c r="C251" s="521">
        <v>4988</v>
      </c>
    </row>
    <row r="252" spans="1:3" ht="13.5" customHeight="1">
      <c r="A252" s="474" t="s">
        <v>304</v>
      </c>
      <c r="B252" s="258">
        <v>63168</v>
      </c>
      <c r="C252" s="521">
        <v>15688</v>
      </c>
    </row>
    <row r="253" spans="1:3" ht="13.5" customHeight="1">
      <c r="A253" s="311" t="s">
        <v>280</v>
      </c>
      <c r="B253" s="263">
        <v>55295</v>
      </c>
      <c r="C253" s="522">
        <v>15688</v>
      </c>
    </row>
    <row r="254" spans="1:3" ht="13.5" customHeight="1">
      <c r="A254" s="97" t="s">
        <v>1254</v>
      </c>
      <c r="B254" s="263">
        <v>50882</v>
      </c>
      <c r="C254" s="522">
        <v>15140</v>
      </c>
    </row>
    <row r="255" spans="1:3" ht="13.5" customHeight="1">
      <c r="A255" s="321" t="s">
        <v>63</v>
      </c>
      <c r="B255" s="263">
        <v>21081</v>
      </c>
      <c r="C255" s="522">
        <v>10774</v>
      </c>
    </row>
    <row r="256" spans="1:3" ht="13.5" customHeight="1">
      <c r="A256" s="321" t="s">
        <v>1255</v>
      </c>
      <c r="B256" s="263">
        <v>29801</v>
      </c>
      <c r="C256" s="522">
        <v>4366</v>
      </c>
    </row>
    <row r="257" spans="1:3" ht="13.5" customHeight="1" hidden="1">
      <c r="A257" s="321" t="s">
        <v>671</v>
      </c>
      <c r="B257" s="263"/>
      <c r="C257" s="522">
        <v>0</v>
      </c>
    </row>
    <row r="258" spans="1:3" ht="13.5" customHeight="1">
      <c r="A258" s="321" t="s">
        <v>1257</v>
      </c>
      <c r="B258" s="263">
        <v>4413</v>
      </c>
      <c r="C258" s="522">
        <v>548</v>
      </c>
    </row>
    <row r="259" spans="1:3" ht="12.75">
      <c r="A259" s="321" t="s">
        <v>1258</v>
      </c>
      <c r="B259" s="263">
        <v>4413</v>
      </c>
      <c r="C259" s="522">
        <v>548</v>
      </c>
    </row>
    <row r="260" spans="1:3" ht="15" customHeight="1" hidden="1">
      <c r="A260" s="321" t="s">
        <v>1259</v>
      </c>
      <c r="B260" s="263"/>
      <c r="C260" s="522">
        <v>0</v>
      </c>
    </row>
    <row r="261" spans="1:3" ht="15" customHeight="1" hidden="1">
      <c r="A261" s="321" t="s">
        <v>665</v>
      </c>
      <c r="B261" s="263"/>
      <c r="C261" s="522">
        <v>0</v>
      </c>
    </row>
    <row r="262" spans="1:3" ht="15" customHeight="1" hidden="1">
      <c r="A262" s="321" t="s">
        <v>666</v>
      </c>
      <c r="B262" s="263"/>
      <c r="C262" s="522">
        <v>0</v>
      </c>
    </row>
    <row r="263" spans="1:3" ht="13.5" customHeight="1">
      <c r="A263" s="311" t="s">
        <v>667</v>
      </c>
      <c r="B263" s="263">
        <v>7873</v>
      </c>
      <c r="C263" s="522">
        <v>0</v>
      </c>
    </row>
    <row r="264" spans="1:3" ht="13.5" customHeight="1">
      <c r="A264" s="321" t="s">
        <v>291</v>
      </c>
      <c r="B264" s="263">
        <v>7873</v>
      </c>
      <c r="C264" s="522">
        <v>0</v>
      </c>
    </row>
    <row r="265" spans="1:3" ht="13.5" customHeight="1" hidden="1">
      <c r="A265" s="321" t="s">
        <v>292</v>
      </c>
      <c r="B265" s="263">
        <v>0</v>
      </c>
      <c r="C265" s="522">
        <v>0</v>
      </c>
    </row>
    <row r="266" spans="1:3" ht="13.5" customHeight="1">
      <c r="A266" s="321" t="s">
        <v>294</v>
      </c>
      <c r="B266" s="263">
        <v>-22646</v>
      </c>
      <c r="C266" s="522">
        <v>-10700</v>
      </c>
    </row>
    <row r="267" spans="1:3" ht="12.75">
      <c r="A267" s="321" t="s">
        <v>668</v>
      </c>
      <c r="B267" s="263">
        <v>22646</v>
      </c>
      <c r="C267" s="522">
        <v>10700</v>
      </c>
    </row>
    <row r="268" spans="1:3" ht="13.5" customHeight="1">
      <c r="A268" s="330" t="s">
        <v>686</v>
      </c>
      <c r="B268" s="263"/>
      <c r="C268" s="521"/>
    </row>
    <row r="269" spans="1:3" ht="13.5" customHeight="1">
      <c r="A269" s="293" t="s">
        <v>670</v>
      </c>
      <c r="B269" s="258">
        <v>229987</v>
      </c>
      <c r="C269" s="521">
        <v>17559</v>
      </c>
    </row>
    <row r="270" spans="1:3" ht="13.5" customHeight="1">
      <c r="A270" s="474" t="s">
        <v>304</v>
      </c>
      <c r="B270" s="258">
        <v>286139</v>
      </c>
      <c r="C270" s="521">
        <v>65281</v>
      </c>
    </row>
    <row r="271" spans="1:3" ht="13.5" customHeight="1">
      <c r="A271" s="554" t="s">
        <v>280</v>
      </c>
      <c r="B271" s="555">
        <v>235451</v>
      </c>
      <c r="C271" s="556">
        <v>45404</v>
      </c>
    </row>
    <row r="272" spans="1:3" ht="13.5" customHeight="1">
      <c r="A272" s="97" t="s">
        <v>1254</v>
      </c>
      <c r="B272" s="263">
        <v>229595</v>
      </c>
      <c r="C272" s="522">
        <v>45404</v>
      </c>
    </row>
    <row r="273" spans="1:3" ht="13.5" customHeight="1">
      <c r="A273" s="321" t="s">
        <v>63</v>
      </c>
      <c r="B273" s="263">
        <v>54120</v>
      </c>
      <c r="C273" s="522">
        <v>5075</v>
      </c>
    </row>
    <row r="274" spans="1:3" ht="13.5" customHeight="1">
      <c r="A274" s="321" t="s">
        <v>1255</v>
      </c>
      <c r="B274" s="263">
        <v>175475</v>
      </c>
      <c r="C274" s="522">
        <v>40329</v>
      </c>
    </row>
    <row r="275" spans="1:3" ht="15" customHeight="1" hidden="1">
      <c r="A275" s="321" t="s">
        <v>671</v>
      </c>
      <c r="B275" s="263"/>
      <c r="C275" s="522">
        <v>0</v>
      </c>
    </row>
    <row r="276" spans="1:3" ht="15" customHeight="1">
      <c r="A276" s="321" t="s">
        <v>1257</v>
      </c>
      <c r="B276" s="263">
        <v>5856</v>
      </c>
      <c r="C276" s="522">
        <v>0</v>
      </c>
    </row>
    <row r="277" spans="1:3" ht="12.75" hidden="1">
      <c r="A277" s="321" t="s">
        <v>1258</v>
      </c>
      <c r="B277" s="263">
        <v>0</v>
      </c>
      <c r="C277" s="522">
        <v>0</v>
      </c>
    </row>
    <row r="278" spans="1:3" ht="15" customHeight="1" hidden="1">
      <c r="A278" s="321" t="s">
        <v>1259</v>
      </c>
      <c r="B278" s="263"/>
      <c r="C278" s="522">
        <v>0</v>
      </c>
    </row>
    <row r="279" spans="1:3" ht="15" customHeight="1">
      <c r="A279" s="321" t="s">
        <v>665</v>
      </c>
      <c r="B279" s="263">
        <v>5856</v>
      </c>
      <c r="C279" s="522">
        <v>0</v>
      </c>
    </row>
    <row r="280" spans="1:3" ht="15" customHeight="1" hidden="1">
      <c r="A280" s="321" t="s">
        <v>666</v>
      </c>
      <c r="B280" s="263"/>
      <c r="C280" s="522">
        <v>0</v>
      </c>
    </row>
    <row r="281" spans="1:3" ht="13.5" customHeight="1">
      <c r="A281" s="311" t="s">
        <v>667</v>
      </c>
      <c r="B281" s="263">
        <v>50688</v>
      </c>
      <c r="C281" s="522">
        <v>19877</v>
      </c>
    </row>
    <row r="282" spans="1:3" ht="13.5" customHeight="1">
      <c r="A282" s="321" t="s">
        <v>291</v>
      </c>
      <c r="B282" s="263">
        <v>50688</v>
      </c>
      <c r="C282" s="522">
        <v>19877</v>
      </c>
    </row>
    <row r="283" spans="1:3" ht="13.5" customHeight="1" hidden="1">
      <c r="A283" s="321" t="s">
        <v>292</v>
      </c>
      <c r="B283" s="263">
        <v>0</v>
      </c>
      <c r="C283" s="522">
        <v>0</v>
      </c>
    </row>
    <row r="284" spans="1:3" ht="13.5" customHeight="1">
      <c r="A284" s="321" t="s">
        <v>294</v>
      </c>
      <c r="B284" s="263">
        <v>-56152</v>
      </c>
      <c r="C284" s="522">
        <v>-47722</v>
      </c>
    </row>
    <row r="285" spans="1:3" ht="12.75">
      <c r="A285" s="321" t="s">
        <v>668</v>
      </c>
      <c r="B285" s="522">
        <v>56152</v>
      </c>
      <c r="C285" s="522">
        <v>47722</v>
      </c>
    </row>
    <row r="286" spans="1:3" ht="13.5" customHeight="1">
      <c r="A286" s="330" t="s">
        <v>687</v>
      </c>
      <c r="B286" s="263"/>
      <c r="C286" s="521"/>
    </row>
    <row r="287" spans="1:3" ht="13.5" customHeight="1">
      <c r="A287" s="293" t="s">
        <v>688</v>
      </c>
      <c r="B287" s="258">
        <v>4931268</v>
      </c>
      <c r="C287" s="521">
        <v>4099401</v>
      </c>
    </row>
    <row r="288" spans="1:3" ht="13.5" customHeight="1">
      <c r="A288" s="474" t="s">
        <v>304</v>
      </c>
      <c r="B288" s="258">
        <v>850174</v>
      </c>
      <c r="C288" s="521">
        <v>71118</v>
      </c>
    </row>
    <row r="289" spans="1:3" ht="13.5" customHeight="1">
      <c r="A289" s="311" t="s">
        <v>280</v>
      </c>
      <c r="B289" s="263">
        <v>611269</v>
      </c>
      <c r="C289" s="522">
        <v>70165</v>
      </c>
    </row>
    <row r="290" spans="1:3" ht="13.5" customHeight="1">
      <c r="A290" s="97" t="s">
        <v>1254</v>
      </c>
      <c r="B290" s="263">
        <v>598283</v>
      </c>
      <c r="C290" s="522">
        <v>66310</v>
      </c>
    </row>
    <row r="291" spans="1:3" ht="13.5" customHeight="1">
      <c r="A291" s="321" t="s">
        <v>63</v>
      </c>
      <c r="B291" s="263">
        <v>143314</v>
      </c>
      <c r="C291" s="522">
        <v>21109</v>
      </c>
    </row>
    <row r="292" spans="1:3" ht="13.5" customHeight="1">
      <c r="A292" s="321" t="s">
        <v>1255</v>
      </c>
      <c r="B292" s="263">
        <v>454970</v>
      </c>
      <c r="C292" s="522">
        <v>45202</v>
      </c>
    </row>
    <row r="293" spans="1:3" ht="13.5" customHeight="1" hidden="1">
      <c r="A293" s="321" t="s">
        <v>671</v>
      </c>
      <c r="B293" s="263">
        <v>242112</v>
      </c>
      <c r="C293" s="522">
        <v>0</v>
      </c>
    </row>
    <row r="294" spans="1:3" ht="13.5" customHeight="1">
      <c r="A294" s="321" t="s">
        <v>1257</v>
      </c>
      <c r="B294" s="263">
        <v>12986</v>
      </c>
      <c r="C294" s="522">
        <v>3855</v>
      </c>
    </row>
    <row r="295" spans="1:3" ht="12.75">
      <c r="A295" s="321" t="s">
        <v>1258</v>
      </c>
      <c r="B295" s="263">
        <v>14</v>
      </c>
      <c r="C295" s="522">
        <v>0</v>
      </c>
    </row>
    <row r="296" spans="1:3" ht="13.5" customHeight="1">
      <c r="A296" s="321" t="s">
        <v>1259</v>
      </c>
      <c r="B296" s="263">
        <v>12972</v>
      </c>
      <c r="C296" s="522">
        <v>3855</v>
      </c>
    </row>
    <row r="297" spans="1:3" ht="13.5" customHeight="1" hidden="1">
      <c r="A297" s="321" t="s">
        <v>665</v>
      </c>
      <c r="B297" s="263">
        <v>242112</v>
      </c>
      <c r="C297" s="522">
        <v>0</v>
      </c>
    </row>
    <row r="298" spans="1:3" ht="13.5" customHeight="1" hidden="1">
      <c r="A298" s="321" t="s">
        <v>666</v>
      </c>
      <c r="B298" s="263">
        <v>242112</v>
      </c>
      <c r="C298" s="522">
        <v>0</v>
      </c>
    </row>
    <row r="299" spans="1:3" ht="13.5" customHeight="1">
      <c r="A299" s="311" t="s">
        <v>667</v>
      </c>
      <c r="B299" s="263">
        <v>238905</v>
      </c>
      <c r="C299" s="522">
        <v>953</v>
      </c>
    </row>
    <row r="300" spans="1:3" ht="13.5" customHeight="1">
      <c r="A300" s="321" t="s">
        <v>291</v>
      </c>
      <c r="B300" s="263">
        <v>238905</v>
      </c>
      <c r="C300" s="522">
        <v>953</v>
      </c>
    </row>
    <row r="301" spans="1:3" ht="13.5" customHeight="1" hidden="1">
      <c r="A301" s="321" t="s">
        <v>292</v>
      </c>
      <c r="B301" s="263">
        <v>0</v>
      </c>
      <c r="C301" s="522">
        <v>0</v>
      </c>
    </row>
    <row r="302" spans="1:3" ht="13.5" customHeight="1">
      <c r="A302" s="321" t="s">
        <v>294</v>
      </c>
      <c r="B302" s="263">
        <v>4081094</v>
      </c>
      <c r="C302" s="522">
        <v>4028283</v>
      </c>
    </row>
    <row r="303" spans="1:3" ht="12.75">
      <c r="A303" s="321" t="s">
        <v>668</v>
      </c>
      <c r="B303" s="522">
        <v>-4081094</v>
      </c>
      <c r="C303" s="522">
        <v>-4028283</v>
      </c>
    </row>
    <row r="304" spans="1:3" ht="15" customHeight="1" hidden="1">
      <c r="A304" s="330" t="s">
        <v>689</v>
      </c>
      <c r="B304" s="263"/>
      <c r="C304" s="521">
        <v>0</v>
      </c>
    </row>
    <row r="305" spans="1:3" ht="15" customHeight="1" hidden="1">
      <c r="A305" s="293" t="s">
        <v>670</v>
      </c>
      <c r="B305" s="258"/>
      <c r="C305" s="521">
        <v>0</v>
      </c>
    </row>
    <row r="306" spans="1:3" ht="15" customHeight="1" hidden="1">
      <c r="A306" s="474" t="s">
        <v>304</v>
      </c>
      <c r="B306" s="258">
        <v>0</v>
      </c>
      <c r="C306" s="521">
        <v>0</v>
      </c>
    </row>
    <row r="307" spans="1:3" ht="15" customHeight="1" hidden="1">
      <c r="A307" s="311" t="s">
        <v>280</v>
      </c>
      <c r="B307" s="263">
        <v>0</v>
      </c>
      <c r="C307" s="521">
        <v>0</v>
      </c>
    </row>
    <row r="308" spans="1:3" ht="15" customHeight="1" hidden="1">
      <c r="A308" s="97" t="s">
        <v>1254</v>
      </c>
      <c r="B308" s="263">
        <v>0</v>
      </c>
      <c r="C308" s="521">
        <v>0</v>
      </c>
    </row>
    <row r="309" spans="1:3" ht="15" customHeight="1" hidden="1">
      <c r="A309" s="321" t="s">
        <v>63</v>
      </c>
      <c r="B309" s="263"/>
      <c r="C309" s="521">
        <v>0</v>
      </c>
    </row>
    <row r="310" spans="1:3" ht="15" customHeight="1" hidden="1">
      <c r="A310" s="321" t="s">
        <v>1255</v>
      </c>
      <c r="B310" s="263"/>
      <c r="C310" s="521">
        <v>0</v>
      </c>
    </row>
    <row r="311" spans="1:3" ht="15" customHeight="1" hidden="1">
      <c r="A311" s="321" t="s">
        <v>671</v>
      </c>
      <c r="B311" s="263"/>
      <c r="C311" s="521">
        <v>0</v>
      </c>
    </row>
    <row r="312" spans="1:3" ht="15" customHeight="1" hidden="1">
      <c r="A312" s="321" t="s">
        <v>1257</v>
      </c>
      <c r="B312" s="263">
        <v>0</v>
      </c>
      <c r="C312" s="521">
        <v>0</v>
      </c>
    </row>
    <row r="313" spans="1:3" ht="12.75" hidden="1">
      <c r="A313" s="321" t="s">
        <v>1258</v>
      </c>
      <c r="B313" s="263"/>
      <c r="C313" s="521">
        <v>0</v>
      </c>
    </row>
    <row r="314" spans="1:3" ht="15" customHeight="1" hidden="1">
      <c r="A314" s="321" t="s">
        <v>1259</v>
      </c>
      <c r="B314" s="263"/>
      <c r="C314" s="521">
        <v>0</v>
      </c>
    </row>
    <row r="315" spans="1:3" ht="15" customHeight="1" hidden="1">
      <c r="A315" s="321" t="s">
        <v>665</v>
      </c>
      <c r="B315" s="263"/>
      <c r="C315" s="521">
        <v>0</v>
      </c>
    </row>
    <row r="316" spans="1:3" ht="15" customHeight="1" hidden="1">
      <c r="A316" s="321" t="s">
        <v>666</v>
      </c>
      <c r="B316" s="263"/>
      <c r="C316" s="521">
        <v>0</v>
      </c>
    </row>
    <row r="317" spans="1:3" ht="15" customHeight="1" hidden="1">
      <c r="A317" s="311" t="s">
        <v>667</v>
      </c>
      <c r="B317" s="263">
        <v>0</v>
      </c>
      <c r="C317" s="521">
        <v>0</v>
      </c>
    </row>
    <row r="318" spans="1:3" ht="15" customHeight="1" hidden="1">
      <c r="A318" s="321" t="s">
        <v>291</v>
      </c>
      <c r="B318" s="263"/>
      <c r="C318" s="521">
        <v>0</v>
      </c>
    </row>
    <row r="319" spans="1:3" ht="15" customHeight="1" hidden="1">
      <c r="A319" s="321" t="s">
        <v>292</v>
      </c>
      <c r="B319" s="263"/>
      <c r="C319" s="521">
        <v>0</v>
      </c>
    </row>
    <row r="320" spans="1:3" ht="15" customHeight="1" hidden="1">
      <c r="A320" s="321" t="s">
        <v>294</v>
      </c>
      <c r="B320" s="263">
        <v>0</v>
      </c>
      <c r="C320" s="521">
        <v>0</v>
      </c>
    </row>
    <row r="321" spans="1:3" ht="12.75" hidden="1">
      <c r="A321" s="321" t="s">
        <v>668</v>
      </c>
      <c r="B321" s="263">
        <v>0</v>
      </c>
      <c r="C321" s="521">
        <v>0</v>
      </c>
    </row>
    <row r="322" spans="1:3" ht="15" customHeight="1" hidden="1">
      <c r="A322" s="330" t="s">
        <v>690</v>
      </c>
      <c r="B322" s="263"/>
      <c r="C322" s="521">
        <v>0</v>
      </c>
    </row>
    <row r="323" spans="1:3" ht="15" customHeight="1" hidden="1">
      <c r="A323" s="293" t="s">
        <v>670</v>
      </c>
      <c r="B323" s="258"/>
      <c r="C323" s="521">
        <v>0</v>
      </c>
    </row>
    <row r="324" spans="1:3" ht="15" customHeight="1" hidden="1">
      <c r="A324" s="474" t="s">
        <v>304</v>
      </c>
      <c r="B324" s="258">
        <v>0</v>
      </c>
      <c r="C324" s="521">
        <v>0</v>
      </c>
    </row>
    <row r="325" spans="1:3" ht="15" customHeight="1" hidden="1">
      <c r="A325" s="311" t="s">
        <v>280</v>
      </c>
      <c r="B325" s="263">
        <v>0</v>
      </c>
      <c r="C325" s="521">
        <v>0</v>
      </c>
    </row>
    <row r="326" spans="1:3" ht="15" customHeight="1" hidden="1">
      <c r="A326" s="97" t="s">
        <v>1254</v>
      </c>
      <c r="B326" s="263">
        <v>0</v>
      </c>
      <c r="C326" s="521">
        <v>0</v>
      </c>
    </row>
    <row r="327" spans="1:3" ht="15" customHeight="1" hidden="1">
      <c r="A327" s="321" t="s">
        <v>63</v>
      </c>
      <c r="B327" s="263"/>
      <c r="C327" s="521">
        <v>0</v>
      </c>
    </row>
    <row r="328" spans="1:3" ht="15" customHeight="1" hidden="1">
      <c r="A328" s="321" t="s">
        <v>1255</v>
      </c>
      <c r="B328" s="263"/>
      <c r="C328" s="521">
        <v>0</v>
      </c>
    </row>
    <row r="329" spans="1:3" ht="15" customHeight="1" hidden="1">
      <c r="A329" s="321" t="s">
        <v>671</v>
      </c>
      <c r="B329" s="263"/>
      <c r="C329" s="521">
        <v>0</v>
      </c>
    </row>
    <row r="330" spans="1:3" ht="15" customHeight="1" hidden="1">
      <c r="A330" s="321" t="s">
        <v>1257</v>
      </c>
      <c r="B330" s="263">
        <v>0</v>
      </c>
      <c r="C330" s="521">
        <v>0</v>
      </c>
    </row>
    <row r="331" spans="1:3" ht="12.75" hidden="1">
      <c r="A331" s="321" t="s">
        <v>1258</v>
      </c>
      <c r="B331" s="263"/>
      <c r="C331" s="521">
        <v>0</v>
      </c>
    </row>
    <row r="332" spans="1:3" ht="15" customHeight="1" hidden="1">
      <c r="A332" s="321" t="s">
        <v>1259</v>
      </c>
      <c r="B332" s="263"/>
      <c r="C332" s="521">
        <v>0</v>
      </c>
    </row>
    <row r="333" spans="1:3" ht="15" customHeight="1" hidden="1">
      <c r="A333" s="321" t="s">
        <v>665</v>
      </c>
      <c r="B333" s="263"/>
      <c r="C333" s="521">
        <v>0</v>
      </c>
    </row>
    <row r="334" spans="1:3" ht="15" customHeight="1" hidden="1">
      <c r="A334" s="321" t="s">
        <v>666</v>
      </c>
      <c r="B334" s="263"/>
      <c r="C334" s="521">
        <v>0</v>
      </c>
    </row>
    <row r="335" spans="1:3" ht="15" customHeight="1" hidden="1">
      <c r="A335" s="311" t="s">
        <v>667</v>
      </c>
      <c r="B335" s="263">
        <v>0</v>
      </c>
      <c r="C335" s="521">
        <v>0</v>
      </c>
    </row>
    <row r="336" spans="1:3" ht="15" customHeight="1" hidden="1">
      <c r="A336" s="321" t="s">
        <v>291</v>
      </c>
      <c r="B336" s="263"/>
      <c r="C336" s="521">
        <v>0</v>
      </c>
    </row>
    <row r="337" spans="1:3" ht="15" customHeight="1" hidden="1">
      <c r="A337" s="321" t="s">
        <v>292</v>
      </c>
      <c r="B337" s="263"/>
      <c r="C337" s="521">
        <v>0</v>
      </c>
    </row>
    <row r="338" spans="1:3" ht="15" customHeight="1" hidden="1">
      <c r="A338" s="321" t="s">
        <v>294</v>
      </c>
      <c r="B338" s="263">
        <v>0</v>
      </c>
      <c r="C338" s="521">
        <v>0</v>
      </c>
    </row>
    <row r="339" spans="1:3" ht="12.75" hidden="1">
      <c r="A339" s="321" t="s">
        <v>668</v>
      </c>
      <c r="B339" s="263">
        <v>0</v>
      </c>
      <c r="C339" s="521">
        <v>0</v>
      </c>
    </row>
    <row r="340" spans="1:3" ht="13.5" customHeight="1">
      <c r="A340" s="330" t="s">
        <v>691</v>
      </c>
      <c r="B340" s="263"/>
      <c r="C340" s="521"/>
    </row>
    <row r="341" spans="1:3" ht="13.5" customHeight="1">
      <c r="A341" s="293" t="s">
        <v>670</v>
      </c>
      <c r="B341" s="258">
        <v>471496</v>
      </c>
      <c r="C341" s="521">
        <v>8026</v>
      </c>
    </row>
    <row r="342" spans="1:3" ht="13.5" customHeight="1">
      <c r="A342" s="474" t="s">
        <v>304</v>
      </c>
      <c r="B342" s="258">
        <v>255569</v>
      </c>
      <c r="C342" s="521">
        <v>38499</v>
      </c>
    </row>
    <row r="343" spans="1:3" ht="13.5" customHeight="1">
      <c r="A343" s="311" t="s">
        <v>280</v>
      </c>
      <c r="B343" s="263">
        <v>208964</v>
      </c>
      <c r="C343" s="522">
        <v>37993</v>
      </c>
    </row>
    <row r="344" spans="1:3" ht="13.5" customHeight="1">
      <c r="A344" s="97" t="s">
        <v>1254</v>
      </c>
      <c r="B344" s="263">
        <v>208964</v>
      </c>
      <c r="C344" s="522">
        <v>37993</v>
      </c>
    </row>
    <row r="345" spans="1:3" ht="13.5" customHeight="1">
      <c r="A345" s="321" t="s">
        <v>63</v>
      </c>
      <c r="B345" s="263">
        <v>16390</v>
      </c>
      <c r="C345" s="522">
        <v>0</v>
      </c>
    </row>
    <row r="346" spans="1:3" ht="13.5" customHeight="1">
      <c r="A346" s="321" t="s">
        <v>1255</v>
      </c>
      <c r="B346" s="263">
        <v>192574</v>
      </c>
      <c r="C346" s="522">
        <v>37993</v>
      </c>
    </row>
    <row r="347" spans="1:3" ht="13.5" customHeight="1" hidden="1">
      <c r="A347" s="321" t="s">
        <v>671</v>
      </c>
      <c r="B347" s="263"/>
      <c r="C347" s="522">
        <v>0</v>
      </c>
    </row>
    <row r="348" spans="1:3" ht="13.5" customHeight="1" hidden="1">
      <c r="A348" s="321" t="s">
        <v>1257</v>
      </c>
      <c r="B348" s="263">
        <v>0</v>
      </c>
      <c r="C348" s="522">
        <v>0</v>
      </c>
    </row>
    <row r="349" spans="1:3" ht="13.5" customHeight="1" hidden="1">
      <c r="A349" s="321" t="s">
        <v>1258</v>
      </c>
      <c r="B349" s="258"/>
      <c r="C349" s="522">
        <v>0</v>
      </c>
    </row>
    <row r="350" spans="1:3" ht="13.5" customHeight="1" hidden="1">
      <c r="A350" s="321" t="s">
        <v>1259</v>
      </c>
      <c r="B350" s="258"/>
      <c r="C350" s="522">
        <v>0</v>
      </c>
    </row>
    <row r="351" spans="1:3" ht="13.5" customHeight="1" hidden="1">
      <c r="A351" s="321" t="s">
        <v>665</v>
      </c>
      <c r="B351" s="263"/>
      <c r="C351" s="522">
        <v>0</v>
      </c>
    </row>
    <row r="352" spans="1:3" ht="13.5" customHeight="1" hidden="1">
      <c r="A352" s="321" t="s">
        <v>666</v>
      </c>
      <c r="B352" s="263"/>
      <c r="C352" s="522">
        <v>0</v>
      </c>
    </row>
    <row r="353" spans="1:3" ht="13.5" customHeight="1">
      <c r="A353" s="311" t="s">
        <v>667</v>
      </c>
      <c r="B353" s="263">
        <v>46605</v>
      </c>
      <c r="C353" s="522">
        <v>506</v>
      </c>
    </row>
    <row r="354" spans="1:3" ht="13.5" customHeight="1">
      <c r="A354" s="321" t="s">
        <v>291</v>
      </c>
      <c r="B354" s="263">
        <v>46605</v>
      </c>
      <c r="C354" s="522">
        <v>506</v>
      </c>
    </row>
    <row r="355" spans="1:3" ht="13.5" customHeight="1" hidden="1">
      <c r="A355" s="321" t="s">
        <v>292</v>
      </c>
      <c r="B355" s="263"/>
      <c r="C355" s="522">
        <v>0</v>
      </c>
    </row>
    <row r="356" spans="1:3" ht="13.5" customHeight="1">
      <c r="A356" s="321" t="s">
        <v>294</v>
      </c>
      <c r="B356" s="263">
        <v>215927</v>
      </c>
      <c r="C356" s="522">
        <v>-30473</v>
      </c>
    </row>
    <row r="357" spans="1:3" ht="12.75">
      <c r="A357" s="321" t="s">
        <v>668</v>
      </c>
      <c r="B357" s="522">
        <v>-215927</v>
      </c>
      <c r="C357" s="522">
        <v>30473</v>
      </c>
    </row>
    <row r="358" spans="1:3" ht="15" customHeight="1" hidden="1">
      <c r="A358" s="330" t="s">
        <v>692</v>
      </c>
      <c r="B358" s="263"/>
      <c r="C358" s="521">
        <v>0</v>
      </c>
    </row>
    <row r="359" spans="1:3" ht="15" customHeight="1" hidden="1">
      <c r="A359" s="293" t="s">
        <v>670</v>
      </c>
      <c r="B359" s="258"/>
      <c r="C359" s="521">
        <v>0</v>
      </c>
    </row>
    <row r="360" spans="1:3" ht="15" customHeight="1" hidden="1">
      <c r="A360" s="474" t="s">
        <v>304</v>
      </c>
      <c r="B360" s="258">
        <v>0</v>
      </c>
      <c r="C360" s="521">
        <v>0</v>
      </c>
    </row>
    <row r="361" spans="1:3" ht="15" customHeight="1" hidden="1">
      <c r="A361" s="311" t="s">
        <v>280</v>
      </c>
      <c r="B361" s="263">
        <v>0</v>
      </c>
      <c r="C361" s="521">
        <v>0</v>
      </c>
    </row>
    <row r="362" spans="1:3" ht="15" customHeight="1" hidden="1">
      <c r="A362" s="97" t="s">
        <v>1254</v>
      </c>
      <c r="B362" s="263">
        <v>0</v>
      </c>
      <c r="C362" s="521">
        <v>0</v>
      </c>
    </row>
    <row r="363" spans="1:3" ht="15" customHeight="1" hidden="1">
      <c r="A363" s="321" t="s">
        <v>63</v>
      </c>
      <c r="B363" s="263"/>
      <c r="C363" s="521">
        <v>0</v>
      </c>
    </row>
    <row r="364" spans="1:3" ht="15" customHeight="1" hidden="1">
      <c r="A364" s="321" t="s">
        <v>1255</v>
      </c>
      <c r="B364" s="263"/>
      <c r="C364" s="521">
        <v>0</v>
      </c>
    </row>
    <row r="365" spans="1:3" ht="15" customHeight="1" hidden="1">
      <c r="A365" s="321" t="s">
        <v>671</v>
      </c>
      <c r="B365" s="263"/>
      <c r="C365" s="521">
        <v>0</v>
      </c>
    </row>
    <row r="366" spans="1:3" ht="15" customHeight="1" hidden="1">
      <c r="A366" s="321" t="s">
        <v>1257</v>
      </c>
      <c r="B366" s="263">
        <v>0</v>
      </c>
      <c r="C366" s="521">
        <v>0</v>
      </c>
    </row>
    <row r="367" spans="1:3" ht="12.75" hidden="1">
      <c r="A367" s="321" t="s">
        <v>1258</v>
      </c>
      <c r="B367" s="263"/>
      <c r="C367" s="521">
        <v>0</v>
      </c>
    </row>
    <row r="368" spans="1:3" ht="15" customHeight="1" hidden="1">
      <c r="A368" s="321" t="s">
        <v>1259</v>
      </c>
      <c r="B368" s="263"/>
      <c r="C368" s="521">
        <v>0</v>
      </c>
    </row>
    <row r="369" spans="1:3" ht="15" customHeight="1" hidden="1">
      <c r="A369" s="321" t="s">
        <v>665</v>
      </c>
      <c r="B369" s="263"/>
      <c r="C369" s="521">
        <v>0</v>
      </c>
    </row>
    <row r="370" spans="1:3" ht="15" customHeight="1" hidden="1">
      <c r="A370" s="321" t="s">
        <v>666</v>
      </c>
      <c r="B370" s="263"/>
      <c r="C370" s="521">
        <v>0</v>
      </c>
    </row>
    <row r="371" spans="1:3" ht="15" customHeight="1" hidden="1">
      <c r="A371" s="311" t="s">
        <v>667</v>
      </c>
      <c r="B371" s="263">
        <v>0</v>
      </c>
      <c r="C371" s="521">
        <v>0</v>
      </c>
    </row>
    <row r="372" spans="1:3" ht="15" customHeight="1" hidden="1">
      <c r="A372" s="321" t="s">
        <v>291</v>
      </c>
      <c r="B372" s="263"/>
      <c r="C372" s="521">
        <v>0</v>
      </c>
    </row>
    <row r="373" spans="1:3" ht="15" customHeight="1" hidden="1">
      <c r="A373" s="321" t="s">
        <v>292</v>
      </c>
      <c r="B373" s="263"/>
      <c r="C373" s="521">
        <v>0</v>
      </c>
    </row>
    <row r="374" spans="1:3" ht="15" customHeight="1" hidden="1">
      <c r="A374" s="321" t="s">
        <v>294</v>
      </c>
      <c r="B374" s="263">
        <v>0</v>
      </c>
      <c r="C374" s="521">
        <v>0</v>
      </c>
    </row>
    <row r="375" spans="1:3" ht="12.75" hidden="1">
      <c r="A375" s="321" t="s">
        <v>668</v>
      </c>
      <c r="B375" s="263">
        <v>0</v>
      </c>
      <c r="C375" s="521">
        <v>0</v>
      </c>
    </row>
    <row r="376" spans="1:3" ht="15" customHeight="1" hidden="1">
      <c r="A376" s="330" t="s">
        <v>693</v>
      </c>
      <c r="B376" s="263"/>
      <c r="C376" s="521">
        <v>0</v>
      </c>
    </row>
    <row r="377" spans="1:3" ht="15" customHeight="1" hidden="1">
      <c r="A377" s="293" t="s">
        <v>670</v>
      </c>
      <c r="B377" s="258"/>
      <c r="C377" s="521">
        <v>0</v>
      </c>
    </row>
    <row r="378" spans="1:3" ht="15" customHeight="1" hidden="1">
      <c r="A378" s="474" t="s">
        <v>304</v>
      </c>
      <c r="B378" s="258">
        <v>0</v>
      </c>
      <c r="C378" s="521">
        <v>0</v>
      </c>
    </row>
    <row r="379" spans="1:3" ht="15" customHeight="1" hidden="1">
      <c r="A379" s="311" t="s">
        <v>280</v>
      </c>
      <c r="B379" s="263">
        <v>0</v>
      </c>
      <c r="C379" s="521">
        <v>0</v>
      </c>
    </row>
    <row r="380" spans="1:3" ht="15" customHeight="1" hidden="1">
      <c r="A380" s="97" t="s">
        <v>1254</v>
      </c>
      <c r="B380" s="263">
        <v>0</v>
      </c>
      <c r="C380" s="521">
        <v>0</v>
      </c>
    </row>
    <row r="381" spans="1:3" ht="15" customHeight="1" hidden="1">
      <c r="A381" s="321" t="s">
        <v>63</v>
      </c>
      <c r="B381" s="263"/>
      <c r="C381" s="521">
        <v>0</v>
      </c>
    </row>
    <row r="382" spans="1:3" ht="15" customHeight="1" hidden="1">
      <c r="A382" s="321" t="s">
        <v>1255</v>
      </c>
      <c r="B382" s="263"/>
      <c r="C382" s="521">
        <v>0</v>
      </c>
    </row>
    <row r="383" spans="1:3" ht="15" customHeight="1" hidden="1">
      <c r="A383" s="321" t="s">
        <v>671</v>
      </c>
      <c r="B383" s="263"/>
      <c r="C383" s="521">
        <v>0</v>
      </c>
    </row>
    <row r="384" spans="1:3" ht="15" customHeight="1" hidden="1">
      <c r="A384" s="321" t="s">
        <v>1257</v>
      </c>
      <c r="B384" s="263">
        <v>0</v>
      </c>
      <c r="C384" s="521">
        <v>0</v>
      </c>
    </row>
    <row r="385" spans="1:3" ht="12.75" hidden="1">
      <c r="A385" s="321" t="s">
        <v>1258</v>
      </c>
      <c r="B385" s="263"/>
      <c r="C385" s="521">
        <v>0</v>
      </c>
    </row>
    <row r="386" spans="1:3" ht="15" customHeight="1" hidden="1">
      <c r="A386" s="321" t="s">
        <v>1259</v>
      </c>
      <c r="B386" s="263"/>
      <c r="C386" s="521">
        <v>0</v>
      </c>
    </row>
    <row r="387" spans="1:3" ht="15" customHeight="1" hidden="1">
      <c r="A387" s="321" t="s">
        <v>665</v>
      </c>
      <c r="B387" s="263"/>
      <c r="C387" s="521">
        <v>0</v>
      </c>
    </row>
    <row r="388" spans="1:3" ht="15" customHeight="1" hidden="1">
      <c r="A388" s="321" t="s">
        <v>666</v>
      </c>
      <c r="B388" s="263"/>
      <c r="C388" s="521">
        <v>0</v>
      </c>
    </row>
    <row r="389" spans="1:3" ht="15" customHeight="1" hidden="1">
      <c r="A389" s="311" t="s">
        <v>667</v>
      </c>
      <c r="B389" s="263">
        <v>0</v>
      </c>
      <c r="C389" s="521">
        <v>0</v>
      </c>
    </row>
    <row r="390" spans="1:3" ht="15" customHeight="1" hidden="1">
      <c r="A390" s="321" t="s">
        <v>291</v>
      </c>
      <c r="B390" s="263"/>
      <c r="C390" s="521">
        <v>0</v>
      </c>
    </row>
    <row r="391" spans="1:3" ht="15" customHeight="1" hidden="1">
      <c r="A391" s="321" t="s">
        <v>292</v>
      </c>
      <c r="B391" s="263"/>
      <c r="C391" s="521">
        <v>0</v>
      </c>
    </row>
    <row r="392" spans="1:3" ht="15" customHeight="1" hidden="1">
      <c r="A392" s="321" t="s">
        <v>294</v>
      </c>
      <c r="B392" s="263">
        <v>0</v>
      </c>
      <c r="C392" s="521">
        <v>0</v>
      </c>
    </row>
    <row r="393" spans="1:3" ht="12.75" hidden="1">
      <c r="A393" s="321" t="s">
        <v>668</v>
      </c>
      <c r="B393" s="263">
        <v>0</v>
      </c>
      <c r="C393" s="521">
        <v>0</v>
      </c>
    </row>
    <row r="394" spans="1:3" ht="15" customHeight="1" hidden="1">
      <c r="A394" s="330" t="s">
        <v>694</v>
      </c>
      <c r="B394" s="263"/>
      <c r="C394" s="521">
        <v>0</v>
      </c>
    </row>
    <row r="395" spans="1:3" ht="15" customHeight="1" hidden="1">
      <c r="A395" s="293" t="s">
        <v>670</v>
      </c>
      <c r="B395" s="258"/>
      <c r="C395" s="521">
        <v>0</v>
      </c>
    </row>
    <row r="396" spans="1:3" ht="15" customHeight="1" hidden="1">
      <c r="A396" s="474" t="s">
        <v>304</v>
      </c>
      <c r="B396" s="258">
        <v>0</v>
      </c>
      <c r="C396" s="521">
        <v>0</v>
      </c>
    </row>
    <row r="397" spans="1:3" ht="15" customHeight="1" hidden="1">
      <c r="A397" s="311" t="s">
        <v>280</v>
      </c>
      <c r="B397" s="263">
        <v>0</v>
      </c>
      <c r="C397" s="521">
        <v>0</v>
      </c>
    </row>
    <row r="398" spans="1:3" ht="15" customHeight="1" hidden="1">
      <c r="A398" s="97" t="s">
        <v>1254</v>
      </c>
      <c r="B398" s="263">
        <v>0</v>
      </c>
      <c r="C398" s="521">
        <v>0</v>
      </c>
    </row>
    <row r="399" spans="1:3" ht="15" customHeight="1" hidden="1">
      <c r="A399" s="321" t="s">
        <v>63</v>
      </c>
      <c r="B399" s="263"/>
      <c r="C399" s="521">
        <v>0</v>
      </c>
    </row>
    <row r="400" spans="1:3" ht="15" customHeight="1" hidden="1">
      <c r="A400" s="321" t="s">
        <v>1255</v>
      </c>
      <c r="B400" s="263"/>
      <c r="C400" s="521">
        <v>0</v>
      </c>
    </row>
    <row r="401" spans="1:3" ht="15" customHeight="1" hidden="1">
      <c r="A401" s="321" t="s">
        <v>671</v>
      </c>
      <c r="B401" s="263"/>
      <c r="C401" s="521">
        <v>0</v>
      </c>
    </row>
    <row r="402" spans="1:3" ht="15" customHeight="1" hidden="1">
      <c r="A402" s="321" t="s">
        <v>1257</v>
      </c>
      <c r="B402" s="263">
        <v>0</v>
      </c>
      <c r="C402" s="521">
        <v>0</v>
      </c>
    </row>
    <row r="403" spans="1:3" ht="12.75" hidden="1">
      <c r="A403" s="321" t="s">
        <v>1258</v>
      </c>
      <c r="B403" s="263"/>
      <c r="C403" s="521">
        <v>0</v>
      </c>
    </row>
    <row r="404" spans="1:3" ht="15" customHeight="1" hidden="1">
      <c r="A404" s="321" t="s">
        <v>1259</v>
      </c>
      <c r="B404" s="263"/>
      <c r="C404" s="521">
        <v>0</v>
      </c>
    </row>
    <row r="405" spans="1:3" ht="15" customHeight="1" hidden="1">
      <c r="A405" s="321" t="s">
        <v>665</v>
      </c>
      <c r="B405" s="263"/>
      <c r="C405" s="521">
        <v>0</v>
      </c>
    </row>
    <row r="406" spans="1:3" ht="15" customHeight="1" hidden="1">
      <c r="A406" s="321" t="s">
        <v>666</v>
      </c>
      <c r="B406" s="263"/>
      <c r="C406" s="521">
        <v>0</v>
      </c>
    </row>
    <row r="407" spans="1:3" ht="15" customHeight="1" hidden="1">
      <c r="A407" s="311" t="s">
        <v>667</v>
      </c>
      <c r="B407" s="263">
        <v>0</v>
      </c>
      <c r="C407" s="521">
        <v>0</v>
      </c>
    </row>
    <row r="408" spans="1:3" ht="15" customHeight="1" hidden="1">
      <c r="A408" s="321" t="s">
        <v>291</v>
      </c>
      <c r="B408" s="263"/>
      <c r="C408" s="521">
        <v>0</v>
      </c>
    </row>
    <row r="409" spans="1:3" ht="15" customHeight="1" hidden="1">
      <c r="A409" s="321" t="s">
        <v>292</v>
      </c>
      <c r="B409" s="263"/>
      <c r="C409" s="521">
        <v>0</v>
      </c>
    </row>
    <row r="410" spans="1:3" ht="15" customHeight="1" hidden="1">
      <c r="A410" s="321" t="s">
        <v>294</v>
      </c>
      <c r="B410" s="263">
        <v>0</v>
      </c>
      <c r="C410" s="521">
        <v>0</v>
      </c>
    </row>
    <row r="411" spans="1:3" ht="12.75" hidden="1">
      <c r="A411" s="321" t="s">
        <v>668</v>
      </c>
      <c r="B411" s="263">
        <v>0</v>
      </c>
      <c r="C411" s="521">
        <v>0</v>
      </c>
    </row>
    <row r="412" spans="1:3" ht="15" customHeight="1" hidden="1">
      <c r="A412" s="330" t="s">
        <v>695</v>
      </c>
      <c r="B412" s="263"/>
      <c r="C412" s="521">
        <v>0</v>
      </c>
    </row>
    <row r="413" spans="1:3" ht="15" customHeight="1" hidden="1">
      <c r="A413" s="293" t="s">
        <v>670</v>
      </c>
      <c r="B413" s="258"/>
      <c r="C413" s="521">
        <v>0</v>
      </c>
    </row>
    <row r="414" spans="1:3" ht="15" customHeight="1" hidden="1">
      <c r="A414" s="474" t="s">
        <v>304</v>
      </c>
      <c r="B414" s="258">
        <v>0</v>
      </c>
      <c r="C414" s="521">
        <v>0</v>
      </c>
    </row>
    <row r="415" spans="1:3" ht="15" customHeight="1" hidden="1">
      <c r="A415" s="311" t="s">
        <v>280</v>
      </c>
      <c r="B415" s="263">
        <v>0</v>
      </c>
      <c r="C415" s="521">
        <v>0</v>
      </c>
    </row>
    <row r="416" spans="1:3" ht="15" customHeight="1" hidden="1">
      <c r="A416" s="97" t="s">
        <v>1254</v>
      </c>
      <c r="B416" s="263">
        <v>0</v>
      </c>
      <c r="C416" s="521">
        <v>0</v>
      </c>
    </row>
    <row r="417" spans="1:3" ht="15" customHeight="1" hidden="1">
      <c r="A417" s="321" t="s">
        <v>63</v>
      </c>
      <c r="B417" s="263">
        <v>0</v>
      </c>
      <c r="C417" s="521">
        <v>0</v>
      </c>
    </row>
    <row r="418" spans="1:3" ht="15" customHeight="1" hidden="1">
      <c r="A418" s="321" t="s">
        <v>684</v>
      </c>
      <c r="B418" s="263"/>
      <c r="C418" s="521">
        <v>0</v>
      </c>
    </row>
    <row r="419" spans="1:3" ht="15" customHeight="1" hidden="1">
      <c r="A419" s="321" t="s">
        <v>671</v>
      </c>
      <c r="B419" s="258"/>
      <c r="C419" s="521">
        <v>0</v>
      </c>
    </row>
    <row r="420" spans="1:3" ht="15" customHeight="1" hidden="1">
      <c r="A420" s="321" t="s">
        <v>1257</v>
      </c>
      <c r="B420" s="263">
        <v>0</v>
      </c>
      <c r="C420" s="521">
        <v>0</v>
      </c>
    </row>
    <row r="421" spans="1:3" ht="12.75" hidden="1">
      <c r="A421" s="321" t="s">
        <v>1258</v>
      </c>
      <c r="B421" s="263"/>
      <c r="C421" s="521">
        <v>0</v>
      </c>
    </row>
    <row r="422" spans="1:3" ht="15" customHeight="1" hidden="1">
      <c r="A422" s="321" t="s">
        <v>1259</v>
      </c>
      <c r="B422" s="263"/>
      <c r="C422" s="521">
        <v>0</v>
      </c>
    </row>
    <row r="423" spans="1:3" ht="15" customHeight="1" hidden="1">
      <c r="A423" s="321" t="s">
        <v>665</v>
      </c>
      <c r="B423" s="263"/>
      <c r="C423" s="521">
        <v>0</v>
      </c>
    </row>
    <row r="424" spans="1:3" ht="15" customHeight="1" hidden="1">
      <c r="A424" s="321" t="s">
        <v>666</v>
      </c>
      <c r="B424" s="263"/>
      <c r="C424" s="521">
        <v>0</v>
      </c>
    </row>
    <row r="425" spans="1:3" ht="15" customHeight="1" hidden="1">
      <c r="A425" s="311" t="s">
        <v>667</v>
      </c>
      <c r="B425" s="263">
        <v>0</v>
      </c>
      <c r="C425" s="521">
        <v>0</v>
      </c>
    </row>
    <row r="426" spans="1:3" ht="15" customHeight="1" hidden="1">
      <c r="A426" s="321" t="s">
        <v>291</v>
      </c>
      <c r="B426" s="263"/>
      <c r="C426" s="521">
        <v>0</v>
      </c>
    </row>
    <row r="427" spans="1:3" ht="15" customHeight="1" hidden="1">
      <c r="A427" s="321" t="s">
        <v>292</v>
      </c>
      <c r="B427" s="263"/>
      <c r="C427" s="521">
        <v>0</v>
      </c>
    </row>
    <row r="428" spans="1:3" ht="15" customHeight="1" hidden="1">
      <c r="A428" s="321" t="s">
        <v>294</v>
      </c>
      <c r="B428" s="263">
        <v>0</v>
      </c>
      <c r="C428" s="521">
        <v>0</v>
      </c>
    </row>
    <row r="429" spans="1:3" ht="12.75" hidden="1">
      <c r="A429" s="321" t="s">
        <v>668</v>
      </c>
      <c r="B429" s="263">
        <v>0</v>
      </c>
      <c r="C429" s="521">
        <v>0</v>
      </c>
    </row>
    <row r="430" spans="1:3" ht="15" customHeight="1" hidden="1">
      <c r="A430" s="330" t="s">
        <v>696</v>
      </c>
      <c r="B430" s="263"/>
      <c r="C430" s="521">
        <v>0</v>
      </c>
    </row>
    <row r="431" spans="1:3" ht="15" customHeight="1" hidden="1">
      <c r="A431" s="293" t="s">
        <v>670</v>
      </c>
      <c r="B431" s="258"/>
      <c r="C431" s="521">
        <v>0</v>
      </c>
    </row>
    <row r="432" spans="1:3" ht="15" customHeight="1" hidden="1">
      <c r="A432" s="474" t="s">
        <v>304</v>
      </c>
      <c r="B432" s="258">
        <v>0</v>
      </c>
      <c r="C432" s="521">
        <v>0</v>
      </c>
    </row>
    <row r="433" spans="1:3" ht="15" customHeight="1" hidden="1">
      <c r="A433" s="311" t="s">
        <v>280</v>
      </c>
      <c r="B433" s="263">
        <v>0</v>
      </c>
      <c r="C433" s="521">
        <v>0</v>
      </c>
    </row>
    <row r="434" spans="1:3" ht="15" customHeight="1" hidden="1">
      <c r="A434" s="97" t="s">
        <v>1254</v>
      </c>
      <c r="B434" s="263">
        <v>0</v>
      </c>
      <c r="C434" s="521">
        <v>0</v>
      </c>
    </row>
    <row r="435" spans="1:3" ht="15" customHeight="1" hidden="1">
      <c r="A435" s="321" t="s">
        <v>63</v>
      </c>
      <c r="B435" s="263"/>
      <c r="C435" s="521">
        <v>0</v>
      </c>
    </row>
    <row r="436" spans="1:3" ht="15" customHeight="1" hidden="1">
      <c r="A436" s="321" t="s">
        <v>1255</v>
      </c>
      <c r="B436" s="263"/>
      <c r="C436" s="521">
        <v>0</v>
      </c>
    </row>
    <row r="437" spans="1:3" ht="15" customHeight="1" hidden="1">
      <c r="A437" s="321" t="s">
        <v>671</v>
      </c>
      <c r="B437" s="263"/>
      <c r="C437" s="521">
        <v>0</v>
      </c>
    </row>
    <row r="438" spans="1:3" ht="15" customHeight="1" hidden="1">
      <c r="A438" s="321" t="s">
        <v>1257</v>
      </c>
      <c r="B438" s="263">
        <v>0</v>
      </c>
      <c r="C438" s="521">
        <v>0</v>
      </c>
    </row>
    <row r="439" spans="1:3" ht="12.75" customHeight="1" hidden="1">
      <c r="A439" s="321" t="s">
        <v>1258</v>
      </c>
      <c r="B439" s="263"/>
      <c r="C439" s="521">
        <v>0</v>
      </c>
    </row>
    <row r="440" spans="1:3" ht="15" customHeight="1" hidden="1">
      <c r="A440" s="321" t="s">
        <v>1259</v>
      </c>
      <c r="B440" s="263"/>
      <c r="C440" s="521">
        <v>0</v>
      </c>
    </row>
    <row r="441" spans="1:3" ht="15" customHeight="1" hidden="1">
      <c r="A441" s="321" t="s">
        <v>665</v>
      </c>
      <c r="B441" s="263"/>
      <c r="C441" s="521">
        <v>0</v>
      </c>
    </row>
    <row r="442" spans="1:3" ht="15" customHeight="1" hidden="1">
      <c r="A442" s="321" t="s">
        <v>666</v>
      </c>
      <c r="B442" s="263"/>
      <c r="C442" s="521">
        <v>0</v>
      </c>
    </row>
    <row r="443" spans="1:3" ht="15" customHeight="1" hidden="1">
      <c r="A443" s="311" t="s">
        <v>667</v>
      </c>
      <c r="B443" s="263">
        <v>0</v>
      </c>
      <c r="C443" s="521">
        <v>0</v>
      </c>
    </row>
    <row r="444" spans="1:3" ht="15" customHeight="1" hidden="1">
      <c r="A444" s="321" t="s">
        <v>291</v>
      </c>
      <c r="B444" s="263"/>
      <c r="C444" s="521">
        <v>0</v>
      </c>
    </row>
    <row r="445" spans="1:3" ht="15" customHeight="1" hidden="1">
      <c r="A445" s="321" t="s">
        <v>292</v>
      </c>
      <c r="B445" s="263"/>
      <c r="C445" s="521">
        <v>0</v>
      </c>
    </row>
    <row r="446" spans="1:3" ht="15" customHeight="1" hidden="1">
      <c r="A446" s="321" t="s">
        <v>294</v>
      </c>
      <c r="B446" s="263">
        <v>0</v>
      </c>
      <c r="C446" s="521">
        <v>0</v>
      </c>
    </row>
    <row r="447" spans="1:3" ht="12.75" customHeight="1" hidden="1">
      <c r="A447" s="321" t="s">
        <v>668</v>
      </c>
      <c r="B447" s="263">
        <v>0</v>
      </c>
      <c r="C447" s="521">
        <v>0</v>
      </c>
    </row>
    <row r="448" spans="1:3" ht="12.75">
      <c r="A448" s="330" t="s">
        <v>343</v>
      </c>
      <c r="B448" s="263"/>
      <c r="C448" s="521"/>
    </row>
    <row r="449" spans="1:3" ht="13.5" customHeight="1" hidden="1">
      <c r="A449" s="293" t="s">
        <v>670</v>
      </c>
      <c r="B449" s="258">
        <v>0</v>
      </c>
      <c r="C449" s="521">
        <v>0</v>
      </c>
    </row>
    <row r="450" spans="1:3" ht="13.5" customHeight="1">
      <c r="A450" s="474" t="s">
        <v>304</v>
      </c>
      <c r="B450" s="258">
        <v>230</v>
      </c>
      <c r="C450" s="521">
        <v>0</v>
      </c>
    </row>
    <row r="451" spans="1:3" ht="13.5" customHeight="1">
      <c r="A451" s="311" t="s">
        <v>280</v>
      </c>
      <c r="B451" s="263">
        <v>230</v>
      </c>
      <c r="C451" s="522">
        <v>0</v>
      </c>
    </row>
    <row r="452" spans="1:3" ht="13.5" customHeight="1">
      <c r="A452" s="97" t="s">
        <v>1254</v>
      </c>
      <c r="B452" s="263">
        <v>230</v>
      </c>
      <c r="C452" s="522">
        <v>0</v>
      </c>
    </row>
    <row r="453" spans="1:3" ht="13.5" customHeight="1" hidden="1">
      <c r="A453" s="321" t="s">
        <v>63</v>
      </c>
      <c r="B453" s="263">
        <v>0</v>
      </c>
      <c r="C453" s="522">
        <v>0</v>
      </c>
    </row>
    <row r="454" spans="1:3" ht="13.5" customHeight="1">
      <c r="A454" s="321" t="s">
        <v>1255</v>
      </c>
      <c r="B454" s="264">
        <v>230</v>
      </c>
      <c r="C454" s="522">
        <v>0</v>
      </c>
    </row>
    <row r="455" spans="1:3" ht="13.5" customHeight="1" hidden="1">
      <c r="A455" s="321" t="s">
        <v>671</v>
      </c>
      <c r="B455" s="263"/>
      <c r="C455" s="522">
        <v>0</v>
      </c>
    </row>
    <row r="456" spans="1:3" ht="13.5" customHeight="1" hidden="1">
      <c r="A456" s="321" t="s">
        <v>1257</v>
      </c>
      <c r="B456" s="263">
        <v>0</v>
      </c>
      <c r="C456" s="522">
        <v>0</v>
      </c>
    </row>
    <row r="457" spans="1:3" ht="13.5" customHeight="1" hidden="1">
      <c r="A457" s="321" t="s">
        <v>1258</v>
      </c>
      <c r="B457" s="263"/>
      <c r="C457" s="522">
        <v>0</v>
      </c>
    </row>
    <row r="458" spans="1:3" ht="13.5" customHeight="1" hidden="1">
      <c r="A458" s="321" t="s">
        <v>1259</v>
      </c>
      <c r="B458" s="263"/>
      <c r="C458" s="522">
        <v>0</v>
      </c>
    </row>
    <row r="459" spans="1:3" ht="13.5" customHeight="1" hidden="1">
      <c r="A459" s="321" t="s">
        <v>665</v>
      </c>
      <c r="B459" s="263"/>
      <c r="C459" s="522">
        <v>0</v>
      </c>
    </row>
    <row r="460" spans="1:3" ht="13.5" customHeight="1" hidden="1">
      <c r="A460" s="321" t="s">
        <v>666</v>
      </c>
      <c r="B460" s="263"/>
      <c r="C460" s="522">
        <v>0</v>
      </c>
    </row>
    <row r="461" spans="1:3" ht="13.5" customHeight="1" hidden="1">
      <c r="A461" s="311" t="s">
        <v>667</v>
      </c>
      <c r="B461" s="263">
        <v>0</v>
      </c>
      <c r="C461" s="522">
        <v>0</v>
      </c>
    </row>
    <row r="462" spans="1:3" ht="13.5" customHeight="1" hidden="1">
      <c r="A462" s="321" t="s">
        <v>291</v>
      </c>
      <c r="B462" s="263"/>
      <c r="C462" s="522">
        <v>0</v>
      </c>
    </row>
    <row r="463" spans="1:3" ht="13.5" customHeight="1" hidden="1">
      <c r="A463" s="321" t="s">
        <v>292</v>
      </c>
      <c r="B463" s="263"/>
      <c r="C463" s="522">
        <v>0</v>
      </c>
    </row>
    <row r="464" spans="1:3" ht="13.5" customHeight="1">
      <c r="A464" s="321" t="s">
        <v>294</v>
      </c>
      <c r="B464" s="263">
        <v>-230</v>
      </c>
      <c r="C464" s="522">
        <v>0</v>
      </c>
    </row>
    <row r="465" spans="1:3" ht="12.75">
      <c r="A465" s="321" t="s">
        <v>668</v>
      </c>
      <c r="B465" s="522">
        <v>230</v>
      </c>
      <c r="C465" s="522">
        <v>0</v>
      </c>
    </row>
    <row r="466" spans="1:3" ht="15" customHeight="1" hidden="1">
      <c r="A466" s="330" t="s">
        <v>697</v>
      </c>
      <c r="B466" s="263"/>
      <c r="C466" s="521">
        <v>0</v>
      </c>
    </row>
    <row r="467" spans="1:3" ht="15" customHeight="1" hidden="1">
      <c r="A467" s="293" t="s">
        <v>670</v>
      </c>
      <c r="B467" s="258"/>
      <c r="C467" s="521">
        <v>0</v>
      </c>
    </row>
    <row r="468" spans="1:3" ht="15" customHeight="1" hidden="1">
      <c r="A468" s="474" t="s">
        <v>304</v>
      </c>
      <c r="B468" s="258">
        <v>0</v>
      </c>
      <c r="C468" s="521">
        <v>0</v>
      </c>
    </row>
    <row r="469" spans="1:3" ht="15" customHeight="1" hidden="1">
      <c r="A469" s="311" t="s">
        <v>280</v>
      </c>
      <c r="B469" s="263">
        <v>0</v>
      </c>
      <c r="C469" s="521">
        <v>0</v>
      </c>
    </row>
    <row r="470" spans="1:3" ht="15" customHeight="1" hidden="1">
      <c r="A470" s="97" t="s">
        <v>1254</v>
      </c>
      <c r="B470" s="263">
        <v>0</v>
      </c>
      <c r="C470" s="521">
        <v>0</v>
      </c>
    </row>
    <row r="471" spans="1:3" ht="15" customHeight="1" hidden="1">
      <c r="A471" s="321" t="s">
        <v>63</v>
      </c>
      <c r="B471" s="263"/>
      <c r="C471" s="521">
        <v>0</v>
      </c>
    </row>
    <row r="472" spans="1:3" ht="15" customHeight="1" hidden="1">
      <c r="A472" s="321" t="s">
        <v>1255</v>
      </c>
      <c r="B472" s="263"/>
      <c r="C472" s="521">
        <v>0</v>
      </c>
    </row>
    <row r="473" spans="1:3" ht="15" customHeight="1" hidden="1">
      <c r="A473" s="321" t="s">
        <v>671</v>
      </c>
      <c r="B473" s="263"/>
      <c r="C473" s="521">
        <v>0</v>
      </c>
    </row>
    <row r="474" spans="1:3" ht="15" customHeight="1" hidden="1">
      <c r="A474" s="321" t="s">
        <v>1257</v>
      </c>
      <c r="B474" s="263">
        <v>0</v>
      </c>
      <c r="C474" s="521">
        <v>0</v>
      </c>
    </row>
    <row r="475" spans="1:3" ht="12.75" hidden="1">
      <c r="A475" s="321" t="s">
        <v>1258</v>
      </c>
      <c r="B475" s="263"/>
      <c r="C475" s="521">
        <v>0</v>
      </c>
    </row>
    <row r="476" spans="1:3" ht="15" customHeight="1" hidden="1">
      <c r="A476" s="321" t="s">
        <v>1259</v>
      </c>
      <c r="B476" s="558"/>
      <c r="C476" s="521">
        <v>0</v>
      </c>
    </row>
    <row r="477" spans="1:3" ht="15" customHeight="1" hidden="1">
      <c r="A477" s="321" t="s">
        <v>665</v>
      </c>
      <c r="B477" s="558"/>
      <c r="C477" s="521">
        <v>0</v>
      </c>
    </row>
    <row r="478" spans="1:3" ht="15" customHeight="1" hidden="1">
      <c r="A478" s="321" t="s">
        <v>666</v>
      </c>
      <c r="B478" s="263"/>
      <c r="C478" s="521">
        <v>0</v>
      </c>
    </row>
    <row r="479" spans="1:3" ht="15" customHeight="1" hidden="1">
      <c r="A479" s="311" t="s">
        <v>667</v>
      </c>
      <c r="B479" s="263">
        <v>0</v>
      </c>
      <c r="C479" s="521">
        <v>0</v>
      </c>
    </row>
    <row r="480" spans="1:3" ht="15" customHeight="1" hidden="1">
      <c r="A480" s="321" t="s">
        <v>291</v>
      </c>
      <c r="B480" s="263"/>
      <c r="C480" s="521">
        <v>0</v>
      </c>
    </row>
    <row r="481" spans="1:3" ht="15" customHeight="1" hidden="1">
      <c r="A481" s="321" t="s">
        <v>292</v>
      </c>
      <c r="B481" s="263"/>
      <c r="C481" s="521">
        <v>0</v>
      </c>
    </row>
    <row r="482" spans="1:3" ht="15" customHeight="1" hidden="1">
      <c r="A482" s="321" t="s">
        <v>294</v>
      </c>
      <c r="B482" s="263">
        <v>0</v>
      </c>
      <c r="C482" s="521">
        <v>0</v>
      </c>
    </row>
    <row r="483" spans="1:3" ht="12.75" hidden="1">
      <c r="A483" s="321" t="s">
        <v>668</v>
      </c>
      <c r="B483" s="263">
        <v>0</v>
      </c>
      <c r="C483" s="521">
        <v>0</v>
      </c>
    </row>
    <row r="484" spans="1:3" ht="15" customHeight="1" hidden="1">
      <c r="A484" s="330" t="s">
        <v>698</v>
      </c>
      <c r="B484" s="263"/>
      <c r="C484" s="521">
        <v>0</v>
      </c>
    </row>
    <row r="485" spans="1:3" ht="15" customHeight="1" hidden="1">
      <c r="A485" s="293" t="s">
        <v>670</v>
      </c>
      <c r="B485" s="258"/>
      <c r="C485" s="521">
        <v>0</v>
      </c>
    </row>
    <row r="486" spans="1:3" ht="15" customHeight="1" hidden="1">
      <c r="A486" s="474" t="s">
        <v>304</v>
      </c>
      <c r="B486" s="258">
        <v>0</v>
      </c>
      <c r="C486" s="521">
        <v>0</v>
      </c>
    </row>
    <row r="487" spans="1:3" ht="15" customHeight="1" hidden="1">
      <c r="A487" s="311" t="s">
        <v>280</v>
      </c>
      <c r="B487" s="263">
        <v>0</v>
      </c>
      <c r="C487" s="521">
        <v>0</v>
      </c>
    </row>
    <row r="488" spans="1:3" ht="15" customHeight="1" hidden="1">
      <c r="A488" s="97" t="s">
        <v>1254</v>
      </c>
      <c r="B488" s="263">
        <v>0</v>
      </c>
      <c r="C488" s="521">
        <v>0</v>
      </c>
    </row>
    <row r="489" spans="1:3" ht="15" customHeight="1" hidden="1">
      <c r="A489" s="321" t="s">
        <v>63</v>
      </c>
      <c r="B489" s="263"/>
      <c r="C489" s="521">
        <v>0</v>
      </c>
    </row>
    <row r="490" spans="1:3" ht="15" customHeight="1" hidden="1">
      <c r="A490" s="321" t="s">
        <v>1255</v>
      </c>
      <c r="B490" s="263"/>
      <c r="C490" s="521">
        <v>0</v>
      </c>
    </row>
    <row r="491" spans="1:3" ht="15" customHeight="1" hidden="1">
      <c r="A491" s="321" t="s">
        <v>671</v>
      </c>
      <c r="B491" s="263"/>
      <c r="C491" s="521">
        <v>0</v>
      </c>
    </row>
    <row r="492" spans="1:3" ht="15" customHeight="1" hidden="1">
      <c r="A492" s="321" t="s">
        <v>1257</v>
      </c>
      <c r="B492" s="263">
        <v>0</v>
      </c>
      <c r="C492" s="521">
        <v>0</v>
      </c>
    </row>
    <row r="493" spans="1:3" ht="12.75" hidden="1">
      <c r="A493" s="321" t="s">
        <v>1258</v>
      </c>
      <c r="B493" s="263"/>
      <c r="C493" s="521">
        <v>0</v>
      </c>
    </row>
    <row r="494" spans="1:3" ht="15" customHeight="1" hidden="1">
      <c r="A494" s="321" t="s">
        <v>1259</v>
      </c>
      <c r="B494" s="263"/>
      <c r="C494" s="521">
        <v>0</v>
      </c>
    </row>
    <row r="495" spans="1:3" ht="15" customHeight="1" hidden="1">
      <c r="A495" s="321" t="s">
        <v>665</v>
      </c>
      <c r="B495" s="263"/>
      <c r="C495" s="521">
        <v>0</v>
      </c>
    </row>
    <row r="496" spans="1:3" ht="15" customHeight="1" hidden="1">
      <c r="A496" s="321" t="s">
        <v>666</v>
      </c>
      <c r="B496" s="263"/>
      <c r="C496" s="521">
        <v>0</v>
      </c>
    </row>
    <row r="497" spans="1:3" ht="15" customHeight="1" hidden="1">
      <c r="A497" s="311" t="s">
        <v>667</v>
      </c>
      <c r="B497" s="263">
        <v>0</v>
      </c>
      <c r="C497" s="521">
        <v>0</v>
      </c>
    </row>
    <row r="498" spans="1:3" ht="15" customHeight="1" hidden="1">
      <c r="A498" s="321" t="s">
        <v>291</v>
      </c>
      <c r="B498" s="263"/>
      <c r="C498" s="521">
        <v>0</v>
      </c>
    </row>
    <row r="499" spans="1:3" ht="15" customHeight="1" hidden="1">
      <c r="A499" s="321" t="s">
        <v>292</v>
      </c>
      <c r="B499" s="263"/>
      <c r="C499" s="521">
        <v>0</v>
      </c>
    </row>
    <row r="500" spans="1:3" ht="15" customHeight="1" hidden="1">
      <c r="A500" s="321" t="s">
        <v>294</v>
      </c>
      <c r="B500" s="263">
        <v>0</v>
      </c>
      <c r="C500" s="521">
        <v>0</v>
      </c>
    </row>
    <row r="501" spans="1:3" ht="12.75" hidden="1">
      <c r="A501" s="321" t="s">
        <v>668</v>
      </c>
      <c r="B501" s="263">
        <v>0</v>
      </c>
      <c r="C501" s="521">
        <v>0</v>
      </c>
    </row>
    <row r="502" spans="1:3" ht="12.75" hidden="1">
      <c r="A502" s="330" t="s">
        <v>699</v>
      </c>
      <c r="B502" s="263"/>
      <c r="C502" s="521">
        <v>0</v>
      </c>
    </row>
    <row r="503" spans="1:3" ht="15" customHeight="1" hidden="1">
      <c r="A503" s="293" t="s">
        <v>670</v>
      </c>
      <c r="B503" s="258"/>
      <c r="C503" s="521">
        <v>0</v>
      </c>
    </row>
    <row r="504" spans="1:3" ht="15" customHeight="1" hidden="1">
      <c r="A504" s="474" t="s">
        <v>304</v>
      </c>
      <c r="B504" s="258">
        <v>0</v>
      </c>
      <c r="C504" s="521">
        <v>0</v>
      </c>
    </row>
    <row r="505" spans="1:3" ht="15" customHeight="1" hidden="1">
      <c r="A505" s="311" t="s">
        <v>280</v>
      </c>
      <c r="B505" s="263">
        <v>0</v>
      </c>
      <c r="C505" s="521">
        <v>0</v>
      </c>
    </row>
    <row r="506" spans="1:3" ht="15" customHeight="1" hidden="1">
      <c r="A506" s="97" t="s">
        <v>1254</v>
      </c>
      <c r="B506" s="263">
        <v>0</v>
      </c>
      <c r="C506" s="521">
        <v>0</v>
      </c>
    </row>
    <row r="507" spans="1:3" ht="15" customHeight="1" hidden="1">
      <c r="A507" s="321" t="s">
        <v>63</v>
      </c>
      <c r="B507" s="263"/>
      <c r="C507" s="521">
        <v>0</v>
      </c>
    </row>
    <row r="508" spans="1:3" ht="15" customHeight="1" hidden="1">
      <c r="A508" s="321" t="s">
        <v>1255</v>
      </c>
      <c r="B508" s="263"/>
      <c r="C508" s="521">
        <v>0</v>
      </c>
    </row>
    <row r="509" spans="1:3" ht="15" customHeight="1" hidden="1">
      <c r="A509" s="321" t="s">
        <v>671</v>
      </c>
      <c r="B509" s="263"/>
      <c r="C509" s="521">
        <v>0</v>
      </c>
    </row>
    <row r="510" spans="1:3" ht="15" customHeight="1" hidden="1">
      <c r="A510" s="321" t="s">
        <v>1257</v>
      </c>
      <c r="B510" s="263">
        <v>0</v>
      </c>
      <c r="C510" s="521">
        <v>0</v>
      </c>
    </row>
    <row r="511" spans="1:3" ht="12.75" hidden="1">
      <c r="A511" s="321" t="s">
        <v>1258</v>
      </c>
      <c r="B511" s="263"/>
      <c r="C511" s="521">
        <v>0</v>
      </c>
    </row>
    <row r="512" spans="1:3" ht="15" customHeight="1" hidden="1">
      <c r="A512" s="321" t="s">
        <v>1259</v>
      </c>
      <c r="B512" s="263"/>
      <c r="C512" s="521">
        <v>0</v>
      </c>
    </row>
    <row r="513" spans="1:3" ht="15" customHeight="1" hidden="1">
      <c r="A513" s="321" t="s">
        <v>665</v>
      </c>
      <c r="B513" s="263"/>
      <c r="C513" s="521">
        <v>0</v>
      </c>
    </row>
    <row r="514" spans="1:3" ht="15" customHeight="1" hidden="1">
      <c r="A514" s="321" t="s">
        <v>666</v>
      </c>
      <c r="B514" s="263"/>
      <c r="C514" s="521">
        <v>0</v>
      </c>
    </row>
    <row r="515" spans="1:3" ht="15" customHeight="1" hidden="1">
      <c r="A515" s="311" t="s">
        <v>667</v>
      </c>
      <c r="B515" s="263">
        <v>0</v>
      </c>
      <c r="C515" s="521">
        <v>0</v>
      </c>
    </row>
    <row r="516" spans="1:3" ht="15" customHeight="1" hidden="1">
      <c r="A516" s="321" t="s">
        <v>291</v>
      </c>
      <c r="B516" s="263"/>
      <c r="C516" s="521">
        <v>0</v>
      </c>
    </row>
    <row r="517" spans="1:3" ht="15" customHeight="1" hidden="1">
      <c r="A517" s="321" t="s">
        <v>292</v>
      </c>
      <c r="B517" s="263"/>
      <c r="C517" s="521">
        <v>0</v>
      </c>
    </row>
    <row r="518" spans="1:3" ht="15" customHeight="1" hidden="1">
      <c r="A518" s="321" t="s">
        <v>294</v>
      </c>
      <c r="B518" s="263">
        <v>0</v>
      </c>
      <c r="C518" s="521">
        <v>0</v>
      </c>
    </row>
    <row r="519" spans="1:3" ht="12.75" hidden="1">
      <c r="A519" s="321" t="s">
        <v>668</v>
      </c>
      <c r="B519" s="263">
        <v>0</v>
      </c>
      <c r="C519" s="521">
        <v>0</v>
      </c>
    </row>
    <row r="520" spans="1:3" ht="12.75">
      <c r="A520" s="330" t="s">
        <v>700</v>
      </c>
      <c r="B520" s="263"/>
      <c r="C520" s="521"/>
    </row>
    <row r="521" spans="1:3" ht="13.5" customHeight="1">
      <c r="A521" s="293" t="s">
        <v>670</v>
      </c>
      <c r="B521" s="258">
        <v>235625</v>
      </c>
      <c r="C521" s="521">
        <v>46216</v>
      </c>
    </row>
    <row r="522" spans="1:3" ht="13.5" customHeight="1">
      <c r="A522" s="474" t="s">
        <v>304</v>
      </c>
      <c r="B522" s="258">
        <v>216282</v>
      </c>
      <c r="C522" s="521">
        <v>27152</v>
      </c>
    </row>
    <row r="523" spans="1:3" ht="13.5" customHeight="1">
      <c r="A523" s="311" t="s">
        <v>280</v>
      </c>
      <c r="B523" s="263">
        <v>216282</v>
      </c>
      <c r="C523" s="522">
        <v>27152</v>
      </c>
    </row>
    <row r="524" spans="1:3" ht="13.5" customHeight="1">
      <c r="A524" s="97" t="s">
        <v>1254</v>
      </c>
      <c r="B524" s="263">
        <v>216282</v>
      </c>
      <c r="C524" s="522">
        <v>27152</v>
      </c>
    </row>
    <row r="525" spans="1:3" ht="14.25" customHeight="1">
      <c r="A525" s="321" t="s">
        <v>63</v>
      </c>
      <c r="B525" s="263">
        <v>13460</v>
      </c>
      <c r="C525" s="522">
        <v>13460</v>
      </c>
    </row>
    <row r="526" spans="1:3" ht="13.5" customHeight="1">
      <c r="A526" s="321" t="s">
        <v>678</v>
      </c>
      <c r="B526" s="263">
        <v>202822</v>
      </c>
      <c r="C526" s="522">
        <v>13692</v>
      </c>
    </row>
    <row r="527" spans="1:3" ht="13.5" customHeight="1" hidden="1">
      <c r="A527" s="321" t="s">
        <v>671</v>
      </c>
      <c r="B527" s="263"/>
      <c r="C527" s="522">
        <v>0</v>
      </c>
    </row>
    <row r="528" spans="1:3" ht="13.5" customHeight="1" hidden="1">
      <c r="A528" s="321" t="s">
        <v>1257</v>
      </c>
      <c r="B528" s="263">
        <v>0</v>
      </c>
      <c r="C528" s="522">
        <v>0</v>
      </c>
    </row>
    <row r="529" spans="1:3" ht="13.5" customHeight="1" hidden="1">
      <c r="A529" s="321" t="s">
        <v>1258</v>
      </c>
      <c r="B529" s="263">
        <v>0</v>
      </c>
      <c r="C529" s="522">
        <v>0</v>
      </c>
    </row>
    <row r="530" spans="1:3" ht="13.5" customHeight="1" hidden="1">
      <c r="A530" s="321" t="s">
        <v>1259</v>
      </c>
      <c r="B530" s="263"/>
      <c r="C530" s="522">
        <v>0</v>
      </c>
    </row>
    <row r="531" spans="1:3" ht="13.5" customHeight="1" hidden="1">
      <c r="A531" s="321" t="s">
        <v>665</v>
      </c>
      <c r="B531" s="263"/>
      <c r="C531" s="522">
        <v>0</v>
      </c>
    </row>
    <row r="532" spans="1:3" ht="13.5" customHeight="1" hidden="1">
      <c r="A532" s="321" t="s">
        <v>666</v>
      </c>
      <c r="B532" s="263"/>
      <c r="C532" s="522">
        <v>0</v>
      </c>
    </row>
    <row r="533" spans="1:3" ht="13.5" customHeight="1" hidden="1">
      <c r="A533" s="311" t="s">
        <v>667</v>
      </c>
      <c r="B533" s="263">
        <v>0</v>
      </c>
      <c r="C533" s="522">
        <v>0</v>
      </c>
    </row>
    <row r="534" spans="1:3" ht="13.5" customHeight="1" hidden="1">
      <c r="A534" s="321" t="s">
        <v>291</v>
      </c>
      <c r="B534" s="263"/>
      <c r="C534" s="522">
        <v>0</v>
      </c>
    </row>
    <row r="535" spans="1:3" ht="13.5" customHeight="1" hidden="1">
      <c r="A535" s="321" t="s">
        <v>292</v>
      </c>
      <c r="B535" s="263"/>
      <c r="C535" s="522">
        <v>0</v>
      </c>
    </row>
    <row r="536" spans="1:3" ht="13.5" customHeight="1">
      <c r="A536" s="321" t="s">
        <v>294</v>
      </c>
      <c r="B536" s="263">
        <v>19343</v>
      </c>
      <c r="C536" s="522">
        <v>19064</v>
      </c>
    </row>
    <row r="537" spans="1:3" ht="12.75">
      <c r="A537" s="321" t="s">
        <v>668</v>
      </c>
      <c r="B537" s="522">
        <v>-19343</v>
      </c>
      <c r="C537" s="522">
        <v>-19064</v>
      </c>
    </row>
    <row r="538" spans="1:3" ht="15" customHeight="1" hidden="1">
      <c r="A538" s="330" t="s">
        <v>701</v>
      </c>
      <c r="B538" s="263"/>
      <c r="C538" s="521">
        <f>B538-'[2]Oktobris'!B538</f>
        <v>0</v>
      </c>
    </row>
    <row r="539" spans="1:3" ht="15" customHeight="1" hidden="1">
      <c r="A539" s="293" t="s">
        <v>670</v>
      </c>
      <c r="B539" s="258"/>
      <c r="C539" s="521">
        <f>B539-'[2]Oktobris'!B539</f>
        <v>0</v>
      </c>
    </row>
    <row r="540" spans="1:3" ht="15" customHeight="1" hidden="1">
      <c r="A540" s="474" t="s">
        <v>304</v>
      </c>
      <c r="B540" s="258">
        <f>SUM(B541,B551)</f>
        <v>0</v>
      </c>
      <c r="C540" s="521">
        <f>B540-'[2]Oktobris'!B540</f>
        <v>0</v>
      </c>
    </row>
    <row r="541" spans="1:3" ht="15" customHeight="1" hidden="1">
      <c r="A541" s="311" t="s">
        <v>280</v>
      </c>
      <c r="B541" s="263">
        <f>SUM(B542,B545:B546)</f>
        <v>0</v>
      </c>
      <c r="C541" s="521">
        <f>B541-'[2]Oktobris'!B541</f>
        <v>0</v>
      </c>
    </row>
    <row r="542" spans="1:3" ht="15" customHeight="1" hidden="1">
      <c r="A542" s="97" t="s">
        <v>1254</v>
      </c>
      <c r="B542" s="263">
        <f>SUM(B543:B544)</f>
        <v>0</v>
      </c>
      <c r="C542" s="521">
        <f>B542-'[2]Oktobris'!B542</f>
        <v>0</v>
      </c>
    </row>
    <row r="543" spans="1:3" ht="15" customHeight="1" hidden="1">
      <c r="A543" s="321" t="s">
        <v>63</v>
      </c>
      <c r="B543" s="263"/>
      <c r="C543" s="521">
        <f>B543-'[2]Oktobris'!B543</f>
        <v>0</v>
      </c>
    </row>
    <row r="544" spans="1:3" ht="15" customHeight="1" hidden="1">
      <c r="A544" s="321" t="s">
        <v>1255</v>
      </c>
      <c r="B544" s="263"/>
      <c r="C544" s="521">
        <f>B544-'[2]Oktobris'!B544</f>
        <v>0</v>
      </c>
    </row>
    <row r="545" spans="1:3" ht="15" customHeight="1" hidden="1">
      <c r="A545" s="321" t="s">
        <v>671</v>
      </c>
      <c r="B545" s="263"/>
      <c r="C545" s="521">
        <f>B545-'[2]Oktobris'!B545</f>
        <v>0</v>
      </c>
    </row>
    <row r="546" spans="1:3" ht="15" customHeight="1" hidden="1">
      <c r="A546" s="321" t="s">
        <v>1257</v>
      </c>
      <c r="B546" s="263">
        <f>SUM(B547:B550)</f>
        <v>0</v>
      </c>
      <c r="C546" s="521">
        <f>B546-'[2]Oktobris'!B546</f>
        <v>0</v>
      </c>
    </row>
    <row r="547" spans="1:3" ht="12.75" hidden="1">
      <c r="A547" s="321" t="s">
        <v>1258</v>
      </c>
      <c r="B547" s="263"/>
      <c r="C547" s="521">
        <f>B547-'[2]Oktobris'!B547</f>
        <v>0</v>
      </c>
    </row>
    <row r="548" spans="1:3" ht="15" customHeight="1" hidden="1">
      <c r="A548" s="321" t="s">
        <v>1259</v>
      </c>
      <c r="B548" s="263"/>
      <c r="C548" s="521">
        <f>B548-'[2]Oktobris'!B548</f>
        <v>0</v>
      </c>
    </row>
    <row r="549" spans="1:3" ht="15" customHeight="1" hidden="1">
      <c r="A549" s="321" t="s">
        <v>665</v>
      </c>
      <c r="B549" s="263"/>
      <c r="C549" s="521">
        <f>B549-'[2]Oktobris'!B549</f>
        <v>0</v>
      </c>
    </row>
    <row r="550" spans="1:3" ht="15" customHeight="1" hidden="1">
      <c r="A550" s="321" t="s">
        <v>666</v>
      </c>
      <c r="B550" s="263"/>
      <c r="C550" s="521">
        <f>B550-'[2]Oktobris'!B550</f>
        <v>0</v>
      </c>
    </row>
    <row r="551" spans="1:3" ht="15" customHeight="1" hidden="1">
      <c r="A551" s="311" t="s">
        <v>667</v>
      </c>
      <c r="B551" s="263">
        <f>SUM(B552:B553)</f>
        <v>0</v>
      </c>
      <c r="C551" s="521">
        <f>B551-'[2]Oktobris'!B551</f>
        <v>0</v>
      </c>
    </row>
    <row r="552" spans="1:3" ht="15" customHeight="1" hidden="1">
      <c r="A552" s="321" t="s">
        <v>291</v>
      </c>
      <c r="B552" s="263"/>
      <c r="C552" s="521">
        <f>B552-'[2]Oktobris'!B552</f>
        <v>0</v>
      </c>
    </row>
    <row r="553" spans="1:3" ht="15" customHeight="1" hidden="1">
      <c r="A553" s="321" t="s">
        <v>292</v>
      </c>
      <c r="B553" s="263"/>
      <c r="C553" s="521">
        <f>B553-'[2]Oktobris'!B553</f>
        <v>0</v>
      </c>
    </row>
    <row r="554" spans="1:3" ht="15" customHeight="1" hidden="1">
      <c r="A554" s="321" t="s">
        <v>294</v>
      </c>
      <c r="B554" s="263">
        <f>B539-B540</f>
        <v>0</v>
      </c>
      <c r="C554" s="521">
        <f>B554-'[2]Oktobris'!B554</f>
        <v>0</v>
      </c>
    </row>
    <row r="555" spans="1:3" ht="12.75" hidden="1">
      <c r="A555" s="321" t="s">
        <v>668</v>
      </c>
      <c r="B555" s="263">
        <f>1-(1+B539-B540)</f>
        <v>0</v>
      </c>
      <c r="C555" s="521">
        <f>B555-'[2]Oktobris'!B555</f>
        <v>0</v>
      </c>
    </row>
    <row r="556" spans="1:3" ht="15" customHeight="1" hidden="1">
      <c r="A556" s="330" t="s">
        <v>702</v>
      </c>
      <c r="B556" s="263"/>
      <c r="C556" s="521">
        <f>B556-'[2]Oktobris'!B556</f>
        <v>0</v>
      </c>
    </row>
    <row r="557" spans="1:3" ht="15" customHeight="1" hidden="1">
      <c r="A557" s="293" t="s">
        <v>670</v>
      </c>
      <c r="B557" s="258"/>
      <c r="C557" s="521">
        <f>B557-'[2]Oktobris'!B557</f>
        <v>0</v>
      </c>
    </row>
    <row r="558" spans="1:3" ht="15" customHeight="1" hidden="1">
      <c r="A558" s="474" t="s">
        <v>304</v>
      </c>
      <c r="B558" s="258">
        <f>SUM(B559,B569)</f>
        <v>0</v>
      </c>
      <c r="C558" s="521">
        <f>B558-'[2]Oktobris'!B558</f>
        <v>0</v>
      </c>
    </row>
    <row r="559" spans="1:3" ht="15" customHeight="1" hidden="1">
      <c r="A559" s="311" t="s">
        <v>280</v>
      </c>
      <c r="B559" s="263">
        <f>SUM(B560,B563:B564)</f>
        <v>0</v>
      </c>
      <c r="C559" s="521">
        <f>B559-'[2]Oktobris'!B559</f>
        <v>0</v>
      </c>
    </row>
    <row r="560" spans="1:3" ht="15" customHeight="1" hidden="1">
      <c r="A560" s="97" t="s">
        <v>1254</v>
      </c>
      <c r="B560" s="263">
        <f>SUM(B561:B562)</f>
        <v>0</v>
      </c>
      <c r="C560" s="521">
        <f>B560-'[2]Oktobris'!B560</f>
        <v>0</v>
      </c>
    </row>
    <row r="561" spans="1:3" ht="15" customHeight="1" hidden="1">
      <c r="A561" s="321" t="s">
        <v>63</v>
      </c>
      <c r="B561" s="263"/>
      <c r="C561" s="521">
        <f>B561-'[2]Oktobris'!B561</f>
        <v>0</v>
      </c>
    </row>
    <row r="562" spans="1:3" ht="15" customHeight="1" hidden="1">
      <c r="A562" s="321" t="s">
        <v>1255</v>
      </c>
      <c r="B562" s="263"/>
      <c r="C562" s="521">
        <f>B562-'[2]Oktobris'!B562</f>
        <v>0</v>
      </c>
    </row>
    <row r="563" spans="1:3" ht="15" customHeight="1" hidden="1">
      <c r="A563" s="321" t="s">
        <v>671</v>
      </c>
      <c r="B563" s="263"/>
      <c r="C563" s="521">
        <f>B563-'[2]Oktobris'!B563</f>
        <v>0</v>
      </c>
    </row>
    <row r="564" spans="1:3" ht="15" customHeight="1" hidden="1">
      <c r="A564" s="321" t="s">
        <v>1257</v>
      </c>
      <c r="B564" s="263">
        <f>SUM(B565:B568)</f>
        <v>0</v>
      </c>
      <c r="C564" s="521">
        <f>B564-'[2]Oktobris'!B564</f>
        <v>0</v>
      </c>
    </row>
    <row r="565" spans="1:3" ht="12.75" hidden="1">
      <c r="A565" s="321" t="s">
        <v>1258</v>
      </c>
      <c r="B565" s="263"/>
      <c r="C565" s="521">
        <f>B565-'[2]Oktobris'!B565</f>
        <v>0</v>
      </c>
    </row>
    <row r="566" spans="1:3" ht="15" customHeight="1" hidden="1">
      <c r="A566" s="321" t="s">
        <v>1259</v>
      </c>
      <c r="B566" s="263"/>
      <c r="C566" s="521">
        <f>B566-'[2]Oktobris'!B566</f>
        <v>0</v>
      </c>
    </row>
    <row r="567" spans="1:3" ht="15" customHeight="1" hidden="1">
      <c r="A567" s="321" t="s">
        <v>665</v>
      </c>
      <c r="B567" s="263"/>
      <c r="C567" s="521">
        <f>B567-'[2]Oktobris'!B567</f>
        <v>0</v>
      </c>
    </row>
    <row r="568" spans="1:3" ht="15" customHeight="1" hidden="1">
      <c r="A568" s="321" t="s">
        <v>666</v>
      </c>
      <c r="B568" s="263"/>
      <c r="C568" s="521">
        <f>B568-'[2]Oktobris'!B568</f>
        <v>0</v>
      </c>
    </row>
    <row r="569" spans="1:3" ht="15" customHeight="1" hidden="1">
      <c r="A569" s="311" t="s">
        <v>667</v>
      </c>
      <c r="B569" s="263">
        <f>SUM(B570:B571)</f>
        <v>0</v>
      </c>
      <c r="C569" s="521">
        <f>B569-'[2]Oktobris'!B569</f>
        <v>0</v>
      </c>
    </row>
    <row r="570" spans="1:3" ht="15" customHeight="1" hidden="1">
      <c r="A570" s="321" t="s">
        <v>291</v>
      </c>
      <c r="B570" s="263"/>
      <c r="C570" s="521">
        <f>B570-'[2]Oktobris'!B570</f>
        <v>0</v>
      </c>
    </row>
    <row r="571" spans="1:3" ht="15" customHeight="1" hidden="1">
      <c r="A571" s="321" t="s">
        <v>292</v>
      </c>
      <c r="B571" s="263"/>
      <c r="C571" s="521">
        <f>B571-'[2]Oktobris'!B571</f>
        <v>0</v>
      </c>
    </row>
    <row r="572" spans="1:3" ht="15" customHeight="1" hidden="1">
      <c r="A572" s="321" t="s">
        <v>294</v>
      </c>
      <c r="B572" s="263">
        <f>B557-B558</f>
        <v>0</v>
      </c>
      <c r="C572" s="521">
        <f>B572-'[2]Oktobris'!B572</f>
        <v>0</v>
      </c>
    </row>
    <row r="573" spans="1:3" ht="12.75" hidden="1">
      <c r="A573" s="321" t="s">
        <v>668</v>
      </c>
      <c r="B573" s="263">
        <f>1-(1+B557-B558)</f>
        <v>0</v>
      </c>
      <c r="C573" s="521">
        <f>B573-'[2]Oktobris'!B573</f>
        <v>0</v>
      </c>
    </row>
    <row r="574" spans="1:3" ht="12.75" hidden="1">
      <c r="A574" s="330" t="s">
        <v>703</v>
      </c>
      <c r="B574" s="263"/>
      <c r="C574" s="521">
        <f>B574-'[2]Oktobris'!B574</f>
        <v>0</v>
      </c>
    </row>
    <row r="575" spans="1:3" ht="15" customHeight="1" hidden="1">
      <c r="A575" s="293" t="s">
        <v>670</v>
      </c>
      <c r="B575" s="258"/>
      <c r="C575" s="521">
        <f>B575-'[2]Oktobris'!B575</f>
        <v>0</v>
      </c>
    </row>
    <row r="576" spans="1:3" ht="15" customHeight="1" hidden="1">
      <c r="A576" s="474" t="s">
        <v>304</v>
      </c>
      <c r="B576" s="258">
        <f>SUM(B577,B587)</f>
        <v>0</v>
      </c>
      <c r="C576" s="521">
        <f>B576-'[2]Oktobris'!B576</f>
        <v>0</v>
      </c>
    </row>
    <row r="577" spans="1:3" ht="15" customHeight="1" hidden="1">
      <c r="A577" s="311" t="s">
        <v>280</v>
      </c>
      <c r="B577" s="263">
        <f>SUM(B578,B581:B582)</f>
        <v>0</v>
      </c>
      <c r="C577" s="521">
        <f>B577-'[2]Oktobris'!B577</f>
        <v>0</v>
      </c>
    </row>
    <row r="578" spans="1:3" ht="15" customHeight="1" hidden="1">
      <c r="A578" s="97" t="s">
        <v>1254</v>
      </c>
      <c r="B578" s="263">
        <f>SUM(B579:B580)</f>
        <v>0</v>
      </c>
      <c r="C578" s="521">
        <f>B578-'[2]Oktobris'!B578</f>
        <v>0</v>
      </c>
    </row>
    <row r="579" spans="1:3" ht="15" customHeight="1" hidden="1">
      <c r="A579" s="321" t="s">
        <v>63</v>
      </c>
      <c r="B579" s="263"/>
      <c r="C579" s="521">
        <f>B579-'[2]Oktobris'!B579</f>
        <v>0</v>
      </c>
    </row>
    <row r="580" spans="1:3" ht="15" customHeight="1" hidden="1">
      <c r="A580" s="321" t="s">
        <v>1255</v>
      </c>
      <c r="B580" s="263"/>
      <c r="C580" s="521">
        <f>B580-'[2]Oktobris'!B580</f>
        <v>0</v>
      </c>
    </row>
    <row r="581" spans="1:3" ht="15" customHeight="1" hidden="1">
      <c r="A581" s="321" t="s">
        <v>671</v>
      </c>
      <c r="B581" s="263"/>
      <c r="C581" s="521">
        <f>B581-'[2]Oktobris'!B581</f>
        <v>0</v>
      </c>
    </row>
    <row r="582" spans="1:3" ht="15" customHeight="1" hidden="1">
      <c r="A582" s="321" t="s">
        <v>1257</v>
      </c>
      <c r="B582" s="263">
        <f>SUM(B583:B586)</f>
        <v>0</v>
      </c>
      <c r="C582" s="521">
        <f>B582-'[2]Oktobris'!B582</f>
        <v>0</v>
      </c>
    </row>
    <row r="583" spans="1:3" ht="12.75" hidden="1">
      <c r="A583" s="321" t="s">
        <v>1258</v>
      </c>
      <c r="B583" s="263"/>
      <c r="C583" s="521">
        <f>B583-'[2]Oktobris'!B583</f>
        <v>0</v>
      </c>
    </row>
    <row r="584" spans="1:3" ht="15" customHeight="1" hidden="1">
      <c r="A584" s="321" t="s">
        <v>1259</v>
      </c>
      <c r="B584" s="263"/>
      <c r="C584" s="521">
        <f>B584-'[2]Oktobris'!B584</f>
        <v>0</v>
      </c>
    </row>
    <row r="585" spans="1:3" ht="15" customHeight="1" hidden="1">
      <c r="A585" s="321" t="s">
        <v>665</v>
      </c>
      <c r="B585" s="263"/>
      <c r="C585" s="521">
        <f>B585-'[2]Oktobris'!B585</f>
        <v>0</v>
      </c>
    </row>
    <row r="586" spans="1:3" ht="15" customHeight="1" hidden="1">
      <c r="A586" s="321" t="s">
        <v>666</v>
      </c>
      <c r="B586" s="263"/>
      <c r="C586" s="521">
        <f>B586-'[2]Oktobris'!B586</f>
        <v>0</v>
      </c>
    </row>
    <row r="587" spans="1:3" ht="15" customHeight="1" hidden="1">
      <c r="A587" s="311" t="s">
        <v>667</v>
      </c>
      <c r="B587" s="263">
        <f>SUM(B588:B589)</f>
        <v>0</v>
      </c>
      <c r="C587" s="521">
        <f>B587-'[2]Oktobris'!B587</f>
        <v>0</v>
      </c>
    </row>
    <row r="588" spans="1:3" ht="15" customHeight="1" hidden="1">
      <c r="A588" s="321" t="s">
        <v>291</v>
      </c>
      <c r="B588" s="263"/>
      <c r="C588" s="521">
        <f>B588-'[2]Oktobris'!B588</f>
        <v>0</v>
      </c>
    </row>
    <row r="589" spans="1:3" ht="15" customHeight="1" hidden="1">
      <c r="A589" s="321" t="s">
        <v>292</v>
      </c>
      <c r="B589" s="263"/>
      <c r="C589" s="521">
        <f>B589-'[2]Oktobris'!B589</f>
        <v>0</v>
      </c>
    </row>
    <row r="590" spans="1:3" ht="15" customHeight="1" hidden="1">
      <c r="A590" s="321" t="s">
        <v>294</v>
      </c>
      <c r="B590" s="263">
        <f>B575-B576</f>
        <v>0</v>
      </c>
      <c r="C590" s="521">
        <f>B590-'[2]Oktobris'!B590</f>
        <v>0</v>
      </c>
    </row>
    <row r="591" spans="1:3" ht="12.75" hidden="1">
      <c r="A591" s="321" t="s">
        <v>668</v>
      </c>
      <c r="B591" s="263">
        <f>1-(1+B575-B576)</f>
        <v>0</v>
      </c>
      <c r="C591" s="521">
        <f>B591-'[2]Oktobris'!B591</f>
        <v>0</v>
      </c>
    </row>
    <row r="592" spans="1:3" ht="12.75" customHeight="1">
      <c r="A592" s="559"/>
      <c r="B592" s="296"/>
      <c r="C592" s="192"/>
    </row>
    <row r="593" spans="1:3" ht="12.75">
      <c r="A593" s="1224" t="s">
        <v>704</v>
      </c>
      <c r="B593" s="1224"/>
      <c r="C593" s="1224"/>
    </row>
    <row r="594" spans="1:3" ht="12.75">
      <c r="A594" s="1223" t="s">
        <v>705</v>
      </c>
      <c r="B594" s="1223"/>
      <c r="C594" s="1223"/>
    </row>
    <row r="595" spans="1:3" ht="12.75">
      <c r="A595" s="560"/>
      <c r="B595" s="560"/>
      <c r="C595" s="560"/>
    </row>
    <row r="596" spans="1:3" ht="12.75">
      <c r="A596" s="560"/>
      <c r="B596" s="560"/>
      <c r="C596" s="560"/>
    </row>
    <row r="597" spans="1:3" ht="12.75">
      <c r="A597" s="561"/>
      <c r="B597" s="560"/>
      <c r="C597" s="561"/>
    </row>
    <row r="598" spans="1:3" s="100" customFormat="1" ht="12.75">
      <c r="A598" s="106" t="s">
        <v>706</v>
      </c>
      <c r="B598" s="250"/>
      <c r="C598" s="248" t="s">
        <v>1502</v>
      </c>
    </row>
    <row r="599" spans="1:3" s="100" customFormat="1" ht="12.75">
      <c r="A599" s="106"/>
      <c r="B599" s="250"/>
      <c r="C599" s="248"/>
    </row>
    <row r="600" spans="1:3" s="100" customFormat="1" ht="12.75">
      <c r="A600" s="106"/>
      <c r="B600" s="250"/>
      <c r="C600" s="248"/>
    </row>
    <row r="601" spans="1:3" s="100" customFormat="1" ht="12.75">
      <c r="A601" s="106"/>
      <c r="B601" s="250"/>
      <c r="C601" s="248"/>
    </row>
    <row r="602" spans="1:3" s="100" customFormat="1" ht="12.75">
      <c r="A602" s="106"/>
      <c r="B602" s="250"/>
      <c r="C602" s="248"/>
    </row>
    <row r="603" spans="1:3" s="100" customFormat="1" ht="12.75">
      <c r="A603" s="106"/>
      <c r="B603" s="270"/>
      <c r="C603" s="248"/>
    </row>
    <row r="604" spans="1:3" ht="12.75" customHeight="1">
      <c r="A604" s="182"/>
      <c r="B604" s="562"/>
      <c r="C604" s="248"/>
    </row>
    <row r="605" spans="1:3" ht="12.75" customHeight="1">
      <c r="A605" s="564" t="s">
        <v>261</v>
      </c>
      <c r="B605" s="565"/>
      <c r="C605" s="248"/>
    </row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</sheetData>
  <mergeCells count="9">
    <mergeCell ref="A1:C1"/>
    <mergeCell ref="A2:C2"/>
    <mergeCell ref="A4:C4"/>
    <mergeCell ref="A6:C6"/>
    <mergeCell ref="A594:C594"/>
    <mergeCell ref="A593:C593"/>
    <mergeCell ref="A7:C7"/>
    <mergeCell ref="A8:C8"/>
    <mergeCell ref="A9:C9"/>
  </mergeCells>
  <printOptions/>
  <pageMargins left="1.3779527559055118" right="0.7480314960629921" top="0.7874015748031497" bottom="0.5905511811023623" header="0.5118110236220472" footer="0.5118110236220472"/>
  <pageSetup firstPageNumber="31" useFirstPageNumber="1" horizontalDpi="600" verticalDpi="600" orientation="portrait" paperSize="9" scale="66" r:id="rId1"/>
  <headerFooter alignWithMargins="0">
    <oddFooter>&amp;C&amp;8&amp;P</oddFooter>
  </headerFooter>
  <rowBreaks count="2" manualBreakCount="2">
    <brk id="141" max="2" man="1"/>
    <brk id="25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2006-12-15T14:49:43Z</cp:lastPrinted>
  <dcterms:created xsi:type="dcterms:W3CDTF">2006-12-15T10:55:47Z</dcterms:created>
  <dcterms:modified xsi:type="dcterms:W3CDTF">2006-12-15T15:24:41Z</dcterms:modified>
  <cp:category/>
  <cp:version/>
  <cp:contentType/>
  <cp:contentStatus/>
</cp:coreProperties>
</file>